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tables/table2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tables/table3.xml" ContentType="application/vnd.openxmlformats-officedocument.spreadsheetml.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6.xml" ContentType="application/vnd.openxmlformats-officedocument.spreadsheetml.pivotTable+xml"/>
  <Override PartName="/xl/drawings/drawing4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5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6.xml" ContentType="application/vnd.openxmlformats-officedocument.drawing+xml"/>
  <Override PartName="/xl/tables/table4.xml" ContentType="application/vnd.openxmlformats-officedocument.spreadsheetml.tab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7.xml" ContentType="application/vnd.openxmlformats-officedocument.drawingml.chartshapes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8.xml" ContentType="application/vnd.openxmlformats-officedocument.drawingml.chartshapes+xml"/>
  <Override PartName="/xl/pivotTables/pivotTable7.xml" ContentType="application/vnd.openxmlformats-officedocument.spreadsheetml.pivotTable+xml"/>
  <Override PartName="/xl/drawings/drawing9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pivotTables/pivotTable8.xml" ContentType="application/vnd.openxmlformats-officedocument.spreadsheetml.pivotTable+xml"/>
  <Override PartName="/xl/drawings/drawing10.xml" ContentType="application/vnd.openxmlformats-officedocument.drawing+xml"/>
  <Override PartName="/xl/charts/chart20.xml" ContentType="application/vnd.openxmlformats-officedocument.drawingml.chart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rqfa\PycharmProjects\Paper2Complexity\Excel\"/>
    </mc:Choice>
  </mc:AlternateContent>
  <xr:revisionPtr revIDLastSave="0" documentId="13_ncr:1_{C903D883-74DB-44D9-91CD-7C046A5BD0E3}" xr6:coauthVersionLast="47" xr6:coauthVersionMax="47" xr10:uidLastSave="{00000000-0000-0000-0000-000000000000}"/>
  <bookViews>
    <workbookView xWindow="-105" yWindow="0" windowWidth="25815" windowHeight="16305" tabRatio="541" firstSheet="3" activeTab="5" xr2:uid="{4D4F7126-7CD8-49E4-A4C6-32DBF4DA3859}"/>
  </bookViews>
  <sheets>
    <sheet name="MainTable" sheetId="1" r:id="rId1"/>
    <sheet name="Accuracy SD" sheetId="20" r:id="rId2"/>
    <sheet name="Complexity Scores" sheetId="14" r:id="rId3"/>
    <sheet name="ComplexLvChosen" sheetId="7" r:id="rId4"/>
    <sheet name="Survey Graphs" sheetId="4" r:id="rId5"/>
    <sheet name="ComplexityLvChosenParticipant" sheetId="3" r:id="rId6"/>
    <sheet name="ProbabilityGraph" sheetId="2" r:id="rId7"/>
    <sheet name="SurveyTable" sheetId="6" r:id="rId8"/>
    <sheet name="Complex Perception per Lv" sheetId="9" r:id="rId9"/>
    <sheet name="Complex Perception per Pattern" sheetId="8" r:id="rId10"/>
  </sheets>
  <definedNames>
    <definedName name="Table1_results" localSheetId="8">Table1[]</definedName>
    <definedName name="Table1_results" localSheetId="9">Table1[]</definedName>
    <definedName name="Table1_results" localSheetId="3">Table1[]</definedName>
    <definedName name="Table1_results">Table1[]</definedName>
    <definedName name="Table1Results" localSheetId="8">Table1[]</definedName>
    <definedName name="Table1Results" localSheetId="9">Table1[]</definedName>
    <definedName name="Table1Results" localSheetId="3">Table1[]</definedName>
    <definedName name="Table1Results">Table1[]</definedName>
    <definedName name="TableTest">Table1[]</definedName>
    <definedName name="Tabletest2">Table1[]</definedName>
  </definedNames>
  <calcPr calcId="191028"/>
  <pivotCaches>
    <pivotCache cacheId="1" r:id="rId11"/>
    <pivotCache cacheId="2" r:id="rId12"/>
    <pivotCache cacheId="12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58" i="7" l="1"/>
  <c r="D57" i="7"/>
  <c r="D56" i="7"/>
  <c r="D55" i="7"/>
  <c r="D54" i="7"/>
  <c r="D53" i="7"/>
  <c r="D52" i="7"/>
  <c r="D51" i="7"/>
  <c r="D50" i="7"/>
  <c r="D49" i="7"/>
  <c r="D48" i="7"/>
  <c r="D47" i="7"/>
  <c r="D46" i="7"/>
  <c r="D45" i="7"/>
  <c r="D44" i="7"/>
  <c r="D43" i="7"/>
  <c r="D42" i="7"/>
  <c r="D41" i="7"/>
  <c r="D40" i="7"/>
  <c r="D39" i="7"/>
  <c r="D38" i="7"/>
  <c r="D37" i="7"/>
  <c r="D36" i="7"/>
  <c r="D35" i="7"/>
  <c r="D34" i="7"/>
  <c r="D27" i="7"/>
  <c r="D26" i="7"/>
  <c r="D19" i="7"/>
  <c r="D20" i="7"/>
  <c r="D21" i="7"/>
  <c r="D22" i="7"/>
  <c r="D13" i="7"/>
  <c r="D14" i="7"/>
  <c r="D15" i="7"/>
  <c r="D16" i="7"/>
  <c r="D17" i="7"/>
  <c r="D18" i="7"/>
  <c r="D12" i="7"/>
  <c r="C12" i="7" a="1"/>
  <c r="C12" i="7" s="1"/>
  <c r="I78" i="1" l="1"/>
  <c r="I79" i="1"/>
  <c r="I80" i="1"/>
  <c r="AN78" i="1" a="1"/>
  <c r="AN78" i="1" s="1"/>
  <c r="AN79" i="1" a="1"/>
  <c r="AN79" i="1" s="1"/>
  <c r="AN80" i="1" a="1"/>
  <c r="AN80" i="1" s="1"/>
  <c r="AO78" i="1"/>
  <c r="AO79" i="1"/>
  <c r="AO80" i="1"/>
  <c r="I63" i="1" l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AN63" i="1" a="1"/>
  <c r="AN63" i="1" s="1"/>
  <c r="AN64" i="1" a="1"/>
  <c r="AN64" i="1" s="1"/>
  <c r="AN65" i="1" a="1"/>
  <c r="AN65" i="1" s="1"/>
  <c r="AN66" i="1" a="1"/>
  <c r="AN66" i="1" s="1"/>
  <c r="AN67" i="1" a="1"/>
  <c r="AN67" i="1" s="1"/>
  <c r="AN68" i="1" a="1"/>
  <c r="AN68" i="1" s="1"/>
  <c r="AN69" i="1" a="1"/>
  <c r="AN69" i="1" s="1"/>
  <c r="AN70" i="1" a="1"/>
  <c r="AN70" i="1" s="1"/>
  <c r="AN71" i="1" a="1"/>
  <c r="AN71" i="1" s="1"/>
  <c r="AN72" i="1" a="1"/>
  <c r="AN72" i="1" s="1"/>
  <c r="AN73" i="1" a="1"/>
  <c r="AN73" i="1" s="1"/>
  <c r="AN74" i="1" a="1"/>
  <c r="AN74" i="1" s="1"/>
  <c r="AN75" i="1" a="1"/>
  <c r="AN75" i="1" s="1"/>
  <c r="AN76" i="1" a="1"/>
  <c r="AN76" i="1" s="1"/>
  <c r="AN77" i="1" a="1"/>
  <c r="AN77" i="1" s="1"/>
  <c r="AO63" i="1"/>
  <c r="AO64" i="1"/>
  <c r="AO65" i="1"/>
  <c r="AO66" i="1"/>
  <c r="AO67" i="1"/>
  <c r="AO68" i="1"/>
  <c r="AO69" i="1"/>
  <c r="AO70" i="1"/>
  <c r="AO71" i="1"/>
  <c r="AO72" i="1"/>
  <c r="AO73" i="1"/>
  <c r="AO74" i="1"/>
  <c r="AO75" i="1"/>
  <c r="AO76" i="1"/>
  <c r="AO77" i="1"/>
  <c r="F40" i="14"/>
  <c r="G40" i="14"/>
  <c r="H40" i="14"/>
  <c r="I57" i="1"/>
  <c r="I58" i="1"/>
  <c r="I59" i="1"/>
  <c r="I60" i="1"/>
  <c r="I61" i="1"/>
  <c r="I62" i="1"/>
  <c r="AN58" i="1" a="1"/>
  <c r="AN58" i="1" s="1"/>
  <c r="AN59" i="1" a="1"/>
  <c r="AN59" i="1" s="1"/>
  <c r="AN60" i="1" a="1"/>
  <c r="AN60" i="1" s="1"/>
  <c r="AN61" i="1" a="1"/>
  <c r="AN61" i="1" s="1"/>
  <c r="AN62" i="1" a="1"/>
  <c r="AN62" i="1" s="1"/>
  <c r="AO58" i="1"/>
  <c r="AO59" i="1"/>
  <c r="AO60" i="1"/>
  <c r="AO61" i="1"/>
  <c r="AO62" i="1"/>
  <c r="AN57" i="1" a="1"/>
  <c r="AN57" i="1" s="1"/>
  <c r="AO57" i="1"/>
  <c r="F20" i="14"/>
  <c r="G20" i="14"/>
  <c r="H20" i="14" s="1"/>
  <c r="F21" i="14"/>
  <c r="G21" i="14"/>
  <c r="H21" i="14" s="1"/>
  <c r="F22" i="14"/>
  <c r="G22" i="14"/>
  <c r="H22" i="14" s="1"/>
  <c r="F23" i="14"/>
  <c r="G23" i="14"/>
  <c r="H23" i="14" s="1"/>
  <c r="F24" i="14"/>
  <c r="G24" i="14"/>
  <c r="H24" i="14" s="1"/>
  <c r="F25" i="14"/>
  <c r="G25" i="14"/>
  <c r="H25" i="14" s="1"/>
  <c r="F26" i="14"/>
  <c r="G26" i="14"/>
  <c r="H26" i="14" s="1"/>
  <c r="F27" i="14"/>
  <c r="G27" i="14"/>
  <c r="H27" i="14" s="1"/>
  <c r="F28" i="14"/>
  <c r="G28" i="14"/>
  <c r="H28" i="14" s="1"/>
  <c r="F29" i="14"/>
  <c r="G29" i="14"/>
  <c r="H29" i="14" s="1"/>
  <c r="I56" i="1" l="1"/>
  <c r="I55" i="1"/>
  <c r="I54" i="1"/>
  <c r="I53" i="1"/>
  <c r="I52" i="1"/>
  <c r="I51" i="1"/>
  <c r="I50" i="1"/>
  <c r="I49" i="1"/>
  <c r="I48" i="1"/>
  <c r="AN56" i="1" a="1"/>
  <c r="AN56" i="1" s="1"/>
  <c r="AO56" i="1"/>
  <c r="AN55" i="1" a="1"/>
  <c r="AN55" i="1" s="1"/>
  <c r="AO55" i="1"/>
  <c r="AN54" i="1" a="1"/>
  <c r="AN54" i="1" s="1"/>
  <c r="AO54" i="1"/>
  <c r="AN53" i="1" a="1"/>
  <c r="AN53" i="1" s="1"/>
  <c r="AO53" i="1"/>
  <c r="AN52" i="1" a="1"/>
  <c r="AN52" i="1" s="1"/>
  <c r="AO52" i="1"/>
  <c r="AN51" i="1" a="1"/>
  <c r="AN51" i="1" s="1"/>
  <c r="AO51" i="1"/>
  <c r="AN50" i="1" a="1"/>
  <c r="AN50" i="1" s="1"/>
  <c r="AO50" i="1"/>
  <c r="AN49" i="1" a="1"/>
  <c r="AN49" i="1" s="1"/>
  <c r="AO49" i="1"/>
  <c r="AN48" i="1" a="1"/>
  <c r="AN48" i="1" s="1"/>
  <c r="AO48" i="1"/>
  <c r="I45" i="1"/>
  <c r="I46" i="1"/>
  <c r="I47" i="1"/>
  <c r="AN47" i="1" a="1"/>
  <c r="AN47" i="1" s="1"/>
  <c r="AO47" i="1"/>
  <c r="AN46" i="1" a="1"/>
  <c r="AN46" i="1" s="1"/>
  <c r="AO46" i="1"/>
  <c r="AN45" i="1" a="1"/>
  <c r="AN45" i="1" s="1"/>
  <c r="AO45" i="1"/>
  <c r="I40" i="1"/>
  <c r="I41" i="1"/>
  <c r="I42" i="1"/>
  <c r="I43" i="1"/>
  <c r="I44" i="1"/>
  <c r="AN43" i="1" a="1"/>
  <c r="AN43" i="1" s="1"/>
  <c r="AN44" i="1" a="1"/>
  <c r="AN44" i="1" s="1"/>
  <c r="AO43" i="1"/>
  <c r="AO44" i="1"/>
  <c r="AN42" i="1" a="1"/>
  <c r="AN42" i="1" s="1"/>
  <c r="AO42" i="1"/>
  <c r="I39" i="1"/>
  <c r="AN41" i="1" a="1"/>
  <c r="AN41" i="1" s="1"/>
  <c r="AO41" i="1"/>
  <c r="AN40" i="1" a="1"/>
  <c r="AN40" i="1" s="1"/>
  <c r="AO40" i="1"/>
  <c r="AN39" i="1" a="1"/>
  <c r="AN39" i="1" s="1"/>
  <c r="AO39" i="1"/>
  <c r="I36" i="1" l="1"/>
  <c r="I37" i="1"/>
  <c r="I38" i="1"/>
  <c r="I30" i="1"/>
  <c r="I31" i="1"/>
  <c r="I32" i="1"/>
  <c r="I33" i="1"/>
  <c r="I34" i="1"/>
  <c r="I35" i="1"/>
  <c r="AN38" i="1" a="1"/>
  <c r="AN38" i="1" s="1"/>
  <c r="AO38" i="1"/>
  <c r="AN37" i="1" a="1"/>
  <c r="AN37" i="1" s="1"/>
  <c r="AO37" i="1"/>
  <c r="AN36" i="1" a="1"/>
  <c r="AN36" i="1" s="1"/>
  <c r="AO36" i="1"/>
  <c r="AN35" i="1" a="1"/>
  <c r="AN35" i="1" s="1"/>
  <c r="AO35" i="1"/>
  <c r="AN34" i="1" a="1"/>
  <c r="AN34" i="1" s="1"/>
  <c r="AO34" i="1"/>
  <c r="AN33" i="1" a="1"/>
  <c r="AN33" i="1" s="1"/>
  <c r="AO33" i="1"/>
  <c r="AN32" i="1" a="1"/>
  <c r="AN32" i="1" s="1"/>
  <c r="AO32" i="1"/>
  <c r="AN31" i="1" a="1"/>
  <c r="AN31" i="1" s="1"/>
  <c r="AO31" i="1"/>
  <c r="AN30" i="1" a="1"/>
  <c r="AN30" i="1" s="1"/>
  <c r="AO30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" i="1"/>
  <c r="G41" i="14"/>
  <c r="G42" i="14"/>
  <c r="G43" i="14"/>
  <c r="G44" i="14"/>
  <c r="G45" i="14"/>
  <c r="G46" i="14"/>
  <c r="G47" i="14"/>
  <c r="G48" i="14"/>
  <c r="G49" i="14"/>
  <c r="G31" i="14"/>
  <c r="G32" i="14"/>
  <c r="G33" i="14"/>
  <c r="G34" i="14"/>
  <c r="G35" i="14"/>
  <c r="G36" i="14"/>
  <c r="G37" i="14"/>
  <c r="G38" i="14"/>
  <c r="G39" i="14"/>
  <c r="G30" i="14"/>
  <c r="F41" i="14"/>
  <c r="F42" i="14"/>
  <c r="F43" i="14"/>
  <c r="F44" i="14"/>
  <c r="F45" i="14"/>
  <c r="F46" i="14"/>
  <c r="F47" i="14"/>
  <c r="F48" i="14"/>
  <c r="F49" i="14"/>
  <c r="F31" i="14"/>
  <c r="F32" i="14"/>
  <c r="F33" i="14"/>
  <c r="F34" i="14"/>
  <c r="F35" i="14"/>
  <c r="F36" i="14"/>
  <c r="F37" i="14"/>
  <c r="F38" i="14"/>
  <c r="F39" i="14"/>
  <c r="H39" i="14" s="1"/>
  <c r="F30" i="14"/>
  <c r="E5" i="6"/>
  <c r="E4" i="6"/>
  <c r="E3" i="6"/>
  <c r="E2" i="6"/>
  <c r="F11" i="6"/>
  <c r="F10" i="6"/>
  <c r="F9" i="6"/>
  <c r="F8" i="6"/>
  <c r="F7" i="6"/>
  <c r="F6" i="6"/>
  <c r="F5" i="6"/>
  <c r="F4" i="6"/>
  <c r="F2" i="6"/>
  <c r="F3" i="6"/>
  <c r="E11" i="6"/>
  <c r="E10" i="6"/>
  <c r="E9" i="6"/>
  <c r="E8" i="6"/>
  <c r="E7" i="6"/>
  <c r="E6" i="6"/>
  <c r="AO3" i="1"/>
  <c r="T78" i="1" l="1"/>
  <c r="U80" i="1"/>
  <c r="T79" i="1"/>
  <c r="T80" i="1"/>
  <c r="V80" i="1" s="1"/>
  <c r="W80" i="1" s="1"/>
  <c r="U78" i="1"/>
  <c r="U79" i="1"/>
  <c r="T63" i="1"/>
  <c r="U64" i="1"/>
  <c r="T64" i="1"/>
  <c r="U65" i="1"/>
  <c r="T65" i="1"/>
  <c r="U66" i="1"/>
  <c r="T66" i="1"/>
  <c r="U67" i="1"/>
  <c r="T67" i="1"/>
  <c r="U68" i="1"/>
  <c r="T68" i="1"/>
  <c r="U69" i="1"/>
  <c r="T69" i="1"/>
  <c r="U70" i="1"/>
  <c r="T70" i="1"/>
  <c r="U71" i="1"/>
  <c r="T71" i="1"/>
  <c r="U72" i="1"/>
  <c r="T72" i="1"/>
  <c r="U73" i="1"/>
  <c r="T73" i="1"/>
  <c r="U74" i="1"/>
  <c r="T74" i="1"/>
  <c r="U75" i="1"/>
  <c r="T75" i="1"/>
  <c r="U76" i="1"/>
  <c r="T76" i="1"/>
  <c r="U77" i="1"/>
  <c r="T77" i="1"/>
  <c r="U63" i="1"/>
  <c r="T58" i="1"/>
  <c r="T59" i="1"/>
  <c r="T60" i="1"/>
  <c r="T61" i="1"/>
  <c r="T62" i="1"/>
  <c r="U58" i="1"/>
  <c r="U59" i="1"/>
  <c r="U60" i="1"/>
  <c r="U61" i="1"/>
  <c r="U62" i="1"/>
  <c r="T57" i="1"/>
  <c r="U57" i="1"/>
  <c r="T56" i="1"/>
  <c r="U56" i="1"/>
  <c r="T55" i="1"/>
  <c r="U55" i="1"/>
  <c r="T54" i="1"/>
  <c r="U54" i="1"/>
  <c r="T53" i="1"/>
  <c r="U53" i="1"/>
  <c r="T52" i="1"/>
  <c r="U52" i="1"/>
  <c r="T51" i="1"/>
  <c r="U51" i="1"/>
  <c r="T50" i="1"/>
  <c r="U50" i="1"/>
  <c r="T49" i="1"/>
  <c r="U49" i="1"/>
  <c r="T48" i="1"/>
  <c r="U48" i="1"/>
  <c r="T47" i="1"/>
  <c r="U47" i="1"/>
  <c r="T46" i="1"/>
  <c r="U46" i="1"/>
  <c r="T45" i="1"/>
  <c r="U45" i="1"/>
  <c r="T43" i="1"/>
  <c r="T44" i="1"/>
  <c r="U43" i="1"/>
  <c r="U44" i="1"/>
  <c r="T42" i="1"/>
  <c r="U42" i="1"/>
  <c r="T41" i="1"/>
  <c r="U41" i="1"/>
  <c r="T40" i="1"/>
  <c r="U40" i="1"/>
  <c r="T39" i="1"/>
  <c r="U39" i="1"/>
  <c r="U37" i="1"/>
  <c r="U38" i="1"/>
  <c r="T38" i="1"/>
  <c r="T36" i="1"/>
  <c r="T37" i="1"/>
  <c r="U36" i="1"/>
  <c r="T34" i="1"/>
  <c r="U35" i="1"/>
  <c r="T35" i="1"/>
  <c r="U34" i="1"/>
  <c r="T32" i="1"/>
  <c r="U33" i="1"/>
  <c r="T33" i="1"/>
  <c r="U32" i="1"/>
  <c r="T30" i="1"/>
  <c r="U31" i="1"/>
  <c r="T31" i="1"/>
  <c r="U30" i="1"/>
  <c r="H32" i="14"/>
  <c r="H31" i="14"/>
  <c r="H42" i="14"/>
  <c r="H37" i="14"/>
  <c r="H36" i="14"/>
  <c r="H35" i="14"/>
  <c r="H33" i="14"/>
  <c r="H34" i="14"/>
  <c r="H38" i="14"/>
  <c r="H41" i="14"/>
  <c r="H49" i="14"/>
  <c r="H48" i="14"/>
  <c r="H46" i="14"/>
  <c r="H30" i="14"/>
  <c r="H45" i="14"/>
  <c r="H44" i="14"/>
  <c r="H43" i="14"/>
  <c r="H47" i="14"/>
  <c r="AN2" i="1" a="1"/>
  <c r="AN2" i="1" s="1"/>
  <c r="AO2" i="1"/>
  <c r="V79" i="1" l="1"/>
  <c r="W79" i="1" s="1"/>
  <c r="V78" i="1"/>
  <c r="W78" i="1" s="1"/>
  <c r="V72" i="1"/>
  <c r="W72" i="1" s="1"/>
  <c r="V64" i="1"/>
  <c r="W64" i="1" s="1"/>
  <c r="V75" i="1"/>
  <c r="W75" i="1" s="1"/>
  <c r="V67" i="1"/>
  <c r="W67" i="1" s="1"/>
  <c r="V76" i="1"/>
  <c r="W76" i="1" s="1"/>
  <c r="V68" i="1"/>
  <c r="W68" i="1" s="1"/>
  <c r="V77" i="1"/>
  <c r="W77" i="1" s="1"/>
  <c r="V69" i="1"/>
  <c r="W69" i="1" s="1"/>
  <c r="V70" i="1"/>
  <c r="W70" i="1" s="1"/>
  <c r="V73" i="1"/>
  <c r="W73" i="1" s="1"/>
  <c r="V65" i="1"/>
  <c r="W65" i="1" s="1"/>
  <c r="V74" i="1"/>
  <c r="W74" i="1" s="1"/>
  <c r="V66" i="1"/>
  <c r="W66" i="1" s="1"/>
  <c r="V71" i="1"/>
  <c r="W71" i="1" s="1"/>
  <c r="V63" i="1"/>
  <c r="W63" i="1" s="1"/>
  <c r="I40" i="14"/>
  <c r="V62" i="1"/>
  <c r="W62" i="1" s="1"/>
  <c r="V61" i="1"/>
  <c r="W61" i="1" s="1"/>
  <c r="V60" i="1"/>
  <c r="W60" i="1" s="1"/>
  <c r="V59" i="1"/>
  <c r="W59" i="1" s="1"/>
  <c r="V58" i="1"/>
  <c r="W58" i="1" s="1"/>
  <c r="V57" i="1"/>
  <c r="W57" i="1" s="1"/>
  <c r="I23" i="14"/>
  <c r="I22" i="14"/>
  <c r="I21" i="14"/>
  <c r="I26" i="14"/>
  <c r="I28" i="14"/>
  <c r="I25" i="14"/>
  <c r="I27" i="14"/>
  <c r="I29" i="14"/>
  <c r="I20" i="14"/>
  <c r="I24" i="14"/>
  <c r="V56" i="1"/>
  <c r="W56" i="1" s="1"/>
  <c r="V55" i="1"/>
  <c r="W55" i="1" s="1"/>
  <c r="V54" i="1"/>
  <c r="W54" i="1" s="1"/>
  <c r="V53" i="1"/>
  <c r="W53" i="1" s="1"/>
  <c r="V52" i="1"/>
  <c r="W52" i="1" s="1"/>
  <c r="V50" i="1"/>
  <c r="W50" i="1" s="1"/>
  <c r="V51" i="1"/>
  <c r="W51" i="1" s="1"/>
  <c r="V49" i="1"/>
  <c r="W49" i="1" s="1"/>
  <c r="V48" i="1"/>
  <c r="W48" i="1" s="1"/>
  <c r="V47" i="1"/>
  <c r="W47" i="1" s="1"/>
  <c r="V46" i="1"/>
  <c r="W46" i="1" s="1"/>
  <c r="V45" i="1"/>
  <c r="W45" i="1" s="1"/>
  <c r="V44" i="1"/>
  <c r="W44" i="1" s="1"/>
  <c r="V43" i="1"/>
  <c r="W43" i="1" s="1"/>
  <c r="V42" i="1"/>
  <c r="W42" i="1" s="1"/>
  <c r="V37" i="1"/>
  <c r="W37" i="1" s="1"/>
  <c r="V41" i="1"/>
  <c r="W41" i="1" s="1"/>
  <c r="V40" i="1"/>
  <c r="W40" i="1" s="1"/>
  <c r="V39" i="1"/>
  <c r="W39" i="1" s="1"/>
  <c r="V32" i="1"/>
  <c r="W32" i="1" s="1"/>
  <c r="V33" i="1"/>
  <c r="W33" i="1" s="1"/>
  <c r="V34" i="1"/>
  <c r="W34" i="1" s="1"/>
  <c r="V38" i="1"/>
  <c r="W38" i="1" s="1"/>
  <c r="V30" i="1"/>
  <c r="W30" i="1" s="1"/>
  <c r="V36" i="1"/>
  <c r="W36" i="1" s="1"/>
  <c r="V31" i="1"/>
  <c r="W31" i="1" s="1"/>
  <c r="V35" i="1"/>
  <c r="W35" i="1" s="1"/>
  <c r="B13" i="14"/>
  <c r="B15" i="14"/>
  <c r="B12" i="14"/>
  <c r="B14" i="14"/>
  <c r="I36" i="14"/>
  <c r="I47" i="14"/>
  <c r="I48" i="14"/>
  <c r="I37" i="14"/>
  <c r="I30" i="14"/>
  <c r="I38" i="14"/>
  <c r="I42" i="14"/>
  <c r="I44" i="14"/>
  <c r="I45" i="14"/>
  <c r="I46" i="14"/>
  <c r="I31" i="14"/>
  <c r="I32" i="14"/>
  <c r="I39" i="14"/>
  <c r="I41" i="14"/>
  <c r="I43" i="14"/>
  <c r="I33" i="14"/>
  <c r="I49" i="14"/>
  <c r="I34" i="14"/>
  <c r="I35" i="14"/>
  <c r="U17" i="1"/>
  <c r="U24" i="1"/>
  <c r="U26" i="1"/>
  <c r="U19" i="1"/>
  <c r="U8" i="1"/>
  <c r="U21" i="1"/>
  <c r="U9" i="1"/>
  <c r="U18" i="1"/>
  <c r="U4" i="1"/>
  <c r="U20" i="1"/>
  <c r="U14" i="1"/>
  <c r="U25" i="1"/>
  <c r="U2" i="1"/>
  <c r="U10" i="1"/>
  <c r="U3" i="1"/>
  <c r="U11" i="1"/>
  <c r="U27" i="1"/>
  <c r="U28" i="1"/>
  <c r="U12" i="1"/>
  <c r="U5" i="1"/>
  <c r="U13" i="1"/>
  <c r="U29" i="1"/>
  <c r="U6" i="1"/>
  <c r="U15" i="1"/>
  <c r="U22" i="1"/>
  <c r="U16" i="1"/>
  <c r="U7" i="1"/>
  <c r="U23" i="1"/>
  <c r="T2" i="1"/>
  <c r="T28" i="1"/>
  <c r="T29" i="1"/>
  <c r="AN28" i="1" a="1"/>
  <c r="AN28" i="1" s="1"/>
  <c r="AN29" i="1" a="1"/>
  <c r="AN29" i="1" s="1"/>
  <c r="AO28" i="1"/>
  <c r="AO29" i="1"/>
  <c r="T27" i="1"/>
  <c r="AN27" i="1" a="1"/>
  <c r="AN27" i="1" s="1"/>
  <c r="AO27" i="1"/>
  <c r="T25" i="1"/>
  <c r="T26" i="1"/>
  <c r="AN25" i="1" a="1"/>
  <c r="AN25" i="1" s="1"/>
  <c r="AN26" i="1" a="1"/>
  <c r="AN26" i="1" s="1"/>
  <c r="AO25" i="1"/>
  <c r="AO26" i="1"/>
  <c r="T24" i="1"/>
  <c r="AN24" i="1" a="1"/>
  <c r="AN24" i="1" s="1"/>
  <c r="AO24" i="1"/>
  <c r="T22" i="1"/>
  <c r="T23" i="1"/>
  <c r="AN22" i="1" a="1"/>
  <c r="AN22" i="1" s="1"/>
  <c r="AN23" i="1" a="1"/>
  <c r="AN23" i="1" s="1"/>
  <c r="AO22" i="1"/>
  <c r="AO23" i="1"/>
  <c r="T21" i="1"/>
  <c r="AN21" i="1" a="1"/>
  <c r="AN21" i="1" s="1"/>
  <c r="AO21" i="1"/>
  <c r="T19" i="1"/>
  <c r="T20" i="1"/>
  <c r="AN19" i="1" a="1"/>
  <c r="AN19" i="1" s="1"/>
  <c r="AN20" i="1" a="1"/>
  <c r="AN20" i="1" s="1"/>
  <c r="AO19" i="1"/>
  <c r="AO20" i="1"/>
  <c r="T18" i="1"/>
  <c r="AN18" i="1" a="1"/>
  <c r="AN18" i="1" s="1"/>
  <c r="AO18" i="1"/>
  <c r="T17" i="1"/>
  <c r="AN17" i="1" a="1"/>
  <c r="AN17" i="1" s="1"/>
  <c r="AO17" i="1"/>
  <c r="T16" i="1"/>
  <c r="AN16" i="1" a="1"/>
  <c r="AN16" i="1" s="1"/>
  <c r="AO16" i="1"/>
  <c r="T15" i="1"/>
  <c r="AN15" i="1" a="1"/>
  <c r="AN15" i="1" s="1"/>
  <c r="AO15" i="1"/>
  <c r="AO4" i="1"/>
  <c r="AO5" i="1"/>
  <c r="AO6" i="1"/>
  <c r="AO7" i="1"/>
  <c r="AO8" i="1"/>
  <c r="AO9" i="1"/>
  <c r="AO10" i="1"/>
  <c r="AO11" i="1"/>
  <c r="AO12" i="1"/>
  <c r="AO13" i="1"/>
  <c r="AO14" i="1"/>
  <c r="AN4" i="1" a="1"/>
  <c r="AN4" i="1" s="1"/>
  <c r="AN5" i="1" a="1"/>
  <c r="AN5" i="1" s="1"/>
  <c r="AN6" i="1" a="1"/>
  <c r="AN6" i="1" s="1"/>
  <c r="AN7" i="1" a="1"/>
  <c r="AN7" i="1" s="1"/>
  <c r="AN8" i="1" a="1"/>
  <c r="AN8" i="1" s="1"/>
  <c r="AN9" i="1" a="1"/>
  <c r="AN9" i="1" s="1"/>
  <c r="AN10" i="1" a="1"/>
  <c r="AN10" i="1" s="1"/>
  <c r="AN11" i="1" a="1"/>
  <c r="AN11" i="1" s="1"/>
  <c r="AN12" i="1" a="1"/>
  <c r="AN12" i="1" s="1"/>
  <c r="AN13" i="1" a="1"/>
  <c r="AN13" i="1" s="1"/>
  <c r="AN14" i="1" a="1"/>
  <c r="AN14" i="1" s="1"/>
  <c r="AN3" i="1" a="1"/>
  <c r="AN3" i="1" s="1"/>
  <c r="T14" i="1"/>
  <c r="T13" i="1"/>
  <c r="T12" i="1"/>
  <c r="D2" i="6"/>
  <c r="T3" i="1"/>
  <c r="T4" i="1"/>
  <c r="T5" i="1"/>
  <c r="T6" i="1"/>
  <c r="T7" i="1"/>
  <c r="T8" i="1"/>
  <c r="T9" i="1"/>
  <c r="T10" i="1"/>
  <c r="T11" i="1"/>
  <c r="V2" i="1" l="1"/>
  <c r="W2" i="1" s="1"/>
  <c r="V29" i="1"/>
  <c r="W29" i="1" s="1"/>
  <c r="V28" i="1"/>
  <c r="W28" i="1" s="1"/>
  <c r="V27" i="1"/>
  <c r="W27" i="1" s="1"/>
  <c r="V25" i="1"/>
  <c r="W25" i="1" s="1"/>
  <c r="V26" i="1"/>
  <c r="W26" i="1" s="1"/>
  <c r="V23" i="1"/>
  <c r="W23" i="1" s="1"/>
  <c r="V24" i="1"/>
  <c r="W24" i="1" s="1"/>
  <c r="V20" i="1"/>
  <c r="W20" i="1" s="1"/>
  <c r="V16" i="1"/>
  <c r="W16" i="1" s="1"/>
  <c r="V19" i="1"/>
  <c r="W19" i="1" s="1"/>
  <c r="V22" i="1"/>
  <c r="W22" i="1" s="1"/>
  <c r="V21" i="1"/>
  <c r="W21" i="1" s="1"/>
  <c r="V18" i="1"/>
  <c r="W18" i="1" s="1"/>
  <c r="V17" i="1"/>
  <c r="W17" i="1" s="1"/>
  <c r="V14" i="1"/>
  <c r="W14" i="1" s="1"/>
  <c r="V15" i="1"/>
  <c r="W15" i="1" s="1"/>
  <c r="V13" i="1"/>
  <c r="W13" i="1" s="1"/>
  <c r="V12" i="1"/>
  <c r="W12" i="1" s="1"/>
  <c r="V5" i="1"/>
  <c r="V11" i="1"/>
  <c r="V4" i="1"/>
  <c r="V3" i="1"/>
  <c r="V9" i="1"/>
  <c r="V8" i="1"/>
  <c r="V7" i="1"/>
  <c r="V6" i="1"/>
  <c r="V10" i="1"/>
  <c r="C2" i="6" a="1"/>
  <c r="C2" i="6" s="1"/>
  <c r="C12" i="6" s="1"/>
  <c r="D11" i="6"/>
  <c r="D10" i="6"/>
  <c r="D9" i="6"/>
  <c r="D8" i="6"/>
  <c r="D7" i="6"/>
  <c r="D6" i="6"/>
  <c r="D5" i="6"/>
  <c r="D4" i="6"/>
  <c r="D3" i="6"/>
  <c r="C11" i="6"/>
  <c r="C10" i="6"/>
  <c r="C9" i="6"/>
  <c r="C8" i="6"/>
  <c r="C7" i="6"/>
  <c r="C6" i="6"/>
  <c r="C5" i="6"/>
  <c r="C4" i="6"/>
  <c r="C3" i="6"/>
  <c r="D12" i="6" l="1"/>
  <c r="W5" i="1"/>
  <c r="W4" i="1"/>
  <c r="W11" i="1"/>
  <c r="W8" i="1"/>
  <c r="W7" i="1"/>
  <c r="W3" i="1"/>
  <c r="W10" i="1"/>
  <c r="W6" i="1"/>
  <c r="W9" i="1"/>
  <c r="X74" i="1" l="1"/>
  <c r="X67" i="1"/>
  <c r="X80" i="1"/>
  <c r="X78" i="1"/>
  <c r="X79" i="1"/>
  <c r="X75" i="1"/>
  <c r="X64" i="1"/>
  <c r="X63" i="1"/>
  <c r="X66" i="1"/>
  <c r="X65" i="1"/>
  <c r="X77" i="1"/>
  <c r="X76" i="1"/>
  <c r="X72" i="1"/>
  <c r="X73" i="1"/>
  <c r="X69" i="1"/>
  <c r="X68" i="1"/>
  <c r="X71" i="1"/>
  <c r="X70" i="1"/>
  <c r="X62" i="1"/>
  <c r="X61" i="1"/>
  <c r="X60" i="1"/>
  <c r="X59" i="1"/>
  <c r="X58" i="1"/>
  <c r="X57" i="1"/>
  <c r="X56" i="1"/>
  <c r="X53" i="1"/>
  <c r="X55" i="1"/>
  <c r="X54" i="1"/>
  <c r="X48" i="1"/>
  <c r="X52" i="1"/>
  <c r="X51" i="1"/>
  <c r="X50" i="1"/>
  <c r="X49" i="1"/>
  <c r="X47" i="1"/>
  <c r="X45" i="1"/>
  <c r="X46" i="1"/>
  <c r="X43" i="1"/>
  <c r="X42" i="1"/>
  <c r="X44" i="1"/>
  <c r="X41" i="1"/>
  <c r="X39" i="1"/>
  <c r="X40" i="1"/>
  <c r="X38" i="1"/>
  <c r="X36" i="1"/>
  <c r="X37" i="1"/>
  <c r="X34" i="1"/>
  <c r="X35" i="1"/>
  <c r="X32" i="1"/>
  <c r="X33" i="1"/>
  <c r="X30" i="1"/>
  <c r="X31" i="1"/>
  <c r="X2" i="1"/>
  <c r="X28" i="1"/>
  <c r="X29" i="1"/>
  <c r="X27" i="1"/>
  <c r="X25" i="1"/>
  <c r="X26" i="1"/>
  <c r="X24" i="1"/>
  <c r="X21" i="1"/>
  <c r="X22" i="1"/>
  <c r="X23" i="1"/>
  <c r="X19" i="1"/>
  <c r="X20" i="1"/>
  <c r="X18" i="1"/>
  <c r="X17" i="1"/>
  <c r="X16" i="1"/>
  <c r="X15" i="1"/>
  <c r="X14" i="1"/>
  <c r="X13" i="1"/>
  <c r="X12" i="1"/>
  <c r="X5" i="1"/>
  <c r="X4" i="1"/>
  <c r="X11" i="1"/>
  <c r="X8" i="1"/>
  <c r="X7" i="1"/>
  <c r="X9" i="1"/>
  <c r="X6" i="1"/>
  <c r="X10" i="1"/>
  <c r="X3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<sst xmlns="http://schemas.openxmlformats.org/spreadsheetml/2006/main" count="955" uniqueCount="403">
  <si>
    <t>Participant</t>
  </si>
  <si>
    <t>Code</t>
  </si>
  <si>
    <t>Gender</t>
  </si>
  <si>
    <t>Male</t>
  </si>
  <si>
    <t>Female</t>
  </si>
  <si>
    <t>1V0</t>
  </si>
  <si>
    <t>Mean</t>
  </si>
  <si>
    <t>Standard Deviation</t>
  </si>
  <si>
    <t>Z-score</t>
  </si>
  <si>
    <t>Q1</t>
  </si>
  <si>
    <t>a) None</t>
  </si>
  <si>
    <t>c) 1-5 years</t>
  </si>
  <si>
    <t>none</t>
  </si>
  <si>
    <t>Q2</t>
  </si>
  <si>
    <t>Q3</t>
  </si>
  <si>
    <t>Q4</t>
  </si>
  <si>
    <t>Q12</t>
  </si>
  <si>
    <t>Q5</t>
  </si>
  <si>
    <t>Q6</t>
  </si>
  <si>
    <t>Q7</t>
  </si>
  <si>
    <t>Q8</t>
  </si>
  <si>
    <t>Q9</t>
  </si>
  <si>
    <t>Q10</t>
  </si>
  <si>
    <t>Q11</t>
  </si>
  <si>
    <t>Q13</t>
  </si>
  <si>
    <t>Q14</t>
  </si>
  <si>
    <t>Q15</t>
  </si>
  <si>
    <t>Row Labels</t>
  </si>
  <si>
    <t>Grand Total</t>
  </si>
  <si>
    <t>Count of Q1</t>
  </si>
  <si>
    <t>Architect</t>
  </si>
  <si>
    <t>Mean Q6</t>
  </si>
  <si>
    <t>SD Q6</t>
  </si>
  <si>
    <t>Question</t>
  </si>
  <si>
    <t>SD</t>
  </si>
  <si>
    <t>N</t>
  </si>
  <si>
    <t>Probability SD</t>
  </si>
  <si>
    <t>ID</t>
  </si>
  <si>
    <t>Li san</t>
  </si>
  <si>
    <t>Ivo</t>
  </si>
  <si>
    <t xml:space="preserve">YUAN YAWEN </t>
  </si>
  <si>
    <t>Rate of improvement (%) in accuracy with VR simulation</t>
  </si>
  <si>
    <t>Count of Q2</t>
  </si>
  <si>
    <t>Patern</t>
  </si>
  <si>
    <t>Participant2</t>
  </si>
  <si>
    <t>LV1</t>
  </si>
  <si>
    <t>LV2</t>
  </si>
  <si>
    <t>LV3</t>
  </si>
  <si>
    <t>LV4</t>
  </si>
  <si>
    <t>LV5</t>
  </si>
  <si>
    <t>LV6</t>
  </si>
  <si>
    <t>LV7</t>
  </si>
  <si>
    <t>LV8</t>
  </si>
  <si>
    <t>LV9</t>
  </si>
  <si>
    <t>LV10</t>
  </si>
  <si>
    <t>Y2Y</t>
  </si>
  <si>
    <t xml:space="preserve"> LV1</t>
  </si>
  <si>
    <t xml:space="preserve"> LV2</t>
  </si>
  <si>
    <t xml:space="preserve"> LV3</t>
  </si>
  <si>
    <t xml:space="preserve"> LV4</t>
  </si>
  <si>
    <t xml:space="preserve"> LV5</t>
  </si>
  <si>
    <t xml:space="preserve"> LV6</t>
  </si>
  <si>
    <t xml:space="preserve"> LV7</t>
  </si>
  <si>
    <t xml:space="preserve"> LV8</t>
  </si>
  <si>
    <t xml:space="preserve"> LV9</t>
  </si>
  <si>
    <t xml:space="preserve"> LV10</t>
  </si>
  <si>
    <t>5JY</t>
  </si>
  <si>
    <t>LS5</t>
  </si>
  <si>
    <t>To what extent do you find the overall complexity of this facade design appealing?</t>
  </si>
  <si>
    <t>How do you rate the intricacy of the patterns and textures used in this facade design?</t>
  </si>
  <si>
    <t>To what extent do you think the arrangement of architectural elements on this facade adds to its visual interest?</t>
  </si>
  <si>
    <t>How complex do you perceive the facade's use of patterns and textures? </t>
  </si>
  <si>
    <t>How detailed do you find the ornamentation on this facade design? </t>
  </si>
  <si>
    <t>How much do the combination of materials contribute to the overall complexity of the facade?</t>
  </si>
  <si>
    <t>To what degree does the composition of the facade strike you as aesthetically intricate?</t>
  </si>
  <si>
    <t>How much do you believe that the arrangement of shapes and forms on the facade contributes to its complexity?</t>
  </si>
  <si>
    <t>How significantly does the use of color enhance the facade's visual complexity?</t>
  </si>
  <si>
    <t>How much depth and layering do you observe in the design of this facade? </t>
  </si>
  <si>
    <t>b) SketchUp</t>
  </si>
  <si>
    <t>b) Limited budget 限られた予算, c) Building constraints 建物の制約, d) Client preferences お客様のご希望, e) Environmental factors 環境要因</t>
  </si>
  <si>
    <t>Computer engineer</t>
  </si>
  <si>
    <t>a) Limited space 限られたスペース, b) Limited budget 限られた予算</t>
  </si>
  <si>
    <t>a) Limited space 限られたスペース, b) Limited budget 限られた予算, c) Building constraints 建物の制約</t>
  </si>
  <si>
    <t>Bachelor's degree</t>
  </si>
  <si>
    <t>c) Revit, d) Rhino</t>
  </si>
  <si>
    <t>c) Building constraints 建物の制約, e) Environmental factors 環境要因</t>
  </si>
  <si>
    <t>(All)</t>
  </si>
  <si>
    <t>Mar</t>
  </si>
  <si>
    <t>GM4</t>
  </si>
  <si>
    <t>Su Lehan</t>
  </si>
  <si>
    <t>Amira</t>
  </si>
  <si>
    <t>None</t>
  </si>
  <si>
    <t>a) Limited space 限られたスペース, b) Limited budget 限られた予算, c) Building constraints 建物の制約, d) Client preferences お客様のご希望, e) Environmental factors 環境要因</t>
  </si>
  <si>
    <t xml:space="preserve">Master's degree </t>
  </si>
  <si>
    <t>Kaneko</t>
  </si>
  <si>
    <t>1A</t>
  </si>
  <si>
    <t>Column Labels</t>
  </si>
  <si>
    <t>Original ranking</t>
  </si>
  <si>
    <t>Pattern 1</t>
  </si>
  <si>
    <t>Pattern 2</t>
  </si>
  <si>
    <t>Pattern 3</t>
  </si>
  <si>
    <t>Complexity level</t>
  </si>
  <si>
    <t>Bryan</t>
  </si>
  <si>
    <t>AB1</t>
  </si>
  <si>
    <t>Mathematics</t>
  </si>
  <si>
    <t>Undergraduate Student</t>
  </si>
  <si>
    <t>Mechanical Engineer</t>
  </si>
  <si>
    <t xml:space="preserve"> Original Ranking</t>
  </si>
  <si>
    <t>AK1</t>
  </si>
  <si>
    <t>b) Less than 1 year</t>
  </si>
  <si>
    <t>b) Limited budget 限られた予算, c) Building constraints 建物の制約, d) Client preferences お客様のご希望</t>
  </si>
  <si>
    <t>BP1</t>
  </si>
  <si>
    <t>Alice Sun Jingyi</t>
  </si>
  <si>
    <t>DC4</t>
  </si>
  <si>
    <t>a) AutoCAD, b) SketchUp, c) Revit</t>
  </si>
  <si>
    <t>a) Limited space 限られたスペース, e) Environmental factors 環境要因</t>
  </si>
  <si>
    <t>Total</t>
  </si>
  <si>
    <t>Average SD</t>
  </si>
  <si>
    <t>Pattern1</t>
  </si>
  <si>
    <t>Pattern2</t>
  </si>
  <si>
    <t>Pattern3</t>
  </si>
  <si>
    <t>Pattern</t>
  </si>
  <si>
    <t>Façade Variation</t>
  </si>
  <si>
    <t>min</t>
  </si>
  <si>
    <t>Max</t>
  </si>
  <si>
    <t>CICA ranking</t>
  </si>
  <si>
    <t>CICA score</t>
  </si>
  <si>
    <t>P1-01</t>
  </si>
  <si>
    <t>P2-02</t>
  </si>
  <si>
    <t>P3-03</t>
  </si>
  <si>
    <t>P1-02</t>
  </si>
  <si>
    <t>P1-05</t>
  </si>
  <si>
    <t>P1-07</t>
  </si>
  <si>
    <t>P1-03</t>
  </si>
  <si>
    <t>P1-04</t>
  </si>
  <si>
    <t>P1-06</t>
  </si>
  <si>
    <t>P1-08</t>
  </si>
  <si>
    <t>P1-09</t>
  </si>
  <si>
    <t>P1-10</t>
  </si>
  <si>
    <t>P2-01</t>
  </si>
  <si>
    <t>P2-03</t>
  </si>
  <si>
    <t>P2-04</t>
  </si>
  <si>
    <t>P2-05</t>
  </si>
  <si>
    <t>P2-06</t>
  </si>
  <si>
    <t>P2-07</t>
  </si>
  <si>
    <t>P2-08</t>
  </si>
  <si>
    <t>P2-09</t>
  </si>
  <si>
    <t>P3-01</t>
  </si>
  <si>
    <t>P3-02</t>
  </si>
  <si>
    <t>P3-04</t>
  </si>
  <si>
    <t>P3-05</t>
  </si>
  <si>
    <t>P3-06</t>
  </si>
  <si>
    <t>P3-07</t>
  </si>
  <si>
    <t>P3-08</t>
  </si>
  <si>
    <t>P3-09</t>
  </si>
  <si>
    <t>P2-10</t>
  </si>
  <si>
    <t xml:space="preserve"> Mean CICA Score</t>
  </si>
  <si>
    <t>CICA Score</t>
  </si>
  <si>
    <t>Participant score</t>
  </si>
  <si>
    <t>Participant Ranking</t>
  </si>
  <si>
    <t>Façade ID</t>
  </si>
  <si>
    <t>Façade N</t>
  </si>
  <si>
    <t>Ranking SD</t>
  </si>
  <si>
    <t xml:space="preserve"> Pattern</t>
  </si>
  <si>
    <t>Table with average ranking from participants for façade variations</t>
  </si>
  <si>
    <t>Table with CICA ranking and participant ranking extracted from their respective score</t>
  </si>
  <si>
    <t xml:space="preserve"> CICA Score</t>
  </si>
  <si>
    <t>Avg. CICA Score</t>
  </si>
  <si>
    <t>Avg. Chosen Façade</t>
  </si>
  <si>
    <t>Graphs to check accuracy between CICA ranking and Participants ranking of facades variations per pattern</t>
  </si>
  <si>
    <t xml:space="preserve"> Chosen Facade Variation</t>
  </si>
  <si>
    <t>Probability CICA</t>
  </si>
  <si>
    <t>P1</t>
  </si>
  <si>
    <t>P2</t>
  </si>
  <si>
    <t>P3</t>
  </si>
  <si>
    <t>Overall</t>
  </si>
  <si>
    <t>Table average SD of ranking per pattern</t>
  </si>
  <si>
    <t>Yousef</t>
  </si>
  <si>
    <t>Jason</t>
  </si>
  <si>
    <t>HJ5</t>
  </si>
  <si>
    <t>HJ7</t>
  </si>
  <si>
    <t>1B</t>
  </si>
  <si>
    <t>2B</t>
  </si>
  <si>
    <t>1C</t>
  </si>
  <si>
    <t>1D</t>
  </si>
  <si>
    <t>1E</t>
  </si>
  <si>
    <t>1F</t>
  </si>
  <si>
    <t>1G</t>
  </si>
  <si>
    <t>Verrel</t>
  </si>
  <si>
    <t>HJ6</t>
  </si>
  <si>
    <t>1H</t>
  </si>
  <si>
    <t>1I</t>
  </si>
  <si>
    <t>1J</t>
  </si>
  <si>
    <t>シュウ ゲツ</t>
  </si>
  <si>
    <t>1K</t>
  </si>
  <si>
    <t>1L</t>
  </si>
  <si>
    <t>1M</t>
  </si>
  <si>
    <t>YX7</t>
  </si>
  <si>
    <t>P3-10</t>
  </si>
  <si>
    <t>LM7</t>
  </si>
  <si>
    <t>1N</t>
  </si>
  <si>
    <t>1O</t>
  </si>
  <si>
    <t>1P</t>
  </si>
  <si>
    <t>Li Mengdi</t>
  </si>
  <si>
    <t>KL9</t>
  </si>
  <si>
    <t>1Q</t>
  </si>
  <si>
    <t>1R</t>
  </si>
  <si>
    <t>1S</t>
  </si>
  <si>
    <t>1T</t>
  </si>
  <si>
    <t>1U</t>
  </si>
  <si>
    <t>1V</t>
  </si>
  <si>
    <t>1W</t>
  </si>
  <si>
    <t>1X</t>
  </si>
  <si>
    <t>1Y</t>
  </si>
  <si>
    <t>1Z</t>
  </si>
  <si>
    <t>2A</t>
  </si>
  <si>
    <t>He Yueheng</t>
  </si>
  <si>
    <t>Takasu Toaki</t>
  </si>
  <si>
    <t>Li Hui</t>
  </si>
  <si>
    <t xml:space="preserve">Aashish Sarode </t>
  </si>
  <si>
    <t>YH6</t>
  </si>
  <si>
    <t>LH1</t>
  </si>
  <si>
    <t>AS3</t>
  </si>
  <si>
    <t>c) Bachelor's degree 学士号</t>
  </si>
  <si>
    <t>a) AutoCAD, b) SketchUp, d) Rhino</t>
  </si>
  <si>
    <t>Industrial Designer</t>
  </si>
  <si>
    <t>a) AutoCAD, c) Revit</t>
  </si>
  <si>
    <t>No significant problems since for my field (Mechanical Engineering) the facade design did not matter a lot</t>
  </si>
  <si>
    <t>a) AutoCAD, b) SketchUp</t>
  </si>
  <si>
    <t>b) Limited budget 限られた予算, c) Building constraints 建物の制約, d) Client preferences お客様のご希望, Design Concept</t>
  </si>
  <si>
    <t>なし</t>
  </si>
  <si>
    <t>I never designed facades</t>
  </si>
  <si>
    <t>d) Master's degree 修士号</t>
  </si>
  <si>
    <t>e) Environmental factors 環境要因</t>
  </si>
  <si>
    <t>i have never done the designing facades before.</t>
  </si>
  <si>
    <t>I have not used all of then.</t>
  </si>
  <si>
    <t>I am not a designer, so I have not faced these challenges</t>
  </si>
  <si>
    <t>Aerospace Engineer</t>
  </si>
  <si>
    <t>c) Building constraints 建物の制約, d) Client preferences お客様のご希望</t>
  </si>
  <si>
    <t>Graduate Student</t>
  </si>
  <si>
    <t xml:space="preserve"> Participant score</t>
  </si>
  <si>
    <t xml:space="preserve"> CICA score</t>
  </si>
  <si>
    <t xml:space="preserve"> CICA ranking</t>
  </si>
  <si>
    <t xml:space="preserve"> Participant Ranking</t>
  </si>
  <si>
    <t xml:space="preserve"> Ranking SD</t>
  </si>
  <si>
    <t xml:space="preserve"> Average SD</t>
  </si>
  <si>
    <t xml:space="preserve"> Façade N</t>
  </si>
  <si>
    <t>Tantri</t>
  </si>
  <si>
    <t>Watanabe Akito</t>
  </si>
  <si>
    <t>Kamazuka Silvia Harumi</t>
  </si>
  <si>
    <t>Viryanando Evan Rahardja</t>
  </si>
  <si>
    <t>GUAN WENYUAN</t>
  </si>
  <si>
    <t>2C</t>
  </si>
  <si>
    <t>2D</t>
  </si>
  <si>
    <t>2E</t>
  </si>
  <si>
    <t>2F</t>
  </si>
  <si>
    <t>2G</t>
  </si>
  <si>
    <t>2H</t>
  </si>
  <si>
    <t>2I</t>
  </si>
  <si>
    <t>2J</t>
  </si>
  <si>
    <t>2K</t>
  </si>
  <si>
    <t>2L</t>
  </si>
  <si>
    <t>2M</t>
  </si>
  <si>
    <t>2N</t>
  </si>
  <si>
    <t>2O</t>
  </si>
  <si>
    <t>2P</t>
  </si>
  <si>
    <t>2Q</t>
  </si>
  <si>
    <t>2R</t>
  </si>
  <si>
    <t>2S</t>
  </si>
  <si>
    <t>2T</t>
  </si>
  <si>
    <t>2U</t>
  </si>
  <si>
    <t>2V</t>
  </si>
  <si>
    <t>2W</t>
  </si>
  <si>
    <t>Fujikawa Toshiyuki</t>
  </si>
  <si>
    <t>TP1</t>
  </si>
  <si>
    <t>FT4</t>
  </si>
  <si>
    <t>a) High school diploma 高等学校卒業資格</t>
  </si>
  <si>
    <t>Ekrima</t>
  </si>
  <si>
    <t>2X</t>
  </si>
  <si>
    <t>2Y</t>
  </si>
  <si>
    <t>2Z</t>
  </si>
  <si>
    <t>Kazuki Morinaga</t>
  </si>
  <si>
    <t>d) Rhino</t>
  </si>
  <si>
    <t>a) Limited space 限られたスペース</t>
  </si>
  <si>
    <t>d) Rhino, ArchiCAD</t>
  </si>
  <si>
    <t>Biologist</t>
  </si>
  <si>
    <t>b) SketchUp, e) ArcGIS, QGIS</t>
  </si>
  <si>
    <t>I have never designed facades</t>
  </si>
  <si>
    <t>a) AutoCAD</t>
  </si>
  <si>
    <t>b) Limited budget 限られた予算, e) Environmental factors 環境要因</t>
  </si>
  <si>
    <t>VE9</t>
  </si>
  <si>
    <t>EA2</t>
  </si>
  <si>
    <t>HK4</t>
  </si>
  <si>
    <t>KM5</t>
  </si>
  <si>
    <t>AW7</t>
  </si>
  <si>
    <t>WY8</t>
  </si>
  <si>
    <t>Civil engineer</t>
  </si>
  <si>
    <t>Most Popular façade:</t>
  </si>
  <si>
    <t>Façade variation</t>
  </si>
  <si>
    <t>N repeats</t>
  </si>
  <si>
    <t>Gender ratio</t>
  </si>
  <si>
    <t>female</t>
  </si>
  <si>
    <t>gender</t>
  </si>
  <si>
    <t>Age in years</t>
  </si>
  <si>
    <t>Birth Year</t>
  </si>
  <si>
    <t>3B</t>
  </si>
  <si>
    <t>3C</t>
  </si>
  <si>
    <t>3D</t>
  </si>
  <si>
    <t>3E</t>
  </si>
  <si>
    <t>3F</t>
  </si>
  <si>
    <t>3G</t>
  </si>
  <si>
    <t>3H</t>
  </si>
  <si>
    <t>3I</t>
  </si>
  <si>
    <t>3J</t>
  </si>
  <si>
    <t>3K</t>
  </si>
  <si>
    <t>3L</t>
  </si>
  <si>
    <t>3M</t>
  </si>
  <si>
    <t>3N</t>
  </si>
  <si>
    <t>3O</t>
  </si>
  <si>
    <t>3P</t>
  </si>
  <si>
    <t>3Q</t>
  </si>
  <si>
    <t>3R</t>
  </si>
  <si>
    <t>3S</t>
  </si>
  <si>
    <t>3T</t>
  </si>
  <si>
    <t>3U</t>
  </si>
  <si>
    <t>3V</t>
  </si>
  <si>
    <t>3W</t>
  </si>
  <si>
    <t>3X</t>
  </si>
  <si>
    <t>3Y</t>
  </si>
  <si>
    <t>3Z</t>
  </si>
  <si>
    <t>3A</t>
  </si>
  <si>
    <t>A1</t>
  </si>
  <si>
    <t>A2</t>
  </si>
  <si>
    <t>A3</t>
  </si>
  <si>
    <t>B1</t>
  </si>
  <si>
    <t>B2</t>
  </si>
  <si>
    <t>B3</t>
  </si>
  <si>
    <t>C1</t>
  </si>
  <si>
    <t>C2</t>
  </si>
  <si>
    <t>C3</t>
  </si>
  <si>
    <t>D1</t>
  </si>
  <si>
    <t>D2</t>
  </si>
  <si>
    <t>D3</t>
  </si>
  <si>
    <t>E1</t>
  </si>
  <si>
    <t>E2</t>
  </si>
  <si>
    <t>E3</t>
  </si>
  <si>
    <t>F1</t>
  </si>
  <si>
    <t>F2</t>
  </si>
  <si>
    <t>F3</t>
  </si>
  <si>
    <t>G1</t>
  </si>
  <si>
    <t>G2</t>
  </si>
  <si>
    <t>G3</t>
  </si>
  <si>
    <t>H1</t>
  </si>
  <si>
    <t>H2</t>
  </si>
  <si>
    <t>H3</t>
  </si>
  <si>
    <t>I1</t>
  </si>
  <si>
    <t>I2</t>
  </si>
  <si>
    <t>I3</t>
  </si>
  <si>
    <t>J1</t>
  </si>
  <si>
    <t>J2</t>
  </si>
  <si>
    <t>J3</t>
  </si>
  <si>
    <t>K1</t>
  </si>
  <si>
    <t>K2</t>
  </si>
  <si>
    <t>K3</t>
  </si>
  <si>
    <t>L1</t>
  </si>
  <si>
    <t>L2</t>
  </si>
  <si>
    <t>L3</t>
  </si>
  <si>
    <t>M1</t>
  </si>
  <si>
    <t>M2</t>
  </si>
  <si>
    <t>M3</t>
  </si>
  <si>
    <t>N1</t>
  </si>
  <si>
    <t>N2</t>
  </si>
  <si>
    <t>N3</t>
  </si>
  <si>
    <t>O1</t>
  </si>
  <si>
    <t>O2</t>
  </si>
  <si>
    <t>O3</t>
  </si>
  <si>
    <t>R1</t>
  </si>
  <si>
    <t>R2</t>
  </si>
  <si>
    <t>R3</t>
  </si>
  <si>
    <t>S1</t>
  </si>
  <si>
    <t>S2</t>
  </si>
  <si>
    <t>S3</t>
  </si>
  <si>
    <t>T1</t>
  </si>
  <si>
    <t>T2</t>
  </si>
  <si>
    <t>T3</t>
  </si>
  <si>
    <t>U1</t>
  </si>
  <si>
    <t>U2</t>
  </si>
  <si>
    <t>U3</t>
  </si>
  <si>
    <t>V1</t>
  </si>
  <si>
    <t>V2</t>
  </si>
  <si>
    <t>V3</t>
  </si>
  <si>
    <t>W1</t>
  </si>
  <si>
    <t>W2</t>
  </si>
  <si>
    <t>W3</t>
  </si>
  <si>
    <t>X1</t>
  </si>
  <si>
    <t>X2</t>
  </si>
  <si>
    <t>X3</t>
  </si>
  <si>
    <t>Y1</t>
  </si>
  <si>
    <t>Y2</t>
  </si>
  <si>
    <t>Y3</t>
  </si>
  <si>
    <t>Z1</t>
  </si>
  <si>
    <t>Z2</t>
  </si>
  <si>
    <t>Z3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</si>
</sst>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"/>
  </numFmts>
  <fonts count="15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4"/>
      <color rgb="FF595959"/>
      <name val="Calibri"/>
      <family val="2"/>
      <scheme val="minor"/>
    </font>
    <font>
      <sz val="11"/>
      <color theme="4"/>
      <name val="Calibri"/>
      <family val="2"/>
      <scheme val="minor"/>
    </font>
    <font>
      <sz val="11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1"/>
      <color rgb="FF00610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rgb="FFFF0000"/>
      <name val="Segoe UI"/>
      <family val="2"/>
    </font>
    <font>
      <sz val="11"/>
      <color theme="9" tint="-0.499984740745262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rgb="FF00B050"/>
        <bgColor indexed="64"/>
      </patternFill>
    </fill>
  </fills>
  <borders count="3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n">
        <color theme="1"/>
      </bottom>
      <diagonal/>
    </border>
  </borders>
  <cellStyleXfs count="3">
    <xf numFmtId="0" fontId="0" fillId="0" borderId="0"/>
    <xf numFmtId="9" fontId="3" fillId="0" borderId="0" applyFont="0" applyFill="0" applyBorder="0" applyAlignment="0" applyProtection="0"/>
    <xf numFmtId="0" fontId="8" fillId="2" borderId="0" applyNumberFormat="0" applyBorder="0" applyAlignment="0" applyProtection="0"/>
  </cellStyleXfs>
  <cellXfs count="53">
    <xf numFmtId="0" fontId="0" fillId="0" borderId="0" xfId="0"/>
    <xf numFmtId="49" fontId="0" fillId="0" borderId="0" xfId="0" applyNumberFormat="1"/>
    <xf numFmtId="0" fontId="0" fillId="0" borderId="0" xfId="0" applyAlignment="1">
      <alignment wrapText="1"/>
    </xf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0" fontId="2" fillId="0" borderId="0" xfId="0" applyFont="1" applyAlignment="1">
      <alignment vertical="center" wrapText="1"/>
    </xf>
    <xf numFmtId="0" fontId="4" fillId="0" borderId="0" xfId="0" applyFont="1" applyAlignment="1">
      <alignment wrapText="1"/>
    </xf>
    <xf numFmtId="0" fontId="4" fillId="0" borderId="0" xfId="0" applyFont="1" applyAlignment="1">
      <alignment horizontal="right" wrapText="1"/>
    </xf>
    <xf numFmtId="49" fontId="4" fillId="0" borderId="0" xfId="0" applyNumberFormat="1" applyFont="1" applyAlignment="1">
      <alignment wrapText="1"/>
    </xf>
    <xf numFmtId="164" fontId="0" fillId="0" borderId="0" xfId="0" applyNumberFormat="1"/>
    <xf numFmtId="165" fontId="0" fillId="0" borderId="0" xfId="0" applyNumberFormat="1" applyAlignment="1">
      <alignment wrapText="1"/>
    </xf>
    <xf numFmtId="165" fontId="0" fillId="0" borderId="0" xfId="0" applyNumberFormat="1"/>
    <xf numFmtId="0" fontId="5" fillId="0" borderId="0" xfId="0" applyFont="1" applyAlignment="1">
      <alignment horizontal="center" vertical="center" readingOrder="1"/>
    </xf>
    <xf numFmtId="1" fontId="6" fillId="0" borderId="0" xfId="0" applyNumberFormat="1" applyFont="1" applyAlignment="1">
      <alignment horizontal="center"/>
    </xf>
    <xf numFmtId="1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 wrapText="1"/>
    </xf>
    <xf numFmtId="1" fontId="7" fillId="0" borderId="0" xfId="0" applyNumberFormat="1" applyFont="1" applyAlignment="1">
      <alignment horizontal="center"/>
    </xf>
    <xf numFmtId="0" fontId="4" fillId="0" borderId="1" xfId="0" applyFont="1" applyBorder="1" applyAlignment="1">
      <alignment wrapText="1"/>
    </xf>
    <xf numFmtId="0" fontId="4" fillId="0" borderId="1" xfId="0" applyFont="1" applyBorder="1" applyAlignment="1">
      <alignment horizontal="right" wrapText="1"/>
    </xf>
    <xf numFmtId="49" fontId="0" fillId="0" borderId="0" xfId="0" applyNumberFormat="1" applyAlignment="1">
      <alignment wrapText="1"/>
    </xf>
    <xf numFmtId="164" fontId="0" fillId="0" borderId="0" xfId="0" applyNumberFormat="1" applyAlignment="1">
      <alignment wrapText="1"/>
    </xf>
    <xf numFmtId="1" fontId="6" fillId="0" borderId="0" xfId="0" quotePrefix="1" applyNumberFormat="1" applyFont="1" applyAlignment="1">
      <alignment horizontal="center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 wrapText="1"/>
    </xf>
    <xf numFmtId="2" fontId="0" fillId="0" borderId="0" xfId="0" applyNumberFormat="1" applyAlignment="1">
      <alignment horizontal="center"/>
    </xf>
    <xf numFmtId="9" fontId="0" fillId="0" borderId="0" xfId="1" applyFont="1" applyAlignment="1">
      <alignment horizontal="center" wrapText="1"/>
    </xf>
    <xf numFmtId="9" fontId="0" fillId="0" borderId="0" xfId="1" applyFont="1" applyAlignment="1">
      <alignment horizontal="center"/>
    </xf>
    <xf numFmtId="165" fontId="0" fillId="0" borderId="0" xfId="0" applyNumberFormat="1" applyAlignment="1">
      <alignment horizontal="center" wrapText="1"/>
    </xf>
    <xf numFmtId="165" fontId="0" fillId="0" borderId="0" xfId="0" applyNumberFormat="1" applyAlignment="1">
      <alignment horizontal="center"/>
    </xf>
    <xf numFmtId="1" fontId="0" fillId="0" borderId="0" xfId="0" applyNumberFormat="1"/>
    <xf numFmtId="2" fontId="6" fillId="0" borderId="0" xfId="0" applyNumberFormat="1" applyFont="1" applyAlignment="1">
      <alignment horizontal="center"/>
    </xf>
    <xf numFmtId="0" fontId="8" fillId="2" borderId="0" xfId="2"/>
    <xf numFmtId="0" fontId="10" fillId="0" borderId="0" xfId="0" applyFont="1"/>
    <xf numFmtId="0" fontId="0" fillId="3" borderId="0" xfId="0" applyFill="1" applyAlignment="1">
      <alignment wrapText="1"/>
    </xf>
    <xf numFmtId="0" fontId="9" fillId="2" borderId="0" xfId="2" applyFont="1" applyAlignment="1">
      <alignment wrapText="1"/>
    </xf>
    <xf numFmtId="0" fontId="11" fillId="0" borderId="0" xfId="0" applyFont="1"/>
    <xf numFmtId="0" fontId="12" fillId="0" borderId="0" xfId="0" applyFont="1" applyAlignment="1">
      <alignment horizontal="center"/>
    </xf>
    <xf numFmtId="0" fontId="13" fillId="0" borderId="0" xfId="0" applyFont="1" applyAlignment="1">
      <alignment vertical="center"/>
    </xf>
    <xf numFmtId="0" fontId="4" fillId="0" borderId="0" xfId="0" applyFont="1"/>
    <xf numFmtId="0" fontId="0" fillId="4" borderId="0" xfId="0" applyFill="1"/>
    <xf numFmtId="0" fontId="6" fillId="0" borderId="0" xfId="0" applyFont="1" applyAlignment="1">
      <alignment horizontal="center"/>
    </xf>
    <xf numFmtId="9" fontId="0" fillId="0" borderId="0" xfId="1" applyFont="1" applyBorder="1" applyAlignment="1">
      <alignment horizontal="center"/>
    </xf>
    <xf numFmtId="0" fontId="14" fillId="0" borderId="0" xfId="0" applyFont="1"/>
    <xf numFmtId="0" fontId="14" fillId="0" borderId="0" xfId="0" applyFont="1" applyAlignment="1">
      <alignment horizontal="center"/>
    </xf>
    <xf numFmtId="0" fontId="0" fillId="3" borderId="0" xfId="0" applyFill="1" applyAlignment="1">
      <alignment horizontal="center"/>
    </xf>
    <xf numFmtId="0" fontId="14" fillId="5" borderId="0" xfId="0" applyFont="1" applyFill="1" applyAlignment="1">
      <alignment horizontal="center"/>
    </xf>
    <xf numFmtId="0" fontId="0" fillId="4" borderId="0" xfId="0" applyFont="1" applyFill="1"/>
    <xf numFmtId="0" fontId="0" fillId="0" borderId="0" xfId="0" applyFont="1"/>
    <xf numFmtId="0" fontId="0" fillId="0" borderId="2" xfId="0" applyFont="1" applyBorder="1"/>
    <xf numFmtId="0" fontId="0" fillId="0" borderId="0" xfId="0" applyNumberFormat="1"/>
  </cellXfs>
  <cellStyles count="3">
    <cellStyle name="Good" xfId="2" builtinId="26"/>
    <cellStyle name="Normal" xfId="0" builtinId="0"/>
    <cellStyle name="Percent" xfId="1" builtinId="5"/>
  </cellStyles>
  <dxfs count="100">
    <dxf>
      <numFmt numFmtId="165" formatCode="0.0"/>
    </dxf>
    <dxf>
      <numFmt numFmtId="2" formatCode="0.00"/>
    </dxf>
    <dxf>
      <numFmt numFmtId="2" formatCode="0.00"/>
    </dxf>
    <dxf>
      <numFmt numFmtId="165" formatCode="0.0"/>
    </dxf>
    <dxf>
      <numFmt numFmtId="165" formatCode="0.0"/>
    </dxf>
    <dxf>
      <numFmt numFmtId="1" formatCode="0"/>
    </dxf>
    <dxf>
      <numFmt numFmtId="165" formatCode="0.0"/>
    </dxf>
    <dxf>
      <numFmt numFmtId="165" formatCode="0.0"/>
    </dxf>
    <dxf>
      <numFmt numFmtId="165" formatCode="0.0"/>
    </dxf>
    <dxf>
      <numFmt numFmtId="2" formatCode="0.00"/>
    </dxf>
    <dxf>
      <numFmt numFmtId="165" formatCode="0.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65" formatCode="0.0"/>
    </dxf>
    <dxf>
      <numFmt numFmtId="1" formatCode="0"/>
    </dxf>
    <dxf>
      <numFmt numFmtId="165" formatCode="0.0"/>
    </dxf>
    <dxf>
      <numFmt numFmtId="165" formatCode="0.0"/>
    </dxf>
    <dxf>
      <numFmt numFmtId="0" formatCode="General"/>
    </dxf>
    <dxf>
      <numFmt numFmtId="0" formatCode="General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general" vertical="center" textRotation="0" wrapText="1" indent="0" justifyLastLine="0" shrinkToFit="0" readingOrder="0"/>
    </dxf>
    <dxf>
      <numFmt numFmtId="2" formatCode="0.00"/>
    </dxf>
    <dxf>
      <numFmt numFmtId="165" formatCode="0.0"/>
    </dxf>
    <dxf>
      <numFmt numFmtId="2" formatCode="0.00"/>
    </dxf>
    <dxf>
      <numFmt numFmtId="165" formatCode="0.0"/>
    </dxf>
    <dxf>
      <numFmt numFmtId="165" formatCode="0.0"/>
    </dxf>
    <dxf>
      <numFmt numFmtId="165" formatCode="0.0"/>
    </dxf>
    <dxf>
      <numFmt numFmtId="2" formatCode="0.00"/>
    </dxf>
    <dxf>
      <numFmt numFmtId="0" formatCode="General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2" formatCode="0.00"/>
    </dxf>
    <dxf>
      <alignment horizontal="general" vertical="bottom" textRotation="0" wrapText="1" indent="0" justifyLastLine="0" shrinkToFit="0" readingOrder="0"/>
    </dxf>
    <dxf>
      <numFmt numFmtId="2" formatCode="0.00"/>
    </dxf>
    <dxf>
      <numFmt numFmtId="165" formatCode="0.0"/>
    </dxf>
    <dxf>
      <numFmt numFmtId="165" formatCode="0.0"/>
    </dxf>
    <dxf>
      <numFmt numFmtId="164" formatCode="0.0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0" formatCode="@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indent="0" justifyLastLine="0" shrinkToFit="0" readingOrder="0"/>
    </dxf>
    <dxf>
      <numFmt numFmtId="13" formatCode="0%"/>
      <alignment horizontal="center" vertical="bottom" textRotation="0" wrapText="0" indent="0" justifyLastLine="0" shrinkToFit="0" readingOrder="0"/>
    </dxf>
    <dxf>
      <alignment horizontal="center" vertical="bottom" textRotation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indent="0" justifyLastLine="0" shrinkToFit="0" readingOrder="0"/>
    </dxf>
    <dxf>
      <numFmt numFmtId="165" formatCode="0.0"/>
      <alignment horizontal="center" vertical="bottom" textRotation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5" formatCode="0.0"/>
      <alignment horizontal="center" vertical="bottom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i val="0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color auto="1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color auto="1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color auto="1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color auto="1"/>
      </font>
      <numFmt numFmtId="2" formatCode="0.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4"/>
        <name val="Calibri"/>
        <family val="2"/>
        <scheme val="minor"/>
      </font>
      <numFmt numFmtId="2" formatCode="0.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indent="0" justifyLastLine="0" shrinkToFit="0" readingOrder="0"/>
    </dxf>
    <dxf>
      <alignment horizontal="general" vertical="bottom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.xml"/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9506021306160259"/>
          <c:y val="4.608314410136935E-2"/>
          <c:w val="0.7424888065462405"/>
          <c:h val="0.67290272002516538"/>
        </c:manualLayout>
      </c:layout>
      <c:scatterChart>
        <c:scatterStyle val="smoothMarker"/>
        <c:varyColors val="0"/>
        <c:ser>
          <c:idx val="4"/>
          <c:order val="3"/>
          <c:tx>
            <c:strRef>
              <c:f>'Complexity Scores'!$G$19</c:f>
              <c:strCache>
                <c:ptCount val="1"/>
                <c:pt idx="0">
                  <c:v>Participant Ranking</c:v>
                </c:pt>
              </c:strCache>
            </c:strRef>
          </c:tx>
          <c:spPr>
            <a:ln w="38100" cap="flat" cmpd="sng" algn="ctr">
              <a:solidFill>
                <a:srgbClr val="C00000"/>
              </a:solidFill>
              <a:prstDash val="solid"/>
              <a:miter lim="800000"/>
            </a:ln>
            <a:effectLst/>
          </c:spPr>
          <c:marker>
            <c:symbol val="circle"/>
            <c:size val="7"/>
            <c:spPr>
              <a:solidFill>
                <a:srgbClr val="C00000"/>
              </a:solidFill>
              <a:ln w="6350" cap="flat" cmpd="sng" algn="ctr">
                <a:solidFill>
                  <a:srgbClr val="C00000"/>
                </a:solidFill>
                <a:prstDash val="solid"/>
                <a:miter lim="800000"/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'Complexity Scores'!$I$20</c:f>
                <c:numCache>
                  <c:formatCode>General</c:formatCode>
                  <c:ptCount val="1"/>
                  <c:pt idx="0">
                    <c:v>0.88473646962790853</c:v>
                  </c:pt>
                </c:numCache>
              </c:numRef>
            </c:plus>
            <c:minus>
              <c:numRef>
                <c:f>'Complexity Scores'!$I$20</c:f>
                <c:numCache>
                  <c:formatCode>General</c:formatCode>
                  <c:ptCount val="1"/>
                  <c:pt idx="0">
                    <c:v>0.88473646962790853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multiLvlStrRef>
              <c:f>'Complexity Scores'!$A$20:$B$29</c:f>
              <c:multiLvlStrCache>
                <c:ptCount val="10"/>
                <c:lvl>
                  <c:pt idx="0">
                    <c:v>Pattern1</c:v>
                  </c:pt>
                  <c:pt idx="1">
                    <c:v>Pattern1</c:v>
                  </c:pt>
                  <c:pt idx="2">
                    <c:v>Pattern1</c:v>
                  </c:pt>
                  <c:pt idx="3">
                    <c:v>Pattern1</c:v>
                  </c:pt>
                  <c:pt idx="4">
                    <c:v>Pattern1</c:v>
                  </c:pt>
                  <c:pt idx="5">
                    <c:v>Pattern1</c:v>
                  </c:pt>
                  <c:pt idx="6">
                    <c:v>Pattern1</c:v>
                  </c:pt>
                  <c:pt idx="7">
                    <c:v>Pattern1</c:v>
                  </c:pt>
                  <c:pt idx="8">
                    <c:v>Pattern1</c:v>
                  </c:pt>
                  <c:pt idx="9">
                    <c:v>Pattern1</c:v>
                  </c:pt>
                </c:lvl>
                <c:lvl>
                  <c:pt idx="0">
                    <c:v>P1-01</c:v>
                  </c:pt>
                  <c:pt idx="1">
                    <c:v>P1-02</c:v>
                  </c:pt>
                  <c:pt idx="2">
                    <c:v>P1-03</c:v>
                  </c:pt>
                  <c:pt idx="3">
                    <c:v>P1-04</c:v>
                  </c:pt>
                  <c:pt idx="4">
                    <c:v>P1-05</c:v>
                  </c:pt>
                  <c:pt idx="5">
                    <c:v>P1-06</c:v>
                  </c:pt>
                  <c:pt idx="6">
                    <c:v>P1-07</c:v>
                  </c:pt>
                  <c:pt idx="7">
                    <c:v>P1-08</c:v>
                  </c:pt>
                  <c:pt idx="8">
                    <c:v>P1-09</c:v>
                  </c:pt>
                  <c:pt idx="9">
                    <c:v>P1-10</c:v>
                  </c:pt>
                </c:lvl>
              </c:multiLvlStrCache>
            </c:multiLvlStrRef>
          </c:xVal>
          <c:yVal>
            <c:numRef>
              <c:f>'Complexity Scores'!$G$20:$G$29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6</c:v>
                </c:pt>
                <c:pt idx="5">
                  <c:v>5</c:v>
                </c:pt>
                <c:pt idx="6">
                  <c:v>7</c:v>
                </c:pt>
                <c:pt idx="7">
                  <c:v>10</c:v>
                </c:pt>
                <c:pt idx="8">
                  <c:v>9</c:v>
                </c:pt>
                <c:pt idx="9">
                  <c:v>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9F66-49CD-8FA7-B102106B5CD9}"/>
            </c:ext>
          </c:extLst>
        </c:ser>
        <c:ser>
          <c:idx val="3"/>
          <c:order val="4"/>
          <c:tx>
            <c:strRef>
              <c:f>'Complexity Scores'!$F$19</c:f>
              <c:strCache>
                <c:ptCount val="1"/>
                <c:pt idx="0">
                  <c:v>CICA ranking</c:v>
                </c:pt>
              </c:strCache>
            </c:strRef>
          </c:tx>
          <c:spPr>
            <a:ln w="22225" cap="flat" cmpd="sng" algn="ctr">
              <a:solidFill>
                <a:schemeClr val="bg2">
                  <a:lumMod val="25000"/>
                </a:schemeClr>
              </a:solidFill>
              <a:prstDash val="sysDot"/>
              <a:miter lim="800000"/>
            </a:ln>
            <a:effectLst/>
          </c:spPr>
          <c:marker>
            <c:symbol val="circle"/>
            <c:size val="7"/>
            <c:spPr>
              <a:solidFill>
                <a:schemeClr val="bg2">
                  <a:lumMod val="50000"/>
                </a:schemeClr>
              </a:solidFill>
              <a:ln w="6350" cap="flat" cmpd="sng" algn="ctr">
                <a:solidFill>
                  <a:schemeClr val="bg2">
                    <a:lumMod val="25000"/>
                  </a:schemeClr>
                </a:solidFill>
                <a:prstDash val="solid"/>
                <a:miter lim="800000"/>
              </a:ln>
              <a:effectLst/>
            </c:spPr>
          </c:marker>
          <c:xVal>
            <c:multiLvlStrRef>
              <c:f>'Complexity Scores'!$A$20:$B$29</c:f>
              <c:multiLvlStrCache>
                <c:ptCount val="10"/>
                <c:lvl>
                  <c:pt idx="0">
                    <c:v>Pattern1</c:v>
                  </c:pt>
                  <c:pt idx="1">
                    <c:v>Pattern1</c:v>
                  </c:pt>
                  <c:pt idx="2">
                    <c:v>Pattern1</c:v>
                  </c:pt>
                  <c:pt idx="3">
                    <c:v>Pattern1</c:v>
                  </c:pt>
                  <c:pt idx="4">
                    <c:v>Pattern1</c:v>
                  </c:pt>
                  <c:pt idx="5">
                    <c:v>Pattern1</c:v>
                  </c:pt>
                  <c:pt idx="6">
                    <c:v>Pattern1</c:v>
                  </c:pt>
                  <c:pt idx="7">
                    <c:v>Pattern1</c:v>
                  </c:pt>
                  <c:pt idx="8">
                    <c:v>Pattern1</c:v>
                  </c:pt>
                  <c:pt idx="9">
                    <c:v>Pattern1</c:v>
                  </c:pt>
                </c:lvl>
                <c:lvl>
                  <c:pt idx="0">
                    <c:v>P1-01</c:v>
                  </c:pt>
                  <c:pt idx="1">
                    <c:v>P1-02</c:v>
                  </c:pt>
                  <c:pt idx="2">
                    <c:v>P1-03</c:v>
                  </c:pt>
                  <c:pt idx="3">
                    <c:v>P1-04</c:v>
                  </c:pt>
                  <c:pt idx="4">
                    <c:v>P1-05</c:v>
                  </c:pt>
                  <c:pt idx="5">
                    <c:v>P1-06</c:v>
                  </c:pt>
                  <c:pt idx="6">
                    <c:v>P1-07</c:v>
                  </c:pt>
                  <c:pt idx="7">
                    <c:v>P1-08</c:v>
                  </c:pt>
                  <c:pt idx="8">
                    <c:v>P1-09</c:v>
                  </c:pt>
                  <c:pt idx="9">
                    <c:v>P1-10</c:v>
                  </c:pt>
                </c:lvl>
              </c:multiLvlStrCache>
            </c:multiLvlStrRef>
          </c:xVal>
          <c:yVal>
            <c:numRef>
              <c:f>'Complexity Scores'!$F$20:$F$29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10</c:v>
                </c:pt>
                <c:pt idx="4">
                  <c:v>8</c:v>
                </c:pt>
                <c:pt idx="5">
                  <c:v>5</c:v>
                </c:pt>
                <c:pt idx="6">
                  <c:v>9</c:v>
                </c:pt>
                <c:pt idx="7">
                  <c:v>6</c:v>
                </c:pt>
                <c:pt idx="8">
                  <c:v>7</c:v>
                </c:pt>
                <c:pt idx="9">
                  <c:v>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9F66-49CD-8FA7-B102106B5C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4823472"/>
        <c:axId val="2081288272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'Complexity Scores'!$C$19</c15:sqref>
                        </c15:formulaRef>
                      </c:ext>
                    </c:extLst>
                    <c:strCache>
                      <c:ptCount val="1"/>
                      <c:pt idx="0">
                        <c:v>Façade N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xVal>
                  <c:multiLvlStrRef>
                    <c:extLst>
                      <c:ext uri="{02D57815-91ED-43cb-92C2-25804820EDAC}">
                        <c15:formulaRef>
                          <c15:sqref>'Complexity Scores'!$A$20:$B$29</c15:sqref>
                        </c15:formulaRef>
                      </c:ext>
                    </c:extLst>
                    <c:multiLvlStrCache>
                      <c:ptCount val="10"/>
                      <c:lvl>
                        <c:pt idx="0">
                          <c:v>Pattern1</c:v>
                        </c:pt>
                        <c:pt idx="1">
                          <c:v>Pattern1</c:v>
                        </c:pt>
                        <c:pt idx="2">
                          <c:v>Pattern1</c:v>
                        </c:pt>
                        <c:pt idx="3">
                          <c:v>Pattern1</c:v>
                        </c:pt>
                        <c:pt idx="4">
                          <c:v>Pattern1</c:v>
                        </c:pt>
                        <c:pt idx="5">
                          <c:v>Pattern1</c:v>
                        </c:pt>
                        <c:pt idx="6">
                          <c:v>Pattern1</c:v>
                        </c:pt>
                        <c:pt idx="7">
                          <c:v>Pattern1</c:v>
                        </c:pt>
                        <c:pt idx="8">
                          <c:v>Pattern1</c:v>
                        </c:pt>
                        <c:pt idx="9">
                          <c:v>Pattern1</c:v>
                        </c:pt>
                      </c:lvl>
                      <c:lvl>
                        <c:pt idx="0">
                          <c:v>P1-01</c:v>
                        </c:pt>
                        <c:pt idx="1">
                          <c:v>P1-02</c:v>
                        </c:pt>
                        <c:pt idx="2">
                          <c:v>P1-03</c:v>
                        </c:pt>
                        <c:pt idx="3">
                          <c:v>P1-04</c:v>
                        </c:pt>
                        <c:pt idx="4">
                          <c:v>P1-05</c:v>
                        </c:pt>
                        <c:pt idx="5">
                          <c:v>P1-06</c:v>
                        </c:pt>
                        <c:pt idx="6">
                          <c:v>P1-07</c:v>
                        </c:pt>
                        <c:pt idx="7">
                          <c:v>P1-08</c:v>
                        </c:pt>
                        <c:pt idx="8">
                          <c:v>P1-09</c:v>
                        </c:pt>
                        <c:pt idx="9">
                          <c:v>P1-10</c:v>
                        </c:pt>
                      </c:lvl>
                    </c:multiLvlStrCache>
                  </c:multiLvlStrRef>
                </c:xVal>
                <c:yVal>
                  <c:numRef>
                    <c:extLst>
                      <c:ext uri="{02D57815-91ED-43cb-92C2-25804820EDAC}">
                        <c15:formulaRef>
                          <c15:sqref>'Complexity Scores'!$C$20:$C$29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9F66-49CD-8FA7-B102106B5CD9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Scores'!$D$19</c15:sqref>
                        </c15:formulaRef>
                      </c:ext>
                    </c:extLst>
                    <c:strCache>
                      <c:ptCount val="1"/>
                      <c:pt idx="0">
                        <c:v>CICA score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Scores'!$A$20:$B$29</c15:sqref>
                        </c15:formulaRef>
                      </c:ext>
                    </c:extLst>
                    <c:multiLvlStrCache>
                      <c:ptCount val="10"/>
                      <c:lvl>
                        <c:pt idx="0">
                          <c:v>Pattern1</c:v>
                        </c:pt>
                        <c:pt idx="1">
                          <c:v>Pattern1</c:v>
                        </c:pt>
                        <c:pt idx="2">
                          <c:v>Pattern1</c:v>
                        </c:pt>
                        <c:pt idx="3">
                          <c:v>Pattern1</c:v>
                        </c:pt>
                        <c:pt idx="4">
                          <c:v>Pattern1</c:v>
                        </c:pt>
                        <c:pt idx="5">
                          <c:v>Pattern1</c:v>
                        </c:pt>
                        <c:pt idx="6">
                          <c:v>Pattern1</c:v>
                        </c:pt>
                        <c:pt idx="7">
                          <c:v>Pattern1</c:v>
                        </c:pt>
                        <c:pt idx="8">
                          <c:v>Pattern1</c:v>
                        </c:pt>
                        <c:pt idx="9">
                          <c:v>Pattern1</c:v>
                        </c:pt>
                      </c:lvl>
                      <c:lvl>
                        <c:pt idx="0">
                          <c:v>P1-01</c:v>
                        </c:pt>
                        <c:pt idx="1">
                          <c:v>P1-02</c:v>
                        </c:pt>
                        <c:pt idx="2">
                          <c:v>P1-03</c:v>
                        </c:pt>
                        <c:pt idx="3">
                          <c:v>P1-04</c:v>
                        </c:pt>
                        <c:pt idx="4">
                          <c:v>P1-05</c:v>
                        </c:pt>
                        <c:pt idx="5">
                          <c:v>P1-06</c:v>
                        </c:pt>
                        <c:pt idx="6">
                          <c:v>P1-07</c:v>
                        </c:pt>
                        <c:pt idx="7">
                          <c:v>P1-08</c:v>
                        </c:pt>
                        <c:pt idx="8">
                          <c:v>P1-09</c:v>
                        </c:pt>
                        <c:pt idx="9">
                          <c:v>P1-10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Scores'!$D$20:$D$29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2.16753707666108</c:v>
                      </c:pt>
                      <c:pt idx="1">
                        <c:v>3.1046169383721902</c:v>
                      </c:pt>
                      <c:pt idx="2">
                        <c:v>4.0709468205657604</c:v>
                      </c:pt>
                      <c:pt idx="3">
                        <c:v>5.00963449499221</c:v>
                      </c:pt>
                      <c:pt idx="4">
                        <c:v>4.8155578021165404</c:v>
                      </c:pt>
                      <c:pt idx="5">
                        <c:v>4.6414756526268901</c:v>
                      </c:pt>
                      <c:pt idx="6">
                        <c:v>4.8169373660429304</c:v>
                      </c:pt>
                      <c:pt idx="7">
                        <c:v>4.7471604313498101</c:v>
                      </c:pt>
                      <c:pt idx="8">
                        <c:v>4.7637043183719596</c:v>
                      </c:pt>
                      <c:pt idx="9">
                        <c:v>4.2098927989796504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9F66-49CD-8FA7-B102106B5CD9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Scores'!$E$19</c15:sqref>
                        </c15:formulaRef>
                      </c:ext>
                    </c:extLst>
                    <c:strCache>
                      <c:ptCount val="1"/>
                      <c:pt idx="0">
                        <c:v>Participant score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Scores'!$A$20:$B$29</c15:sqref>
                        </c15:formulaRef>
                      </c:ext>
                    </c:extLst>
                    <c:multiLvlStrCache>
                      <c:ptCount val="10"/>
                      <c:lvl>
                        <c:pt idx="0">
                          <c:v>Pattern1</c:v>
                        </c:pt>
                        <c:pt idx="1">
                          <c:v>Pattern1</c:v>
                        </c:pt>
                        <c:pt idx="2">
                          <c:v>Pattern1</c:v>
                        </c:pt>
                        <c:pt idx="3">
                          <c:v>Pattern1</c:v>
                        </c:pt>
                        <c:pt idx="4">
                          <c:v>Pattern1</c:v>
                        </c:pt>
                        <c:pt idx="5">
                          <c:v>Pattern1</c:v>
                        </c:pt>
                        <c:pt idx="6">
                          <c:v>Pattern1</c:v>
                        </c:pt>
                        <c:pt idx="7">
                          <c:v>Pattern1</c:v>
                        </c:pt>
                        <c:pt idx="8">
                          <c:v>Pattern1</c:v>
                        </c:pt>
                        <c:pt idx="9">
                          <c:v>Pattern1</c:v>
                        </c:pt>
                      </c:lvl>
                      <c:lvl>
                        <c:pt idx="0">
                          <c:v>P1-01</c:v>
                        </c:pt>
                        <c:pt idx="1">
                          <c:v>P1-02</c:v>
                        </c:pt>
                        <c:pt idx="2">
                          <c:v>P1-03</c:v>
                        </c:pt>
                        <c:pt idx="3">
                          <c:v>P1-04</c:v>
                        </c:pt>
                        <c:pt idx="4">
                          <c:v>P1-05</c:v>
                        </c:pt>
                        <c:pt idx="5">
                          <c:v>P1-06</c:v>
                        </c:pt>
                        <c:pt idx="6">
                          <c:v>P1-07</c:v>
                        </c:pt>
                        <c:pt idx="7">
                          <c:v>P1-08</c:v>
                        </c:pt>
                        <c:pt idx="8">
                          <c:v>P1-09</c:v>
                        </c:pt>
                        <c:pt idx="9">
                          <c:v>P1-10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Scores'!$E$20:$E$29</c15:sqref>
                        </c15:formulaRef>
                      </c:ext>
                    </c:extLst>
                    <c:numCache>
                      <c:formatCode>0.00</c:formatCode>
                      <c:ptCount val="10"/>
                      <c:pt idx="0">
                        <c:v>1.5769230769230769</c:v>
                      </c:pt>
                      <c:pt idx="1">
                        <c:v>2.4615384615384617</c:v>
                      </c:pt>
                      <c:pt idx="2">
                        <c:v>3.3846153846153846</c:v>
                      </c:pt>
                      <c:pt idx="3">
                        <c:v>3.8846153846153846</c:v>
                      </c:pt>
                      <c:pt idx="4">
                        <c:v>5.4230769230769234</c:v>
                      </c:pt>
                      <c:pt idx="5">
                        <c:v>5.384615384615385</c:v>
                      </c:pt>
                      <c:pt idx="6">
                        <c:v>6.8461538461538458</c:v>
                      </c:pt>
                      <c:pt idx="7">
                        <c:v>8.8076923076923084</c:v>
                      </c:pt>
                      <c:pt idx="8">
                        <c:v>8.7307692307692299</c:v>
                      </c:pt>
                      <c:pt idx="9">
                        <c:v>8.5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9F66-49CD-8FA7-B102106B5CD9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Scores'!$H$19</c15:sqref>
                        </c15:formulaRef>
                      </c:ext>
                    </c:extLst>
                    <c:strCache>
                      <c:ptCount val="1"/>
                      <c:pt idx="0">
                        <c:v>Ranking SD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errBars>
                  <c:errDir val="y"/>
                  <c:errBarType val="both"/>
                  <c:errValType val="fixedVal"/>
                  <c:noEndCap val="0"/>
                  <c:val val="1"/>
                  <c:spPr>
                    <a:noFill/>
                    <a:ln w="9525" cap="flat" cmpd="sng" algn="ctr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round/>
                    </a:ln>
                    <a:effectLst/>
                  </c:spPr>
                </c:errBars>
                <c:errBars>
                  <c:errDir val="x"/>
                  <c:errBarType val="both"/>
                  <c:errValType val="fixedVal"/>
                  <c:noEndCap val="0"/>
                  <c:val val="1"/>
                  <c:spPr>
                    <a:noFill/>
                    <a:ln w="9525" cap="flat" cmpd="sng" algn="ctr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round/>
                    </a:ln>
                    <a:effectLst/>
                  </c:spPr>
                </c:errBars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Scores'!$A$20:$B$29</c15:sqref>
                        </c15:formulaRef>
                      </c:ext>
                    </c:extLst>
                    <c:multiLvlStrCache>
                      <c:ptCount val="10"/>
                      <c:lvl>
                        <c:pt idx="0">
                          <c:v>Pattern1</c:v>
                        </c:pt>
                        <c:pt idx="1">
                          <c:v>Pattern1</c:v>
                        </c:pt>
                        <c:pt idx="2">
                          <c:v>Pattern1</c:v>
                        </c:pt>
                        <c:pt idx="3">
                          <c:v>Pattern1</c:v>
                        </c:pt>
                        <c:pt idx="4">
                          <c:v>Pattern1</c:v>
                        </c:pt>
                        <c:pt idx="5">
                          <c:v>Pattern1</c:v>
                        </c:pt>
                        <c:pt idx="6">
                          <c:v>Pattern1</c:v>
                        </c:pt>
                        <c:pt idx="7">
                          <c:v>Pattern1</c:v>
                        </c:pt>
                        <c:pt idx="8">
                          <c:v>Pattern1</c:v>
                        </c:pt>
                        <c:pt idx="9">
                          <c:v>Pattern1</c:v>
                        </c:pt>
                      </c:lvl>
                      <c:lvl>
                        <c:pt idx="0">
                          <c:v>P1-01</c:v>
                        </c:pt>
                        <c:pt idx="1">
                          <c:v>P1-02</c:v>
                        </c:pt>
                        <c:pt idx="2">
                          <c:v>P1-03</c:v>
                        </c:pt>
                        <c:pt idx="3">
                          <c:v>P1-04</c:v>
                        </c:pt>
                        <c:pt idx="4">
                          <c:v>P1-05</c:v>
                        </c:pt>
                        <c:pt idx="5">
                          <c:v>P1-06</c:v>
                        </c:pt>
                        <c:pt idx="6">
                          <c:v>P1-07</c:v>
                        </c:pt>
                        <c:pt idx="7">
                          <c:v>P1-08</c:v>
                        </c:pt>
                        <c:pt idx="8">
                          <c:v>P1-09</c:v>
                        </c:pt>
                        <c:pt idx="9">
                          <c:v>P1-10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Scores'!$H$20:$H$29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3</c:v>
                      </c:pt>
                      <c:pt idx="4">
                        <c:v>1</c:v>
                      </c:pt>
                      <c:pt idx="5">
                        <c:v>0</c:v>
                      </c:pt>
                      <c:pt idx="6">
                        <c:v>1</c:v>
                      </c:pt>
                      <c:pt idx="7">
                        <c:v>2</c:v>
                      </c:pt>
                      <c:pt idx="8">
                        <c:v>1</c:v>
                      </c:pt>
                      <c:pt idx="9">
                        <c:v>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9F66-49CD-8FA7-B102106B5CD9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Scores'!$I$19</c15:sqref>
                        </c15:formulaRef>
                      </c:ext>
                    </c:extLst>
                    <c:strCache>
                      <c:ptCount val="1"/>
                      <c:pt idx="0">
                        <c:v>Average SD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Scores'!$A$20:$B$29</c15:sqref>
                        </c15:formulaRef>
                      </c:ext>
                    </c:extLst>
                    <c:multiLvlStrCache>
                      <c:ptCount val="10"/>
                      <c:lvl>
                        <c:pt idx="0">
                          <c:v>Pattern1</c:v>
                        </c:pt>
                        <c:pt idx="1">
                          <c:v>Pattern1</c:v>
                        </c:pt>
                        <c:pt idx="2">
                          <c:v>Pattern1</c:v>
                        </c:pt>
                        <c:pt idx="3">
                          <c:v>Pattern1</c:v>
                        </c:pt>
                        <c:pt idx="4">
                          <c:v>Pattern1</c:v>
                        </c:pt>
                        <c:pt idx="5">
                          <c:v>Pattern1</c:v>
                        </c:pt>
                        <c:pt idx="6">
                          <c:v>Pattern1</c:v>
                        </c:pt>
                        <c:pt idx="7">
                          <c:v>Pattern1</c:v>
                        </c:pt>
                        <c:pt idx="8">
                          <c:v>Pattern1</c:v>
                        </c:pt>
                        <c:pt idx="9">
                          <c:v>Pattern1</c:v>
                        </c:pt>
                      </c:lvl>
                      <c:lvl>
                        <c:pt idx="0">
                          <c:v>P1-01</c:v>
                        </c:pt>
                        <c:pt idx="1">
                          <c:v>P1-02</c:v>
                        </c:pt>
                        <c:pt idx="2">
                          <c:v>P1-03</c:v>
                        </c:pt>
                        <c:pt idx="3">
                          <c:v>P1-04</c:v>
                        </c:pt>
                        <c:pt idx="4">
                          <c:v>P1-05</c:v>
                        </c:pt>
                        <c:pt idx="5">
                          <c:v>P1-06</c:v>
                        </c:pt>
                        <c:pt idx="6">
                          <c:v>P1-07</c:v>
                        </c:pt>
                        <c:pt idx="7">
                          <c:v>P1-08</c:v>
                        </c:pt>
                        <c:pt idx="8">
                          <c:v>P1-09</c:v>
                        </c:pt>
                        <c:pt idx="9">
                          <c:v>P1-10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Scores'!$I$20:$I$29</c15:sqref>
                        </c15:formulaRef>
                      </c:ext>
                    </c:extLst>
                    <c:numCache>
                      <c:formatCode>0.00</c:formatCode>
                      <c:ptCount val="10"/>
                      <c:pt idx="0">
                        <c:v>0.88473646962790853</c:v>
                      </c:pt>
                      <c:pt idx="1">
                        <c:v>0.88473646962790853</c:v>
                      </c:pt>
                      <c:pt idx="2">
                        <c:v>0.88473646962790853</c:v>
                      </c:pt>
                      <c:pt idx="3">
                        <c:v>0.88473646962790853</c:v>
                      </c:pt>
                      <c:pt idx="4">
                        <c:v>0.88473646962790853</c:v>
                      </c:pt>
                      <c:pt idx="5">
                        <c:v>0.88473646962790853</c:v>
                      </c:pt>
                      <c:pt idx="6">
                        <c:v>0.88473646962790853</c:v>
                      </c:pt>
                      <c:pt idx="7">
                        <c:v>0.88473646962790853</c:v>
                      </c:pt>
                      <c:pt idx="8">
                        <c:v>0.88473646962790853</c:v>
                      </c:pt>
                      <c:pt idx="9">
                        <c:v>0.88473646962790853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9F66-49CD-8FA7-B102106B5CD9}"/>
                  </c:ext>
                </c:extLst>
              </c15:ser>
            </c15:filteredScatterSeries>
          </c:ext>
        </c:extLst>
      </c:scatterChart>
      <c:valAx>
        <c:axId val="1764823472"/>
        <c:scaling>
          <c:orientation val="minMax"/>
          <c:max val="10.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P1-Facade Variation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1288272"/>
        <c:crosses val="autoZero"/>
        <c:crossBetween val="midCat"/>
        <c:majorUnit val="1"/>
      </c:valAx>
      <c:valAx>
        <c:axId val="2081288272"/>
        <c:scaling>
          <c:orientation val="minMax"/>
          <c:max val="10.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Complexity Ranking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4823472"/>
        <c:crosses val="autoZero"/>
        <c:crossBetween val="midCat"/>
        <c:majorUnit val="1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9506021306160259"/>
          <c:y val="4.608314410136935E-2"/>
          <c:w val="0.7424888065462405"/>
          <c:h val="0.67290272002516538"/>
        </c:manualLayout>
      </c:layout>
      <c:scatterChart>
        <c:scatterStyle val="smoothMarker"/>
        <c:varyColors val="0"/>
        <c:ser>
          <c:idx val="4"/>
          <c:order val="3"/>
          <c:tx>
            <c:strRef>
              <c:f>'Complexity Scores'!$G$19</c:f>
              <c:strCache>
                <c:ptCount val="1"/>
                <c:pt idx="0">
                  <c:v>Participant Ranking</c:v>
                </c:pt>
              </c:strCache>
            </c:strRef>
          </c:tx>
          <c:spPr>
            <a:ln w="19050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rgbClr val="92D050"/>
              </a:solidFill>
              <a:ln w="6350" cap="flat" cmpd="sng" algn="ctr">
                <a:solidFill>
                  <a:srgbClr val="92D050"/>
                </a:solidFill>
                <a:prstDash val="solid"/>
                <a:miter lim="800000"/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'Complexity Scores'!$I$20</c:f>
                <c:numCache>
                  <c:formatCode>General</c:formatCode>
                  <c:ptCount val="1"/>
                  <c:pt idx="0">
                    <c:v>0.88473646962790853</c:v>
                  </c:pt>
                </c:numCache>
              </c:numRef>
            </c:plus>
            <c:minus>
              <c:numRef>
                <c:f>'Complexity Scores'!$I$20</c:f>
                <c:numCache>
                  <c:formatCode>General</c:formatCode>
                  <c:ptCount val="1"/>
                  <c:pt idx="0">
                    <c:v>0.88473646962790853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multiLvlStrRef>
              <c:f>'Complexity Scores'!$A$30:$B$39</c:f>
              <c:multiLvlStrCache>
                <c:ptCount val="10"/>
                <c:lvl>
                  <c:pt idx="0">
                    <c:v>Pattern2</c:v>
                  </c:pt>
                  <c:pt idx="1">
                    <c:v>Pattern2</c:v>
                  </c:pt>
                  <c:pt idx="2">
                    <c:v>Pattern2</c:v>
                  </c:pt>
                  <c:pt idx="3">
                    <c:v>Pattern2</c:v>
                  </c:pt>
                  <c:pt idx="4">
                    <c:v>Pattern2</c:v>
                  </c:pt>
                  <c:pt idx="5">
                    <c:v>Pattern2</c:v>
                  </c:pt>
                  <c:pt idx="6">
                    <c:v>Pattern2</c:v>
                  </c:pt>
                  <c:pt idx="7">
                    <c:v>Pattern2</c:v>
                  </c:pt>
                  <c:pt idx="8">
                    <c:v>Pattern2</c:v>
                  </c:pt>
                  <c:pt idx="9">
                    <c:v>Pattern2</c:v>
                  </c:pt>
                </c:lvl>
                <c:lvl>
                  <c:pt idx="0">
                    <c:v>P2-01</c:v>
                  </c:pt>
                  <c:pt idx="1">
                    <c:v>P2-02</c:v>
                  </c:pt>
                  <c:pt idx="2">
                    <c:v>P2-03</c:v>
                  </c:pt>
                  <c:pt idx="3">
                    <c:v>P2-04</c:v>
                  </c:pt>
                  <c:pt idx="4">
                    <c:v>P2-05</c:v>
                  </c:pt>
                  <c:pt idx="5">
                    <c:v>P2-06</c:v>
                  </c:pt>
                  <c:pt idx="6">
                    <c:v>P2-07</c:v>
                  </c:pt>
                  <c:pt idx="7">
                    <c:v>P2-08</c:v>
                  </c:pt>
                  <c:pt idx="8">
                    <c:v>P2-09</c:v>
                  </c:pt>
                  <c:pt idx="9">
                    <c:v>P2-10</c:v>
                  </c:pt>
                </c:lvl>
              </c:multiLvlStrCache>
            </c:multiLvlStrRef>
          </c:xVal>
          <c:yVal>
            <c:numRef>
              <c:f>'Complexity Scores'!$G$30:$G$39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6</c:v>
                </c:pt>
                <c:pt idx="5">
                  <c:v>5</c:v>
                </c:pt>
                <c:pt idx="6">
                  <c:v>7</c:v>
                </c:pt>
                <c:pt idx="7">
                  <c:v>8</c:v>
                </c:pt>
                <c:pt idx="8">
                  <c:v>10</c:v>
                </c:pt>
                <c:pt idx="9">
                  <c:v>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9F66-49CD-8FA7-B102106B5CD9}"/>
            </c:ext>
          </c:extLst>
        </c:ser>
        <c:ser>
          <c:idx val="3"/>
          <c:order val="4"/>
          <c:tx>
            <c:strRef>
              <c:f>'Complexity Scores'!$F$19</c:f>
              <c:strCache>
                <c:ptCount val="1"/>
                <c:pt idx="0">
                  <c:v>CICA ranking</c:v>
                </c:pt>
              </c:strCache>
            </c:strRef>
          </c:tx>
          <c:spPr>
            <a:ln w="22225" cap="flat" cmpd="sng" algn="ctr">
              <a:solidFill>
                <a:schemeClr val="accent3">
                  <a:shade val="15000"/>
                </a:schemeClr>
              </a:solidFill>
              <a:prstDash val="sysDot"/>
              <a:miter lim="800000"/>
            </a:ln>
            <a:effectLst/>
          </c:spPr>
          <c:marker>
            <c:symbol val="circle"/>
            <c:size val="7"/>
            <c:spPr>
              <a:solidFill>
                <a:schemeClr val="bg2">
                  <a:lumMod val="50000"/>
                </a:schemeClr>
              </a:solidFill>
              <a:ln w="12700" cap="flat" cmpd="sng" algn="ctr">
                <a:solidFill>
                  <a:schemeClr val="accent3">
                    <a:shade val="15000"/>
                  </a:schemeClr>
                </a:solidFill>
                <a:prstDash val="solid"/>
                <a:miter lim="800000"/>
              </a:ln>
              <a:effectLst/>
            </c:spPr>
          </c:marker>
          <c:xVal>
            <c:multiLvlStrRef>
              <c:f>'Complexity Scores'!$A$30:$B$39</c:f>
              <c:multiLvlStrCache>
                <c:ptCount val="10"/>
                <c:lvl>
                  <c:pt idx="0">
                    <c:v>Pattern2</c:v>
                  </c:pt>
                  <c:pt idx="1">
                    <c:v>Pattern2</c:v>
                  </c:pt>
                  <c:pt idx="2">
                    <c:v>Pattern2</c:v>
                  </c:pt>
                  <c:pt idx="3">
                    <c:v>Pattern2</c:v>
                  </c:pt>
                  <c:pt idx="4">
                    <c:v>Pattern2</c:v>
                  </c:pt>
                  <c:pt idx="5">
                    <c:v>Pattern2</c:v>
                  </c:pt>
                  <c:pt idx="6">
                    <c:v>Pattern2</c:v>
                  </c:pt>
                  <c:pt idx="7">
                    <c:v>Pattern2</c:v>
                  </c:pt>
                  <c:pt idx="8">
                    <c:v>Pattern2</c:v>
                  </c:pt>
                  <c:pt idx="9">
                    <c:v>Pattern2</c:v>
                  </c:pt>
                </c:lvl>
                <c:lvl>
                  <c:pt idx="0">
                    <c:v>P2-01</c:v>
                  </c:pt>
                  <c:pt idx="1">
                    <c:v>P2-02</c:v>
                  </c:pt>
                  <c:pt idx="2">
                    <c:v>P2-03</c:v>
                  </c:pt>
                  <c:pt idx="3">
                    <c:v>P2-04</c:v>
                  </c:pt>
                  <c:pt idx="4">
                    <c:v>P2-05</c:v>
                  </c:pt>
                  <c:pt idx="5">
                    <c:v>P2-06</c:v>
                  </c:pt>
                  <c:pt idx="6">
                    <c:v>P2-07</c:v>
                  </c:pt>
                  <c:pt idx="7">
                    <c:v>P2-08</c:v>
                  </c:pt>
                  <c:pt idx="8">
                    <c:v>P2-09</c:v>
                  </c:pt>
                  <c:pt idx="9">
                    <c:v>P2-10</c:v>
                  </c:pt>
                </c:lvl>
              </c:multiLvlStrCache>
            </c:multiLvlStrRef>
          </c:xVal>
          <c:yVal>
            <c:numRef>
              <c:f>'Complexity Scores'!$F$30:$F$39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7</c:v>
                </c:pt>
                <c:pt idx="4">
                  <c:v>4</c:v>
                </c:pt>
                <c:pt idx="5">
                  <c:v>6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9F66-49CD-8FA7-B102106B5C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4823472"/>
        <c:axId val="2081288272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'Complexity Scores'!$C$19</c15:sqref>
                        </c15:formulaRef>
                      </c:ext>
                    </c:extLst>
                    <c:strCache>
                      <c:ptCount val="1"/>
                      <c:pt idx="0">
                        <c:v>Façade N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xVal>
                  <c:multiLvlStrRef>
                    <c:extLst>
                      <c:ext uri="{02D57815-91ED-43cb-92C2-25804820EDAC}">
                        <c15:formulaRef>
                          <c15:sqref>'Complexity Scores'!$A$20:$B$29</c15:sqref>
                        </c15:formulaRef>
                      </c:ext>
                    </c:extLst>
                    <c:multiLvlStrCache>
                      <c:ptCount val="10"/>
                      <c:lvl>
                        <c:pt idx="0">
                          <c:v>Pattern1</c:v>
                        </c:pt>
                        <c:pt idx="1">
                          <c:v>Pattern1</c:v>
                        </c:pt>
                        <c:pt idx="2">
                          <c:v>Pattern1</c:v>
                        </c:pt>
                        <c:pt idx="3">
                          <c:v>Pattern1</c:v>
                        </c:pt>
                        <c:pt idx="4">
                          <c:v>Pattern1</c:v>
                        </c:pt>
                        <c:pt idx="5">
                          <c:v>Pattern1</c:v>
                        </c:pt>
                        <c:pt idx="6">
                          <c:v>Pattern1</c:v>
                        </c:pt>
                        <c:pt idx="7">
                          <c:v>Pattern1</c:v>
                        </c:pt>
                        <c:pt idx="8">
                          <c:v>Pattern1</c:v>
                        </c:pt>
                        <c:pt idx="9">
                          <c:v>Pattern1</c:v>
                        </c:pt>
                      </c:lvl>
                      <c:lvl>
                        <c:pt idx="0">
                          <c:v>P1-01</c:v>
                        </c:pt>
                        <c:pt idx="1">
                          <c:v>P1-02</c:v>
                        </c:pt>
                        <c:pt idx="2">
                          <c:v>P1-03</c:v>
                        </c:pt>
                        <c:pt idx="3">
                          <c:v>P1-04</c:v>
                        </c:pt>
                        <c:pt idx="4">
                          <c:v>P1-05</c:v>
                        </c:pt>
                        <c:pt idx="5">
                          <c:v>P1-06</c:v>
                        </c:pt>
                        <c:pt idx="6">
                          <c:v>P1-07</c:v>
                        </c:pt>
                        <c:pt idx="7">
                          <c:v>P1-08</c:v>
                        </c:pt>
                        <c:pt idx="8">
                          <c:v>P1-09</c:v>
                        </c:pt>
                        <c:pt idx="9">
                          <c:v>P1-10</c:v>
                        </c:pt>
                      </c:lvl>
                    </c:multiLvlStrCache>
                  </c:multiLvlStrRef>
                </c:xVal>
                <c:yVal>
                  <c:numRef>
                    <c:extLst>
                      <c:ext uri="{02D57815-91ED-43cb-92C2-25804820EDAC}">
                        <c15:formulaRef>
                          <c15:sqref>'Complexity Scores'!$C$20:$C$29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9F66-49CD-8FA7-B102106B5CD9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Scores'!$D$19</c15:sqref>
                        </c15:formulaRef>
                      </c:ext>
                    </c:extLst>
                    <c:strCache>
                      <c:ptCount val="1"/>
                      <c:pt idx="0">
                        <c:v>CICA score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Scores'!$A$20:$B$29</c15:sqref>
                        </c15:formulaRef>
                      </c:ext>
                    </c:extLst>
                    <c:multiLvlStrCache>
                      <c:ptCount val="10"/>
                      <c:lvl>
                        <c:pt idx="0">
                          <c:v>Pattern1</c:v>
                        </c:pt>
                        <c:pt idx="1">
                          <c:v>Pattern1</c:v>
                        </c:pt>
                        <c:pt idx="2">
                          <c:v>Pattern1</c:v>
                        </c:pt>
                        <c:pt idx="3">
                          <c:v>Pattern1</c:v>
                        </c:pt>
                        <c:pt idx="4">
                          <c:v>Pattern1</c:v>
                        </c:pt>
                        <c:pt idx="5">
                          <c:v>Pattern1</c:v>
                        </c:pt>
                        <c:pt idx="6">
                          <c:v>Pattern1</c:v>
                        </c:pt>
                        <c:pt idx="7">
                          <c:v>Pattern1</c:v>
                        </c:pt>
                        <c:pt idx="8">
                          <c:v>Pattern1</c:v>
                        </c:pt>
                        <c:pt idx="9">
                          <c:v>Pattern1</c:v>
                        </c:pt>
                      </c:lvl>
                      <c:lvl>
                        <c:pt idx="0">
                          <c:v>P1-01</c:v>
                        </c:pt>
                        <c:pt idx="1">
                          <c:v>P1-02</c:v>
                        </c:pt>
                        <c:pt idx="2">
                          <c:v>P1-03</c:v>
                        </c:pt>
                        <c:pt idx="3">
                          <c:v>P1-04</c:v>
                        </c:pt>
                        <c:pt idx="4">
                          <c:v>P1-05</c:v>
                        </c:pt>
                        <c:pt idx="5">
                          <c:v>P1-06</c:v>
                        </c:pt>
                        <c:pt idx="6">
                          <c:v>P1-07</c:v>
                        </c:pt>
                        <c:pt idx="7">
                          <c:v>P1-08</c:v>
                        </c:pt>
                        <c:pt idx="8">
                          <c:v>P1-09</c:v>
                        </c:pt>
                        <c:pt idx="9">
                          <c:v>P1-10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Scores'!$D$20:$D$29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2.16753707666108</c:v>
                      </c:pt>
                      <c:pt idx="1">
                        <c:v>3.1046169383721902</c:v>
                      </c:pt>
                      <c:pt idx="2">
                        <c:v>4.0709468205657604</c:v>
                      </c:pt>
                      <c:pt idx="3">
                        <c:v>5.00963449499221</c:v>
                      </c:pt>
                      <c:pt idx="4">
                        <c:v>4.8155578021165404</c:v>
                      </c:pt>
                      <c:pt idx="5">
                        <c:v>4.6414756526268901</c:v>
                      </c:pt>
                      <c:pt idx="6">
                        <c:v>4.8169373660429304</c:v>
                      </c:pt>
                      <c:pt idx="7">
                        <c:v>4.7471604313498101</c:v>
                      </c:pt>
                      <c:pt idx="8">
                        <c:v>4.7637043183719596</c:v>
                      </c:pt>
                      <c:pt idx="9">
                        <c:v>4.2098927989796504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9F66-49CD-8FA7-B102106B5CD9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Scores'!$E$19</c15:sqref>
                        </c15:formulaRef>
                      </c:ext>
                    </c:extLst>
                    <c:strCache>
                      <c:ptCount val="1"/>
                      <c:pt idx="0">
                        <c:v>Participant score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Scores'!$A$20:$B$29</c15:sqref>
                        </c15:formulaRef>
                      </c:ext>
                    </c:extLst>
                    <c:multiLvlStrCache>
                      <c:ptCount val="10"/>
                      <c:lvl>
                        <c:pt idx="0">
                          <c:v>Pattern1</c:v>
                        </c:pt>
                        <c:pt idx="1">
                          <c:v>Pattern1</c:v>
                        </c:pt>
                        <c:pt idx="2">
                          <c:v>Pattern1</c:v>
                        </c:pt>
                        <c:pt idx="3">
                          <c:v>Pattern1</c:v>
                        </c:pt>
                        <c:pt idx="4">
                          <c:v>Pattern1</c:v>
                        </c:pt>
                        <c:pt idx="5">
                          <c:v>Pattern1</c:v>
                        </c:pt>
                        <c:pt idx="6">
                          <c:v>Pattern1</c:v>
                        </c:pt>
                        <c:pt idx="7">
                          <c:v>Pattern1</c:v>
                        </c:pt>
                        <c:pt idx="8">
                          <c:v>Pattern1</c:v>
                        </c:pt>
                        <c:pt idx="9">
                          <c:v>Pattern1</c:v>
                        </c:pt>
                      </c:lvl>
                      <c:lvl>
                        <c:pt idx="0">
                          <c:v>P1-01</c:v>
                        </c:pt>
                        <c:pt idx="1">
                          <c:v>P1-02</c:v>
                        </c:pt>
                        <c:pt idx="2">
                          <c:v>P1-03</c:v>
                        </c:pt>
                        <c:pt idx="3">
                          <c:v>P1-04</c:v>
                        </c:pt>
                        <c:pt idx="4">
                          <c:v>P1-05</c:v>
                        </c:pt>
                        <c:pt idx="5">
                          <c:v>P1-06</c:v>
                        </c:pt>
                        <c:pt idx="6">
                          <c:v>P1-07</c:v>
                        </c:pt>
                        <c:pt idx="7">
                          <c:v>P1-08</c:v>
                        </c:pt>
                        <c:pt idx="8">
                          <c:v>P1-09</c:v>
                        </c:pt>
                        <c:pt idx="9">
                          <c:v>P1-10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Scores'!$E$20:$E$29</c15:sqref>
                        </c15:formulaRef>
                      </c:ext>
                    </c:extLst>
                    <c:numCache>
                      <c:formatCode>0.00</c:formatCode>
                      <c:ptCount val="10"/>
                      <c:pt idx="0">
                        <c:v>1.5769230769230769</c:v>
                      </c:pt>
                      <c:pt idx="1">
                        <c:v>2.4615384615384617</c:v>
                      </c:pt>
                      <c:pt idx="2">
                        <c:v>3.3846153846153846</c:v>
                      </c:pt>
                      <c:pt idx="3">
                        <c:v>3.8846153846153846</c:v>
                      </c:pt>
                      <c:pt idx="4">
                        <c:v>5.4230769230769234</c:v>
                      </c:pt>
                      <c:pt idx="5">
                        <c:v>5.384615384615385</c:v>
                      </c:pt>
                      <c:pt idx="6">
                        <c:v>6.8461538461538458</c:v>
                      </c:pt>
                      <c:pt idx="7">
                        <c:v>8.8076923076923084</c:v>
                      </c:pt>
                      <c:pt idx="8">
                        <c:v>8.7307692307692299</c:v>
                      </c:pt>
                      <c:pt idx="9">
                        <c:v>8.5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9F66-49CD-8FA7-B102106B5CD9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Scores'!$H$19</c15:sqref>
                        </c15:formulaRef>
                      </c:ext>
                    </c:extLst>
                    <c:strCache>
                      <c:ptCount val="1"/>
                      <c:pt idx="0">
                        <c:v>Ranking SD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errBars>
                  <c:errDir val="y"/>
                  <c:errBarType val="both"/>
                  <c:errValType val="fixedVal"/>
                  <c:noEndCap val="0"/>
                  <c:val val="1"/>
                  <c:spPr>
                    <a:noFill/>
                    <a:ln w="9525" cap="flat" cmpd="sng" algn="ctr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round/>
                    </a:ln>
                    <a:effectLst/>
                  </c:spPr>
                </c:errBars>
                <c:errBars>
                  <c:errDir val="x"/>
                  <c:errBarType val="both"/>
                  <c:errValType val="fixedVal"/>
                  <c:noEndCap val="0"/>
                  <c:val val="1"/>
                  <c:spPr>
                    <a:noFill/>
                    <a:ln w="9525" cap="flat" cmpd="sng" algn="ctr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round/>
                    </a:ln>
                    <a:effectLst/>
                  </c:spPr>
                </c:errBars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Scores'!$A$20:$B$29</c15:sqref>
                        </c15:formulaRef>
                      </c:ext>
                    </c:extLst>
                    <c:multiLvlStrCache>
                      <c:ptCount val="10"/>
                      <c:lvl>
                        <c:pt idx="0">
                          <c:v>Pattern1</c:v>
                        </c:pt>
                        <c:pt idx="1">
                          <c:v>Pattern1</c:v>
                        </c:pt>
                        <c:pt idx="2">
                          <c:v>Pattern1</c:v>
                        </c:pt>
                        <c:pt idx="3">
                          <c:v>Pattern1</c:v>
                        </c:pt>
                        <c:pt idx="4">
                          <c:v>Pattern1</c:v>
                        </c:pt>
                        <c:pt idx="5">
                          <c:v>Pattern1</c:v>
                        </c:pt>
                        <c:pt idx="6">
                          <c:v>Pattern1</c:v>
                        </c:pt>
                        <c:pt idx="7">
                          <c:v>Pattern1</c:v>
                        </c:pt>
                        <c:pt idx="8">
                          <c:v>Pattern1</c:v>
                        </c:pt>
                        <c:pt idx="9">
                          <c:v>Pattern1</c:v>
                        </c:pt>
                      </c:lvl>
                      <c:lvl>
                        <c:pt idx="0">
                          <c:v>P1-01</c:v>
                        </c:pt>
                        <c:pt idx="1">
                          <c:v>P1-02</c:v>
                        </c:pt>
                        <c:pt idx="2">
                          <c:v>P1-03</c:v>
                        </c:pt>
                        <c:pt idx="3">
                          <c:v>P1-04</c:v>
                        </c:pt>
                        <c:pt idx="4">
                          <c:v>P1-05</c:v>
                        </c:pt>
                        <c:pt idx="5">
                          <c:v>P1-06</c:v>
                        </c:pt>
                        <c:pt idx="6">
                          <c:v>P1-07</c:v>
                        </c:pt>
                        <c:pt idx="7">
                          <c:v>P1-08</c:v>
                        </c:pt>
                        <c:pt idx="8">
                          <c:v>P1-09</c:v>
                        </c:pt>
                        <c:pt idx="9">
                          <c:v>P1-10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Scores'!$H$20:$H$29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3</c:v>
                      </c:pt>
                      <c:pt idx="4">
                        <c:v>1</c:v>
                      </c:pt>
                      <c:pt idx="5">
                        <c:v>0</c:v>
                      </c:pt>
                      <c:pt idx="6">
                        <c:v>1</c:v>
                      </c:pt>
                      <c:pt idx="7">
                        <c:v>2</c:v>
                      </c:pt>
                      <c:pt idx="8">
                        <c:v>1</c:v>
                      </c:pt>
                      <c:pt idx="9">
                        <c:v>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9F66-49CD-8FA7-B102106B5CD9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Scores'!$I$19</c15:sqref>
                        </c15:formulaRef>
                      </c:ext>
                    </c:extLst>
                    <c:strCache>
                      <c:ptCount val="1"/>
                      <c:pt idx="0">
                        <c:v>Average SD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Scores'!$A$20:$B$29</c15:sqref>
                        </c15:formulaRef>
                      </c:ext>
                    </c:extLst>
                    <c:multiLvlStrCache>
                      <c:ptCount val="10"/>
                      <c:lvl>
                        <c:pt idx="0">
                          <c:v>Pattern1</c:v>
                        </c:pt>
                        <c:pt idx="1">
                          <c:v>Pattern1</c:v>
                        </c:pt>
                        <c:pt idx="2">
                          <c:v>Pattern1</c:v>
                        </c:pt>
                        <c:pt idx="3">
                          <c:v>Pattern1</c:v>
                        </c:pt>
                        <c:pt idx="4">
                          <c:v>Pattern1</c:v>
                        </c:pt>
                        <c:pt idx="5">
                          <c:v>Pattern1</c:v>
                        </c:pt>
                        <c:pt idx="6">
                          <c:v>Pattern1</c:v>
                        </c:pt>
                        <c:pt idx="7">
                          <c:v>Pattern1</c:v>
                        </c:pt>
                        <c:pt idx="8">
                          <c:v>Pattern1</c:v>
                        </c:pt>
                        <c:pt idx="9">
                          <c:v>Pattern1</c:v>
                        </c:pt>
                      </c:lvl>
                      <c:lvl>
                        <c:pt idx="0">
                          <c:v>P1-01</c:v>
                        </c:pt>
                        <c:pt idx="1">
                          <c:v>P1-02</c:v>
                        </c:pt>
                        <c:pt idx="2">
                          <c:v>P1-03</c:v>
                        </c:pt>
                        <c:pt idx="3">
                          <c:v>P1-04</c:v>
                        </c:pt>
                        <c:pt idx="4">
                          <c:v>P1-05</c:v>
                        </c:pt>
                        <c:pt idx="5">
                          <c:v>P1-06</c:v>
                        </c:pt>
                        <c:pt idx="6">
                          <c:v>P1-07</c:v>
                        </c:pt>
                        <c:pt idx="7">
                          <c:v>P1-08</c:v>
                        </c:pt>
                        <c:pt idx="8">
                          <c:v>P1-09</c:v>
                        </c:pt>
                        <c:pt idx="9">
                          <c:v>P1-10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Scores'!$I$20:$I$29</c15:sqref>
                        </c15:formulaRef>
                      </c:ext>
                    </c:extLst>
                    <c:numCache>
                      <c:formatCode>0.00</c:formatCode>
                      <c:ptCount val="10"/>
                      <c:pt idx="0">
                        <c:v>0.88473646962790853</c:v>
                      </c:pt>
                      <c:pt idx="1">
                        <c:v>0.88473646962790853</c:v>
                      </c:pt>
                      <c:pt idx="2">
                        <c:v>0.88473646962790853</c:v>
                      </c:pt>
                      <c:pt idx="3">
                        <c:v>0.88473646962790853</c:v>
                      </c:pt>
                      <c:pt idx="4">
                        <c:v>0.88473646962790853</c:v>
                      </c:pt>
                      <c:pt idx="5">
                        <c:v>0.88473646962790853</c:v>
                      </c:pt>
                      <c:pt idx="6">
                        <c:v>0.88473646962790853</c:v>
                      </c:pt>
                      <c:pt idx="7">
                        <c:v>0.88473646962790853</c:v>
                      </c:pt>
                      <c:pt idx="8">
                        <c:v>0.88473646962790853</c:v>
                      </c:pt>
                      <c:pt idx="9">
                        <c:v>0.88473646962790853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9F66-49CD-8FA7-B102106B5CD9}"/>
                  </c:ext>
                </c:extLst>
              </c15:ser>
            </c15:filteredScatterSeries>
          </c:ext>
        </c:extLst>
      </c:scatterChart>
      <c:valAx>
        <c:axId val="1764823472"/>
        <c:scaling>
          <c:orientation val="minMax"/>
          <c:max val="10.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P2-Facade Variation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1288272"/>
        <c:crosses val="autoZero"/>
        <c:crossBetween val="midCat"/>
        <c:majorUnit val="1"/>
      </c:valAx>
      <c:valAx>
        <c:axId val="2081288272"/>
        <c:scaling>
          <c:orientation val="minMax"/>
          <c:max val="10.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Complexity Ranking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4823472"/>
        <c:crosses val="autoZero"/>
        <c:crossBetween val="midCat"/>
        <c:majorUnit val="1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9506021306160259"/>
          <c:y val="4.608314410136935E-2"/>
          <c:w val="0.7424888065462405"/>
          <c:h val="0.67290272002516538"/>
        </c:manualLayout>
      </c:layout>
      <c:scatterChart>
        <c:scatterStyle val="smoothMarker"/>
        <c:varyColors val="0"/>
        <c:ser>
          <c:idx val="4"/>
          <c:order val="3"/>
          <c:tx>
            <c:strRef>
              <c:f>'Complexity Scores'!$G$19</c:f>
              <c:strCache>
                <c:ptCount val="1"/>
                <c:pt idx="0">
                  <c:v>Participant Ranking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rgbClr val="0070C0"/>
              </a:solidFill>
              <a:ln w="6350" cap="flat" cmpd="sng" algn="ctr">
                <a:solidFill>
                  <a:srgbClr val="0070C0"/>
                </a:solidFill>
                <a:prstDash val="solid"/>
                <a:miter lim="800000"/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'Complexity Scores'!$I$20</c:f>
                <c:numCache>
                  <c:formatCode>General</c:formatCode>
                  <c:ptCount val="1"/>
                  <c:pt idx="0">
                    <c:v>0.88473646962790853</c:v>
                  </c:pt>
                </c:numCache>
              </c:numRef>
            </c:plus>
            <c:minus>
              <c:numRef>
                <c:f>'Complexity Scores'!$I$20</c:f>
                <c:numCache>
                  <c:formatCode>General</c:formatCode>
                  <c:ptCount val="1"/>
                  <c:pt idx="0">
                    <c:v>0.88473646962790853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multiLvlStrRef>
              <c:f>'Complexity Scores'!$A$40:$B$49</c:f>
              <c:multiLvlStrCache>
                <c:ptCount val="10"/>
                <c:lvl>
                  <c:pt idx="0">
                    <c:v>Pattern3</c:v>
                  </c:pt>
                  <c:pt idx="1">
                    <c:v>Pattern3</c:v>
                  </c:pt>
                  <c:pt idx="2">
                    <c:v>Pattern3</c:v>
                  </c:pt>
                  <c:pt idx="3">
                    <c:v>Pattern3</c:v>
                  </c:pt>
                  <c:pt idx="4">
                    <c:v>Pattern3</c:v>
                  </c:pt>
                  <c:pt idx="5">
                    <c:v>Pattern3</c:v>
                  </c:pt>
                  <c:pt idx="6">
                    <c:v>Pattern3</c:v>
                  </c:pt>
                  <c:pt idx="7">
                    <c:v>Pattern3</c:v>
                  </c:pt>
                  <c:pt idx="8">
                    <c:v>Pattern3</c:v>
                  </c:pt>
                  <c:pt idx="9">
                    <c:v>Pattern3</c:v>
                  </c:pt>
                </c:lvl>
                <c:lvl>
                  <c:pt idx="0">
                    <c:v>P3-01</c:v>
                  </c:pt>
                  <c:pt idx="1">
                    <c:v>P3-02</c:v>
                  </c:pt>
                  <c:pt idx="2">
                    <c:v>P3-03</c:v>
                  </c:pt>
                  <c:pt idx="3">
                    <c:v>P3-04</c:v>
                  </c:pt>
                  <c:pt idx="4">
                    <c:v>P3-05</c:v>
                  </c:pt>
                  <c:pt idx="5">
                    <c:v>P3-06</c:v>
                  </c:pt>
                  <c:pt idx="6">
                    <c:v>P3-07</c:v>
                  </c:pt>
                  <c:pt idx="7">
                    <c:v>P3-08</c:v>
                  </c:pt>
                  <c:pt idx="8">
                    <c:v>P3-09</c:v>
                  </c:pt>
                  <c:pt idx="9">
                    <c:v>P3-10</c:v>
                  </c:pt>
                </c:lvl>
              </c:multiLvlStrCache>
            </c:multiLvlStrRef>
          </c:xVal>
          <c:yVal>
            <c:numRef>
              <c:f>'Complexity Scores'!$G$40:$G$49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6</c:v>
                </c:pt>
                <c:pt idx="5">
                  <c:v>5</c:v>
                </c:pt>
                <c:pt idx="6">
                  <c:v>7</c:v>
                </c:pt>
                <c:pt idx="7">
                  <c:v>9</c:v>
                </c:pt>
                <c:pt idx="8">
                  <c:v>10</c:v>
                </c:pt>
                <c:pt idx="9">
                  <c:v>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9F66-49CD-8FA7-B102106B5CD9}"/>
            </c:ext>
          </c:extLst>
        </c:ser>
        <c:ser>
          <c:idx val="3"/>
          <c:order val="4"/>
          <c:tx>
            <c:strRef>
              <c:f>'Complexity Scores'!$F$19</c:f>
              <c:strCache>
                <c:ptCount val="1"/>
                <c:pt idx="0">
                  <c:v>CICA ranking</c:v>
                </c:pt>
              </c:strCache>
            </c:strRef>
          </c:tx>
          <c:spPr>
            <a:ln w="22225" cap="flat" cmpd="sng" algn="ctr">
              <a:solidFill>
                <a:schemeClr val="accent3">
                  <a:shade val="15000"/>
                </a:schemeClr>
              </a:solidFill>
              <a:prstDash val="sysDot"/>
              <a:miter lim="800000"/>
            </a:ln>
            <a:effectLst/>
          </c:spPr>
          <c:marker>
            <c:symbol val="circle"/>
            <c:size val="7"/>
            <c:spPr>
              <a:solidFill>
                <a:schemeClr val="bg2">
                  <a:lumMod val="50000"/>
                </a:schemeClr>
              </a:solidFill>
              <a:ln w="12700" cap="flat" cmpd="sng" algn="ctr">
                <a:solidFill>
                  <a:schemeClr val="accent3">
                    <a:shade val="15000"/>
                  </a:schemeClr>
                </a:solidFill>
                <a:prstDash val="solid"/>
                <a:miter lim="800000"/>
              </a:ln>
              <a:effectLst/>
            </c:spPr>
          </c:marker>
          <c:xVal>
            <c:multiLvlStrRef>
              <c:f>'Complexity Scores'!$A$40:$B$49</c:f>
              <c:multiLvlStrCache>
                <c:ptCount val="10"/>
                <c:lvl>
                  <c:pt idx="0">
                    <c:v>Pattern3</c:v>
                  </c:pt>
                  <c:pt idx="1">
                    <c:v>Pattern3</c:v>
                  </c:pt>
                  <c:pt idx="2">
                    <c:v>Pattern3</c:v>
                  </c:pt>
                  <c:pt idx="3">
                    <c:v>Pattern3</c:v>
                  </c:pt>
                  <c:pt idx="4">
                    <c:v>Pattern3</c:v>
                  </c:pt>
                  <c:pt idx="5">
                    <c:v>Pattern3</c:v>
                  </c:pt>
                  <c:pt idx="6">
                    <c:v>Pattern3</c:v>
                  </c:pt>
                  <c:pt idx="7">
                    <c:v>Pattern3</c:v>
                  </c:pt>
                  <c:pt idx="8">
                    <c:v>Pattern3</c:v>
                  </c:pt>
                  <c:pt idx="9">
                    <c:v>Pattern3</c:v>
                  </c:pt>
                </c:lvl>
                <c:lvl>
                  <c:pt idx="0">
                    <c:v>P3-01</c:v>
                  </c:pt>
                  <c:pt idx="1">
                    <c:v>P3-02</c:v>
                  </c:pt>
                  <c:pt idx="2">
                    <c:v>P3-03</c:v>
                  </c:pt>
                  <c:pt idx="3">
                    <c:v>P3-04</c:v>
                  </c:pt>
                  <c:pt idx="4">
                    <c:v>P3-05</c:v>
                  </c:pt>
                  <c:pt idx="5">
                    <c:v>P3-06</c:v>
                  </c:pt>
                  <c:pt idx="6">
                    <c:v>P3-07</c:v>
                  </c:pt>
                  <c:pt idx="7">
                    <c:v>P3-08</c:v>
                  </c:pt>
                  <c:pt idx="8">
                    <c:v>P3-09</c:v>
                  </c:pt>
                  <c:pt idx="9">
                    <c:v>P3-10</c:v>
                  </c:pt>
                </c:lvl>
              </c:multiLvlStrCache>
            </c:multiLvlStrRef>
          </c:xVal>
          <c:yVal>
            <c:numRef>
              <c:f>'Complexity Scores'!$F$40:$F$49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6</c:v>
                </c:pt>
                <c:pt idx="4">
                  <c:v>9</c:v>
                </c:pt>
                <c:pt idx="5">
                  <c:v>8</c:v>
                </c:pt>
                <c:pt idx="6">
                  <c:v>10</c:v>
                </c:pt>
                <c:pt idx="7">
                  <c:v>7</c:v>
                </c:pt>
                <c:pt idx="8">
                  <c:v>5</c:v>
                </c:pt>
                <c:pt idx="9">
                  <c:v>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9F66-49CD-8FA7-B102106B5C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4823472"/>
        <c:axId val="2081288272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'Complexity Scores'!$C$19</c15:sqref>
                        </c15:formulaRef>
                      </c:ext>
                    </c:extLst>
                    <c:strCache>
                      <c:ptCount val="1"/>
                      <c:pt idx="0">
                        <c:v>Façade N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xVal>
                  <c:multiLvlStrRef>
                    <c:extLst>
                      <c:ext uri="{02D57815-91ED-43cb-92C2-25804820EDAC}">
                        <c15:formulaRef>
                          <c15:sqref>'Complexity Scores'!$A$20:$B$29</c15:sqref>
                        </c15:formulaRef>
                      </c:ext>
                    </c:extLst>
                    <c:multiLvlStrCache>
                      <c:ptCount val="10"/>
                      <c:lvl>
                        <c:pt idx="0">
                          <c:v>Pattern1</c:v>
                        </c:pt>
                        <c:pt idx="1">
                          <c:v>Pattern1</c:v>
                        </c:pt>
                        <c:pt idx="2">
                          <c:v>Pattern1</c:v>
                        </c:pt>
                        <c:pt idx="3">
                          <c:v>Pattern1</c:v>
                        </c:pt>
                        <c:pt idx="4">
                          <c:v>Pattern1</c:v>
                        </c:pt>
                        <c:pt idx="5">
                          <c:v>Pattern1</c:v>
                        </c:pt>
                        <c:pt idx="6">
                          <c:v>Pattern1</c:v>
                        </c:pt>
                        <c:pt idx="7">
                          <c:v>Pattern1</c:v>
                        </c:pt>
                        <c:pt idx="8">
                          <c:v>Pattern1</c:v>
                        </c:pt>
                        <c:pt idx="9">
                          <c:v>Pattern1</c:v>
                        </c:pt>
                      </c:lvl>
                      <c:lvl>
                        <c:pt idx="0">
                          <c:v>P1-01</c:v>
                        </c:pt>
                        <c:pt idx="1">
                          <c:v>P1-02</c:v>
                        </c:pt>
                        <c:pt idx="2">
                          <c:v>P1-03</c:v>
                        </c:pt>
                        <c:pt idx="3">
                          <c:v>P1-04</c:v>
                        </c:pt>
                        <c:pt idx="4">
                          <c:v>P1-05</c:v>
                        </c:pt>
                        <c:pt idx="5">
                          <c:v>P1-06</c:v>
                        </c:pt>
                        <c:pt idx="6">
                          <c:v>P1-07</c:v>
                        </c:pt>
                        <c:pt idx="7">
                          <c:v>P1-08</c:v>
                        </c:pt>
                        <c:pt idx="8">
                          <c:v>P1-09</c:v>
                        </c:pt>
                        <c:pt idx="9">
                          <c:v>P1-10</c:v>
                        </c:pt>
                      </c:lvl>
                    </c:multiLvlStrCache>
                  </c:multiLvlStrRef>
                </c:xVal>
                <c:yVal>
                  <c:numRef>
                    <c:extLst>
                      <c:ext uri="{02D57815-91ED-43cb-92C2-25804820EDAC}">
                        <c15:formulaRef>
                          <c15:sqref>'Complexity Scores'!$C$20:$C$29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9F66-49CD-8FA7-B102106B5CD9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Scores'!$D$19</c15:sqref>
                        </c15:formulaRef>
                      </c:ext>
                    </c:extLst>
                    <c:strCache>
                      <c:ptCount val="1"/>
                      <c:pt idx="0">
                        <c:v>CICA score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Scores'!$A$20:$B$29</c15:sqref>
                        </c15:formulaRef>
                      </c:ext>
                    </c:extLst>
                    <c:multiLvlStrCache>
                      <c:ptCount val="10"/>
                      <c:lvl>
                        <c:pt idx="0">
                          <c:v>Pattern1</c:v>
                        </c:pt>
                        <c:pt idx="1">
                          <c:v>Pattern1</c:v>
                        </c:pt>
                        <c:pt idx="2">
                          <c:v>Pattern1</c:v>
                        </c:pt>
                        <c:pt idx="3">
                          <c:v>Pattern1</c:v>
                        </c:pt>
                        <c:pt idx="4">
                          <c:v>Pattern1</c:v>
                        </c:pt>
                        <c:pt idx="5">
                          <c:v>Pattern1</c:v>
                        </c:pt>
                        <c:pt idx="6">
                          <c:v>Pattern1</c:v>
                        </c:pt>
                        <c:pt idx="7">
                          <c:v>Pattern1</c:v>
                        </c:pt>
                        <c:pt idx="8">
                          <c:v>Pattern1</c:v>
                        </c:pt>
                        <c:pt idx="9">
                          <c:v>Pattern1</c:v>
                        </c:pt>
                      </c:lvl>
                      <c:lvl>
                        <c:pt idx="0">
                          <c:v>P1-01</c:v>
                        </c:pt>
                        <c:pt idx="1">
                          <c:v>P1-02</c:v>
                        </c:pt>
                        <c:pt idx="2">
                          <c:v>P1-03</c:v>
                        </c:pt>
                        <c:pt idx="3">
                          <c:v>P1-04</c:v>
                        </c:pt>
                        <c:pt idx="4">
                          <c:v>P1-05</c:v>
                        </c:pt>
                        <c:pt idx="5">
                          <c:v>P1-06</c:v>
                        </c:pt>
                        <c:pt idx="6">
                          <c:v>P1-07</c:v>
                        </c:pt>
                        <c:pt idx="7">
                          <c:v>P1-08</c:v>
                        </c:pt>
                        <c:pt idx="8">
                          <c:v>P1-09</c:v>
                        </c:pt>
                        <c:pt idx="9">
                          <c:v>P1-10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Scores'!$D$20:$D$29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2.16753707666108</c:v>
                      </c:pt>
                      <c:pt idx="1">
                        <c:v>3.1046169383721902</c:v>
                      </c:pt>
                      <c:pt idx="2">
                        <c:v>4.0709468205657604</c:v>
                      </c:pt>
                      <c:pt idx="3">
                        <c:v>5.00963449499221</c:v>
                      </c:pt>
                      <c:pt idx="4">
                        <c:v>4.8155578021165404</c:v>
                      </c:pt>
                      <c:pt idx="5">
                        <c:v>4.6414756526268901</c:v>
                      </c:pt>
                      <c:pt idx="6">
                        <c:v>4.8169373660429304</c:v>
                      </c:pt>
                      <c:pt idx="7">
                        <c:v>4.7471604313498101</c:v>
                      </c:pt>
                      <c:pt idx="8">
                        <c:v>4.7637043183719596</c:v>
                      </c:pt>
                      <c:pt idx="9">
                        <c:v>4.2098927989796504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9F66-49CD-8FA7-B102106B5CD9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Scores'!$E$19</c15:sqref>
                        </c15:formulaRef>
                      </c:ext>
                    </c:extLst>
                    <c:strCache>
                      <c:ptCount val="1"/>
                      <c:pt idx="0">
                        <c:v>Participant score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Scores'!$A$20:$B$29</c15:sqref>
                        </c15:formulaRef>
                      </c:ext>
                    </c:extLst>
                    <c:multiLvlStrCache>
                      <c:ptCount val="10"/>
                      <c:lvl>
                        <c:pt idx="0">
                          <c:v>Pattern1</c:v>
                        </c:pt>
                        <c:pt idx="1">
                          <c:v>Pattern1</c:v>
                        </c:pt>
                        <c:pt idx="2">
                          <c:v>Pattern1</c:v>
                        </c:pt>
                        <c:pt idx="3">
                          <c:v>Pattern1</c:v>
                        </c:pt>
                        <c:pt idx="4">
                          <c:v>Pattern1</c:v>
                        </c:pt>
                        <c:pt idx="5">
                          <c:v>Pattern1</c:v>
                        </c:pt>
                        <c:pt idx="6">
                          <c:v>Pattern1</c:v>
                        </c:pt>
                        <c:pt idx="7">
                          <c:v>Pattern1</c:v>
                        </c:pt>
                        <c:pt idx="8">
                          <c:v>Pattern1</c:v>
                        </c:pt>
                        <c:pt idx="9">
                          <c:v>Pattern1</c:v>
                        </c:pt>
                      </c:lvl>
                      <c:lvl>
                        <c:pt idx="0">
                          <c:v>P1-01</c:v>
                        </c:pt>
                        <c:pt idx="1">
                          <c:v>P1-02</c:v>
                        </c:pt>
                        <c:pt idx="2">
                          <c:v>P1-03</c:v>
                        </c:pt>
                        <c:pt idx="3">
                          <c:v>P1-04</c:v>
                        </c:pt>
                        <c:pt idx="4">
                          <c:v>P1-05</c:v>
                        </c:pt>
                        <c:pt idx="5">
                          <c:v>P1-06</c:v>
                        </c:pt>
                        <c:pt idx="6">
                          <c:v>P1-07</c:v>
                        </c:pt>
                        <c:pt idx="7">
                          <c:v>P1-08</c:v>
                        </c:pt>
                        <c:pt idx="8">
                          <c:v>P1-09</c:v>
                        </c:pt>
                        <c:pt idx="9">
                          <c:v>P1-10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Scores'!$E$20:$E$29</c15:sqref>
                        </c15:formulaRef>
                      </c:ext>
                    </c:extLst>
                    <c:numCache>
                      <c:formatCode>0.00</c:formatCode>
                      <c:ptCount val="10"/>
                      <c:pt idx="0">
                        <c:v>1.5769230769230769</c:v>
                      </c:pt>
                      <c:pt idx="1">
                        <c:v>2.4615384615384617</c:v>
                      </c:pt>
                      <c:pt idx="2">
                        <c:v>3.3846153846153846</c:v>
                      </c:pt>
                      <c:pt idx="3">
                        <c:v>3.8846153846153846</c:v>
                      </c:pt>
                      <c:pt idx="4">
                        <c:v>5.4230769230769234</c:v>
                      </c:pt>
                      <c:pt idx="5">
                        <c:v>5.384615384615385</c:v>
                      </c:pt>
                      <c:pt idx="6">
                        <c:v>6.8461538461538458</c:v>
                      </c:pt>
                      <c:pt idx="7">
                        <c:v>8.8076923076923084</c:v>
                      </c:pt>
                      <c:pt idx="8">
                        <c:v>8.7307692307692299</c:v>
                      </c:pt>
                      <c:pt idx="9">
                        <c:v>8.5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9F66-49CD-8FA7-B102106B5CD9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Scores'!$H$19</c15:sqref>
                        </c15:formulaRef>
                      </c:ext>
                    </c:extLst>
                    <c:strCache>
                      <c:ptCount val="1"/>
                      <c:pt idx="0">
                        <c:v>Ranking SD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errBars>
                  <c:errDir val="y"/>
                  <c:errBarType val="both"/>
                  <c:errValType val="fixedVal"/>
                  <c:noEndCap val="0"/>
                  <c:val val="1"/>
                  <c:spPr>
                    <a:noFill/>
                    <a:ln w="9525" cap="flat" cmpd="sng" algn="ctr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round/>
                    </a:ln>
                    <a:effectLst/>
                  </c:spPr>
                </c:errBars>
                <c:errBars>
                  <c:errDir val="x"/>
                  <c:errBarType val="both"/>
                  <c:errValType val="fixedVal"/>
                  <c:noEndCap val="0"/>
                  <c:val val="1"/>
                  <c:spPr>
                    <a:noFill/>
                    <a:ln w="9525" cap="flat" cmpd="sng" algn="ctr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round/>
                    </a:ln>
                    <a:effectLst/>
                  </c:spPr>
                </c:errBars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Scores'!$A$20:$B$29</c15:sqref>
                        </c15:formulaRef>
                      </c:ext>
                    </c:extLst>
                    <c:multiLvlStrCache>
                      <c:ptCount val="10"/>
                      <c:lvl>
                        <c:pt idx="0">
                          <c:v>Pattern1</c:v>
                        </c:pt>
                        <c:pt idx="1">
                          <c:v>Pattern1</c:v>
                        </c:pt>
                        <c:pt idx="2">
                          <c:v>Pattern1</c:v>
                        </c:pt>
                        <c:pt idx="3">
                          <c:v>Pattern1</c:v>
                        </c:pt>
                        <c:pt idx="4">
                          <c:v>Pattern1</c:v>
                        </c:pt>
                        <c:pt idx="5">
                          <c:v>Pattern1</c:v>
                        </c:pt>
                        <c:pt idx="6">
                          <c:v>Pattern1</c:v>
                        </c:pt>
                        <c:pt idx="7">
                          <c:v>Pattern1</c:v>
                        </c:pt>
                        <c:pt idx="8">
                          <c:v>Pattern1</c:v>
                        </c:pt>
                        <c:pt idx="9">
                          <c:v>Pattern1</c:v>
                        </c:pt>
                      </c:lvl>
                      <c:lvl>
                        <c:pt idx="0">
                          <c:v>P1-01</c:v>
                        </c:pt>
                        <c:pt idx="1">
                          <c:v>P1-02</c:v>
                        </c:pt>
                        <c:pt idx="2">
                          <c:v>P1-03</c:v>
                        </c:pt>
                        <c:pt idx="3">
                          <c:v>P1-04</c:v>
                        </c:pt>
                        <c:pt idx="4">
                          <c:v>P1-05</c:v>
                        </c:pt>
                        <c:pt idx="5">
                          <c:v>P1-06</c:v>
                        </c:pt>
                        <c:pt idx="6">
                          <c:v>P1-07</c:v>
                        </c:pt>
                        <c:pt idx="7">
                          <c:v>P1-08</c:v>
                        </c:pt>
                        <c:pt idx="8">
                          <c:v>P1-09</c:v>
                        </c:pt>
                        <c:pt idx="9">
                          <c:v>P1-10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Scores'!$H$20:$H$29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3</c:v>
                      </c:pt>
                      <c:pt idx="4">
                        <c:v>1</c:v>
                      </c:pt>
                      <c:pt idx="5">
                        <c:v>0</c:v>
                      </c:pt>
                      <c:pt idx="6">
                        <c:v>1</c:v>
                      </c:pt>
                      <c:pt idx="7">
                        <c:v>2</c:v>
                      </c:pt>
                      <c:pt idx="8">
                        <c:v>1</c:v>
                      </c:pt>
                      <c:pt idx="9">
                        <c:v>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9F66-49CD-8FA7-B102106B5CD9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Scores'!$I$19</c15:sqref>
                        </c15:formulaRef>
                      </c:ext>
                    </c:extLst>
                    <c:strCache>
                      <c:ptCount val="1"/>
                      <c:pt idx="0">
                        <c:v>Average SD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Scores'!$A$20:$B$29</c15:sqref>
                        </c15:formulaRef>
                      </c:ext>
                    </c:extLst>
                    <c:multiLvlStrCache>
                      <c:ptCount val="10"/>
                      <c:lvl>
                        <c:pt idx="0">
                          <c:v>Pattern1</c:v>
                        </c:pt>
                        <c:pt idx="1">
                          <c:v>Pattern1</c:v>
                        </c:pt>
                        <c:pt idx="2">
                          <c:v>Pattern1</c:v>
                        </c:pt>
                        <c:pt idx="3">
                          <c:v>Pattern1</c:v>
                        </c:pt>
                        <c:pt idx="4">
                          <c:v>Pattern1</c:v>
                        </c:pt>
                        <c:pt idx="5">
                          <c:v>Pattern1</c:v>
                        </c:pt>
                        <c:pt idx="6">
                          <c:v>Pattern1</c:v>
                        </c:pt>
                        <c:pt idx="7">
                          <c:v>Pattern1</c:v>
                        </c:pt>
                        <c:pt idx="8">
                          <c:v>Pattern1</c:v>
                        </c:pt>
                        <c:pt idx="9">
                          <c:v>Pattern1</c:v>
                        </c:pt>
                      </c:lvl>
                      <c:lvl>
                        <c:pt idx="0">
                          <c:v>P1-01</c:v>
                        </c:pt>
                        <c:pt idx="1">
                          <c:v>P1-02</c:v>
                        </c:pt>
                        <c:pt idx="2">
                          <c:v>P1-03</c:v>
                        </c:pt>
                        <c:pt idx="3">
                          <c:v>P1-04</c:v>
                        </c:pt>
                        <c:pt idx="4">
                          <c:v>P1-05</c:v>
                        </c:pt>
                        <c:pt idx="5">
                          <c:v>P1-06</c:v>
                        </c:pt>
                        <c:pt idx="6">
                          <c:v>P1-07</c:v>
                        </c:pt>
                        <c:pt idx="7">
                          <c:v>P1-08</c:v>
                        </c:pt>
                        <c:pt idx="8">
                          <c:v>P1-09</c:v>
                        </c:pt>
                        <c:pt idx="9">
                          <c:v>P1-10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Scores'!$I$20:$I$29</c15:sqref>
                        </c15:formulaRef>
                      </c:ext>
                    </c:extLst>
                    <c:numCache>
                      <c:formatCode>0.00</c:formatCode>
                      <c:ptCount val="10"/>
                      <c:pt idx="0">
                        <c:v>0.88473646962790853</c:v>
                      </c:pt>
                      <c:pt idx="1">
                        <c:v>0.88473646962790853</c:v>
                      </c:pt>
                      <c:pt idx="2">
                        <c:v>0.88473646962790853</c:v>
                      </c:pt>
                      <c:pt idx="3">
                        <c:v>0.88473646962790853</c:v>
                      </c:pt>
                      <c:pt idx="4">
                        <c:v>0.88473646962790853</c:v>
                      </c:pt>
                      <c:pt idx="5">
                        <c:v>0.88473646962790853</c:v>
                      </c:pt>
                      <c:pt idx="6">
                        <c:v>0.88473646962790853</c:v>
                      </c:pt>
                      <c:pt idx="7">
                        <c:v>0.88473646962790853</c:v>
                      </c:pt>
                      <c:pt idx="8">
                        <c:v>0.88473646962790853</c:v>
                      </c:pt>
                      <c:pt idx="9">
                        <c:v>0.88473646962790853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9F66-49CD-8FA7-B102106B5CD9}"/>
                  </c:ext>
                </c:extLst>
              </c15:ser>
            </c15:filteredScatterSeries>
          </c:ext>
        </c:extLst>
      </c:scatterChart>
      <c:valAx>
        <c:axId val="1764823472"/>
        <c:scaling>
          <c:orientation val="minMax"/>
          <c:max val="10.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P3-Facade Variation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1288272"/>
        <c:crosses val="autoZero"/>
        <c:crossBetween val="midCat"/>
        <c:majorUnit val="1"/>
      </c:valAx>
      <c:valAx>
        <c:axId val="2081288272"/>
        <c:scaling>
          <c:orientation val="minMax"/>
          <c:max val="10.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Complexity Ranking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4823472"/>
        <c:crosses val="autoZero"/>
        <c:crossBetween val="midCat"/>
        <c:majorUnit val="1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pivotSource>
    <c:name>[2024ExperimentComplexityResultsGraph_participants.xlsx]ComplexLvChosen!PivotTable1</c:name>
    <c:fmtId val="6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 i="0" u="none" strike="noStrike" baseline="0">
                <a:effectLst/>
              </a:rPr>
              <a:t>Comparison of Average Chosen Facade and </a:t>
            </a:r>
          </a:p>
          <a:p>
            <a:pPr>
              <a:defRPr sz="2000" b="1"/>
            </a:pPr>
            <a:r>
              <a:rPr lang="en-US" sz="2000" b="1" i="0" u="none" strike="noStrike" baseline="0">
                <a:effectLst/>
              </a:rPr>
              <a:t>CICA Scores by Pattern</a:t>
            </a:r>
            <a:endParaRPr lang="en-US" sz="20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bg1">
              <a:lumMod val="75000"/>
            </a:schemeClr>
          </a:solidFill>
          <a:ln>
            <a:solidFill>
              <a:schemeClr val="bg1">
                <a:lumMod val="8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5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dk1">
              <a:tint val="88500"/>
            </a:schemeClr>
          </a:solidFill>
          <a:ln w="19050" cap="rnd">
            <a:solidFill>
              <a:srgbClr val="C0000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C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59"/>
        <c:spPr>
          <a:solidFill>
            <a:schemeClr val="dk1">
              <a:tint val="88500"/>
            </a:schemeClr>
          </a:solidFill>
          <a:ln w="28575" cap="rnd">
            <a:solidFill>
              <a:srgbClr val="C00000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0.14480743683686292"/>
              <c:y val="-8.9635801621384681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fld id="{540465F8-FE04-4282-AE8C-1622842879A8}" type="VALUE">
                  <a:rPr lang="en-US" sz="1400"/>
                  <a:pPr>
                    <a:defRPr sz="900" b="0" i="0" u="none" strike="noStrike" kern="1200" baseline="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US"/>
              </a:p>
            </c:rich>
          </c:tx>
          <c:spPr>
            <a:solidFill>
              <a:schemeClr val="lt1"/>
            </a:solidFill>
            <a:ln w="12700" cap="flat" cmpd="sng" algn="ctr">
              <a:solidFill>
                <a:schemeClr val="accent2"/>
              </a:solidFill>
              <a:prstDash val="solid"/>
              <a:miter lim="800000"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60"/>
        <c:spPr>
          <a:solidFill>
            <a:schemeClr val="dk1">
              <a:tint val="88500"/>
            </a:schemeClr>
          </a:solidFill>
          <a:ln w="19050" cap="rnd">
            <a:solidFill>
              <a:srgbClr val="C0000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6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dk1">
              <a:tint val="88500"/>
            </a:schemeClr>
          </a:solidFill>
          <a:ln w="19050" cap="rnd">
            <a:solidFill>
              <a:srgbClr val="C0000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63"/>
        <c:spPr>
          <a:solidFill>
            <a:schemeClr val="dk1">
              <a:tint val="88500"/>
            </a:schemeClr>
          </a:solidFill>
          <a:ln w="19050" cap="rnd">
            <a:solidFill>
              <a:srgbClr val="C0000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64"/>
        <c:spPr>
          <a:solidFill>
            <a:schemeClr val="dk1">
              <a:tint val="88500"/>
            </a:schemeClr>
          </a:solidFill>
          <a:ln w="19050" cap="rnd">
            <a:solidFill>
              <a:srgbClr val="C0000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65"/>
        <c:spPr>
          <a:solidFill>
            <a:schemeClr val="dk1">
              <a:tint val="88500"/>
            </a:schemeClr>
          </a:solidFill>
          <a:ln w="19050" cap="rnd">
            <a:solidFill>
              <a:srgbClr val="C0000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0.10563871559267292"/>
              <c:y val="-0.20526659924035195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rgbClr val="C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Mean </a:t>
                </a:r>
                <a:fld id="{5E80B57E-95A6-4CD1-9BFE-3681C38AACB3}" type="VALUE">
                  <a:rPr lang="en-US" baseline="0"/>
                  <a:pPr>
                    <a:defRPr sz="900" b="0" i="0" u="none" strike="noStrike" kern="1200" baseline="0">
                      <a:solidFill>
                        <a:srgbClr val="C00000"/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r>
                  <a:rPr lang="en-US" baseline="0"/>
                  <a:t>%</a:t>
                </a:r>
              </a:p>
            </c:rich>
          </c:tx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C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66"/>
        <c:spPr>
          <a:solidFill>
            <a:schemeClr val="dk1">
              <a:tint val="88500"/>
            </a:schemeClr>
          </a:solidFill>
          <a:ln w="19050" cap="rnd">
            <a:solidFill>
              <a:srgbClr val="C0000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67"/>
        <c:spPr>
          <a:solidFill>
            <a:schemeClr val="dk1">
              <a:tint val="88500"/>
            </a:schemeClr>
          </a:solidFill>
          <a:ln w="19050" cap="rnd">
            <a:solidFill>
              <a:srgbClr val="C0000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68"/>
        <c:spPr>
          <a:solidFill>
            <a:schemeClr val="bg1">
              <a:lumMod val="75000"/>
            </a:schemeClr>
          </a:solidFill>
          <a:ln>
            <a:solidFill>
              <a:schemeClr val="bg1">
                <a:lumMod val="8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70"/>
        <c:spPr>
          <a:solidFill>
            <a:schemeClr val="dk1">
              <a:tint val="88500"/>
            </a:schemeClr>
          </a:solidFill>
          <a:ln w="19050" cap="rnd">
            <a:solidFill>
              <a:srgbClr val="C0000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71"/>
        <c:spPr>
          <a:solidFill>
            <a:schemeClr val="dk1">
              <a:tint val="88500"/>
            </a:schemeClr>
          </a:solidFill>
          <a:ln w="19050" cap="rnd">
            <a:solidFill>
              <a:srgbClr val="C0000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72"/>
        <c:spPr>
          <a:solidFill>
            <a:schemeClr val="dk1">
              <a:tint val="88500"/>
            </a:schemeClr>
          </a:solidFill>
          <a:ln w="19050" cap="rnd">
            <a:solidFill>
              <a:srgbClr val="C0000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73"/>
        <c:spPr>
          <a:solidFill>
            <a:schemeClr val="dk1">
              <a:tint val="88500"/>
            </a:schemeClr>
          </a:solidFill>
          <a:ln w="19050" cap="rnd">
            <a:solidFill>
              <a:srgbClr val="C0000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74"/>
        <c:spPr>
          <a:solidFill>
            <a:schemeClr val="dk1">
              <a:tint val="88500"/>
            </a:schemeClr>
          </a:solidFill>
          <a:ln w="19050" cap="rnd">
            <a:solidFill>
              <a:srgbClr val="C0000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0.10563871559267292"/>
              <c:y val="-0.20526659924035195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C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Mean </a:t>
                </a:r>
                <a:fld id="{5E80B57E-95A6-4CD1-9BFE-3681C38AACB3}" type="VALUE">
                  <a:rPr lang="en-US" baseline="0"/>
                  <a:pPr>
                    <a:defRPr sz="1200" b="0" i="0" u="none" strike="noStrike" kern="1200" baseline="0">
                      <a:solidFill>
                        <a:srgbClr val="C00000"/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r>
                  <a:rPr lang="en-US" baseline="0"/>
                  <a:t>%</a:t>
                </a:r>
              </a:p>
            </c:rich>
          </c:tx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rgbClr val="C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75"/>
      </c:pivotFmt>
      <c:pivotFmt>
        <c:idx val="7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-2.0139377176281711E-2"/>
              <c:y val="-9.8144346892978865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Mean </a:t>
                </a:r>
                <a:fld id="{2D321A2A-4AC6-4509-980B-AB891063EEDF}" type="VALUE">
                  <a:rPr lang="en-US" sz="1800" b="1"/>
                  <a:pPr>
                    <a:defRPr sz="1800" b="1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US" sz="1800" b="1"/>
              </a:p>
            </c:rich>
          </c:tx>
          <c:numFmt formatCode="#,##0.00" sourceLinked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8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8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5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-2.0139377176281711E-2"/>
              <c:y val="-9.8144346892978865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Mean </a:t>
                </a:r>
                <a:fld id="{2D321A2A-4AC6-4509-980B-AB891063EEDF}" type="VALUE">
                  <a:rPr lang="en-US" sz="1800" b="1"/>
                  <a:pPr>
                    <a:defRPr sz="1800" b="1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US" sz="1800" b="1"/>
              </a:p>
            </c:rich>
          </c:tx>
          <c:numFmt formatCode="#,##0.00" sourceLinked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8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8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-2.0139377176281711E-2"/>
              <c:y val="-9.8144346892978865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Mean </a:t>
                </a:r>
                <a:fld id="{2D321A2A-4AC6-4509-980B-AB891063EEDF}" type="VALUE">
                  <a:rPr lang="en-US" sz="1800" b="1"/>
                  <a:pPr>
                    <a:defRPr sz="1800" b="1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US" sz="1800" b="1"/>
              </a:p>
            </c:rich>
          </c:tx>
          <c:numFmt formatCode="#,##0.00" sourceLinked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8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9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3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-8.0557521479759208E-3"/>
              <c:y val="-0.12205739257381611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Mean </a:t>
                </a:r>
                <a:fld id="{2D321A2A-4AC6-4509-980B-AB891063EEDF}" type="VALUE">
                  <a:rPr lang="en-US" sz="1800" b="1"/>
                  <a:pPr>
                    <a:defRPr sz="1800" b="1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US" sz="1800" b="1"/>
              </a:p>
            </c:rich>
          </c:tx>
          <c:numFmt formatCode="#,##0.00" sourceLinked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8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9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7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-8.0557521479759208E-3"/>
              <c:y val="-0.12205739257381611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Mean </a:t>
                </a:r>
                <a:fld id="{2D321A2A-4AC6-4509-980B-AB891063EEDF}" type="VALUE">
                  <a:rPr lang="en-US" sz="1800" b="1"/>
                  <a:pPr>
                    <a:defRPr sz="1800" b="1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US" sz="1800" b="1"/>
              </a:p>
            </c:rich>
          </c:tx>
          <c:numFmt formatCode="#,##0.00" sourceLinked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8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98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1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-8.0557521479759208E-3"/>
              <c:y val="-0.12205739257381611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Mean </a:t>
                </a:r>
                <a:fld id="{2D321A2A-4AC6-4509-980B-AB891063EEDF}" type="VALUE">
                  <a:rPr lang="en-US" sz="1800" b="1"/>
                  <a:pPr>
                    <a:defRPr sz="1800" b="1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US" sz="1800" b="1"/>
              </a:p>
            </c:rich>
          </c:tx>
          <c:numFmt formatCode="#,##0.00" sourceLinked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8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10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5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-8.0557521479759208E-3"/>
              <c:y val="-0.12205739257381611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Mean </a:t>
                </a:r>
                <a:fld id="{2D321A2A-4AC6-4509-980B-AB891063EEDF}" type="VALUE">
                  <a:rPr lang="en-US" sz="1800" b="1"/>
                  <a:pPr>
                    <a:defRPr sz="1800" b="1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US" sz="1800" b="1"/>
              </a:p>
            </c:rich>
          </c:tx>
          <c:numFmt formatCode="#,##0.00" sourceLinked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8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10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-8.0557521479759208E-3"/>
              <c:y val="-0.12205739257381611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Mean </a:t>
                </a:r>
                <a:fld id="{2D321A2A-4AC6-4509-980B-AB891063EEDF}" type="VALUE">
                  <a:rPr lang="en-US" sz="1800" b="1"/>
                  <a:pPr>
                    <a:defRPr sz="1800" b="1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US" sz="1800" b="1"/>
              </a:p>
            </c:rich>
          </c:tx>
          <c:numFmt formatCode="#,##0.00" sourceLinked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8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11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13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-8.0557521479759208E-3"/>
              <c:y val="-0.12205739257381611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Mean </a:t>
                </a:r>
                <a:fld id="{2D321A2A-4AC6-4509-980B-AB891063EEDF}" type="VALUE">
                  <a:rPr lang="en-US" sz="1800" b="1"/>
                  <a:pPr>
                    <a:defRPr sz="1800" b="1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US" sz="1800" b="1"/>
              </a:p>
            </c:rich>
          </c:tx>
          <c:numFmt formatCode="#,##0.00" sourceLinked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8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11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17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-0.13149975135864739"/>
              <c:y val="-0.16609060537091749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Mean </a:t>
                </a:r>
                <a:fld id="{2D321A2A-4AC6-4509-980B-AB891063EEDF}" type="VALUE">
                  <a:rPr lang="en-US" sz="1800" b="1"/>
                  <a:pPr>
                    <a:defRPr sz="1800" b="1"/>
                  </a:pPr>
                  <a:t>[VALUE]</a:t>
                </a:fld>
                <a:endParaRPr lang="en-US" sz="1800" b="1"/>
              </a:p>
            </c:rich>
          </c:tx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8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layout>
                <c:manualLayout>
                  <c:w val="0.21336832072366471"/>
                  <c:h val="6.8764519336339688E-2"/>
                </c:manualLayout>
              </c15:layout>
              <c15:dlblFieldTable/>
              <c15:showDataLabelsRange val="0"/>
            </c:ext>
          </c:extLst>
        </c:dLbl>
      </c:pivotFmt>
    </c:pivotFmts>
    <c:plotArea>
      <c:layout>
        <c:manualLayout>
          <c:layoutTarget val="inner"/>
          <c:xMode val="edge"/>
          <c:yMode val="edge"/>
          <c:x val="2.2153314893909884E-2"/>
          <c:y val="0.21048598091905177"/>
          <c:w val="0.95569337021218026"/>
          <c:h val="0.5761225680123317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ComplexLvChosen!$B$4</c:f>
              <c:strCache>
                <c:ptCount val="1"/>
                <c:pt idx="0">
                  <c:v>Avg. Chosen Façade</c:v>
                </c:pt>
              </c:strCache>
            </c:strRef>
          </c:tx>
          <c:spPr>
            <a:solidFill>
              <a:schemeClr val="dk1">
                <a:tint val="885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ComplexLvChosen!$A$5:$A$8</c:f>
              <c:strCache>
                <c:ptCount val="3"/>
                <c:pt idx="0">
                  <c:v>1</c:v>
                </c:pt>
                <c:pt idx="1">
                  <c:v>2</c:v>
                </c:pt>
                <c:pt idx="2">
                  <c:v>3</c:v>
                </c:pt>
              </c:strCache>
            </c:strRef>
          </c:cat>
          <c:val>
            <c:numRef>
              <c:f>ComplexLvChosen!$B$5:$B$8</c:f>
              <c:numCache>
                <c:formatCode>0.0</c:formatCode>
                <c:ptCount val="3"/>
                <c:pt idx="0">
                  <c:v>4.2307692307692308</c:v>
                </c:pt>
                <c:pt idx="1">
                  <c:v>3.9615384615384617</c:v>
                </c:pt>
                <c:pt idx="2">
                  <c:v>5.0384615384615383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88-43A0-8969-0DC74A559D3A}"/>
            </c:ext>
          </c:extLst>
        </c:ser>
        <c:ser>
          <c:idx val="1"/>
          <c:order val="1"/>
          <c:tx>
            <c:strRef>
              <c:f>ComplexLvChosen!$C$4</c:f>
              <c:strCache>
                <c:ptCount val="1"/>
                <c:pt idx="0">
                  <c:v>Avg. CICA Score</c:v>
                </c:pt>
              </c:strCache>
            </c:strRef>
          </c:tx>
          <c:spPr>
            <a:solidFill>
              <a:schemeClr val="dk1">
                <a:tint val="5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ComplexLvChosen!$A$5:$A$8</c:f>
              <c:strCache>
                <c:ptCount val="3"/>
                <c:pt idx="0">
                  <c:v>1</c:v>
                </c:pt>
                <c:pt idx="1">
                  <c:v>2</c:v>
                </c:pt>
                <c:pt idx="2">
                  <c:v>3</c:v>
                </c:pt>
              </c:strCache>
            </c:strRef>
          </c:cat>
          <c:val>
            <c:numRef>
              <c:f>ComplexLvChosen!$C$5:$C$8</c:f>
              <c:numCache>
                <c:formatCode>0.00</c:formatCode>
                <c:ptCount val="3"/>
                <c:pt idx="0">
                  <c:v>4.2719135213497372</c:v>
                </c:pt>
                <c:pt idx="1">
                  <c:v>3.1608685878107403</c:v>
                </c:pt>
                <c:pt idx="2">
                  <c:v>4.7299992515761042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688-43A0-8969-0DC74A559D3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0"/>
        <c:axId val="1258731040"/>
        <c:axId val="1258729120"/>
      </c:barChart>
      <c:lineChart>
        <c:grouping val="standard"/>
        <c:varyColors val="0"/>
        <c:ser>
          <c:idx val="2"/>
          <c:order val="2"/>
          <c:tx>
            <c:strRef>
              <c:f>ComplexLvChosen!$D$4</c:f>
              <c:strCache>
                <c:ptCount val="1"/>
                <c:pt idx="0">
                  <c:v> Mean CICA Score</c:v>
                </c:pt>
              </c:strCache>
            </c:strRef>
          </c:tx>
          <c:spPr>
            <a:ln w="50800" cap="rnd">
              <a:solidFill>
                <a:srgbClr val="00B0F0"/>
              </a:solidFill>
              <a:prstDash val="sysDot"/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3-3688-43A0-8969-0DC74A559D3A}"/>
              </c:ext>
            </c:extLst>
          </c:dPt>
          <c:dLbls>
            <c:dLbl>
              <c:idx val="1"/>
              <c:layout>
                <c:manualLayout>
                  <c:x val="-0.13149975135864739"/>
                  <c:y val="-0.16609060537091749"/>
                </c:manualLayout>
              </c:layout>
              <c:tx>
                <c:rich>
                  <a:bodyPr rot="0" spcFirstLastPara="1" vertOverflow="clip" horzOverflow="clip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800" b="1" i="0" u="none" strike="noStrike" kern="1200" baseline="0">
                        <a:solidFill>
                          <a:schemeClr val="dk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1800" b="1"/>
                      <a:t>Mean </a:t>
                    </a:r>
                    <a:fld id="{2D321A2A-4AC6-4509-980B-AB891063EEDF}" type="VALUE">
                      <a:rPr lang="en-US" sz="1800" b="1"/>
                      <a:pPr>
                        <a:defRPr sz="1800" b="1"/>
                      </a:pPr>
                      <a:t>[VALUE]</a:t>
                    </a:fld>
                    <a:endParaRPr lang="en-US" sz="1800" b="1"/>
                  </a:p>
                </c:rich>
              </c:tx>
              <c:numFmt formatCode="#,##0.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800" b="1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1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  <c15:layout>
                    <c:manualLayout>
                      <c:w val="0.21336832072366471"/>
                      <c:h val="6.8764519336339688E-2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3688-43A0-8969-0DC74A559D3A}"/>
                </c:ext>
              </c:extLst>
            </c:dLbl>
            <c:spPr>
              <a:noFill/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ComplexLvChosen!$A$5:$A$8</c:f>
              <c:strCache>
                <c:ptCount val="3"/>
                <c:pt idx="0">
                  <c:v>1</c:v>
                </c:pt>
                <c:pt idx="1">
                  <c:v>2</c:v>
                </c:pt>
                <c:pt idx="2">
                  <c:v>3</c:v>
                </c:pt>
              </c:strCache>
            </c:strRef>
          </c:cat>
          <c:val>
            <c:numRef>
              <c:f>ComplexLvChosen!$D$5:$D$8</c:f>
              <c:numCache>
                <c:formatCode>0.0</c:formatCode>
                <c:ptCount val="3"/>
                <c:pt idx="0">
                  <c:v>4.0542604535788618</c:v>
                </c:pt>
                <c:pt idx="1">
                  <c:v>4.0542604535788618</c:v>
                </c:pt>
                <c:pt idx="2">
                  <c:v>4.0542604535788618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688-43A0-8969-0DC74A559D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58731040"/>
        <c:axId val="1258729120"/>
      </c:lineChart>
      <c:catAx>
        <c:axId val="12587310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Pattern</a:t>
                </a:r>
              </a:p>
            </c:rich>
          </c:tx>
          <c:layout>
            <c:manualLayout>
              <c:xMode val="edge"/>
              <c:yMode val="edge"/>
              <c:x val="0.43936507936507935"/>
              <c:y val="0.8400127067449900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8729120"/>
        <c:crosses val="autoZero"/>
        <c:auto val="1"/>
        <c:lblAlgn val="ctr"/>
        <c:lblOffset val="100"/>
        <c:noMultiLvlLbl val="0"/>
      </c:catAx>
      <c:valAx>
        <c:axId val="1258729120"/>
        <c:scaling>
          <c:orientation val="minMax"/>
        </c:scaling>
        <c:delete val="1"/>
        <c:axPos val="l"/>
        <c:numFmt formatCode="0.0" sourceLinked="1"/>
        <c:majorTickMark val="out"/>
        <c:minorTickMark val="none"/>
        <c:tickLblPos val="nextTo"/>
        <c:crossAx val="1258731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2.2953000864324703E-2"/>
          <c:y val="0.89573270912949188"/>
          <c:w val="0.95409395479328274"/>
          <c:h val="0.102896086222771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/>
      </a:pPr>
      <a:endParaRPr lang="en-US"/>
    </a:p>
  </c:txPr>
  <c:printSettings>
    <c:headerFooter/>
    <c:pageMargins b="0.75" l="0.7" r="0.7" t="0.75" header="0.3" footer="0.3"/>
    <c:pageSetup orientation="landscape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2000" b="1" i="0" u="none" strike="noStrike" baseline="0">
                <a:effectLst/>
              </a:rPr>
              <a:t>Probability Distribution of Preferred CICA Scores Across Patterns</a:t>
            </a:r>
            <a:endParaRPr lang="en-US" sz="20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20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66519868629766"/>
          <c:y val="0.18542640503270422"/>
          <c:w val="0.80196114568786225"/>
          <c:h val="0.5971016122984627"/>
        </c:manualLayout>
      </c:layout>
      <c:scatterChart>
        <c:scatterStyle val="lineMarker"/>
        <c:varyColors val="0"/>
        <c:ser>
          <c:idx val="0"/>
          <c:order val="0"/>
          <c:tx>
            <c:v>Probability CICA (%)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00B0F0"/>
              </a:solidFill>
              <a:ln w="3175">
                <a:solidFill>
                  <a:srgbClr val="0070C0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0.17433744117062061"/>
                  <c:y val="6.8924261339991702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0">
                    <a:noAutofit/>
                  </a:bodyPr>
                  <a:lstStyle/>
                  <a:p>
                    <a:pPr marL="0" marR="0" lvl="0" indent="0" algn="ctr" defTabSz="914400" rtl="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 sz="1800" b="0" i="0" u="none" strike="noStrike" kern="1200" baseline="0">
                        <a:solidFill>
                          <a:sysClr val="windowText" lastClr="000000">
                            <a:lumMod val="75000"/>
                            <a:lumOff val="25000"/>
                          </a:sys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1800" b="1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</a:rPr>
                      <a:t>Mean = 4.</a:t>
                    </a:r>
                    <a:r>
                      <a:rPr lang="en-US" altLang="ja-JP" sz="1800" b="1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</a:rPr>
                      <a:t>05</a:t>
                    </a:r>
                    <a:r>
                      <a:rPr lang="en-US" sz="1800" b="1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</a:rPr>
                      <a:t>, 40%; SD = 12%</a:t>
                    </a:r>
                  </a:p>
                  <a:p>
                    <a:pPr marL="0" marR="0" lvl="0" indent="0" algn="ctr" defTabSz="914400" rtl="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 sz="1800">
                        <a:solidFill>
                          <a:sysClr val="windowText" lastClr="000000">
                            <a:lumMod val="75000"/>
                            <a:lumOff val="25000"/>
                          </a:sysClr>
                        </a:solidFill>
                      </a:defRPr>
                    </a:pPr>
                    <a:endParaRPr lang="en-US"/>
                  </a:p>
                </c:rich>
              </c:tx>
              <c:spPr>
                <a:solidFill>
                  <a:schemeClr val="bg1"/>
                </a:solidFill>
                <a:ln>
                  <a:solidFill>
                    <a:schemeClr val="bg1">
                      <a:lumMod val="85000"/>
                    </a:schemeClr>
                  </a:solidFill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0">
                  <a:noAutofit/>
                </a:bodyPr>
                <a:lstStyle/>
                <a:p>
                  <a:pPr marL="0" marR="0" lvl="0" indent="0" algn="ctr" defTabSz="914400" rtl="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 sz="1800" b="0" i="0" u="none" strike="noStrike" kern="1200" baseline="0">
                      <a:solidFill>
                        <a:sysClr val="windowText" lastClr="000000">
                          <a:lumMod val="75000"/>
                          <a:lumOff val="25000"/>
                        </a:sys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3483263598326357"/>
                      <c:h val="0.12978568456096545"/>
                    </c:manualLayout>
                  </c15:layout>
                  <c15:showDataLabelsRange val="0"/>
                </c:ext>
                <c:ext xmlns:c16="http://schemas.microsoft.com/office/drawing/2014/chart" uri="{C3380CC4-5D6E-409C-BE32-E72D297353CC}">
                  <c16:uniqueId val="{00000001-CBB1-4B83-9994-0B1372215B94}"/>
                </c:ext>
              </c:extLst>
            </c:dLbl>
            <c:dLbl>
              <c:idx val="17"/>
              <c:delete val="1"/>
              <c:extLst>
                <c:ext xmlns:c15="http://schemas.microsoft.com/office/drawing/2012/chart" uri="{CE6537A1-D6FC-4f65-9D91-7224C49458BB}">
                  <c15:layout>
                    <c:manualLayout>
                      <c:w val="0.27146294213223349"/>
                      <c:h val="0.1389601299837520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0-03C3-4709-8053-56C60EFDFEB2}"/>
                </c:ext>
              </c:extLst>
            </c:dLbl>
            <c:spPr>
              <a:solidFill>
                <a:schemeClr val="bg1"/>
              </a:solidFill>
              <a:ln>
                <a:solidFill>
                  <a:schemeClr val="bg1">
                    <a:lumMod val="85000"/>
                  </a:schemeClr>
                </a:solidFill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50800" cap="rnd">
                <a:solidFill>
                  <a:schemeClr val="bg1">
                    <a:lumMod val="75000"/>
                  </a:schemeClr>
                </a:solidFill>
                <a:prstDash val="sysDot"/>
              </a:ln>
              <a:effectLst/>
            </c:spPr>
            <c:trendlineType val="poly"/>
            <c:order val="3"/>
            <c:dispRSqr val="0"/>
            <c:dispEq val="0"/>
          </c:trendline>
          <c:errBars>
            <c:errDir val="y"/>
            <c:errBarType val="minus"/>
            <c:errValType val="cust"/>
            <c:noEndCap val="0"/>
            <c:plus>
              <c:numLit>
                <c:formatCode>General</c:formatCode>
                <c:ptCount val="1"/>
                <c:pt idx="0">
                  <c:v>1</c:v>
                </c:pt>
              </c:numLit>
            </c:plus>
            <c:minus>
              <c:numRef>
                <c:f>MainTable!$W$3:$W$29</c:f>
                <c:numCache>
                  <c:formatCode>General</c:formatCode>
                  <c:ptCount val="27"/>
                  <c:pt idx="0">
                    <c:v>0.39890374235618492</c:v>
                  </c:pt>
                  <c:pt idx="1">
                    <c:v>0.34089510293806208</c:v>
                  </c:pt>
                  <c:pt idx="2">
                    <c:v>0.16300760324843333</c:v>
                  </c:pt>
                  <c:pt idx="3">
                    <c:v>0.29175722406507626</c:v>
                  </c:pt>
                  <c:pt idx="4">
                    <c:v>0.35796576185655377</c:v>
                  </c:pt>
                  <c:pt idx="5">
                    <c:v>9.9677005405812188E-2</c:v>
                  </c:pt>
                  <c:pt idx="6">
                    <c:v>0.35395793293356198</c:v>
                  </c:pt>
                  <c:pt idx="7">
                    <c:v>0.35796576185655377</c:v>
                  </c:pt>
                  <c:pt idx="8">
                    <c:v>0.18330617234472268</c:v>
                  </c:pt>
                  <c:pt idx="9">
                    <c:v>0.39890374235618492</c:v>
                  </c:pt>
                  <c:pt idx="10">
                    <c:v>0.34089510293806208</c:v>
                  </c:pt>
                  <c:pt idx="11">
                    <c:v>0.16300760324843333</c:v>
                  </c:pt>
                  <c:pt idx="12">
                    <c:v>0.39890374235618492</c:v>
                  </c:pt>
                  <c:pt idx="13">
                    <c:v>0.22302487195707932</c:v>
                  </c:pt>
                  <c:pt idx="14">
                    <c:v>0.17230664637005177</c:v>
                  </c:pt>
                  <c:pt idx="15">
                    <c:v>0.33772723343963867</c:v>
                  </c:pt>
                  <c:pt idx="16">
                    <c:v>0.37789159857347465</c:v>
                  </c:pt>
                  <c:pt idx="17">
                    <c:v>0.3903675370269144</c:v>
                  </c:pt>
                  <c:pt idx="18">
                    <c:v>0.29065423832836296</c:v>
                  </c:pt>
                  <c:pt idx="19">
                    <c:v>0.34089510293806208</c:v>
                  </c:pt>
                  <c:pt idx="20">
                    <c:v>0.17230664637005177</c:v>
                  </c:pt>
                  <c:pt idx="21">
                    <c:v>0.11601753478360838</c:v>
                  </c:pt>
                  <c:pt idx="22">
                    <c:v>0.10995738311005543</c:v>
                  </c:pt>
                  <c:pt idx="23">
                    <c:v>0.16300760324843333</c:v>
                  </c:pt>
                  <c:pt idx="24">
                    <c:v>0.39890374235618492</c:v>
                  </c:pt>
                  <c:pt idx="25">
                    <c:v>0.37943886698395213</c:v>
                  </c:pt>
                  <c:pt idx="26">
                    <c:v>0.3903675370269144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  <a:alpha val="50000"/>
                  </a:schemeClr>
                </a:solidFill>
                <a:round/>
              </a:ln>
              <a:effectLst/>
            </c:spPr>
          </c:errBars>
          <c:xVal>
            <c:numRef>
              <c:f>MainTable!$I$2:$I$80</c:f>
              <c:numCache>
                <c:formatCode>0.00</c:formatCode>
                <c:ptCount val="78"/>
                <c:pt idx="0">
                  <c:v>4.0709468205657604</c:v>
                </c:pt>
                <c:pt idx="1">
                  <c:v>3.3810580167354498</c:v>
                </c:pt>
                <c:pt idx="2">
                  <c:v>2.44814100940693</c:v>
                </c:pt>
                <c:pt idx="3">
                  <c:v>3.1046169383721902</c:v>
                </c:pt>
                <c:pt idx="4">
                  <c:v>3.4953594781301298</c:v>
                </c:pt>
                <c:pt idx="5">
                  <c:v>6.0535753783445401</c:v>
                </c:pt>
                <c:pt idx="6">
                  <c:v>4.6414756526268901</c:v>
                </c:pt>
                <c:pt idx="7">
                  <c:v>3.4953594781301298</c:v>
                </c:pt>
                <c:pt idx="8">
                  <c:v>5.5513785927583097</c:v>
                </c:pt>
                <c:pt idx="9">
                  <c:v>4.0709468205657604</c:v>
                </c:pt>
                <c:pt idx="10">
                  <c:v>3.3810580167354498</c:v>
                </c:pt>
                <c:pt idx="11">
                  <c:v>2.44814100940693</c:v>
                </c:pt>
                <c:pt idx="12">
                  <c:v>4.0709468205657604</c:v>
                </c:pt>
                <c:pt idx="13">
                  <c:v>2.7596209841446999</c:v>
                </c:pt>
                <c:pt idx="14">
                  <c:v>5.6098050139362297</c:v>
                </c:pt>
                <c:pt idx="15">
                  <c:v>4.7471604313498101</c:v>
                </c:pt>
                <c:pt idx="16">
                  <c:v>3.65898607536396</c:v>
                </c:pt>
                <c:pt idx="17">
                  <c:v>3.8040117432535898</c:v>
                </c:pt>
                <c:pt idx="18">
                  <c:v>5.00963449499221</c:v>
                </c:pt>
                <c:pt idx="19">
                  <c:v>3.3810580167354498</c:v>
                </c:pt>
                <c:pt idx="20">
                  <c:v>5.6098050139362297</c:v>
                </c:pt>
                <c:pt idx="21">
                  <c:v>2.16753707666108</c:v>
                </c:pt>
                <c:pt idx="22">
                  <c:v>2.1269954637560202</c:v>
                </c:pt>
                <c:pt idx="23">
                  <c:v>2.44814100940693</c:v>
                </c:pt>
                <c:pt idx="24">
                  <c:v>4.0709468205657604</c:v>
                </c:pt>
                <c:pt idx="25">
                  <c:v>3.6741751246223799</c:v>
                </c:pt>
                <c:pt idx="26">
                  <c:v>3.8040117432535898</c:v>
                </c:pt>
                <c:pt idx="27">
                  <c:v>4.8169373660429304</c:v>
                </c:pt>
                <c:pt idx="28">
                  <c:v>2.1269954637560202</c:v>
                </c:pt>
                <c:pt idx="29">
                  <c:v>6.1751236847401296</c:v>
                </c:pt>
                <c:pt idx="30">
                  <c:v>4.8155578021165404</c:v>
                </c:pt>
                <c:pt idx="31">
                  <c:v>3.65898607536396</c:v>
                </c:pt>
                <c:pt idx="32">
                  <c:v>6.0535753783445401</c:v>
                </c:pt>
                <c:pt idx="33">
                  <c:v>4.0709468205657604</c:v>
                </c:pt>
                <c:pt idx="34">
                  <c:v>3.6741751246223799</c:v>
                </c:pt>
                <c:pt idx="35">
                  <c:v>3.8040117432535898</c:v>
                </c:pt>
                <c:pt idx="36">
                  <c:v>4.6414756526268901</c:v>
                </c:pt>
                <c:pt idx="37">
                  <c:v>2.1269954637560202</c:v>
                </c:pt>
                <c:pt idx="38">
                  <c:v>4.1463703057165198</c:v>
                </c:pt>
                <c:pt idx="39">
                  <c:v>4.6414756526268901</c:v>
                </c:pt>
                <c:pt idx="40">
                  <c:v>2.1269954637560202</c:v>
                </c:pt>
                <c:pt idx="41">
                  <c:v>6.0535753783445401</c:v>
                </c:pt>
                <c:pt idx="42">
                  <c:v>5.00963449499221</c:v>
                </c:pt>
                <c:pt idx="43">
                  <c:v>3.4953594781301298</c:v>
                </c:pt>
                <c:pt idx="44">
                  <c:v>3.8040117432535898</c:v>
                </c:pt>
                <c:pt idx="45">
                  <c:v>3.1046169383721902</c:v>
                </c:pt>
                <c:pt idx="46">
                  <c:v>2.1269954637560202</c:v>
                </c:pt>
                <c:pt idx="47">
                  <c:v>2.44814100940693</c:v>
                </c:pt>
                <c:pt idx="48">
                  <c:v>4.2098927989796504</c:v>
                </c:pt>
                <c:pt idx="49">
                  <c:v>3.3810580167354498</c:v>
                </c:pt>
                <c:pt idx="50">
                  <c:v>4.1463703057165198</c:v>
                </c:pt>
                <c:pt idx="51">
                  <c:v>4.8155578021165404</c:v>
                </c:pt>
                <c:pt idx="52">
                  <c:v>3.6741751246223799</c:v>
                </c:pt>
                <c:pt idx="53">
                  <c:v>6.1141652622381102</c:v>
                </c:pt>
                <c:pt idx="54">
                  <c:v>4.0709468205657604</c:v>
                </c:pt>
                <c:pt idx="55">
                  <c:v>2.7596209841446999</c:v>
                </c:pt>
                <c:pt idx="56">
                  <c:v>3.8040117432535898</c:v>
                </c:pt>
                <c:pt idx="57">
                  <c:v>4.6414756526268901</c:v>
                </c:pt>
                <c:pt idx="58">
                  <c:v>3.7220473925356599</c:v>
                </c:pt>
                <c:pt idx="59">
                  <c:v>6.0535753783445401</c:v>
                </c:pt>
                <c:pt idx="60">
                  <c:v>5.00963449499221</c:v>
                </c:pt>
                <c:pt idx="61">
                  <c:v>3.3810580167354498</c:v>
                </c:pt>
                <c:pt idx="62">
                  <c:v>6.0535753783445401</c:v>
                </c:pt>
                <c:pt idx="63">
                  <c:v>5.00963449499221</c:v>
                </c:pt>
                <c:pt idx="64">
                  <c:v>3.7220473925356599</c:v>
                </c:pt>
                <c:pt idx="65">
                  <c:v>6.0535753783445401</c:v>
                </c:pt>
                <c:pt idx="66">
                  <c:v>2.16753707666108</c:v>
                </c:pt>
                <c:pt idx="67">
                  <c:v>2.7596209841446999</c:v>
                </c:pt>
                <c:pt idx="68">
                  <c:v>5.8160472654821902</c:v>
                </c:pt>
                <c:pt idx="69">
                  <c:v>4.0709468205657604</c:v>
                </c:pt>
                <c:pt idx="70">
                  <c:v>2.7596209841446999</c:v>
                </c:pt>
                <c:pt idx="71">
                  <c:v>2.44814100940693</c:v>
                </c:pt>
                <c:pt idx="72">
                  <c:v>5.00963449499221</c:v>
                </c:pt>
                <c:pt idx="73">
                  <c:v>3.6741751246223799</c:v>
                </c:pt>
                <c:pt idx="74">
                  <c:v>6.1751236847401296</c:v>
                </c:pt>
                <c:pt idx="75">
                  <c:v>5.00963449499221</c:v>
                </c:pt>
                <c:pt idx="76">
                  <c:v>3.65898607536396</c:v>
                </c:pt>
                <c:pt idx="77">
                  <c:v>6.0535753783445401</c:v>
                </c:pt>
              </c:numCache>
            </c:numRef>
          </c:xVal>
          <c:yVal>
            <c:numRef>
              <c:f>MainTable!$W$2:$W$80</c:f>
              <c:numCache>
                <c:formatCode>0%</c:formatCode>
                <c:ptCount val="78"/>
                <c:pt idx="0">
                  <c:v>0.39890374235618492</c:v>
                </c:pt>
                <c:pt idx="1">
                  <c:v>0.34089510293806208</c:v>
                </c:pt>
                <c:pt idx="2">
                  <c:v>0.16300760324843333</c:v>
                </c:pt>
                <c:pt idx="3">
                  <c:v>0.29175722406507626</c:v>
                </c:pt>
                <c:pt idx="4">
                  <c:v>0.35796576185655377</c:v>
                </c:pt>
                <c:pt idx="5">
                  <c:v>9.9677005405812188E-2</c:v>
                </c:pt>
                <c:pt idx="6">
                  <c:v>0.35395793293356198</c:v>
                </c:pt>
                <c:pt idx="7">
                  <c:v>0.35796576185655377</c:v>
                </c:pt>
                <c:pt idx="8">
                  <c:v>0.18330617234472268</c:v>
                </c:pt>
                <c:pt idx="9">
                  <c:v>0.39890374235618492</c:v>
                </c:pt>
                <c:pt idx="10">
                  <c:v>0.34089510293806208</c:v>
                </c:pt>
                <c:pt idx="11">
                  <c:v>0.16300760324843333</c:v>
                </c:pt>
                <c:pt idx="12">
                  <c:v>0.39890374235618492</c:v>
                </c:pt>
                <c:pt idx="13">
                  <c:v>0.22302487195707932</c:v>
                </c:pt>
                <c:pt idx="14">
                  <c:v>0.17230664637005177</c:v>
                </c:pt>
                <c:pt idx="15">
                  <c:v>0.33772723343963867</c:v>
                </c:pt>
                <c:pt idx="16">
                  <c:v>0.37789159857347465</c:v>
                </c:pt>
                <c:pt idx="17">
                  <c:v>0.3903675370269144</c:v>
                </c:pt>
                <c:pt idx="18">
                  <c:v>0.29065423832836296</c:v>
                </c:pt>
                <c:pt idx="19">
                  <c:v>0.34089510293806208</c:v>
                </c:pt>
                <c:pt idx="20">
                  <c:v>0.17230664637005177</c:v>
                </c:pt>
                <c:pt idx="21">
                  <c:v>0.11601753478360838</c:v>
                </c:pt>
                <c:pt idx="22">
                  <c:v>0.10995738311005543</c:v>
                </c:pt>
                <c:pt idx="23">
                  <c:v>0.16300760324843333</c:v>
                </c:pt>
                <c:pt idx="24">
                  <c:v>0.39890374235618492</c:v>
                </c:pt>
                <c:pt idx="25">
                  <c:v>0.37943886698395213</c:v>
                </c:pt>
                <c:pt idx="26">
                  <c:v>0.3903675370269144</c:v>
                </c:pt>
                <c:pt idx="27">
                  <c:v>0.32603330198162273</c:v>
                </c:pt>
                <c:pt idx="28">
                  <c:v>0.10995738311005543</c:v>
                </c:pt>
                <c:pt idx="29">
                  <c:v>8.3778647229409364E-2</c:v>
                </c:pt>
                <c:pt idx="30">
                  <c:v>0.32627121425357264</c:v>
                </c:pt>
                <c:pt idx="31">
                  <c:v>0.37789159857347465</c:v>
                </c:pt>
                <c:pt idx="32">
                  <c:v>9.9677005405812188E-2</c:v>
                </c:pt>
                <c:pt idx="33">
                  <c:v>0.39890374235618492</c:v>
                </c:pt>
                <c:pt idx="34">
                  <c:v>0.37943886698395213</c:v>
                </c:pt>
                <c:pt idx="35">
                  <c:v>0.3903675370269144</c:v>
                </c:pt>
                <c:pt idx="36">
                  <c:v>0.35395793293356198</c:v>
                </c:pt>
                <c:pt idx="37">
                  <c:v>0.10995738311005543</c:v>
                </c:pt>
                <c:pt idx="38">
                  <c:v>0.39776965257682306</c:v>
                </c:pt>
                <c:pt idx="39">
                  <c:v>0.35395793293356198</c:v>
                </c:pt>
                <c:pt idx="40">
                  <c:v>0.10995738311005543</c:v>
                </c:pt>
                <c:pt idx="41">
                  <c:v>9.9677005405812188E-2</c:v>
                </c:pt>
                <c:pt idx="42">
                  <c:v>0.29065423832836296</c:v>
                </c:pt>
                <c:pt idx="43">
                  <c:v>0.35796576185655377</c:v>
                </c:pt>
                <c:pt idx="44">
                  <c:v>0.3903675370269144</c:v>
                </c:pt>
                <c:pt idx="45">
                  <c:v>0.29175722406507626</c:v>
                </c:pt>
                <c:pt idx="46">
                  <c:v>0.10995738311005543</c:v>
                </c:pt>
                <c:pt idx="47">
                  <c:v>0.16300760324843333</c:v>
                </c:pt>
                <c:pt idx="48">
                  <c:v>0.39560368943170926</c:v>
                </c:pt>
                <c:pt idx="49">
                  <c:v>0.34089510293806208</c:v>
                </c:pt>
                <c:pt idx="50">
                  <c:v>0.39776965257682306</c:v>
                </c:pt>
                <c:pt idx="51">
                  <c:v>0.32627121425357264</c:v>
                </c:pt>
                <c:pt idx="52">
                  <c:v>0.37943886698395213</c:v>
                </c:pt>
                <c:pt idx="53">
                  <c:v>9.1524023162267848E-2</c:v>
                </c:pt>
                <c:pt idx="54">
                  <c:v>0.39890374235618492</c:v>
                </c:pt>
                <c:pt idx="55">
                  <c:v>0.22302487195707932</c:v>
                </c:pt>
                <c:pt idx="56">
                  <c:v>0.3903675370269144</c:v>
                </c:pt>
                <c:pt idx="57">
                  <c:v>0.35395793293356198</c:v>
                </c:pt>
                <c:pt idx="58">
                  <c:v>0.38395468469883909</c:v>
                </c:pt>
                <c:pt idx="59">
                  <c:v>9.9677005405812188E-2</c:v>
                </c:pt>
                <c:pt idx="60">
                  <c:v>0.29065423832836296</c:v>
                </c:pt>
                <c:pt idx="61">
                  <c:v>0.34089510293806208</c:v>
                </c:pt>
                <c:pt idx="62">
                  <c:v>9.9677005405812188E-2</c:v>
                </c:pt>
                <c:pt idx="63">
                  <c:v>0.29065423832836296</c:v>
                </c:pt>
                <c:pt idx="64">
                  <c:v>0.38395468469883909</c:v>
                </c:pt>
                <c:pt idx="65">
                  <c:v>9.9677005405812188E-2</c:v>
                </c:pt>
                <c:pt idx="66">
                  <c:v>0.11601753478360838</c:v>
                </c:pt>
                <c:pt idx="67">
                  <c:v>0.22302487195707932</c:v>
                </c:pt>
                <c:pt idx="68">
                  <c:v>0.1358968380369649</c:v>
                </c:pt>
                <c:pt idx="69">
                  <c:v>0.39890374235618492</c:v>
                </c:pt>
                <c:pt idx="70">
                  <c:v>0.22302487195707932</c:v>
                </c:pt>
                <c:pt idx="71">
                  <c:v>0.16300760324843333</c:v>
                </c:pt>
                <c:pt idx="72">
                  <c:v>0.29065423832836296</c:v>
                </c:pt>
                <c:pt idx="73">
                  <c:v>0.37943886698395213</c:v>
                </c:pt>
                <c:pt idx="74">
                  <c:v>8.3778647229409364E-2</c:v>
                </c:pt>
                <c:pt idx="75">
                  <c:v>0.29065423832836296</c:v>
                </c:pt>
                <c:pt idx="76">
                  <c:v>0.37789159857347465</c:v>
                </c:pt>
                <c:pt idx="77">
                  <c:v>9.9677005405812188E-2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3C3-4709-8053-56C60EFDFE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387647"/>
        <c:axId val="67364127"/>
      </c:scatterChart>
      <c:valAx>
        <c:axId val="67387647"/>
        <c:scaling>
          <c:orientation val="minMax"/>
          <c:max val="6.5"/>
          <c:min val="2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CICA Score</a:t>
                </a:r>
              </a:p>
            </c:rich>
          </c:tx>
          <c:layout>
            <c:manualLayout>
              <c:xMode val="edge"/>
              <c:yMode val="edge"/>
              <c:x val="0.38532765059651003"/>
              <c:y val="0.844507506561679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364127"/>
        <c:crosses val="autoZero"/>
        <c:crossBetween val="midCat"/>
        <c:majorUnit val="0.5"/>
        <c:minorUnit val="0.2"/>
      </c:valAx>
      <c:valAx>
        <c:axId val="67364127"/>
        <c:scaling>
          <c:orientation val="minMax"/>
          <c:max val="0.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Probability CICA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387647"/>
        <c:crosses val="autoZero"/>
        <c:crossBetween val="midCat"/>
        <c:majorUnit val="0.1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Probability (%)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00B0F0"/>
              </a:solidFill>
              <a:ln w="3175">
                <a:solidFill>
                  <a:srgbClr val="0070C0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0.21550372092687883"/>
                  <c:y val="2.5572502159013921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0">
                    <a:noAutofit/>
                  </a:bodyPr>
                  <a:lstStyle/>
                  <a:p>
                    <a:pPr marL="0" marR="0" lvl="0" indent="0" algn="ctr" defTabSz="914400" rtl="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 sz="1600" b="0" i="0" u="none" strike="noStrike" kern="1200" baseline="0">
                        <a:solidFill>
                          <a:sysClr val="windowText" lastClr="000000">
                            <a:lumMod val="75000"/>
                            <a:lumOff val="25000"/>
                          </a:sys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1600" b="1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</a:rPr>
                      <a:t>Mean = 4.</a:t>
                    </a:r>
                    <a:r>
                      <a:rPr lang="en-US" altLang="ja-JP" sz="1600" b="1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</a:rPr>
                      <a:t>05</a:t>
                    </a:r>
                    <a:r>
                      <a:rPr lang="en-US" sz="1600" b="1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</a:rPr>
                      <a:t>, 40%; SD = 12%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0">
                  <a:noAutofit/>
                </a:bodyPr>
                <a:lstStyle/>
                <a:p>
                  <a:pPr marL="0" marR="0" lvl="0" indent="0" algn="ctr" defTabSz="914400" rtl="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 sz="1600" b="0" i="0" u="none" strike="noStrike" kern="1200" baseline="0">
                      <a:solidFill>
                        <a:sysClr val="windowText" lastClr="000000">
                          <a:lumMod val="75000"/>
                          <a:lumOff val="25000"/>
                        </a:sys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789170361365184"/>
                      <c:h val="0.23352715995894235"/>
                    </c:manualLayout>
                  </c15:layout>
                  <c15:showDataLabelsRange val="0"/>
                </c:ext>
                <c:ext xmlns:c16="http://schemas.microsoft.com/office/drawing/2014/chart" uri="{C3380CC4-5D6E-409C-BE32-E72D297353CC}">
                  <c16:uniqueId val="{00000001-2530-4C69-96E7-8063F6FD8131}"/>
                </c:ext>
              </c:extLst>
            </c:dLbl>
            <c:dLbl>
              <c:idx val="17"/>
              <c:delete val="1"/>
              <c:extLst>
                <c:ext xmlns:c15="http://schemas.microsoft.com/office/drawing/2012/chart" uri="{CE6537A1-D6FC-4f65-9D91-7224C49458BB}">
                  <c15:layout>
                    <c:manualLayout>
                      <c:w val="0.24600009407823761"/>
                      <c:h val="0.2632420484943920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0-7459-4454-8732-D97730CA93C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50800" cap="rnd">
                <a:solidFill>
                  <a:schemeClr val="bg1">
                    <a:lumMod val="75000"/>
                  </a:schemeClr>
                </a:solidFill>
                <a:prstDash val="sysDot"/>
              </a:ln>
              <a:effectLst/>
            </c:spPr>
            <c:trendlineType val="poly"/>
            <c:order val="3"/>
            <c:dispRSqr val="0"/>
            <c:dispEq val="0"/>
          </c:trendline>
          <c:errBars>
            <c:errDir val="y"/>
            <c:errBarType val="minus"/>
            <c:errValType val="cust"/>
            <c:noEndCap val="0"/>
            <c:plus>
              <c:numLit>
                <c:formatCode>General</c:formatCode>
                <c:ptCount val="1"/>
                <c:pt idx="0">
                  <c:v>1</c:v>
                </c:pt>
              </c:numLit>
            </c:plus>
            <c:minus>
              <c:numRef>
                <c:f>MainTable!$W$3:$W$29</c:f>
                <c:numCache>
                  <c:formatCode>General</c:formatCode>
                  <c:ptCount val="27"/>
                  <c:pt idx="0">
                    <c:v>0.39890374235618492</c:v>
                  </c:pt>
                  <c:pt idx="1">
                    <c:v>0.34089510293806208</c:v>
                  </c:pt>
                  <c:pt idx="2">
                    <c:v>0.16300760324843333</c:v>
                  </c:pt>
                  <c:pt idx="3">
                    <c:v>0.29175722406507626</c:v>
                  </c:pt>
                  <c:pt idx="4">
                    <c:v>0.35796576185655377</c:v>
                  </c:pt>
                  <c:pt idx="5">
                    <c:v>9.9677005405812188E-2</c:v>
                  </c:pt>
                  <c:pt idx="6">
                    <c:v>0.35395793293356198</c:v>
                  </c:pt>
                  <c:pt idx="7">
                    <c:v>0.35796576185655377</c:v>
                  </c:pt>
                  <c:pt idx="8">
                    <c:v>0.18330617234472268</c:v>
                  </c:pt>
                  <c:pt idx="9">
                    <c:v>0.39890374235618492</c:v>
                  </c:pt>
                  <c:pt idx="10">
                    <c:v>0.34089510293806208</c:v>
                  </c:pt>
                  <c:pt idx="11">
                    <c:v>0.16300760324843333</c:v>
                  </c:pt>
                  <c:pt idx="12">
                    <c:v>0.39890374235618492</c:v>
                  </c:pt>
                  <c:pt idx="13">
                    <c:v>0.22302487195707932</c:v>
                  </c:pt>
                  <c:pt idx="14">
                    <c:v>0.17230664637005177</c:v>
                  </c:pt>
                  <c:pt idx="15">
                    <c:v>0.33772723343963867</c:v>
                  </c:pt>
                  <c:pt idx="16">
                    <c:v>0.37789159857347465</c:v>
                  </c:pt>
                  <c:pt idx="17">
                    <c:v>0.3903675370269144</c:v>
                  </c:pt>
                  <c:pt idx="18">
                    <c:v>0.29065423832836296</c:v>
                  </c:pt>
                  <c:pt idx="19">
                    <c:v>0.34089510293806208</c:v>
                  </c:pt>
                  <c:pt idx="20">
                    <c:v>0.17230664637005177</c:v>
                  </c:pt>
                  <c:pt idx="21">
                    <c:v>0.11601753478360838</c:v>
                  </c:pt>
                  <c:pt idx="22">
                    <c:v>0.10995738311005543</c:v>
                  </c:pt>
                  <c:pt idx="23">
                    <c:v>0.16300760324843333</c:v>
                  </c:pt>
                  <c:pt idx="24">
                    <c:v>0.39890374235618492</c:v>
                  </c:pt>
                  <c:pt idx="25">
                    <c:v>0.37943886698395213</c:v>
                  </c:pt>
                  <c:pt idx="26">
                    <c:v>0.3903675370269144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  <a:alpha val="50000"/>
                  </a:schemeClr>
                </a:solidFill>
                <a:round/>
              </a:ln>
              <a:effectLst/>
            </c:spPr>
          </c:errBars>
          <c:xVal>
            <c:numRef>
              <c:f>MainTable!$I$2:$I$80</c:f>
              <c:numCache>
                <c:formatCode>0.00</c:formatCode>
                <c:ptCount val="78"/>
                <c:pt idx="0">
                  <c:v>4.0709468205657604</c:v>
                </c:pt>
                <c:pt idx="1">
                  <c:v>3.3810580167354498</c:v>
                </c:pt>
                <c:pt idx="2">
                  <c:v>2.44814100940693</c:v>
                </c:pt>
                <c:pt idx="3">
                  <c:v>3.1046169383721902</c:v>
                </c:pt>
                <c:pt idx="4">
                  <c:v>3.4953594781301298</c:v>
                </c:pt>
                <c:pt idx="5">
                  <c:v>6.0535753783445401</c:v>
                </c:pt>
                <c:pt idx="6">
                  <c:v>4.6414756526268901</c:v>
                </c:pt>
                <c:pt idx="7">
                  <c:v>3.4953594781301298</c:v>
                </c:pt>
                <c:pt idx="8">
                  <c:v>5.5513785927583097</c:v>
                </c:pt>
                <c:pt idx="9">
                  <c:v>4.0709468205657604</c:v>
                </c:pt>
                <c:pt idx="10">
                  <c:v>3.3810580167354498</c:v>
                </c:pt>
                <c:pt idx="11">
                  <c:v>2.44814100940693</c:v>
                </c:pt>
                <c:pt idx="12">
                  <c:v>4.0709468205657604</c:v>
                </c:pt>
                <c:pt idx="13">
                  <c:v>2.7596209841446999</c:v>
                </c:pt>
                <c:pt idx="14">
                  <c:v>5.6098050139362297</c:v>
                </c:pt>
                <c:pt idx="15">
                  <c:v>4.7471604313498101</c:v>
                </c:pt>
                <c:pt idx="16">
                  <c:v>3.65898607536396</c:v>
                </c:pt>
                <c:pt idx="17">
                  <c:v>3.8040117432535898</c:v>
                </c:pt>
                <c:pt idx="18">
                  <c:v>5.00963449499221</c:v>
                </c:pt>
                <c:pt idx="19">
                  <c:v>3.3810580167354498</c:v>
                </c:pt>
                <c:pt idx="20">
                  <c:v>5.6098050139362297</c:v>
                </c:pt>
                <c:pt idx="21">
                  <c:v>2.16753707666108</c:v>
                </c:pt>
                <c:pt idx="22">
                  <c:v>2.1269954637560202</c:v>
                </c:pt>
                <c:pt idx="23">
                  <c:v>2.44814100940693</c:v>
                </c:pt>
                <c:pt idx="24">
                  <c:v>4.0709468205657604</c:v>
                </c:pt>
                <c:pt idx="25">
                  <c:v>3.6741751246223799</c:v>
                </c:pt>
                <c:pt idx="26">
                  <c:v>3.8040117432535898</c:v>
                </c:pt>
                <c:pt idx="27">
                  <c:v>4.8169373660429304</c:v>
                </c:pt>
                <c:pt idx="28">
                  <c:v>2.1269954637560202</c:v>
                </c:pt>
                <c:pt idx="29">
                  <c:v>6.1751236847401296</c:v>
                </c:pt>
                <c:pt idx="30">
                  <c:v>4.8155578021165404</c:v>
                </c:pt>
                <c:pt idx="31">
                  <c:v>3.65898607536396</c:v>
                </c:pt>
                <c:pt idx="32">
                  <c:v>6.0535753783445401</c:v>
                </c:pt>
                <c:pt idx="33">
                  <c:v>4.0709468205657604</c:v>
                </c:pt>
                <c:pt idx="34">
                  <c:v>3.6741751246223799</c:v>
                </c:pt>
                <c:pt idx="35">
                  <c:v>3.8040117432535898</c:v>
                </c:pt>
                <c:pt idx="36">
                  <c:v>4.6414756526268901</c:v>
                </c:pt>
                <c:pt idx="37">
                  <c:v>2.1269954637560202</c:v>
                </c:pt>
                <c:pt idx="38">
                  <c:v>4.1463703057165198</c:v>
                </c:pt>
                <c:pt idx="39">
                  <c:v>4.6414756526268901</c:v>
                </c:pt>
                <c:pt idx="40">
                  <c:v>2.1269954637560202</c:v>
                </c:pt>
                <c:pt idx="41">
                  <c:v>6.0535753783445401</c:v>
                </c:pt>
                <c:pt idx="42">
                  <c:v>5.00963449499221</c:v>
                </c:pt>
                <c:pt idx="43">
                  <c:v>3.4953594781301298</c:v>
                </c:pt>
                <c:pt idx="44">
                  <c:v>3.8040117432535898</c:v>
                </c:pt>
                <c:pt idx="45">
                  <c:v>3.1046169383721902</c:v>
                </c:pt>
                <c:pt idx="46">
                  <c:v>2.1269954637560202</c:v>
                </c:pt>
                <c:pt idx="47">
                  <c:v>2.44814100940693</c:v>
                </c:pt>
                <c:pt idx="48">
                  <c:v>4.2098927989796504</c:v>
                </c:pt>
                <c:pt idx="49">
                  <c:v>3.3810580167354498</c:v>
                </c:pt>
                <c:pt idx="50">
                  <c:v>4.1463703057165198</c:v>
                </c:pt>
                <c:pt idx="51">
                  <c:v>4.8155578021165404</c:v>
                </c:pt>
                <c:pt idx="52">
                  <c:v>3.6741751246223799</c:v>
                </c:pt>
                <c:pt idx="53">
                  <c:v>6.1141652622381102</c:v>
                </c:pt>
                <c:pt idx="54">
                  <c:v>4.0709468205657604</c:v>
                </c:pt>
                <c:pt idx="55">
                  <c:v>2.7596209841446999</c:v>
                </c:pt>
                <c:pt idx="56">
                  <c:v>3.8040117432535898</c:v>
                </c:pt>
                <c:pt idx="57">
                  <c:v>4.6414756526268901</c:v>
                </c:pt>
                <c:pt idx="58">
                  <c:v>3.7220473925356599</c:v>
                </c:pt>
                <c:pt idx="59">
                  <c:v>6.0535753783445401</c:v>
                </c:pt>
                <c:pt idx="60">
                  <c:v>5.00963449499221</c:v>
                </c:pt>
                <c:pt idx="61">
                  <c:v>3.3810580167354498</c:v>
                </c:pt>
                <c:pt idx="62">
                  <c:v>6.0535753783445401</c:v>
                </c:pt>
                <c:pt idx="63">
                  <c:v>5.00963449499221</c:v>
                </c:pt>
                <c:pt idx="64">
                  <c:v>3.7220473925356599</c:v>
                </c:pt>
                <c:pt idx="65">
                  <c:v>6.0535753783445401</c:v>
                </c:pt>
                <c:pt idx="66">
                  <c:v>2.16753707666108</c:v>
                </c:pt>
                <c:pt idx="67">
                  <c:v>2.7596209841446999</c:v>
                </c:pt>
                <c:pt idx="68">
                  <c:v>5.8160472654821902</c:v>
                </c:pt>
                <c:pt idx="69">
                  <c:v>4.0709468205657604</c:v>
                </c:pt>
                <c:pt idx="70">
                  <c:v>2.7596209841446999</c:v>
                </c:pt>
                <c:pt idx="71">
                  <c:v>2.44814100940693</c:v>
                </c:pt>
                <c:pt idx="72">
                  <c:v>5.00963449499221</c:v>
                </c:pt>
                <c:pt idx="73">
                  <c:v>3.6741751246223799</c:v>
                </c:pt>
                <c:pt idx="74">
                  <c:v>6.1751236847401296</c:v>
                </c:pt>
                <c:pt idx="75">
                  <c:v>5.00963449499221</c:v>
                </c:pt>
                <c:pt idx="76">
                  <c:v>3.65898607536396</c:v>
                </c:pt>
                <c:pt idx="77">
                  <c:v>6.0535753783445401</c:v>
                </c:pt>
              </c:numCache>
            </c:numRef>
          </c:xVal>
          <c:yVal>
            <c:numRef>
              <c:f>MainTable!$W$2:$W$80</c:f>
              <c:numCache>
                <c:formatCode>0%</c:formatCode>
                <c:ptCount val="78"/>
                <c:pt idx="0">
                  <c:v>0.39890374235618492</c:v>
                </c:pt>
                <c:pt idx="1">
                  <c:v>0.34089510293806208</c:v>
                </c:pt>
                <c:pt idx="2">
                  <c:v>0.16300760324843333</c:v>
                </c:pt>
                <c:pt idx="3">
                  <c:v>0.29175722406507626</c:v>
                </c:pt>
                <c:pt idx="4">
                  <c:v>0.35796576185655377</c:v>
                </c:pt>
                <c:pt idx="5">
                  <c:v>9.9677005405812188E-2</c:v>
                </c:pt>
                <c:pt idx="6">
                  <c:v>0.35395793293356198</c:v>
                </c:pt>
                <c:pt idx="7">
                  <c:v>0.35796576185655377</c:v>
                </c:pt>
                <c:pt idx="8">
                  <c:v>0.18330617234472268</c:v>
                </c:pt>
                <c:pt idx="9">
                  <c:v>0.39890374235618492</c:v>
                </c:pt>
                <c:pt idx="10">
                  <c:v>0.34089510293806208</c:v>
                </c:pt>
                <c:pt idx="11">
                  <c:v>0.16300760324843333</c:v>
                </c:pt>
                <c:pt idx="12">
                  <c:v>0.39890374235618492</c:v>
                </c:pt>
                <c:pt idx="13">
                  <c:v>0.22302487195707932</c:v>
                </c:pt>
                <c:pt idx="14">
                  <c:v>0.17230664637005177</c:v>
                </c:pt>
                <c:pt idx="15">
                  <c:v>0.33772723343963867</c:v>
                </c:pt>
                <c:pt idx="16">
                  <c:v>0.37789159857347465</c:v>
                </c:pt>
                <c:pt idx="17">
                  <c:v>0.3903675370269144</c:v>
                </c:pt>
                <c:pt idx="18">
                  <c:v>0.29065423832836296</c:v>
                </c:pt>
                <c:pt idx="19">
                  <c:v>0.34089510293806208</c:v>
                </c:pt>
                <c:pt idx="20">
                  <c:v>0.17230664637005177</c:v>
                </c:pt>
                <c:pt idx="21">
                  <c:v>0.11601753478360838</c:v>
                </c:pt>
                <c:pt idx="22">
                  <c:v>0.10995738311005543</c:v>
                </c:pt>
                <c:pt idx="23">
                  <c:v>0.16300760324843333</c:v>
                </c:pt>
                <c:pt idx="24">
                  <c:v>0.39890374235618492</c:v>
                </c:pt>
                <c:pt idx="25">
                  <c:v>0.37943886698395213</c:v>
                </c:pt>
                <c:pt idx="26">
                  <c:v>0.3903675370269144</c:v>
                </c:pt>
                <c:pt idx="27">
                  <c:v>0.32603330198162273</c:v>
                </c:pt>
                <c:pt idx="28">
                  <c:v>0.10995738311005543</c:v>
                </c:pt>
                <c:pt idx="29">
                  <c:v>8.3778647229409364E-2</c:v>
                </c:pt>
                <c:pt idx="30">
                  <c:v>0.32627121425357264</c:v>
                </c:pt>
                <c:pt idx="31">
                  <c:v>0.37789159857347465</c:v>
                </c:pt>
                <c:pt idx="32">
                  <c:v>9.9677005405812188E-2</c:v>
                </c:pt>
                <c:pt idx="33">
                  <c:v>0.39890374235618492</c:v>
                </c:pt>
                <c:pt idx="34">
                  <c:v>0.37943886698395213</c:v>
                </c:pt>
                <c:pt idx="35">
                  <c:v>0.3903675370269144</c:v>
                </c:pt>
                <c:pt idx="36">
                  <c:v>0.35395793293356198</c:v>
                </c:pt>
                <c:pt idx="37">
                  <c:v>0.10995738311005543</c:v>
                </c:pt>
                <c:pt idx="38">
                  <c:v>0.39776965257682306</c:v>
                </c:pt>
                <c:pt idx="39">
                  <c:v>0.35395793293356198</c:v>
                </c:pt>
                <c:pt idx="40">
                  <c:v>0.10995738311005543</c:v>
                </c:pt>
                <c:pt idx="41">
                  <c:v>9.9677005405812188E-2</c:v>
                </c:pt>
                <c:pt idx="42">
                  <c:v>0.29065423832836296</c:v>
                </c:pt>
                <c:pt idx="43">
                  <c:v>0.35796576185655377</c:v>
                </c:pt>
                <c:pt idx="44">
                  <c:v>0.3903675370269144</c:v>
                </c:pt>
                <c:pt idx="45">
                  <c:v>0.29175722406507626</c:v>
                </c:pt>
                <c:pt idx="46">
                  <c:v>0.10995738311005543</c:v>
                </c:pt>
                <c:pt idx="47">
                  <c:v>0.16300760324843333</c:v>
                </c:pt>
                <c:pt idx="48">
                  <c:v>0.39560368943170926</c:v>
                </c:pt>
                <c:pt idx="49">
                  <c:v>0.34089510293806208</c:v>
                </c:pt>
                <c:pt idx="50">
                  <c:v>0.39776965257682306</c:v>
                </c:pt>
                <c:pt idx="51">
                  <c:v>0.32627121425357264</c:v>
                </c:pt>
                <c:pt idx="52">
                  <c:v>0.37943886698395213</c:v>
                </c:pt>
                <c:pt idx="53">
                  <c:v>9.1524023162267848E-2</c:v>
                </c:pt>
                <c:pt idx="54">
                  <c:v>0.39890374235618492</c:v>
                </c:pt>
                <c:pt idx="55">
                  <c:v>0.22302487195707932</c:v>
                </c:pt>
                <c:pt idx="56">
                  <c:v>0.3903675370269144</c:v>
                </c:pt>
                <c:pt idx="57">
                  <c:v>0.35395793293356198</c:v>
                </c:pt>
                <c:pt idx="58">
                  <c:v>0.38395468469883909</c:v>
                </c:pt>
                <c:pt idx="59">
                  <c:v>9.9677005405812188E-2</c:v>
                </c:pt>
                <c:pt idx="60">
                  <c:v>0.29065423832836296</c:v>
                </c:pt>
                <c:pt idx="61">
                  <c:v>0.34089510293806208</c:v>
                </c:pt>
                <c:pt idx="62">
                  <c:v>9.9677005405812188E-2</c:v>
                </c:pt>
                <c:pt idx="63">
                  <c:v>0.29065423832836296</c:v>
                </c:pt>
                <c:pt idx="64">
                  <c:v>0.38395468469883909</c:v>
                </c:pt>
                <c:pt idx="65">
                  <c:v>9.9677005405812188E-2</c:v>
                </c:pt>
                <c:pt idx="66">
                  <c:v>0.11601753478360838</c:v>
                </c:pt>
                <c:pt idx="67">
                  <c:v>0.22302487195707932</c:v>
                </c:pt>
                <c:pt idx="68">
                  <c:v>0.1358968380369649</c:v>
                </c:pt>
                <c:pt idx="69">
                  <c:v>0.39890374235618492</c:v>
                </c:pt>
                <c:pt idx="70">
                  <c:v>0.22302487195707932</c:v>
                </c:pt>
                <c:pt idx="71">
                  <c:v>0.16300760324843333</c:v>
                </c:pt>
                <c:pt idx="72">
                  <c:v>0.29065423832836296</c:v>
                </c:pt>
                <c:pt idx="73">
                  <c:v>0.37943886698395213</c:v>
                </c:pt>
                <c:pt idx="74">
                  <c:v>8.3778647229409364E-2</c:v>
                </c:pt>
                <c:pt idx="75">
                  <c:v>0.29065423832836296</c:v>
                </c:pt>
                <c:pt idx="76">
                  <c:v>0.37789159857347465</c:v>
                </c:pt>
                <c:pt idx="77">
                  <c:v>9.9677005405812188E-2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459-4454-8732-D97730CA93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387647"/>
        <c:axId val="67364127"/>
      </c:scatterChart>
      <c:valAx>
        <c:axId val="67387647"/>
        <c:scaling>
          <c:orientation val="minMax"/>
          <c:max val="6.5"/>
          <c:min val="2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CICA Complexity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364127"/>
        <c:crosses val="autoZero"/>
        <c:crossBetween val="midCat"/>
        <c:majorUnit val="0.5"/>
        <c:minorUnit val="0.2"/>
      </c:valAx>
      <c:valAx>
        <c:axId val="67364127"/>
        <c:scaling>
          <c:orientation val="minMax"/>
          <c:max val="0.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Probability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387647"/>
        <c:crosses val="autoZero"/>
        <c:crossBetween val="midCat"/>
        <c:majorUnit val="0.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[2024ExperimentComplexityResultsGraph_participants.xlsx]Survey Graphs!PivotTable6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Participants'</a:t>
            </a:r>
            <a:r>
              <a:rPr lang="en-US" sz="2000" baseline="0"/>
              <a:t> Background</a:t>
            </a:r>
            <a:endParaRPr lang="en-US" sz="20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-0.14682071209020769"/>
              <c:y val="-7.7523578725364639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fld id="{82E496CD-DC7D-4CC7-8B6F-6A35D2203E6C}" type="PERCENTAGE">
                  <a:rPr lang="en-US" baseline="0"/>
                  <a:pPr>
                    <a:defRPr sz="1600" b="1">
                      <a:solidFill>
                        <a:schemeClr val="bg1"/>
                      </a:solidFill>
                    </a:defRPr>
                  </a:pPr>
                  <a:t>[PERCENTAGE]</a:t>
                </a:fld>
                <a:endParaRPr lang="en-US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23288353156890848"/>
                  <c:h val="0.1626984126984127"/>
                </c:manualLayout>
              </c15:layout>
              <c15:dlblFieldTable/>
              <c15:showDataLabelsRange val="0"/>
            </c:ext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fld id="{72676C0E-0197-4741-A171-B9D891D6535C}" type="CATEGORYNAME">
                  <a:rPr lang="en-US"/>
                  <a:pPr>
                    <a:defRPr sz="1600" b="1">
                      <a:solidFill>
                        <a:schemeClr val="bg1"/>
                      </a:solidFill>
                    </a:defRPr>
                  </a:pPr>
                  <a:t>[CATEGORY NAME]</a:t>
                </a:fld>
                <a:r>
                  <a:rPr lang="en-US"/>
                  <a:t>, </a:t>
                </a:r>
                <a:fld id="{2A54C756-9021-4FC7-8E94-84CC016642D6}" type="VALUE">
                  <a:rPr lang="en-US"/>
                  <a:pPr>
                    <a:defRPr sz="1600" b="1">
                      <a:solidFill>
                        <a:schemeClr val="bg1"/>
                      </a:solidFill>
                    </a:defRPr>
                  </a:pPr>
                  <a:t>[VALUE]</a:t>
                </a:fld>
                <a:endParaRPr lang="en-US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-1.26804300609082E-2"/>
              <c:y val="-4.472833830085623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8.7371734783152091E-2"/>
          <c:y val="0.12266158136482939"/>
          <c:w val="0.48960708036495432"/>
          <c:h val="0.85681239063866999"/>
        </c:manualLayout>
      </c:layout>
      <c:pieChart>
        <c:varyColors val="1"/>
        <c:ser>
          <c:idx val="0"/>
          <c:order val="0"/>
          <c:tx>
            <c:strRef>
              <c:f>'Survey Graphs'!$B$4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EC62-47E0-A3B7-AFD2F0521999}"/>
              </c:ext>
            </c:extLst>
          </c:dPt>
          <c:dPt>
            <c:idx val="1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EC62-47E0-A3B7-AFD2F0521999}"/>
              </c:ext>
            </c:extLst>
          </c:dPt>
          <c:dPt>
            <c:idx val="2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EC62-47E0-A3B7-AFD2F0521999}"/>
              </c:ext>
            </c:extLst>
          </c:dPt>
          <c:dPt>
            <c:idx val="3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EC62-47E0-A3B7-AFD2F0521999}"/>
              </c:ext>
            </c:extLst>
          </c:dPt>
          <c:dPt>
            <c:idx val="4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EC62-47E0-A3B7-AFD2F0521999}"/>
              </c:ext>
            </c:extLst>
          </c:dPt>
          <c:dPt>
            <c:idx val="5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32C9-4F12-9185-7BBE2B3837D7}"/>
              </c:ext>
            </c:extLst>
          </c:dPt>
          <c:dPt>
            <c:idx val="6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32C9-4F12-9185-7BBE2B3837D7}"/>
              </c:ext>
            </c:extLst>
          </c:dPt>
          <c:dPt>
            <c:idx val="7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EEE8-4E19-833E-5637F0297DBC}"/>
              </c:ext>
            </c:extLst>
          </c:dPt>
          <c:dPt>
            <c:idx val="8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EEE8-4E19-833E-5637F0297DBC}"/>
              </c:ext>
            </c:extLst>
          </c:dPt>
          <c:dPt>
            <c:idx val="9"/>
            <c:bubble3D val="0"/>
            <c:spPr>
              <a:solidFill>
                <a:schemeClr val="accent1">
                  <a:lumMod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EEE8-4E19-833E-5637F0297DBC}"/>
              </c:ext>
            </c:extLst>
          </c:dPt>
          <c:dPt>
            <c:idx val="10"/>
            <c:bubble3D val="0"/>
            <c:spPr>
              <a:solidFill>
                <a:schemeClr val="accent3">
                  <a:lumMod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EEE8-4E19-833E-5637F0297DBC}"/>
              </c:ext>
            </c:extLst>
          </c:dPt>
          <c:dPt>
            <c:idx val="11"/>
            <c:bubble3D val="0"/>
            <c:spPr>
              <a:solidFill>
                <a:schemeClr val="accent5">
                  <a:lumMod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EEE8-4E19-833E-5637F0297DBC}"/>
              </c:ext>
            </c:extLst>
          </c:dPt>
          <c:dLbls>
            <c:dLbl>
              <c:idx val="1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C62-47E0-A3B7-AFD2F0521999}"/>
                </c:ext>
              </c:extLst>
            </c:dLbl>
            <c:dLbl>
              <c:idx val="4"/>
              <c:layout>
                <c:manualLayout>
                  <c:x val="-0.14682071209020769"/>
                  <c:y val="-7.7523578725364639E-2"/>
                </c:manualLayout>
              </c:layout>
              <c:tx>
                <c:rich>
                  <a:bodyPr/>
                  <a:lstStyle/>
                  <a:p>
                    <a:fld id="{82E496CD-DC7D-4CC7-8B6F-6A35D2203E6C}" type="PERCENTAGE">
                      <a:rPr lang="en-US" baseline="0"/>
                      <a:pPr/>
                      <a:t>[PERCENTAGE]</a:t>
                    </a:fld>
                    <a:endParaRPr lang="en-US"/>
                  </a:p>
                </c:rich>
              </c:tx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3288353156890848"/>
                      <c:h val="0.1626984126984127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9-EC62-47E0-A3B7-AFD2F0521999}"/>
                </c:ext>
              </c:extLst>
            </c:dLbl>
            <c:dLbl>
              <c:idx val="5"/>
              <c:layout>
                <c:manualLayout>
                  <c:x val="-1.26804300609082E-2"/>
                  <c:y val="-4.4728338300856235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32C9-4F12-9185-7BBE2B3837D7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72676C0E-0197-4741-A171-B9D891D6535C}" type="CATEGORYNAME">
                      <a:rPr lang="en-US"/>
                      <a:pPr/>
                      <a:t>[CATEGORY NAME]</a:t>
                    </a:fld>
                    <a:r>
                      <a:rPr lang="en-US"/>
                      <a:t>, </a:t>
                    </a:r>
                    <a:fld id="{2A54C756-9021-4FC7-8E94-84CC016642D6}" type="VALUE">
                      <a:rPr lang="en-US"/>
                      <a:pPr/>
                      <a:t>[VALUE]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F-EEE8-4E19-833E-5637F0297DB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'Survey Graphs'!$A$5:$A$14</c:f>
              <c:strCache>
                <c:ptCount val="10"/>
                <c:pt idx="0">
                  <c:v>Computer engineer</c:v>
                </c:pt>
                <c:pt idx="1">
                  <c:v>Architect</c:v>
                </c:pt>
                <c:pt idx="2">
                  <c:v>Mechanical Engineer</c:v>
                </c:pt>
                <c:pt idx="3">
                  <c:v>Mathematics</c:v>
                </c:pt>
                <c:pt idx="4">
                  <c:v>Undergraduate Student</c:v>
                </c:pt>
                <c:pt idx="5">
                  <c:v>Industrial Designer</c:v>
                </c:pt>
                <c:pt idx="6">
                  <c:v>Aerospace Engineer</c:v>
                </c:pt>
                <c:pt idx="7">
                  <c:v>Graduate Student</c:v>
                </c:pt>
                <c:pt idx="8">
                  <c:v>Biologist</c:v>
                </c:pt>
                <c:pt idx="9">
                  <c:v>Civil engineer</c:v>
                </c:pt>
              </c:strCache>
            </c:strRef>
          </c:cat>
          <c:val>
            <c:numRef>
              <c:f>'Survey Graphs'!$B$5:$B$14</c:f>
              <c:numCache>
                <c:formatCode>0.00%</c:formatCode>
                <c:ptCount val="10"/>
                <c:pt idx="0">
                  <c:v>3.8461538461538464E-2</c:v>
                </c:pt>
                <c:pt idx="1">
                  <c:v>0.23076923076923078</c:v>
                </c:pt>
                <c:pt idx="2">
                  <c:v>3.8461538461538464E-2</c:v>
                </c:pt>
                <c:pt idx="3">
                  <c:v>3.8461538461538464E-2</c:v>
                </c:pt>
                <c:pt idx="4">
                  <c:v>0.11538461538461539</c:v>
                </c:pt>
                <c:pt idx="5">
                  <c:v>3.8461538461538464E-2</c:v>
                </c:pt>
                <c:pt idx="6">
                  <c:v>3.8461538461538464E-2</c:v>
                </c:pt>
                <c:pt idx="7">
                  <c:v>0.30769230769230771</c:v>
                </c:pt>
                <c:pt idx="8">
                  <c:v>0.11538461538461539</c:v>
                </c:pt>
                <c:pt idx="9">
                  <c:v>3.8461538461538464E-2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39-4BB2-AE97-A70FEB031C54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1745025508492046"/>
          <c:y val="0.16137711445005479"/>
          <c:w val="0.35487141426010732"/>
          <c:h val="0.8026476107097748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[2024ExperimentComplexityResultsGraph_participants.xlsx]Survey Graphs!PivotTable8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Participants'</a:t>
            </a:r>
            <a:r>
              <a:rPr lang="en-US" sz="2000" baseline="0"/>
              <a:t> Years of professional experience in Facade Design</a:t>
            </a:r>
            <a:endParaRPr lang="en-US" sz="20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10133358330208724"/>
          <c:y val="0.19534530839895012"/>
          <c:w val="0.44863782652168477"/>
          <c:h val="0.78511619641294839"/>
        </c:manualLayout>
      </c:layout>
      <c:pieChart>
        <c:varyColors val="1"/>
        <c:ser>
          <c:idx val="0"/>
          <c:order val="0"/>
          <c:tx>
            <c:strRef>
              <c:f>'Survey Graphs'!$E$4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17EB-4DF4-9655-086652C551E8}"/>
              </c:ext>
            </c:extLst>
          </c:dPt>
          <c:dPt>
            <c:idx val="1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17EB-4DF4-9655-086652C551E8}"/>
              </c:ext>
            </c:extLst>
          </c:dPt>
          <c:dPt>
            <c:idx val="2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EA37-4E0D-9E38-39009243677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'Survey Graphs'!$D$5:$D$7</c:f>
              <c:strCache>
                <c:ptCount val="3"/>
                <c:pt idx="0">
                  <c:v>a) None</c:v>
                </c:pt>
                <c:pt idx="1">
                  <c:v>c) 1-5 years</c:v>
                </c:pt>
                <c:pt idx="2">
                  <c:v>b) Less than 1 year</c:v>
                </c:pt>
              </c:strCache>
            </c:strRef>
          </c:cat>
          <c:val>
            <c:numRef>
              <c:f>'Survey Graphs'!$E$5:$E$7</c:f>
              <c:numCache>
                <c:formatCode>0.00%</c:formatCode>
                <c:ptCount val="3"/>
                <c:pt idx="0">
                  <c:v>0.8</c:v>
                </c:pt>
                <c:pt idx="1">
                  <c:v>0.12</c:v>
                </c:pt>
                <c:pt idx="2">
                  <c:v>0.08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C8-4F46-8BA4-C049303D5095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3031601715362229"/>
          <c:y val="0.4728696729937743"/>
          <c:w val="0.28059762580741182"/>
          <c:h val="0.2549783179276503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pivotSource>
    <c:name>[2024ExperimentComplexityResultsGraph_participants.xlsx]ComplexityLvChosenParticipant!PivotTable1</c:name>
    <c:fmtId val="106"/>
  </c:pivotSource>
  <c:chart>
    <c:autoTitleDeleted val="1"/>
    <c:pivotFmts>
      <c:pivotFmt>
        <c:idx val="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dk1">
              <a:tint val="88500"/>
            </a:schemeClr>
          </a:solidFill>
          <a:ln>
            <a:solidFill>
              <a:srgbClr val="00B0F0"/>
            </a:solidFill>
            <a:prstDash val="sysDot"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rgbClr val="00B0F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5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dk1">
              <a:tint val="88500"/>
            </a:schemeClr>
          </a:solidFill>
          <a:ln w="28575" cap="rnd">
            <a:solidFill>
              <a:srgbClr val="C00000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0.14480743683686292"/>
              <c:y val="-8.9635801621384681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fld id="{540465F8-FE04-4282-AE8C-1622842879A8}" type="VALUE">
                  <a:rPr lang="en-US" sz="1400"/>
                  <a:pPr>
                    <a:defRPr sz="900" b="0" i="0" u="none" strike="noStrike" kern="1200" baseline="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US"/>
              </a:p>
            </c:rich>
          </c:tx>
          <c:spPr>
            <a:solidFill>
              <a:schemeClr val="lt1"/>
            </a:solidFill>
            <a:ln w="12700" cap="flat" cmpd="sng" algn="ctr">
              <a:solidFill>
                <a:schemeClr val="accent2"/>
              </a:solidFill>
              <a:prstDash val="solid"/>
              <a:miter lim="800000"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60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6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63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64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65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66"/>
      </c:pivotFmt>
      <c:pivotFmt>
        <c:idx val="67"/>
      </c:pivotFmt>
      <c:pivotFmt>
        <c:idx val="68"/>
        <c:spPr>
          <a:solidFill>
            <a:schemeClr val="bg1">
              <a:lumMod val="75000"/>
            </a:schemeClr>
          </a:solidFill>
          <a:ln>
            <a:solidFill>
              <a:schemeClr val="bg1">
                <a:lumMod val="8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dk1">
              <a:tint val="88500"/>
            </a:schemeClr>
          </a:solidFill>
          <a:ln w="28575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70"/>
        <c:spPr>
          <a:solidFill>
            <a:schemeClr val="dk1">
              <a:tint val="88500"/>
            </a:schemeClr>
          </a:solidFill>
          <a:ln w="28575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71"/>
        <c:marker>
          <c:symbol val="none"/>
        </c:marker>
      </c:pivotFmt>
      <c:pivotFmt>
        <c:idx val="72"/>
        <c:marker>
          <c:symbol val="none"/>
        </c:marker>
      </c:pivotFmt>
      <c:pivotFmt>
        <c:idx val="73"/>
        <c:spPr>
          <a:solidFill>
            <a:schemeClr val="dk1">
              <a:tint val="88500"/>
            </a:schemeClr>
          </a:solidFill>
          <a:ln w="28575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6.9772714222015406E-2"/>
              <c:y val="-0.23430941429425259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aseline="0">
                    <a:solidFill>
                      <a:srgbClr val="00B0F0"/>
                    </a:solidFill>
                  </a:rPr>
                  <a:t>Mean </a:t>
                </a:r>
                <a:fld id="{5E80B57E-95A6-4CD1-9BFE-3681C38AACB3}" type="VALUE">
                  <a:rPr lang="en-US" sz="1400" baseline="0">
                    <a:solidFill>
                      <a:srgbClr val="00B0F0"/>
                    </a:solidFill>
                  </a:rPr>
                  <a:pPr>
                    <a:defRPr sz="1400" b="0" i="0" u="none" strike="noStrike" kern="1200" baseline="0">
                      <a:solidFill>
                        <a:srgbClr val="00B0F0"/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r>
                  <a:rPr lang="en-US" sz="1400" baseline="0">
                    <a:solidFill>
                      <a:srgbClr val="00B0F0"/>
                    </a:solidFill>
                  </a:rPr>
                  <a:t>%</a:t>
                </a:r>
              </a:p>
            </c:rich>
          </c:tx>
          <c:spPr>
            <a:solidFill>
              <a:sysClr val="window" lastClr="FFFFFF"/>
            </a:solidFill>
            <a:ln w="9525" cap="flat" cmpd="sng" algn="ctr">
              <a:solidFill>
                <a:sysClr val="windowText" lastClr="000000">
                  <a:lumMod val="25000"/>
                  <a:lumOff val="75000"/>
                </a:sysClr>
              </a:solidFill>
              <a:prstDash val="solid"/>
              <a:round/>
              <a:headEnd type="none" w="med" len="med"/>
              <a:tailEnd type="none" w="med" len="med"/>
              <a:extLst>
                <a:ext uri="{C807C97D-BFC1-408E-A445-0C87EB9F89A2}">
                  <ask:lineSketchStyleProps xmlns:ask="http://schemas.microsoft.com/office/drawing/2018/sketchyshapes" sd="0">
                    <a:custGeom>
                      <a:avLst/>
                      <a:gdLst/>
                      <a:ahLst/>
                      <a:cxnLst/>
                      <a:rect l="0" t="0" r="0" b="0"/>
                      <a:pathLst/>
                    </a:custGeom>
                    <ask:type/>
                  </ask:lineSketchStyleProps>
                </a:ext>
              </a:extLst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rgbClr val="00B0F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>
                    <a:gd name="adj1" fmla="val -73463"/>
                    <a:gd name="adj2" fmla="val 555621"/>
                  </a:avLst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74"/>
        <c:marker>
          <c:symbol val="none"/>
        </c:marker>
      </c:pivotFmt>
      <c:pivotFmt>
        <c:idx val="75"/>
        <c:marker>
          <c:symbol val="none"/>
        </c:marker>
      </c:pivotFmt>
      <c:pivotFmt>
        <c:idx val="76"/>
        <c:marker>
          <c:symbol val="none"/>
        </c:marker>
      </c:pivotFmt>
      <c:pivotFmt>
        <c:idx val="77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7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7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0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1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2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3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4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5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6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7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0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1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2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3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4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5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6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7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-5.250918775631519E-2"/>
              <c:y val="-4.369458819879156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1169628097722936"/>
                  <c:h val="4.4747150473633465E-2"/>
                </c:manualLayout>
              </c15:layout>
            </c:ext>
          </c:extLst>
        </c:dLbl>
      </c:pivotFmt>
      <c:pivotFmt>
        <c:idx val="9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0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0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0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10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11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12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13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14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15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16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17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1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1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20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21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22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23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24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25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26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27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2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2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-5.250918775631519E-2"/>
              <c:y val="-4.369458819879156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1169628097722936"/>
                  <c:h val="4.4747150473633465E-2"/>
                </c:manualLayout>
              </c15:layout>
            </c:ext>
          </c:extLst>
        </c:dLbl>
      </c:pivotFmt>
      <c:pivotFmt>
        <c:idx val="130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31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3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dk1">
              <a:tint val="88500"/>
            </a:schemeClr>
          </a:solidFill>
          <a:ln w="41275" cap="rnd">
            <a:solidFill>
              <a:schemeClr val="dk1">
                <a:tint val="55000"/>
              </a:schemeClr>
            </a:solidFill>
            <a:round/>
          </a:ln>
          <a:effectLst/>
        </c:spPr>
        <c:marker>
          <c:symbol val="circle"/>
          <c:size val="10"/>
          <c:spPr>
            <a:solidFill>
              <a:schemeClr val="dk1">
                <a:tint val="55000"/>
              </a:schemeClr>
            </a:solidFill>
            <a:ln w="22225">
              <a:solidFill>
                <a:schemeClr val="dk1">
                  <a:tint val="55000"/>
                </a:schemeClr>
              </a:solidFill>
            </a:ln>
            <a:effectLst/>
          </c:spPr>
        </c:marker>
      </c:pivotFmt>
      <c:pivotFmt>
        <c:idx val="134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36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37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3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3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40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41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42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43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44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45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46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47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4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4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50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51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52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53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54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55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56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57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-5.5646157719354786E-2"/>
              <c:y val="-7.743564890886099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1169628097722936"/>
                  <c:h val="4.4747150473633465E-2"/>
                </c:manualLayout>
              </c15:layout>
            </c:ext>
          </c:extLst>
        </c:dLbl>
      </c:pivotFmt>
      <c:pivotFmt>
        <c:idx val="15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5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60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ln w="41275" cap="rnd">
            <a:solidFill>
              <a:schemeClr val="accent1">
                <a:lumMod val="75000"/>
              </a:schemeClr>
            </a:solidFill>
            <a:round/>
          </a:ln>
          <a:effectLst/>
        </c:spPr>
        <c:marker>
          <c:symbol val="circle"/>
          <c:size val="10"/>
          <c:spPr>
            <a:solidFill>
              <a:schemeClr val="accent1">
                <a:lumMod val="75000"/>
              </a:schemeClr>
            </a:solidFill>
            <a:ln w="22225">
              <a:solidFill>
                <a:schemeClr val="accent1">
                  <a:lumMod val="40000"/>
                  <a:lumOff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64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65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66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67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68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69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70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71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72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73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74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75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76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77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78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79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80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81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82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83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84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85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-5.5646091761326628E-2"/>
              <c:y val="-0.171846747205742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1169628097722936"/>
                  <c:h val="4.4747150473633465E-2"/>
                </c:manualLayout>
              </c15:layout>
            </c:ext>
          </c:extLst>
        </c:dLbl>
      </c:pivotFmt>
      <c:pivotFmt>
        <c:idx val="186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87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88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89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90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91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92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93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94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95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96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97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98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99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00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01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02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03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04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05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06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07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08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09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10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11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12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13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14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15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16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17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18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19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20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21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22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23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24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25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26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27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28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29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7.4431162622701691E-2"/>
          <c:y val="0.10789384955201398"/>
          <c:w val="0.87240312362778105"/>
          <c:h val="0.6910355026465727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ComplexityLvChosenParticipant!$B$4</c:f>
              <c:strCache>
                <c:ptCount val="1"/>
                <c:pt idx="0">
                  <c:v> Chosen Facade Variation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ComplexityLvChosenParticipant!$A$5:$A$83</c:f>
              <c:strCache>
                <c:ptCount val="78"/>
                <c:pt idx="0">
                  <c:v>A1</c:v>
                </c:pt>
                <c:pt idx="1">
                  <c:v>A2</c:v>
                </c:pt>
                <c:pt idx="2">
                  <c:v>A3</c:v>
                </c:pt>
                <c:pt idx="3">
                  <c:v>B1</c:v>
                </c:pt>
                <c:pt idx="4">
                  <c:v>B2</c:v>
                </c:pt>
                <c:pt idx="5">
                  <c:v>B3</c:v>
                </c:pt>
                <c:pt idx="6">
                  <c:v>C1</c:v>
                </c:pt>
                <c:pt idx="7">
                  <c:v>C2</c:v>
                </c:pt>
                <c:pt idx="8">
                  <c:v>C3</c:v>
                </c:pt>
                <c:pt idx="9">
                  <c:v>D1</c:v>
                </c:pt>
                <c:pt idx="10">
                  <c:v>D2</c:v>
                </c:pt>
                <c:pt idx="11">
                  <c:v>D3</c:v>
                </c:pt>
                <c:pt idx="12">
                  <c:v>E1</c:v>
                </c:pt>
                <c:pt idx="13">
                  <c:v>E2</c:v>
                </c:pt>
                <c:pt idx="14">
                  <c:v>E3</c:v>
                </c:pt>
                <c:pt idx="15">
                  <c:v>F1</c:v>
                </c:pt>
                <c:pt idx="16">
                  <c:v>F2</c:v>
                </c:pt>
                <c:pt idx="17">
                  <c:v>F3</c:v>
                </c:pt>
                <c:pt idx="18">
                  <c:v>G1</c:v>
                </c:pt>
                <c:pt idx="19">
                  <c:v>G2</c:v>
                </c:pt>
                <c:pt idx="20">
                  <c:v>G3</c:v>
                </c:pt>
                <c:pt idx="21">
                  <c:v>H1</c:v>
                </c:pt>
                <c:pt idx="22">
                  <c:v>H2</c:v>
                </c:pt>
                <c:pt idx="23">
                  <c:v>H3</c:v>
                </c:pt>
                <c:pt idx="24">
                  <c:v>I1</c:v>
                </c:pt>
                <c:pt idx="25">
                  <c:v>I2</c:v>
                </c:pt>
                <c:pt idx="26">
                  <c:v>I3</c:v>
                </c:pt>
                <c:pt idx="27">
                  <c:v>J1</c:v>
                </c:pt>
                <c:pt idx="28">
                  <c:v>J2</c:v>
                </c:pt>
                <c:pt idx="29">
                  <c:v>J3</c:v>
                </c:pt>
                <c:pt idx="30">
                  <c:v>K1</c:v>
                </c:pt>
                <c:pt idx="31">
                  <c:v>K2</c:v>
                </c:pt>
                <c:pt idx="32">
                  <c:v>K3</c:v>
                </c:pt>
                <c:pt idx="33">
                  <c:v>L1</c:v>
                </c:pt>
                <c:pt idx="34">
                  <c:v>L2</c:v>
                </c:pt>
                <c:pt idx="35">
                  <c:v>L3</c:v>
                </c:pt>
                <c:pt idx="36">
                  <c:v>M1</c:v>
                </c:pt>
                <c:pt idx="37">
                  <c:v>M2</c:v>
                </c:pt>
                <c:pt idx="38">
                  <c:v>M3</c:v>
                </c:pt>
                <c:pt idx="39">
                  <c:v>N1</c:v>
                </c:pt>
                <c:pt idx="40">
                  <c:v>N2</c:v>
                </c:pt>
                <c:pt idx="41">
                  <c:v>N3</c:v>
                </c:pt>
                <c:pt idx="42">
                  <c:v>O1</c:v>
                </c:pt>
                <c:pt idx="43">
                  <c:v>O2</c:v>
                </c:pt>
                <c:pt idx="44">
                  <c:v>O3</c:v>
                </c:pt>
                <c:pt idx="45">
                  <c:v>P1</c:v>
                </c:pt>
                <c:pt idx="46">
                  <c:v>P2</c:v>
                </c:pt>
                <c:pt idx="47">
                  <c:v>P3</c:v>
                </c:pt>
                <c:pt idx="48">
                  <c:v>Q1</c:v>
                </c:pt>
                <c:pt idx="49">
                  <c:v>Q2</c:v>
                </c:pt>
                <c:pt idx="50">
                  <c:v>Q3</c:v>
                </c:pt>
                <c:pt idx="51">
                  <c:v>R1</c:v>
                </c:pt>
                <c:pt idx="52">
                  <c:v>R2</c:v>
                </c:pt>
                <c:pt idx="53">
                  <c:v>R3</c:v>
                </c:pt>
                <c:pt idx="54">
                  <c:v>S1</c:v>
                </c:pt>
                <c:pt idx="55">
                  <c:v>S2</c:v>
                </c:pt>
                <c:pt idx="56">
                  <c:v>S3</c:v>
                </c:pt>
                <c:pt idx="57">
                  <c:v>T1</c:v>
                </c:pt>
                <c:pt idx="58">
                  <c:v>T2</c:v>
                </c:pt>
                <c:pt idx="59">
                  <c:v>T3</c:v>
                </c:pt>
                <c:pt idx="60">
                  <c:v>U1</c:v>
                </c:pt>
                <c:pt idx="61">
                  <c:v>U2</c:v>
                </c:pt>
                <c:pt idx="62">
                  <c:v>U3</c:v>
                </c:pt>
                <c:pt idx="63">
                  <c:v>V1</c:v>
                </c:pt>
                <c:pt idx="64">
                  <c:v>V2</c:v>
                </c:pt>
                <c:pt idx="65">
                  <c:v>V3</c:v>
                </c:pt>
                <c:pt idx="66">
                  <c:v>W1</c:v>
                </c:pt>
                <c:pt idx="67">
                  <c:v>W2</c:v>
                </c:pt>
                <c:pt idx="68">
                  <c:v>W3</c:v>
                </c:pt>
                <c:pt idx="69">
                  <c:v>X1</c:v>
                </c:pt>
                <c:pt idx="70">
                  <c:v>X2</c:v>
                </c:pt>
                <c:pt idx="71">
                  <c:v>X3</c:v>
                </c:pt>
                <c:pt idx="72">
                  <c:v>Y1</c:v>
                </c:pt>
                <c:pt idx="73">
                  <c:v>Y2</c:v>
                </c:pt>
                <c:pt idx="74">
                  <c:v>Y3</c:v>
                </c:pt>
                <c:pt idx="75">
                  <c:v>Z1</c:v>
                </c:pt>
                <c:pt idx="76">
                  <c:v>Z2</c:v>
                </c:pt>
                <c:pt idx="77">
                  <c:v>Z3</c:v>
                </c:pt>
              </c:strCache>
            </c:strRef>
          </c:cat>
          <c:val>
            <c:numRef>
              <c:f>ComplexityLvChosenParticipant!$B$5:$B$83</c:f>
              <c:numCache>
                <c:formatCode>General</c:formatCode>
                <c:ptCount val="78"/>
                <c:pt idx="0">
                  <c:v>3</c:v>
                </c:pt>
                <c:pt idx="1">
                  <c:v>3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6</c:v>
                </c:pt>
                <c:pt idx="6">
                  <c:v>6</c:v>
                </c:pt>
                <c:pt idx="7">
                  <c:v>5</c:v>
                </c:pt>
                <c:pt idx="8">
                  <c:v>9</c:v>
                </c:pt>
                <c:pt idx="9">
                  <c:v>3</c:v>
                </c:pt>
                <c:pt idx="10">
                  <c:v>3</c:v>
                </c:pt>
                <c:pt idx="11">
                  <c:v>2</c:v>
                </c:pt>
                <c:pt idx="12">
                  <c:v>3</c:v>
                </c:pt>
                <c:pt idx="13">
                  <c:v>2</c:v>
                </c:pt>
                <c:pt idx="14">
                  <c:v>4</c:v>
                </c:pt>
                <c:pt idx="15">
                  <c:v>8</c:v>
                </c:pt>
                <c:pt idx="16">
                  <c:v>10</c:v>
                </c:pt>
                <c:pt idx="17">
                  <c:v>3</c:v>
                </c:pt>
                <c:pt idx="18">
                  <c:v>4</c:v>
                </c:pt>
                <c:pt idx="19">
                  <c:v>3</c:v>
                </c:pt>
                <c:pt idx="20">
                  <c:v>4</c:v>
                </c:pt>
                <c:pt idx="21">
                  <c:v>1</c:v>
                </c:pt>
                <c:pt idx="22">
                  <c:v>1</c:v>
                </c:pt>
                <c:pt idx="23">
                  <c:v>2</c:v>
                </c:pt>
                <c:pt idx="24">
                  <c:v>3</c:v>
                </c:pt>
                <c:pt idx="25">
                  <c:v>6</c:v>
                </c:pt>
                <c:pt idx="26">
                  <c:v>3</c:v>
                </c:pt>
                <c:pt idx="27">
                  <c:v>7</c:v>
                </c:pt>
                <c:pt idx="28">
                  <c:v>1</c:v>
                </c:pt>
                <c:pt idx="29">
                  <c:v>7</c:v>
                </c:pt>
                <c:pt idx="30">
                  <c:v>5</c:v>
                </c:pt>
                <c:pt idx="31">
                  <c:v>10</c:v>
                </c:pt>
                <c:pt idx="32">
                  <c:v>6</c:v>
                </c:pt>
                <c:pt idx="33">
                  <c:v>3</c:v>
                </c:pt>
                <c:pt idx="34">
                  <c:v>4</c:v>
                </c:pt>
                <c:pt idx="35">
                  <c:v>3</c:v>
                </c:pt>
                <c:pt idx="36">
                  <c:v>6</c:v>
                </c:pt>
                <c:pt idx="37">
                  <c:v>1</c:v>
                </c:pt>
                <c:pt idx="38">
                  <c:v>10</c:v>
                </c:pt>
                <c:pt idx="39">
                  <c:v>6</c:v>
                </c:pt>
                <c:pt idx="40">
                  <c:v>1</c:v>
                </c:pt>
                <c:pt idx="41">
                  <c:v>6</c:v>
                </c:pt>
                <c:pt idx="42">
                  <c:v>4</c:v>
                </c:pt>
                <c:pt idx="43">
                  <c:v>5</c:v>
                </c:pt>
                <c:pt idx="44">
                  <c:v>3</c:v>
                </c:pt>
                <c:pt idx="45">
                  <c:v>2</c:v>
                </c:pt>
                <c:pt idx="46">
                  <c:v>1</c:v>
                </c:pt>
                <c:pt idx="47">
                  <c:v>2</c:v>
                </c:pt>
                <c:pt idx="48">
                  <c:v>10</c:v>
                </c:pt>
                <c:pt idx="49">
                  <c:v>3</c:v>
                </c:pt>
                <c:pt idx="50">
                  <c:v>10</c:v>
                </c:pt>
                <c:pt idx="51">
                  <c:v>5</c:v>
                </c:pt>
                <c:pt idx="52">
                  <c:v>6</c:v>
                </c:pt>
                <c:pt idx="53">
                  <c:v>5</c:v>
                </c:pt>
                <c:pt idx="54">
                  <c:v>3</c:v>
                </c:pt>
                <c:pt idx="55">
                  <c:v>2</c:v>
                </c:pt>
                <c:pt idx="56">
                  <c:v>3</c:v>
                </c:pt>
                <c:pt idx="57">
                  <c:v>6</c:v>
                </c:pt>
                <c:pt idx="58">
                  <c:v>4</c:v>
                </c:pt>
                <c:pt idx="59">
                  <c:v>6</c:v>
                </c:pt>
                <c:pt idx="60">
                  <c:v>4</c:v>
                </c:pt>
                <c:pt idx="61">
                  <c:v>3</c:v>
                </c:pt>
                <c:pt idx="62">
                  <c:v>6</c:v>
                </c:pt>
                <c:pt idx="63">
                  <c:v>4</c:v>
                </c:pt>
                <c:pt idx="64">
                  <c:v>4</c:v>
                </c:pt>
                <c:pt idx="65">
                  <c:v>6</c:v>
                </c:pt>
                <c:pt idx="66">
                  <c:v>1</c:v>
                </c:pt>
                <c:pt idx="67">
                  <c:v>2</c:v>
                </c:pt>
                <c:pt idx="68">
                  <c:v>8</c:v>
                </c:pt>
                <c:pt idx="69">
                  <c:v>3</c:v>
                </c:pt>
                <c:pt idx="70">
                  <c:v>2</c:v>
                </c:pt>
                <c:pt idx="71">
                  <c:v>2</c:v>
                </c:pt>
                <c:pt idx="72">
                  <c:v>4</c:v>
                </c:pt>
                <c:pt idx="73">
                  <c:v>6</c:v>
                </c:pt>
                <c:pt idx="74">
                  <c:v>7</c:v>
                </c:pt>
                <c:pt idx="75">
                  <c:v>4</c:v>
                </c:pt>
                <c:pt idx="76">
                  <c:v>10</c:v>
                </c:pt>
                <c:pt idx="7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A-1F5E-4218-8318-00DA9965FC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"/>
        <c:axId val="1258731040"/>
        <c:axId val="1258729120"/>
      </c:barChart>
      <c:lineChart>
        <c:grouping val="standard"/>
        <c:varyColors val="0"/>
        <c:ser>
          <c:idx val="1"/>
          <c:order val="1"/>
          <c:tx>
            <c:strRef>
              <c:f>ComplexityLvChosenParticipant!$C$4</c:f>
              <c:strCache>
                <c:ptCount val="1"/>
                <c:pt idx="0">
                  <c:v> CICA Score</c:v>
                </c:pt>
              </c:strCache>
            </c:strRef>
          </c:tx>
          <c:spPr>
            <a:ln w="4127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accent1">
                  <a:lumMod val="75000"/>
                </a:schemeClr>
              </a:solidFill>
              <a:ln w="22225">
                <a:solidFill>
                  <a:schemeClr val="accent1">
                    <a:lumMod val="40000"/>
                    <a:lumOff val="60000"/>
                  </a:schemeClr>
                </a:solidFill>
              </a:ln>
              <a:effectLst/>
            </c:spPr>
          </c:marker>
          <c:cat>
            <c:strRef>
              <c:f>ComplexityLvChosenParticipant!$A$5:$A$83</c:f>
              <c:strCache>
                <c:ptCount val="78"/>
                <c:pt idx="0">
                  <c:v>A1</c:v>
                </c:pt>
                <c:pt idx="1">
                  <c:v>A2</c:v>
                </c:pt>
                <c:pt idx="2">
                  <c:v>A3</c:v>
                </c:pt>
                <c:pt idx="3">
                  <c:v>B1</c:v>
                </c:pt>
                <c:pt idx="4">
                  <c:v>B2</c:v>
                </c:pt>
                <c:pt idx="5">
                  <c:v>B3</c:v>
                </c:pt>
                <c:pt idx="6">
                  <c:v>C1</c:v>
                </c:pt>
                <c:pt idx="7">
                  <c:v>C2</c:v>
                </c:pt>
                <c:pt idx="8">
                  <c:v>C3</c:v>
                </c:pt>
                <c:pt idx="9">
                  <c:v>D1</c:v>
                </c:pt>
                <c:pt idx="10">
                  <c:v>D2</c:v>
                </c:pt>
                <c:pt idx="11">
                  <c:v>D3</c:v>
                </c:pt>
                <c:pt idx="12">
                  <c:v>E1</c:v>
                </c:pt>
                <c:pt idx="13">
                  <c:v>E2</c:v>
                </c:pt>
                <c:pt idx="14">
                  <c:v>E3</c:v>
                </c:pt>
                <c:pt idx="15">
                  <c:v>F1</c:v>
                </c:pt>
                <c:pt idx="16">
                  <c:v>F2</c:v>
                </c:pt>
                <c:pt idx="17">
                  <c:v>F3</c:v>
                </c:pt>
                <c:pt idx="18">
                  <c:v>G1</c:v>
                </c:pt>
                <c:pt idx="19">
                  <c:v>G2</c:v>
                </c:pt>
                <c:pt idx="20">
                  <c:v>G3</c:v>
                </c:pt>
                <c:pt idx="21">
                  <c:v>H1</c:v>
                </c:pt>
                <c:pt idx="22">
                  <c:v>H2</c:v>
                </c:pt>
                <c:pt idx="23">
                  <c:v>H3</c:v>
                </c:pt>
                <c:pt idx="24">
                  <c:v>I1</c:v>
                </c:pt>
                <c:pt idx="25">
                  <c:v>I2</c:v>
                </c:pt>
                <c:pt idx="26">
                  <c:v>I3</c:v>
                </c:pt>
                <c:pt idx="27">
                  <c:v>J1</c:v>
                </c:pt>
                <c:pt idx="28">
                  <c:v>J2</c:v>
                </c:pt>
                <c:pt idx="29">
                  <c:v>J3</c:v>
                </c:pt>
                <c:pt idx="30">
                  <c:v>K1</c:v>
                </c:pt>
                <c:pt idx="31">
                  <c:v>K2</c:v>
                </c:pt>
                <c:pt idx="32">
                  <c:v>K3</c:v>
                </c:pt>
                <c:pt idx="33">
                  <c:v>L1</c:v>
                </c:pt>
                <c:pt idx="34">
                  <c:v>L2</c:v>
                </c:pt>
                <c:pt idx="35">
                  <c:v>L3</c:v>
                </c:pt>
                <c:pt idx="36">
                  <c:v>M1</c:v>
                </c:pt>
                <c:pt idx="37">
                  <c:v>M2</c:v>
                </c:pt>
                <c:pt idx="38">
                  <c:v>M3</c:v>
                </c:pt>
                <c:pt idx="39">
                  <c:v>N1</c:v>
                </c:pt>
                <c:pt idx="40">
                  <c:v>N2</c:v>
                </c:pt>
                <c:pt idx="41">
                  <c:v>N3</c:v>
                </c:pt>
                <c:pt idx="42">
                  <c:v>O1</c:v>
                </c:pt>
                <c:pt idx="43">
                  <c:v>O2</c:v>
                </c:pt>
                <c:pt idx="44">
                  <c:v>O3</c:v>
                </c:pt>
                <c:pt idx="45">
                  <c:v>P1</c:v>
                </c:pt>
                <c:pt idx="46">
                  <c:v>P2</c:v>
                </c:pt>
                <c:pt idx="47">
                  <c:v>P3</c:v>
                </c:pt>
                <c:pt idx="48">
                  <c:v>Q1</c:v>
                </c:pt>
                <c:pt idx="49">
                  <c:v>Q2</c:v>
                </c:pt>
                <c:pt idx="50">
                  <c:v>Q3</c:v>
                </c:pt>
                <c:pt idx="51">
                  <c:v>R1</c:v>
                </c:pt>
                <c:pt idx="52">
                  <c:v>R2</c:v>
                </c:pt>
                <c:pt idx="53">
                  <c:v>R3</c:v>
                </c:pt>
                <c:pt idx="54">
                  <c:v>S1</c:v>
                </c:pt>
                <c:pt idx="55">
                  <c:v>S2</c:v>
                </c:pt>
                <c:pt idx="56">
                  <c:v>S3</c:v>
                </c:pt>
                <c:pt idx="57">
                  <c:v>T1</c:v>
                </c:pt>
                <c:pt idx="58">
                  <c:v>T2</c:v>
                </c:pt>
                <c:pt idx="59">
                  <c:v>T3</c:v>
                </c:pt>
                <c:pt idx="60">
                  <c:v>U1</c:v>
                </c:pt>
                <c:pt idx="61">
                  <c:v>U2</c:v>
                </c:pt>
                <c:pt idx="62">
                  <c:v>U3</c:v>
                </c:pt>
                <c:pt idx="63">
                  <c:v>V1</c:v>
                </c:pt>
                <c:pt idx="64">
                  <c:v>V2</c:v>
                </c:pt>
                <c:pt idx="65">
                  <c:v>V3</c:v>
                </c:pt>
                <c:pt idx="66">
                  <c:v>W1</c:v>
                </c:pt>
                <c:pt idx="67">
                  <c:v>W2</c:v>
                </c:pt>
                <c:pt idx="68">
                  <c:v>W3</c:v>
                </c:pt>
                <c:pt idx="69">
                  <c:v>X1</c:v>
                </c:pt>
                <c:pt idx="70">
                  <c:v>X2</c:v>
                </c:pt>
                <c:pt idx="71">
                  <c:v>X3</c:v>
                </c:pt>
                <c:pt idx="72">
                  <c:v>Y1</c:v>
                </c:pt>
                <c:pt idx="73">
                  <c:v>Y2</c:v>
                </c:pt>
                <c:pt idx="74">
                  <c:v>Y3</c:v>
                </c:pt>
                <c:pt idx="75">
                  <c:v>Z1</c:v>
                </c:pt>
                <c:pt idx="76">
                  <c:v>Z2</c:v>
                </c:pt>
                <c:pt idx="77">
                  <c:v>Z3</c:v>
                </c:pt>
              </c:strCache>
            </c:strRef>
          </c:cat>
          <c:val>
            <c:numRef>
              <c:f>ComplexityLvChosenParticipant!$C$5:$C$83</c:f>
              <c:numCache>
                <c:formatCode>0.00</c:formatCode>
                <c:ptCount val="78"/>
                <c:pt idx="0">
                  <c:v>4.0709468205657604</c:v>
                </c:pt>
                <c:pt idx="1">
                  <c:v>3.3810580167354498</c:v>
                </c:pt>
                <c:pt idx="2">
                  <c:v>2.44814100940693</c:v>
                </c:pt>
                <c:pt idx="3">
                  <c:v>3.1046169383721902</c:v>
                </c:pt>
                <c:pt idx="4">
                  <c:v>3.4953594781301298</c:v>
                </c:pt>
                <c:pt idx="5">
                  <c:v>6.0535753783445401</c:v>
                </c:pt>
                <c:pt idx="6">
                  <c:v>4.6414756526268901</c:v>
                </c:pt>
                <c:pt idx="7">
                  <c:v>3.4953594781301298</c:v>
                </c:pt>
                <c:pt idx="8">
                  <c:v>5.5513785927583097</c:v>
                </c:pt>
                <c:pt idx="9">
                  <c:v>4.0709468205657604</c:v>
                </c:pt>
                <c:pt idx="10">
                  <c:v>3.3810580167354498</c:v>
                </c:pt>
                <c:pt idx="11">
                  <c:v>2.44814100940693</c:v>
                </c:pt>
                <c:pt idx="12">
                  <c:v>4.0709468205657604</c:v>
                </c:pt>
                <c:pt idx="13">
                  <c:v>2.7596209841446999</c:v>
                </c:pt>
                <c:pt idx="14">
                  <c:v>5.6098050139362297</c:v>
                </c:pt>
                <c:pt idx="15">
                  <c:v>4.7471604313498101</c:v>
                </c:pt>
                <c:pt idx="16">
                  <c:v>3.65898607536396</c:v>
                </c:pt>
                <c:pt idx="17">
                  <c:v>3.8040117432535898</c:v>
                </c:pt>
                <c:pt idx="18">
                  <c:v>5.00963449499221</c:v>
                </c:pt>
                <c:pt idx="19">
                  <c:v>3.3810580167354498</c:v>
                </c:pt>
                <c:pt idx="20">
                  <c:v>5.6098050139362297</c:v>
                </c:pt>
                <c:pt idx="21">
                  <c:v>2.16753707666108</c:v>
                </c:pt>
                <c:pt idx="22">
                  <c:v>2.1269954637560202</c:v>
                </c:pt>
                <c:pt idx="23">
                  <c:v>2.44814100940693</c:v>
                </c:pt>
                <c:pt idx="24">
                  <c:v>4.0709468205657604</c:v>
                </c:pt>
                <c:pt idx="25">
                  <c:v>3.6741751246223799</c:v>
                </c:pt>
                <c:pt idx="26">
                  <c:v>3.8040117432535898</c:v>
                </c:pt>
                <c:pt idx="27">
                  <c:v>4.8169373660429304</c:v>
                </c:pt>
                <c:pt idx="28">
                  <c:v>2.1269954637560202</c:v>
                </c:pt>
                <c:pt idx="29">
                  <c:v>6.1751236847401296</c:v>
                </c:pt>
                <c:pt idx="30">
                  <c:v>4.8155578021165404</c:v>
                </c:pt>
                <c:pt idx="31">
                  <c:v>3.65898607536396</c:v>
                </c:pt>
                <c:pt idx="32">
                  <c:v>6.0535753783445401</c:v>
                </c:pt>
                <c:pt idx="33">
                  <c:v>4.0709468205657604</c:v>
                </c:pt>
                <c:pt idx="34">
                  <c:v>3.6741751246223799</c:v>
                </c:pt>
                <c:pt idx="35">
                  <c:v>3.8040117432535898</c:v>
                </c:pt>
                <c:pt idx="36">
                  <c:v>4.6414756526268901</c:v>
                </c:pt>
                <c:pt idx="37">
                  <c:v>2.1269954637560202</c:v>
                </c:pt>
                <c:pt idx="38">
                  <c:v>4.1463703057165198</c:v>
                </c:pt>
                <c:pt idx="39">
                  <c:v>4.6414756526268901</c:v>
                </c:pt>
                <c:pt idx="40">
                  <c:v>2.1269954637560202</c:v>
                </c:pt>
                <c:pt idx="41">
                  <c:v>6.0535753783445401</c:v>
                </c:pt>
                <c:pt idx="42">
                  <c:v>5.00963449499221</c:v>
                </c:pt>
                <c:pt idx="43">
                  <c:v>3.4953594781301298</c:v>
                </c:pt>
                <c:pt idx="44">
                  <c:v>3.8040117432535898</c:v>
                </c:pt>
                <c:pt idx="45">
                  <c:v>3.1046169383721902</c:v>
                </c:pt>
                <c:pt idx="46">
                  <c:v>2.1269954637560202</c:v>
                </c:pt>
                <c:pt idx="47">
                  <c:v>2.44814100940693</c:v>
                </c:pt>
                <c:pt idx="48">
                  <c:v>4.2098927989796504</c:v>
                </c:pt>
                <c:pt idx="49">
                  <c:v>3.3810580167354498</c:v>
                </c:pt>
                <c:pt idx="50">
                  <c:v>4.1463703057165198</c:v>
                </c:pt>
                <c:pt idx="51">
                  <c:v>4.8155578021165404</c:v>
                </c:pt>
                <c:pt idx="52">
                  <c:v>3.6741751246223799</c:v>
                </c:pt>
                <c:pt idx="53">
                  <c:v>6.1141652622381102</c:v>
                </c:pt>
                <c:pt idx="54">
                  <c:v>4.0709468205657604</c:v>
                </c:pt>
                <c:pt idx="55">
                  <c:v>2.7596209841446999</c:v>
                </c:pt>
                <c:pt idx="56">
                  <c:v>3.8040117432535898</c:v>
                </c:pt>
                <c:pt idx="57">
                  <c:v>4.6414756526268901</c:v>
                </c:pt>
                <c:pt idx="58">
                  <c:v>3.7220473925356599</c:v>
                </c:pt>
                <c:pt idx="59">
                  <c:v>6.0535753783445401</c:v>
                </c:pt>
                <c:pt idx="60">
                  <c:v>5.00963449499221</c:v>
                </c:pt>
                <c:pt idx="61">
                  <c:v>3.3810580167354498</c:v>
                </c:pt>
                <c:pt idx="62">
                  <c:v>6.0535753783445401</c:v>
                </c:pt>
                <c:pt idx="63">
                  <c:v>5.00963449499221</c:v>
                </c:pt>
                <c:pt idx="64">
                  <c:v>3.7220473925356599</c:v>
                </c:pt>
                <c:pt idx="65">
                  <c:v>6.0535753783445401</c:v>
                </c:pt>
                <c:pt idx="66">
                  <c:v>2.16753707666108</c:v>
                </c:pt>
                <c:pt idx="67">
                  <c:v>2.7596209841446999</c:v>
                </c:pt>
                <c:pt idx="68">
                  <c:v>5.8160472654821902</c:v>
                </c:pt>
                <c:pt idx="69">
                  <c:v>4.0709468205657604</c:v>
                </c:pt>
                <c:pt idx="70">
                  <c:v>2.7596209841446999</c:v>
                </c:pt>
                <c:pt idx="71">
                  <c:v>2.44814100940693</c:v>
                </c:pt>
                <c:pt idx="72">
                  <c:v>5.00963449499221</c:v>
                </c:pt>
                <c:pt idx="73">
                  <c:v>3.6741751246223799</c:v>
                </c:pt>
                <c:pt idx="74">
                  <c:v>6.1751236847401296</c:v>
                </c:pt>
                <c:pt idx="75">
                  <c:v>5.00963449499221</c:v>
                </c:pt>
                <c:pt idx="76">
                  <c:v>3.65898607536396</c:v>
                </c:pt>
                <c:pt idx="77">
                  <c:v>6.0535753783445401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6250-4727-9871-3CECC51F4A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58731040"/>
        <c:axId val="1258729120"/>
      </c:lineChart>
      <c:lineChart>
        <c:grouping val="standard"/>
        <c:varyColors val="0"/>
        <c:ser>
          <c:idx val="2"/>
          <c:order val="2"/>
          <c:tx>
            <c:strRef>
              <c:f>ComplexityLvChosenParticipant!$D$4</c:f>
              <c:strCache>
                <c:ptCount val="1"/>
                <c:pt idx="0">
                  <c:v> Mean CICA Score</c:v>
                </c:pt>
              </c:strCache>
            </c:strRef>
          </c:tx>
          <c:spPr>
            <a:ln w="50800" cap="rnd">
              <a:solidFill>
                <a:srgbClr val="00B0F0"/>
              </a:solidFill>
              <a:prstDash val="sysDot"/>
              <a:round/>
            </a:ln>
            <a:effectLst/>
          </c:spPr>
          <c:marker>
            <c:symbol val="none"/>
          </c:marker>
          <c:dPt>
            <c:idx val="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37-6250-4727-9871-3CECC51F4A29}"/>
              </c:ext>
            </c:extLst>
          </c:dPt>
          <c:dPt>
            <c:idx val="1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38-6250-4727-9871-3CECC51F4A29}"/>
              </c:ext>
            </c:extLst>
          </c:dPt>
          <c:dPt>
            <c:idx val="2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39-6250-4727-9871-3CECC51F4A29}"/>
              </c:ext>
            </c:extLst>
          </c:dPt>
          <c:dPt>
            <c:idx val="3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3A-6250-4727-9871-3CECC51F4A29}"/>
              </c:ext>
            </c:extLst>
          </c:dPt>
          <c:dPt>
            <c:idx val="4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3B-6250-4727-9871-3CECC51F4A29}"/>
              </c:ext>
            </c:extLst>
          </c:dPt>
          <c:dPt>
            <c:idx val="5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3C-6250-4727-9871-3CECC51F4A29}"/>
              </c:ext>
            </c:extLst>
          </c:dPt>
          <c:dPt>
            <c:idx val="6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3D-6250-4727-9871-3CECC51F4A29}"/>
              </c:ext>
            </c:extLst>
          </c:dPt>
          <c:dPt>
            <c:idx val="7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3E-6250-4727-9871-3CECC51F4A29}"/>
              </c:ext>
            </c:extLst>
          </c:dPt>
          <c:dPt>
            <c:idx val="8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3F-6250-4727-9871-3CECC51F4A29}"/>
              </c:ext>
            </c:extLst>
          </c:dPt>
          <c:dPt>
            <c:idx val="9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40-6250-4727-9871-3CECC51F4A29}"/>
              </c:ext>
            </c:extLst>
          </c:dPt>
          <c:dPt>
            <c:idx val="1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41-6250-4727-9871-3CECC51F4A29}"/>
              </c:ext>
            </c:extLst>
          </c:dPt>
          <c:dPt>
            <c:idx val="11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42-6250-4727-9871-3CECC51F4A29}"/>
              </c:ext>
            </c:extLst>
          </c:dPt>
          <c:dPt>
            <c:idx val="12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43-6250-4727-9871-3CECC51F4A29}"/>
              </c:ext>
            </c:extLst>
          </c:dPt>
          <c:dPt>
            <c:idx val="13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44-6250-4727-9871-3CECC51F4A29}"/>
              </c:ext>
            </c:extLst>
          </c:dPt>
          <c:dPt>
            <c:idx val="14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45-6250-4727-9871-3CECC51F4A29}"/>
              </c:ext>
            </c:extLst>
          </c:dPt>
          <c:dPt>
            <c:idx val="15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46-6250-4727-9871-3CECC51F4A29}"/>
              </c:ext>
            </c:extLst>
          </c:dPt>
          <c:dPt>
            <c:idx val="16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47-6250-4727-9871-3CECC51F4A29}"/>
              </c:ext>
            </c:extLst>
          </c:dPt>
          <c:dPt>
            <c:idx val="17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48-6250-4727-9871-3CECC51F4A29}"/>
              </c:ext>
            </c:extLst>
          </c:dPt>
          <c:dPt>
            <c:idx val="18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49-6250-4727-9871-3CECC51F4A29}"/>
              </c:ext>
            </c:extLst>
          </c:dPt>
          <c:dPt>
            <c:idx val="19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4A-6250-4727-9871-3CECC51F4A29}"/>
              </c:ext>
            </c:extLst>
          </c:dPt>
          <c:dPt>
            <c:idx val="2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4B-6250-4727-9871-3CECC51F4A29}"/>
              </c:ext>
            </c:extLst>
          </c:dPt>
          <c:dPt>
            <c:idx val="21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4C-6250-4727-9871-3CECC51F4A29}"/>
              </c:ext>
            </c:extLst>
          </c:dPt>
          <c:dPt>
            <c:idx val="23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4D-6250-4727-9871-3CECC51F4A29}"/>
              </c:ext>
            </c:extLst>
          </c:dPt>
          <c:dPt>
            <c:idx val="24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4E-6250-4727-9871-3CECC51F4A29}"/>
              </c:ext>
            </c:extLst>
          </c:dPt>
          <c:dPt>
            <c:idx val="26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4F-6250-4727-9871-3CECC51F4A29}"/>
              </c:ext>
            </c:extLst>
          </c:dPt>
          <c:dPt>
            <c:idx val="34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B-E27F-49B4-AA8A-9E5AC204D94B}"/>
              </c:ext>
            </c:extLst>
          </c:dPt>
          <c:dPt>
            <c:idx val="35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D-E27F-49B4-AA8A-9E5AC204D94B}"/>
              </c:ext>
            </c:extLst>
          </c:dPt>
          <c:dPt>
            <c:idx val="36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F-E27F-49B4-AA8A-9E5AC204D94B}"/>
              </c:ext>
            </c:extLst>
          </c:dPt>
          <c:dPt>
            <c:idx val="37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21-E27F-49B4-AA8A-9E5AC204D94B}"/>
              </c:ext>
            </c:extLst>
          </c:dPt>
          <c:dPt>
            <c:idx val="38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23-E27F-49B4-AA8A-9E5AC204D94B}"/>
              </c:ext>
            </c:extLst>
          </c:dPt>
          <c:dPt>
            <c:idx val="39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25-E27F-49B4-AA8A-9E5AC204D94B}"/>
              </c:ext>
            </c:extLst>
          </c:dPt>
          <c:dPt>
            <c:idx val="4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27-E27F-49B4-AA8A-9E5AC204D94B}"/>
              </c:ext>
            </c:extLst>
          </c:dPt>
          <c:dPt>
            <c:idx val="41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29-E27F-49B4-AA8A-9E5AC204D94B}"/>
              </c:ext>
            </c:extLst>
          </c:dPt>
          <c:dPt>
            <c:idx val="42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2B-E27F-49B4-AA8A-9E5AC204D94B}"/>
              </c:ext>
            </c:extLst>
          </c:dPt>
          <c:dPt>
            <c:idx val="43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2D-E27F-49B4-AA8A-9E5AC204D94B}"/>
              </c:ext>
            </c:extLst>
          </c:dPt>
          <c:dPt>
            <c:idx val="44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2F-E27F-49B4-AA8A-9E5AC204D94B}"/>
              </c:ext>
            </c:extLst>
          </c:dPt>
          <c:dPt>
            <c:idx val="45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31-E27F-49B4-AA8A-9E5AC204D94B}"/>
              </c:ext>
            </c:extLst>
          </c:dPt>
          <c:dPt>
            <c:idx val="46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33-E27F-49B4-AA8A-9E5AC204D94B}"/>
              </c:ext>
            </c:extLst>
          </c:dPt>
          <c:dPt>
            <c:idx val="47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35-E27F-49B4-AA8A-9E5AC204D94B}"/>
              </c:ext>
            </c:extLst>
          </c:dPt>
          <c:dPt>
            <c:idx val="48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37-E27F-49B4-AA8A-9E5AC204D94B}"/>
              </c:ext>
            </c:extLst>
          </c:dPt>
          <c:dPt>
            <c:idx val="49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39-E27F-49B4-AA8A-9E5AC204D94B}"/>
              </c:ext>
            </c:extLst>
          </c:dPt>
          <c:dPt>
            <c:idx val="5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3B-E27F-49B4-AA8A-9E5AC204D94B}"/>
              </c:ext>
            </c:extLst>
          </c:dPt>
          <c:dPt>
            <c:idx val="51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3D-E27F-49B4-AA8A-9E5AC204D94B}"/>
              </c:ext>
            </c:extLst>
          </c:dPt>
          <c:dPt>
            <c:idx val="52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3F-E27F-49B4-AA8A-9E5AC204D94B}"/>
              </c:ext>
            </c:extLst>
          </c:dPt>
          <c:dPt>
            <c:idx val="53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41-E27F-49B4-AA8A-9E5AC204D94B}"/>
              </c:ext>
            </c:extLst>
          </c:dPt>
          <c:dPt>
            <c:idx val="54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43-E27F-49B4-AA8A-9E5AC204D94B}"/>
              </c:ext>
            </c:extLst>
          </c:dPt>
          <c:dPt>
            <c:idx val="55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33-1B01-4D15-8BE5-A36775018141}"/>
              </c:ext>
            </c:extLst>
          </c:dPt>
          <c:dPt>
            <c:idx val="56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45-E27F-49B4-AA8A-9E5AC204D94B}"/>
              </c:ext>
            </c:extLst>
          </c:dPt>
          <c:dPt>
            <c:idx val="57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47-E27F-49B4-AA8A-9E5AC204D94B}"/>
              </c:ext>
            </c:extLst>
          </c:dPt>
          <c:dPt>
            <c:idx val="58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39-1B01-4D15-8BE5-A36775018141}"/>
              </c:ext>
            </c:extLst>
          </c:dPt>
          <c:dPt>
            <c:idx val="59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49-E27F-49B4-AA8A-9E5AC204D94B}"/>
              </c:ext>
            </c:extLst>
          </c:dPt>
          <c:dPt>
            <c:idx val="6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3D-1B01-4D15-8BE5-A36775018141}"/>
              </c:ext>
            </c:extLst>
          </c:dPt>
          <c:dPt>
            <c:idx val="61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3F-1B01-4D15-8BE5-A36775018141}"/>
              </c:ext>
            </c:extLst>
          </c:dPt>
          <c:dPt>
            <c:idx val="62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41-1B01-4D15-8BE5-A36775018141}"/>
              </c:ext>
            </c:extLst>
          </c:dPt>
          <c:dPt>
            <c:idx val="63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43-1B01-4D15-8BE5-A36775018141}"/>
              </c:ext>
            </c:extLst>
          </c:dPt>
          <c:dPt>
            <c:idx val="64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45-1B01-4D15-8BE5-A36775018141}"/>
              </c:ext>
            </c:extLst>
          </c:dPt>
          <c:dPt>
            <c:idx val="65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47-1B01-4D15-8BE5-A36775018141}"/>
              </c:ext>
            </c:extLst>
          </c:dPt>
          <c:dPt>
            <c:idx val="66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49-1B01-4D15-8BE5-A36775018141}"/>
              </c:ext>
            </c:extLst>
          </c:dPt>
          <c:dPt>
            <c:idx val="67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4B-1B01-4D15-8BE5-A36775018141}"/>
              </c:ext>
            </c:extLst>
          </c:dPt>
          <c:dPt>
            <c:idx val="68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4D-1B01-4D15-8BE5-A36775018141}"/>
              </c:ext>
            </c:extLst>
          </c:dPt>
          <c:dPt>
            <c:idx val="69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4F-1B01-4D15-8BE5-A36775018141}"/>
              </c:ext>
            </c:extLst>
          </c:dPt>
          <c:dPt>
            <c:idx val="7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51-1B01-4D15-8BE5-A36775018141}"/>
              </c:ext>
            </c:extLst>
          </c:dPt>
          <c:dPt>
            <c:idx val="71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53-1B01-4D15-8BE5-A36775018141}"/>
              </c:ext>
            </c:extLst>
          </c:dPt>
          <c:dPt>
            <c:idx val="72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55-1B01-4D15-8BE5-A36775018141}"/>
              </c:ext>
            </c:extLst>
          </c:dPt>
          <c:dPt>
            <c:idx val="74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57-1B01-4D15-8BE5-A36775018141}"/>
              </c:ext>
            </c:extLst>
          </c:dPt>
          <c:dPt>
            <c:idx val="75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59-1B01-4D15-8BE5-A36775018141}"/>
              </c:ext>
            </c:extLst>
          </c:dPt>
          <c:dPt>
            <c:idx val="77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5B-1B01-4D15-8BE5-A36775018141}"/>
              </c:ext>
            </c:extLst>
          </c:dPt>
          <c:cat>
            <c:strRef>
              <c:f>ComplexityLvChosenParticipant!$A$5:$A$83</c:f>
              <c:strCache>
                <c:ptCount val="78"/>
                <c:pt idx="0">
                  <c:v>A1</c:v>
                </c:pt>
                <c:pt idx="1">
                  <c:v>A2</c:v>
                </c:pt>
                <c:pt idx="2">
                  <c:v>A3</c:v>
                </c:pt>
                <c:pt idx="3">
                  <c:v>B1</c:v>
                </c:pt>
                <c:pt idx="4">
                  <c:v>B2</c:v>
                </c:pt>
                <c:pt idx="5">
                  <c:v>B3</c:v>
                </c:pt>
                <c:pt idx="6">
                  <c:v>C1</c:v>
                </c:pt>
                <c:pt idx="7">
                  <c:v>C2</c:v>
                </c:pt>
                <c:pt idx="8">
                  <c:v>C3</c:v>
                </c:pt>
                <c:pt idx="9">
                  <c:v>D1</c:v>
                </c:pt>
                <c:pt idx="10">
                  <c:v>D2</c:v>
                </c:pt>
                <c:pt idx="11">
                  <c:v>D3</c:v>
                </c:pt>
                <c:pt idx="12">
                  <c:v>E1</c:v>
                </c:pt>
                <c:pt idx="13">
                  <c:v>E2</c:v>
                </c:pt>
                <c:pt idx="14">
                  <c:v>E3</c:v>
                </c:pt>
                <c:pt idx="15">
                  <c:v>F1</c:v>
                </c:pt>
                <c:pt idx="16">
                  <c:v>F2</c:v>
                </c:pt>
                <c:pt idx="17">
                  <c:v>F3</c:v>
                </c:pt>
                <c:pt idx="18">
                  <c:v>G1</c:v>
                </c:pt>
                <c:pt idx="19">
                  <c:v>G2</c:v>
                </c:pt>
                <c:pt idx="20">
                  <c:v>G3</c:v>
                </c:pt>
                <c:pt idx="21">
                  <c:v>H1</c:v>
                </c:pt>
                <c:pt idx="22">
                  <c:v>H2</c:v>
                </c:pt>
                <c:pt idx="23">
                  <c:v>H3</c:v>
                </c:pt>
                <c:pt idx="24">
                  <c:v>I1</c:v>
                </c:pt>
                <c:pt idx="25">
                  <c:v>I2</c:v>
                </c:pt>
                <c:pt idx="26">
                  <c:v>I3</c:v>
                </c:pt>
                <c:pt idx="27">
                  <c:v>J1</c:v>
                </c:pt>
                <c:pt idx="28">
                  <c:v>J2</c:v>
                </c:pt>
                <c:pt idx="29">
                  <c:v>J3</c:v>
                </c:pt>
                <c:pt idx="30">
                  <c:v>K1</c:v>
                </c:pt>
                <c:pt idx="31">
                  <c:v>K2</c:v>
                </c:pt>
                <c:pt idx="32">
                  <c:v>K3</c:v>
                </c:pt>
                <c:pt idx="33">
                  <c:v>L1</c:v>
                </c:pt>
                <c:pt idx="34">
                  <c:v>L2</c:v>
                </c:pt>
                <c:pt idx="35">
                  <c:v>L3</c:v>
                </c:pt>
                <c:pt idx="36">
                  <c:v>M1</c:v>
                </c:pt>
                <c:pt idx="37">
                  <c:v>M2</c:v>
                </c:pt>
                <c:pt idx="38">
                  <c:v>M3</c:v>
                </c:pt>
                <c:pt idx="39">
                  <c:v>N1</c:v>
                </c:pt>
                <c:pt idx="40">
                  <c:v>N2</c:v>
                </c:pt>
                <c:pt idx="41">
                  <c:v>N3</c:v>
                </c:pt>
                <c:pt idx="42">
                  <c:v>O1</c:v>
                </c:pt>
                <c:pt idx="43">
                  <c:v>O2</c:v>
                </c:pt>
                <c:pt idx="44">
                  <c:v>O3</c:v>
                </c:pt>
                <c:pt idx="45">
                  <c:v>P1</c:v>
                </c:pt>
                <c:pt idx="46">
                  <c:v>P2</c:v>
                </c:pt>
                <c:pt idx="47">
                  <c:v>P3</c:v>
                </c:pt>
                <c:pt idx="48">
                  <c:v>Q1</c:v>
                </c:pt>
                <c:pt idx="49">
                  <c:v>Q2</c:v>
                </c:pt>
                <c:pt idx="50">
                  <c:v>Q3</c:v>
                </c:pt>
                <c:pt idx="51">
                  <c:v>R1</c:v>
                </c:pt>
                <c:pt idx="52">
                  <c:v>R2</c:v>
                </c:pt>
                <c:pt idx="53">
                  <c:v>R3</c:v>
                </c:pt>
                <c:pt idx="54">
                  <c:v>S1</c:v>
                </c:pt>
                <c:pt idx="55">
                  <c:v>S2</c:v>
                </c:pt>
                <c:pt idx="56">
                  <c:v>S3</c:v>
                </c:pt>
                <c:pt idx="57">
                  <c:v>T1</c:v>
                </c:pt>
                <c:pt idx="58">
                  <c:v>T2</c:v>
                </c:pt>
                <c:pt idx="59">
                  <c:v>T3</c:v>
                </c:pt>
                <c:pt idx="60">
                  <c:v>U1</c:v>
                </c:pt>
                <c:pt idx="61">
                  <c:v>U2</c:v>
                </c:pt>
                <c:pt idx="62">
                  <c:v>U3</c:v>
                </c:pt>
                <c:pt idx="63">
                  <c:v>V1</c:v>
                </c:pt>
                <c:pt idx="64">
                  <c:v>V2</c:v>
                </c:pt>
                <c:pt idx="65">
                  <c:v>V3</c:v>
                </c:pt>
                <c:pt idx="66">
                  <c:v>W1</c:v>
                </c:pt>
                <c:pt idx="67">
                  <c:v>W2</c:v>
                </c:pt>
                <c:pt idx="68">
                  <c:v>W3</c:v>
                </c:pt>
                <c:pt idx="69">
                  <c:v>X1</c:v>
                </c:pt>
                <c:pt idx="70">
                  <c:v>X2</c:v>
                </c:pt>
                <c:pt idx="71">
                  <c:v>X3</c:v>
                </c:pt>
                <c:pt idx="72">
                  <c:v>Y1</c:v>
                </c:pt>
                <c:pt idx="73">
                  <c:v>Y2</c:v>
                </c:pt>
                <c:pt idx="74">
                  <c:v>Y3</c:v>
                </c:pt>
                <c:pt idx="75">
                  <c:v>Z1</c:v>
                </c:pt>
                <c:pt idx="76">
                  <c:v>Z2</c:v>
                </c:pt>
                <c:pt idx="77">
                  <c:v>Z3</c:v>
                </c:pt>
              </c:strCache>
            </c:strRef>
          </c:cat>
          <c:val>
            <c:numRef>
              <c:f>ComplexityLvChosenParticipant!$D$5:$D$83</c:f>
              <c:numCache>
                <c:formatCode>0.00</c:formatCode>
                <c:ptCount val="78"/>
                <c:pt idx="0">
                  <c:v>4.0542604535788609</c:v>
                </c:pt>
                <c:pt idx="1">
                  <c:v>4.0542604535788609</c:v>
                </c:pt>
                <c:pt idx="2">
                  <c:v>4.0542604535788609</c:v>
                </c:pt>
                <c:pt idx="3">
                  <c:v>4.0542604535788609</c:v>
                </c:pt>
                <c:pt idx="4">
                  <c:v>4.0542604535788609</c:v>
                </c:pt>
                <c:pt idx="5">
                  <c:v>4.0542604535788609</c:v>
                </c:pt>
                <c:pt idx="6">
                  <c:v>4.0542604535788609</c:v>
                </c:pt>
                <c:pt idx="7">
                  <c:v>4.0542604535788609</c:v>
                </c:pt>
                <c:pt idx="8">
                  <c:v>4.0542604535788609</c:v>
                </c:pt>
                <c:pt idx="9">
                  <c:v>4.0542604535788609</c:v>
                </c:pt>
                <c:pt idx="10">
                  <c:v>4.0542604535788609</c:v>
                </c:pt>
                <c:pt idx="11">
                  <c:v>4.0542604535788609</c:v>
                </c:pt>
                <c:pt idx="12">
                  <c:v>4.0542604535788609</c:v>
                </c:pt>
                <c:pt idx="13">
                  <c:v>4.0542604535788609</c:v>
                </c:pt>
                <c:pt idx="14">
                  <c:v>4.0542604535788609</c:v>
                </c:pt>
                <c:pt idx="15">
                  <c:v>4.0542604535788609</c:v>
                </c:pt>
                <c:pt idx="16">
                  <c:v>4.0542604535788609</c:v>
                </c:pt>
                <c:pt idx="17">
                  <c:v>4.0542604535788609</c:v>
                </c:pt>
                <c:pt idx="18">
                  <c:v>4.0542604535788609</c:v>
                </c:pt>
                <c:pt idx="19">
                  <c:v>4.0542604535788609</c:v>
                </c:pt>
                <c:pt idx="20">
                  <c:v>4.0542604535788609</c:v>
                </c:pt>
                <c:pt idx="21">
                  <c:v>4.0542604535788609</c:v>
                </c:pt>
                <c:pt idx="22">
                  <c:v>4.0542604535788609</c:v>
                </c:pt>
                <c:pt idx="23">
                  <c:v>4.0542604535788609</c:v>
                </c:pt>
                <c:pt idx="24">
                  <c:v>4.0542604535788609</c:v>
                </c:pt>
                <c:pt idx="25">
                  <c:v>4.0542604535788609</c:v>
                </c:pt>
                <c:pt idx="26">
                  <c:v>4.0542604535788609</c:v>
                </c:pt>
                <c:pt idx="27">
                  <c:v>4.0542604535788609</c:v>
                </c:pt>
                <c:pt idx="28">
                  <c:v>4.0542604535788609</c:v>
                </c:pt>
                <c:pt idx="29">
                  <c:v>4.0542604535788609</c:v>
                </c:pt>
                <c:pt idx="30">
                  <c:v>4.0542604535788609</c:v>
                </c:pt>
                <c:pt idx="31">
                  <c:v>4.0542604535788609</c:v>
                </c:pt>
                <c:pt idx="32">
                  <c:v>4.0542604535788609</c:v>
                </c:pt>
                <c:pt idx="33">
                  <c:v>4.0542604535788609</c:v>
                </c:pt>
                <c:pt idx="34">
                  <c:v>4.0542604535788609</c:v>
                </c:pt>
                <c:pt idx="35">
                  <c:v>4.0542604535788609</c:v>
                </c:pt>
                <c:pt idx="36">
                  <c:v>4.0542604535788609</c:v>
                </c:pt>
                <c:pt idx="37">
                  <c:v>4.0542604535788609</c:v>
                </c:pt>
                <c:pt idx="38">
                  <c:v>4.0542604535788609</c:v>
                </c:pt>
                <c:pt idx="39">
                  <c:v>4.0542604535788609</c:v>
                </c:pt>
                <c:pt idx="40">
                  <c:v>4.0542604535788609</c:v>
                </c:pt>
                <c:pt idx="41">
                  <c:v>4.0542604535788609</c:v>
                </c:pt>
                <c:pt idx="42">
                  <c:v>4.0542604535788609</c:v>
                </c:pt>
                <c:pt idx="43">
                  <c:v>4.0542604535788609</c:v>
                </c:pt>
                <c:pt idx="44">
                  <c:v>4.0542604535788609</c:v>
                </c:pt>
                <c:pt idx="45">
                  <c:v>4.0542604535788609</c:v>
                </c:pt>
                <c:pt idx="46">
                  <c:v>4.0542604535788609</c:v>
                </c:pt>
                <c:pt idx="47">
                  <c:v>4.0542604535788609</c:v>
                </c:pt>
                <c:pt idx="48">
                  <c:v>4.0542604535788609</c:v>
                </c:pt>
                <c:pt idx="49">
                  <c:v>4.0542604535788609</c:v>
                </c:pt>
                <c:pt idx="50">
                  <c:v>4.0542604535788609</c:v>
                </c:pt>
                <c:pt idx="51">
                  <c:v>4.0542604535788609</c:v>
                </c:pt>
                <c:pt idx="52">
                  <c:v>4.0542604535788609</c:v>
                </c:pt>
                <c:pt idx="53">
                  <c:v>4.0542604535788609</c:v>
                </c:pt>
                <c:pt idx="54">
                  <c:v>4.0542604535788609</c:v>
                </c:pt>
                <c:pt idx="55">
                  <c:v>4.0542604535788609</c:v>
                </c:pt>
                <c:pt idx="56">
                  <c:v>4.0542604535788609</c:v>
                </c:pt>
                <c:pt idx="57">
                  <c:v>4.0542604535788609</c:v>
                </c:pt>
                <c:pt idx="58">
                  <c:v>4.0542604535788609</c:v>
                </c:pt>
                <c:pt idx="59">
                  <c:v>4.0542604535788609</c:v>
                </c:pt>
                <c:pt idx="60">
                  <c:v>4.0542604535788609</c:v>
                </c:pt>
                <c:pt idx="61">
                  <c:v>4.0542604535788609</c:v>
                </c:pt>
                <c:pt idx="62">
                  <c:v>4.0542604535788609</c:v>
                </c:pt>
                <c:pt idx="63">
                  <c:v>4.0542604535788609</c:v>
                </c:pt>
                <c:pt idx="64">
                  <c:v>4.0542604535788609</c:v>
                </c:pt>
                <c:pt idx="65">
                  <c:v>4.0542604535788609</c:v>
                </c:pt>
                <c:pt idx="66">
                  <c:v>4.0542604535788609</c:v>
                </c:pt>
                <c:pt idx="67">
                  <c:v>4.0542604535788609</c:v>
                </c:pt>
                <c:pt idx="68">
                  <c:v>4.0542604535788609</c:v>
                </c:pt>
                <c:pt idx="69">
                  <c:v>4.0542604535788609</c:v>
                </c:pt>
                <c:pt idx="70">
                  <c:v>4.0542604535788609</c:v>
                </c:pt>
                <c:pt idx="71">
                  <c:v>4.0542604535788609</c:v>
                </c:pt>
                <c:pt idx="72">
                  <c:v>4.0542604535788609</c:v>
                </c:pt>
                <c:pt idx="73">
                  <c:v>4.0542604535788609</c:v>
                </c:pt>
                <c:pt idx="74">
                  <c:v>4.0542604535788609</c:v>
                </c:pt>
                <c:pt idx="75">
                  <c:v>4.0542604535788609</c:v>
                </c:pt>
                <c:pt idx="76">
                  <c:v>4.0542604535788609</c:v>
                </c:pt>
                <c:pt idx="77">
                  <c:v>4.0542604535788609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6250-4727-9871-3CECC51F4A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46347423"/>
        <c:axId val="746346463"/>
      </c:lineChart>
      <c:catAx>
        <c:axId val="12587310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Partipants</a:t>
                </a:r>
                <a:r>
                  <a:rPr lang="en-US" sz="1800" b="1" baseline="0"/>
                  <a:t> ID</a:t>
                </a:r>
                <a:endParaRPr lang="en-US" sz="1800" b="1"/>
              </a:p>
            </c:rich>
          </c:tx>
          <c:layout>
            <c:manualLayout>
              <c:xMode val="edge"/>
              <c:yMode val="edge"/>
              <c:x val="0.41449446082243974"/>
              <c:y val="0.8585139394354311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8729120"/>
        <c:crosses val="autoZero"/>
        <c:auto val="1"/>
        <c:lblAlgn val="ctr"/>
        <c:lblOffset val="100"/>
        <c:noMultiLvlLbl val="0"/>
      </c:catAx>
      <c:valAx>
        <c:axId val="1258729120"/>
        <c:scaling>
          <c:orientation val="minMax"/>
          <c:max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8731040"/>
        <c:crosses val="autoZero"/>
        <c:crossBetween val="between"/>
        <c:majorUnit val="1"/>
      </c:valAx>
      <c:valAx>
        <c:axId val="746346463"/>
        <c:scaling>
          <c:orientation val="minMax"/>
          <c:max val="10"/>
        </c:scaling>
        <c:delete val="1"/>
        <c:axPos val="r"/>
        <c:numFmt formatCode="0" sourceLinked="0"/>
        <c:majorTickMark val="out"/>
        <c:minorTickMark val="none"/>
        <c:tickLblPos val="nextTo"/>
        <c:crossAx val="746347423"/>
        <c:crosses val="max"/>
        <c:crossBetween val="between"/>
      </c:valAx>
      <c:catAx>
        <c:axId val="74634742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74634646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3962924448598099E-2"/>
          <c:y val="0.88661064234001408"/>
          <c:w val="0.89999992198890844"/>
          <c:h val="8.752612471783402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pivotSource>
    <c:name>[2024ExperimentComplexityResultsGraph_participants.xlsx]ComplexityLvChosenParticipant!PivotTable1</c:name>
    <c:fmtId val="114"/>
  </c:pivotSource>
  <c:chart>
    <c:title>
      <c:tx>
        <c:rich>
          <a:bodyPr rot="0" spcFirstLastPara="1" vertOverflow="ellipsis" vert="horz" wrap="square" anchor="t" anchorCtr="1"/>
          <a:lstStyle/>
          <a:p>
            <a:pPr>
              <a:defRPr sz="20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 i="0" u="none" strike="noStrike" baseline="0">
                <a:effectLst/>
              </a:rPr>
              <a:t>Participant Facade Variation Selections and Their CICA Complexity Scores During the VR Stage</a:t>
            </a:r>
            <a:endParaRPr lang="en-US" sz="2000" b="1"/>
          </a:p>
        </c:rich>
      </c:tx>
      <c:layout>
        <c:manualLayout>
          <c:xMode val="edge"/>
          <c:yMode val="edge"/>
          <c:x val="0.17809458388013999"/>
          <c:y val="9.2592592592592587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t" anchorCtr="1"/>
        <a:lstStyle/>
        <a:p>
          <a:pPr>
            <a:defRPr sz="20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dk1">
              <a:tint val="88500"/>
            </a:schemeClr>
          </a:solidFill>
          <a:ln>
            <a:solidFill>
              <a:srgbClr val="00B0F0"/>
            </a:solidFill>
            <a:prstDash val="sysDot"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rgbClr val="00B0F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5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dk1">
              <a:tint val="88500"/>
            </a:schemeClr>
          </a:solidFill>
          <a:ln w="28575" cap="rnd">
            <a:solidFill>
              <a:srgbClr val="C00000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0.14480743683686292"/>
              <c:y val="-8.9635801621384681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fld id="{540465F8-FE04-4282-AE8C-1622842879A8}" type="VALUE">
                  <a:rPr lang="en-US" sz="1400"/>
                  <a:pPr>
                    <a:defRPr sz="900" b="0" i="0" u="none" strike="noStrike" kern="1200" baseline="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US"/>
              </a:p>
            </c:rich>
          </c:tx>
          <c:spPr>
            <a:solidFill>
              <a:schemeClr val="lt1"/>
            </a:solidFill>
            <a:ln w="12700" cap="flat" cmpd="sng" algn="ctr">
              <a:solidFill>
                <a:schemeClr val="accent2"/>
              </a:solidFill>
              <a:prstDash val="solid"/>
              <a:miter lim="800000"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60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6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63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64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65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66"/>
      </c:pivotFmt>
      <c:pivotFmt>
        <c:idx val="67"/>
      </c:pivotFmt>
      <c:pivotFmt>
        <c:idx val="68"/>
        <c:spPr>
          <a:solidFill>
            <a:schemeClr val="bg1">
              <a:lumMod val="75000"/>
            </a:schemeClr>
          </a:solidFill>
          <a:ln>
            <a:solidFill>
              <a:schemeClr val="bg1">
                <a:lumMod val="8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dk1">
              <a:tint val="88500"/>
            </a:schemeClr>
          </a:solidFill>
          <a:ln w="28575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70"/>
        <c:spPr>
          <a:solidFill>
            <a:schemeClr val="dk1">
              <a:tint val="88500"/>
            </a:schemeClr>
          </a:solidFill>
          <a:ln w="28575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71"/>
        <c:marker>
          <c:symbol val="none"/>
        </c:marker>
      </c:pivotFmt>
      <c:pivotFmt>
        <c:idx val="72"/>
        <c:marker>
          <c:symbol val="none"/>
        </c:marker>
      </c:pivotFmt>
      <c:pivotFmt>
        <c:idx val="73"/>
        <c:spPr>
          <a:solidFill>
            <a:schemeClr val="dk1">
              <a:tint val="88500"/>
            </a:schemeClr>
          </a:solidFill>
          <a:ln w="28575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6.9772714222015406E-2"/>
              <c:y val="-0.23430941429425259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aseline="0">
                    <a:solidFill>
                      <a:srgbClr val="00B0F0"/>
                    </a:solidFill>
                  </a:rPr>
                  <a:t>Mean </a:t>
                </a:r>
                <a:fld id="{5E80B57E-95A6-4CD1-9BFE-3681C38AACB3}" type="VALUE">
                  <a:rPr lang="en-US" sz="1400" baseline="0">
                    <a:solidFill>
                      <a:srgbClr val="00B0F0"/>
                    </a:solidFill>
                  </a:rPr>
                  <a:pPr>
                    <a:defRPr sz="1400" b="0" i="0" u="none" strike="noStrike" kern="1200" baseline="0">
                      <a:solidFill>
                        <a:srgbClr val="00B0F0"/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r>
                  <a:rPr lang="en-US" sz="1400" baseline="0">
                    <a:solidFill>
                      <a:srgbClr val="00B0F0"/>
                    </a:solidFill>
                  </a:rPr>
                  <a:t>%</a:t>
                </a:r>
              </a:p>
            </c:rich>
          </c:tx>
          <c:spPr>
            <a:solidFill>
              <a:sysClr val="window" lastClr="FFFFFF"/>
            </a:solidFill>
            <a:ln w="9525" cap="flat" cmpd="sng" algn="ctr">
              <a:solidFill>
                <a:sysClr val="windowText" lastClr="000000">
                  <a:lumMod val="25000"/>
                  <a:lumOff val="75000"/>
                </a:sysClr>
              </a:solidFill>
              <a:prstDash val="solid"/>
              <a:round/>
              <a:headEnd type="none" w="med" len="med"/>
              <a:tailEnd type="none" w="med" len="med"/>
              <a:extLst>
                <a:ext uri="{C807C97D-BFC1-408E-A445-0C87EB9F89A2}">
                  <ask:lineSketchStyleProps xmlns:ask="http://schemas.microsoft.com/office/drawing/2018/sketchyshapes" sd="0">
                    <a:custGeom>
                      <a:avLst/>
                      <a:gdLst/>
                      <a:ahLst/>
                      <a:cxnLst/>
                      <a:rect l="0" t="0" r="0" b="0"/>
                      <a:pathLst/>
                    </a:custGeom>
                    <ask:type/>
                  </ask:lineSketchStyleProps>
                </a:ext>
              </a:extLst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rgbClr val="00B0F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>
                    <a:gd name="adj1" fmla="val -73463"/>
                    <a:gd name="adj2" fmla="val 555621"/>
                  </a:avLst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74"/>
        <c:marker>
          <c:symbol val="none"/>
        </c:marker>
      </c:pivotFmt>
      <c:pivotFmt>
        <c:idx val="75"/>
        <c:marker>
          <c:symbol val="none"/>
        </c:marker>
      </c:pivotFmt>
      <c:pivotFmt>
        <c:idx val="76"/>
        <c:marker>
          <c:symbol val="none"/>
        </c:marker>
      </c:pivotFmt>
      <c:pivotFmt>
        <c:idx val="77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7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7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0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1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2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3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4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5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6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7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0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1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2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3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4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5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6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7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-5.250918775631519E-2"/>
              <c:y val="-4.369458819879156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1169628097722936"/>
                  <c:h val="4.4747150473633465E-2"/>
                </c:manualLayout>
              </c15:layout>
            </c:ext>
          </c:extLst>
        </c:dLbl>
      </c:pivotFmt>
      <c:pivotFmt>
        <c:idx val="9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0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0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0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10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11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12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13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14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15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16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17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1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1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20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21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22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23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24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25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26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27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2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2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-5.250918775631519E-2"/>
              <c:y val="-4.369458819879156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1169628097722936"/>
                  <c:h val="4.4747150473633465E-2"/>
                </c:manualLayout>
              </c15:layout>
            </c:ext>
          </c:extLst>
        </c:dLbl>
      </c:pivotFmt>
      <c:pivotFmt>
        <c:idx val="130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31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3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dk1">
              <a:tint val="88500"/>
            </a:schemeClr>
          </a:solidFill>
          <a:ln w="41275" cap="rnd">
            <a:solidFill>
              <a:schemeClr val="dk1">
                <a:tint val="55000"/>
              </a:schemeClr>
            </a:solidFill>
            <a:round/>
          </a:ln>
          <a:effectLst/>
        </c:spPr>
        <c:marker>
          <c:symbol val="circle"/>
          <c:size val="10"/>
          <c:spPr>
            <a:solidFill>
              <a:schemeClr val="dk1">
                <a:tint val="55000"/>
              </a:schemeClr>
            </a:solidFill>
            <a:ln w="22225">
              <a:solidFill>
                <a:schemeClr val="dk1">
                  <a:tint val="55000"/>
                </a:schemeClr>
              </a:solidFill>
            </a:ln>
            <a:effectLst/>
          </c:spPr>
        </c:marker>
      </c:pivotFmt>
      <c:pivotFmt>
        <c:idx val="134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36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37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3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3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40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41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42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43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44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45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46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47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4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4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50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51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52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53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54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55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56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57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-5.5646157719354786E-2"/>
              <c:y val="-7.743564890886099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1169628097722936"/>
                  <c:h val="4.4747150473633465E-2"/>
                </c:manualLayout>
              </c15:layout>
            </c:ext>
          </c:extLst>
        </c:dLbl>
      </c:pivotFmt>
      <c:pivotFmt>
        <c:idx val="15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5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6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ln w="41275" cap="rnd">
            <a:solidFill>
              <a:schemeClr val="dk1">
                <a:tint val="88500"/>
              </a:schemeClr>
            </a:solidFill>
            <a:round/>
          </a:ln>
          <a:effectLst/>
        </c:spPr>
        <c:marker>
          <c:symbol val="circle"/>
          <c:size val="10"/>
          <c:spPr>
            <a:solidFill>
              <a:schemeClr val="dk1">
                <a:tint val="55000"/>
              </a:schemeClr>
            </a:solidFill>
            <a:ln w="22225">
              <a:solidFill>
                <a:schemeClr val="dk1">
                  <a:tint val="5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64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65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66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67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68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69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70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71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72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73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74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75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76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77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78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79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80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81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82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83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84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85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86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87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88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89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90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91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92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93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94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95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96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97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98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99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00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01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02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03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04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05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06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07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08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09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10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11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12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0.14201268591426072"/>
              <c:y val="-0.30886287187575084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14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15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16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17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18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19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20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21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22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23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24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25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26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27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28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29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4.6982920157620185E-2"/>
          <c:y val="0.10097559877265723"/>
          <c:w val="0.89985135962011875"/>
          <c:h val="0.6856777204748271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ComplexityLvChosenParticipant!$B$4</c:f>
              <c:strCache>
                <c:ptCount val="1"/>
                <c:pt idx="0">
                  <c:v> Chosen Facade Variation</c:v>
                </c:pt>
              </c:strCache>
            </c:strRef>
          </c:tx>
          <c:spPr>
            <a:solidFill>
              <a:schemeClr val="dk1">
                <a:tint val="88500"/>
              </a:schemeClr>
            </a:solidFill>
            <a:ln>
              <a:noFill/>
            </a:ln>
            <a:effectLst/>
          </c:spPr>
          <c:invertIfNegative val="0"/>
          <c:cat>
            <c:strRef>
              <c:f>ComplexityLvChosenParticipant!$A$5:$A$83</c:f>
              <c:strCache>
                <c:ptCount val="78"/>
                <c:pt idx="0">
                  <c:v>A1</c:v>
                </c:pt>
                <c:pt idx="1">
                  <c:v>A2</c:v>
                </c:pt>
                <c:pt idx="2">
                  <c:v>A3</c:v>
                </c:pt>
                <c:pt idx="3">
                  <c:v>B1</c:v>
                </c:pt>
                <c:pt idx="4">
                  <c:v>B2</c:v>
                </c:pt>
                <c:pt idx="5">
                  <c:v>B3</c:v>
                </c:pt>
                <c:pt idx="6">
                  <c:v>C1</c:v>
                </c:pt>
                <c:pt idx="7">
                  <c:v>C2</c:v>
                </c:pt>
                <c:pt idx="8">
                  <c:v>C3</c:v>
                </c:pt>
                <c:pt idx="9">
                  <c:v>D1</c:v>
                </c:pt>
                <c:pt idx="10">
                  <c:v>D2</c:v>
                </c:pt>
                <c:pt idx="11">
                  <c:v>D3</c:v>
                </c:pt>
                <c:pt idx="12">
                  <c:v>E1</c:v>
                </c:pt>
                <c:pt idx="13">
                  <c:v>E2</c:v>
                </c:pt>
                <c:pt idx="14">
                  <c:v>E3</c:v>
                </c:pt>
                <c:pt idx="15">
                  <c:v>F1</c:v>
                </c:pt>
                <c:pt idx="16">
                  <c:v>F2</c:v>
                </c:pt>
                <c:pt idx="17">
                  <c:v>F3</c:v>
                </c:pt>
                <c:pt idx="18">
                  <c:v>G1</c:v>
                </c:pt>
                <c:pt idx="19">
                  <c:v>G2</c:v>
                </c:pt>
                <c:pt idx="20">
                  <c:v>G3</c:v>
                </c:pt>
                <c:pt idx="21">
                  <c:v>H1</c:v>
                </c:pt>
                <c:pt idx="22">
                  <c:v>H2</c:v>
                </c:pt>
                <c:pt idx="23">
                  <c:v>H3</c:v>
                </c:pt>
                <c:pt idx="24">
                  <c:v>I1</c:v>
                </c:pt>
                <c:pt idx="25">
                  <c:v>I2</c:v>
                </c:pt>
                <c:pt idx="26">
                  <c:v>I3</c:v>
                </c:pt>
                <c:pt idx="27">
                  <c:v>J1</c:v>
                </c:pt>
                <c:pt idx="28">
                  <c:v>J2</c:v>
                </c:pt>
                <c:pt idx="29">
                  <c:v>J3</c:v>
                </c:pt>
                <c:pt idx="30">
                  <c:v>K1</c:v>
                </c:pt>
                <c:pt idx="31">
                  <c:v>K2</c:v>
                </c:pt>
                <c:pt idx="32">
                  <c:v>K3</c:v>
                </c:pt>
                <c:pt idx="33">
                  <c:v>L1</c:v>
                </c:pt>
                <c:pt idx="34">
                  <c:v>L2</c:v>
                </c:pt>
                <c:pt idx="35">
                  <c:v>L3</c:v>
                </c:pt>
                <c:pt idx="36">
                  <c:v>M1</c:v>
                </c:pt>
                <c:pt idx="37">
                  <c:v>M2</c:v>
                </c:pt>
                <c:pt idx="38">
                  <c:v>M3</c:v>
                </c:pt>
                <c:pt idx="39">
                  <c:v>N1</c:v>
                </c:pt>
                <c:pt idx="40">
                  <c:v>N2</c:v>
                </c:pt>
                <c:pt idx="41">
                  <c:v>N3</c:v>
                </c:pt>
                <c:pt idx="42">
                  <c:v>O1</c:v>
                </c:pt>
                <c:pt idx="43">
                  <c:v>O2</c:v>
                </c:pt>
                <c:pt idx="44">
                  <c:v>O3</c:v>
                </c:pt>
                <c:pt idx="45">
                  <c:v>P1</c:v>
                </c:pt>
                <c:pt idx="46">
                  <c:v>P2</c:v>
                </c:pt>
                <c:pt idx="47">
                  <c:v>P3</c:v>
                </c:pt>
                <c:pt idx="48">
                  <c:v>Q1</c:v>
                </c:pt>
                <c:pt idx="49">
                  <c:v>Q2</c:v>
                </c:pt>
                <c:pt idx="50">
                  <c:v>Q3</c:v>
                </c:pt>
                <c:pt idx="51">
                  <c:v>R1</c:v>
                </c:pt>
                <c:pt idx="52">
                  <c:v>R2</c:v>
                </c:pt>
                <c:pt idx="53">
                  <c:v>R3</c:v>
                </c:pt>
                <c:pt idx="54">
                  <c:v>S1</c:v>
                </c:pt>
                <c:pt idx="55">
                  <c:v>S2</c:v>
                </c:pt>
                <c:pt idx="56">
                  <c:v>S3</c:v>
                </c:pt>
                <c:pt idx="57">
                  <c:v>T1</c:v>
                </c:pt>
                <c:pt idx="58">
                  <c:v>T2</c:v>
                </c:pt>
                <c:pt idx="59">
                  <c:v>T3</c:v>
                </c:pt>
                <c:pt idx="60">
                  <c:v>U1</c:v>
                </c:pt>
                <c:pt idx="61">
                  <c:v>U2</c:v>
                </c:pt>
                <c:pt idx="62">
                  <c:v>U3</c:v>
                </c:pt>
                <c:pt idx="63">
                  <c:v>V1</c:v>
                </c:pt>
                <c:pt idx="64">
                  <c:v>V2</c:v>
                </c:pt>
                <c:pt idx="65">
                  <c:v>V3</c:v>
                </c:pt>
                <c:pt idx="66">
                  <c:v>W1</c:v>
                </c:pt>
                <c:pt idx="67">
                  <c:v>W2</c:v>
                </c:pt>
                <c:pt idx="68">
                  <c:v>W3</c:v>
                </c:pt>
                <c:pt idx="69">
                  <c:v>X1</c:v>
                </c:pt>
                <c:pt idx="70">
                  <c:v>X2</c:v>
                </c:pt>
                <c:pt idx="71">
                  <c:v>X3</c:v>
                </c:pt>
                <c:pt idx="72">
                  <c:v>Y1</c:v>
                </c:pt>
                <c:pt idx="73">
                  <c:v>Y2</c:v>
                </c:pt>
                <c:pt idx="74">
                  <c:v>Y3</c:v>
                </c:pt>
                <c:pt idx="75">
                  <c:v>Z1</c:v>
                </c:pt>
                <c:pt idx="76">
                  <c:v>Z2</c:v>
                </c:pt>
                <c:pt idx="77">
                  <c:v>Z3</c:v>
                </c:pt>
              </c:strCache>
            </c:strRef>
          </c:cat>
          <c:val>
            <c:numRef>
              <c:f>ComplexityLvChosenParticipant!$B$5:$B$83</c:f>
              <c:numCache>
                <c:formatCode>General</c:formatCode>
                <c:ptCount val="78"/>
                <c:pt idx="0">
                  <c:v>3</c:v>
                </c:pt>
                <c:pt idx="1">
                  <c:v>3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6</c:v>
                </c:pt>
                <c:pt idx="6">
                  <c:v>6</c:v>
                </c:pt>
                <c:pt idx="7">
                  <c:v>5</c:v>
                </c:pt>
                <c:pt idx="8">
                  <c:v>9</c:v>
                </c:pt>
                <c:pt idx="9">
                  <c:v>3</c:v>
                </c:pt>
                <c:pt idx="10">
                  <c:v>3</c:v>
                </c:pt>
                <c:pt idx="11">
                  <c:v>2</c:v>
                </c:pt>
                <c:pt idx="12">
                  <c:v>3</c:v>
                </c:pt>
                <c:pt idx="13">
                  <c:v>2</c:v>
                </c:pt>
                <c:pt idx="14">
                  <c:v>4</c:v>
                </c:pt>
                <c:pt idx="15">
                  <c:v>8</c:v>
                </c:pt>
                <c:pt idx="16">
                  <c:v>10</c:v>
                </c:pt>
                <c:pt idx="17">
                  <c:v>3</c:v>
                </c:pt>
                <c:pt idx="18">
                  <c:v>4</c:v>
                </c:pt>
                <c:pt idx="19">
                  <c:v>3</c:v>
                </c:pt>
                <c:pt idx="20">
                  <c:v>4</c:v>
                </c:pt>
                <c:pt idx="21">
                  <c:v>1</c:v>
                </c:pt>
                <c:pt idx="22">
                  <c:v>1</c:v>
                </c:pt>
                <c:pt idx="23">
                  <c:v>2</c:v>
                </c:pt>
                <c:pt idx="24">
                  <c:v>3</c:v>
                </c:pt>
                <c:pt idx="25">
                  <c:v>6</c:v>
                </c:pt>
                <c:pt idx="26">
                  <c:v>3</c:v>
                </c:pt>
                <c:pt idx="27">
                  <c:v>7</c:v>
                </c:pt>
                <c:pt idx="28">
                  <c:v>1</c:v>
                </c:pt>
                <c:pt idx="29">
                  <c:v>7</c:v>
                </c:pt>
                <c:pt idx="30">
                  <c:v>5</c:v>
                </c:pt>
                <c:pt idx="31">
                  <c:v>10</c:v>
                </c:pt>
                <c:pt idx="32">
                  <c:v>6</c:v>
                </c:pt>
                <c:pt idx="33">
                  <c:v>3</c:v>
                </c:pt>
                <c:pt idx="34">
                  <c:v>4</c:v>
                </c:pt>
                <c:pt idx="35">
                  <c:v>3</c:v>
                </c:pt>
                <c:pt idx="36">
                  <c:v>6</c:v>
                </c:pt>
                <c:pt idx="37">
                  <c:v>1</c:v>
                </c:pt>
                <c:pt idx="38">
                  <c:v>10</c:v>
                </c:pt>
                <c:pt idx="39">
                  <c:v>6</c:v>
                </c:pt>
                <c:pt idx="40">
                  <c:v>1</c:v>
                </c:pt>
                <c:pt idx="41">
                  <c:v>6</c:v>
                </c:pt>
                <c:pt idx="42">
                  <c:v>4</c:v>
                </c:pt>
                <c:pt idx="43">
                  <c:v>5</c:v>
                </c:pt>
                <c:pt idx="44">
                  <c:v>3</c:v>
                </c:pt>
                <c:pt idx="45">
                  <c:v>2</c:v>
                </c:pt>
                <c:pt idx="46">
                  <c:v>1</c:v>
                </c:pt>
                <c:pt idx="47">
                  <c:v>2</c:v>
                </c:pt>
                <c:pt idx="48">
                  <c:v>10</c:v>
                </c:pt>
                <c:pt idx="49">
                  <c:v>3</c:v>
                </c:pt>
                <c:pt idx="50">
                  <c:v>10</c:v>
                </c:pt>
                <c:pt idx="51">
                  <c:v>5</c:v>
                </c:pt>
                <c:pt idx="52">
                  <c:v>6</c:v>
                </c:pt>
                <c:pt idx="53">
                  <c:v>5</c:v>
                </c:pt>
                <c:pt idx="54">
                  <c:v>3</c:v>
                </c:pt>
                <c:pt idx="55">
                  <c:v>2</c:v>
                </c:pt>
                <c:pt idx="56">
                  <c:v>3</c:v>
                </c:pt>
                <c:pt idx="57">
                  <c:v>6</c:v>
                </c:pt>
                <c:pt idx="58">
                  <c:v>4</c:v>
                </c:pt>
                <c:pt idx="59">
                  <c:v>6</c:v>
                </c:pt>
                <c:pt idx="60">
                  <c:v>4</c:v>
                </c:pt>
                <c:pt idx="61">
                  <c:v>3</c:v>
                </c:pt>
                <c:pt idx="62">
                  <c:v>6</c:v>
                </c:pt>
                <c:pt idx="63">
                  <c:v>4</c:v>
                </c:pt>
                <c:pt idx="64">
                  <c:v>4</c:v>
                </c:pt>
                <c:pt idx="65">
                  <c:v>6</c:v>
                </c:pt>
                <c:pt idx="66">
                  <c:v>1</c:v>
                </c:pt>
                <c:pt idx="67">
                  <c:v>2</c:v>
                </c:pt>
                <c:pt idx="68">
                  <c:v>8</c:v>
                </c:pt>
                <c:pt idx="69">
                  <c:v>3</c:v>
                </c:pt>
                <c:pt idx="70">
                  <c:v>2</c:v>
                </c:pt>
                <c:pt idx="71">
                  <c:v>2</c:v>
                </c:pt>
                <c:pt idx="72">
                  <c:v>4</c:v>
                </c:pt>
                <c:pt idx="73">
                  <c:v>6</c:v>
                </c:pt>
                <c:pt idx="74">
                  <c:v>7</c:v>
                </c:pt>
                <c:pt idx="75">
                  <c:v>4</c:v>
                </c:pt>
                <c:pt idx="76">
                  <c:v>10</c:v>
                </c:pt>
                <c:pt idx="7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A-1F5E-4218-8318-00DA9965FC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"/>
        <c:axId val="1258731040"/>
        <c:axId val="1258729120"/>
      </c:barChart>
      <c:lineChart>
        <c:grouping val="standard"/>
        <c:varyColors val="0"/>
        <c:ser>
          <c:idx val="1"/>
          <c:order val="1"/>
          <c:tx>
            <c:strRef>
              <c:f>ComplexityLvChosenParticipant!$C$4</c:f>
              <c:strCache>
                <c:ptCount val="1"/>
                <c:pt idx="0">
                  <c:v> CICA Score</c:v>
                </c:pt>
              </c:strCache>
            </c:strRef>
          </c:tx>
          <c:spPr>
            <a:ln w="41275" cap="rnd">
              <a:solidFill>
                <a:schemeClr val="dk1">
                  <a:tint val="55000"/>
                </a:scheme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dk1">
                  <a:tint val="55000"/>
                </a:schemeClr>
              </a:solidFill>
              <a:ln w="222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cat>
            <c:strRef>
              <c:f>ComplexityLvChosenParticipant!$A$5:$A$83</c:f>
              <c:strCache>
                <c:ptCount val="78"/>
                <c:pt idx="0">
                  <c:v>A1</c:v>
                </c:pt>
                <c:pt idx="1">
                  <c:v>A2</c:v>
                </c:pt>
                <c:pt idx="2">
                  <c:v>A3</c:v>
                </c:pt>
                <c:pt idx="3">
                  <c:v>B1</c:v>
                </c:pt>
                <c:pt idx="4">
                  <c:v>B2</c:v>
                </c:pt>
                <c:pt idx="5">
                  <c:v>B3</c:v>
                </c:pt>
                <c:pt idx="6">
                  <c:v>C1</c:v>
                </c:pt>
                <c:pt idx="7">
                  <c:v>C2</c:v>
                </c:pt>
                <c:pt idx="8">
                  <c:v>C3</c:v>
                </c:pt>
                <c:pt idx="9">
                  <c:v>D1</c:v>
                </c:pt>
                <c:pt idx="10">
                  <c:v>D2</c:v>
                </c:pt>
                <c:pt idx="11">
                  <c:v>D3</c:v>
                </c:pt>
                <c:pt idx="12">
                  <c:v>E1</c:v>
                </c:pt>
                <c:pt idx="13">
                  <c:v>E2</c:v>
                </c:pt>
                <c:pt idx="14">
                  <c:v>E3</c:v>
                </c:pt>
                <c:pt idx="15">
                  <c:v>F1</c:v>
                </c:pt>
                <c:pt idx="16">
                  <c:v>F2</c:v>
                </c:pt>
                <c:pt idx="17">
                  <c:v>F3</c:v>
                </c:pt>
                <c:pt idx="18">
                  <c:v>G1</c:v>
                </c:pt>
                <c:pt idx="19">
                  <c:v>G2</c:v>
                </c:pt>
                <c:pt idx="20">
                  <c:v>G3</c:v>
                </c:pt>
                <c:pt idx="21">
                  <c:v>H1</c:v>
                </c:pt>
                <c:pt idx="22">
                  <c:v>H2</c:v>
                </c:pt>
                <c:pt idx="23">
                  <c:v>H3</c:v>
                </c:pt>
                <c:pt idx="24">
                  <c:v>I1</c:v>
                </c:pt>
                <c:pt idx="25">
                  <c:v>I2</c:v>
                </c:pt>
                <c:pt idx="26">
                  <c:v>I3</c:v>
                </c:pt>
                <c:pt idx="27">
                  <c:v>J1</c:v>
                </c:pt>
                <c:pt idx="28">
                  <c:v>J2</c:v>
                </c:pt>
                <c:pt idx="29">
                  <c:v>J3</c:v>
                </c:pt>
                <c:pt idx="30">
                  <c:v>K1</c:v>
                </c:pt>
                <c:pt idx="31">
                  <c:v>K2</c:v>
                </c:pt>
                <c:pt idx="32">
                  <c:v>K3</c:v>
                </c:pt>
                <c:pt idx="33">
                  <c:v>L1</c:v>
                </c:pt>
                <c:pt idx="34">
                  <c:v>L2</c:v>
                </c:pt>
                <c:pt idx="35">
                  <c:v>L3</c:v>
                </c:pt>
                <c:pt idx="36">
                  <c:v>M1</c:v>
                </c:pt>
                <c:pt idx="37">
                  <c:v>M2</c:v>
                </c:pt>
                <c:pt idx="38">
                  <c:v>M3</c:v>
                </c:pt>
                <c:pt idx="39">
                  <c:v>N1</c:v>
                </c:pt>
                <c:pt idx="40">
                  <c:v>N2</c:v>
                </c:pt>
                <c:pt idx="41">
                  <c:v>N3</c:v>
                </c:pt>
                <c:pt idx="42">
                  <c:v>O1</c:v>
                </c:pt>
                <c:pt idx="43">
                  <c:v>O2</c:v>
                </c:pt>
                <c:pt idx="44">
                  <c:v>O3</c:v>
                </c:pt>
                <c:pt idx="45">
                  <c:v>P1</c:v>
                </c:pt>
                <c:pt idx="46">
                  <c:v>P2</c:v>
                </c:pt>
                <c:pt idx="47">
                  <c:v>P3</c:v>
                </c:pt>
                <c:pt idx="48">
                  <c:v>Q1</c:v>
                </c:pt>
                <c:pt idx="49">
                  <c:v>Q2</c:v>
                </c:pt>
                <c:pt idx="50">
                  <c:v>Q3</c:v>
                </c:pt>
                <c:pt idx="51">
                  <c:v>R1</c:v>
                </c:pt>
                <c:pt idx="52">
                  <c:v>R2</c:v>
                </c:pt>
                <c:pt idx="53">
                  <c:v>R3</c:v>
                </c:pt>
                <c:pt idx="54">
                  <c:v>S1</c:v>
                </c:pt>
                <c:pt idx="55">
                  <c:v>S2</c:v>
                </c:pt>
                <c:pt idx="56">
                  <c:v>S3</c:v>
                </c:pt>
                <c:pt idx="57">
                  <c:v>T1</c:v>
                </c:pt>
                <c:pt idx="58">
                  <c:v>T2</c:v>
                </c:pt>
                <c:pt idx="59">
                  <c:v>T3</c:v>
                </c:pt>
                <c:pt idx="60">
                  <c:v>U1</c:v>
                </c:pt>
                <c:pt idx="61">
                  <c:v>U2</c:v>
                </c:pt>
                <c:pt idx="62">
                  <c:v>U3</c:v>
                </c:pt>
                <c:pt idx="63">
                  <c:v>V1</c:v>
                </c:pt>
                <c:pt idx="64">
                  <c:v>V2</c:v>
                </c:pt>
                <c:pt idx="65">
                  <c:v>V3</c:v>
                </c:pt>
                <c:pt idx="66">
                  <c:v>W1</c:v>
                </c:pt>
                <c:pt idx="67">
                  <c:v>W2</c:v>
                </c:pt>
                <c:pt idx="68">
                  <c:v>W3</c:v>
                </c:pt>
                <c:pt idx="69">
                  <c:v>X1</c:v>
                </c:pt>
                <c:pt idx="70">
                  <c:v>X2</c:v>
                </c:pt>
                <c:pt idx="71">
                  <c:v>X3</c:v>
                </c:pt>
                <c:pt idx="72">
                  <c:v>Y1</c:v>
                </c:pt>
                <c:pt idx="73">
                  <c:v>Y2</c:v>
                </c:pt>
                <c:pt idx="74">
                  <c:v>Y3</c:v>
                </c:pt>
                <c:pt idx="75">
                  <c:v>Z1</c:v>
                </c:pt>
                <c:pt idx="76">
                  <c:v>Z2</c:v>
                </c:pt>
                <c:pt idx="77">
                  <c:v>Z3</c:v>
                </c:pt>
              </c:strCache>
            </c:strRef>
          </c:cat>
          <c:val>
            <c:numRef>
              <c:f>ComplexityLvChosenParticipant!$C$5:$C$83</c:f>
              <c:numCache>
                <c:formatCode>0.00</c:formatCode>
                <c:ptCount val="78"/>
                <c:pt idx="0">
                  <c:v>4.0709468205657604</c:v>
                </c:pt>
                <c:pt idx="1">
                  <c:v>3.3810580167354498</c:v>
                </c:pt>
                <c:pt idx="2">
                  <c:v>2.44814100940693</c:v>
                </c:pt>
                <c:pt idx="3">
                  <c:v>3.1046169383721902</c:v>
                </c:pt>
                <c:pt idx="4">
                  <c:v>3.4953594781301298</c:v>
                </c:pt>
                <c:pt idx="5">
                  <c:v>6.0535753783445401</c:v>
                </c:pt>
                <c:pt idx="6">
                  <c:v>4.6414756526268901</c:v>
                </c:pt>
                <c:pt idx="7">
                  <c:v>3.4953594781301298</c:v>
                </c:pt>
                <c:pt idx="8">
                  <c:v>5.5513785927583097</c:v>
                </c:pt>
                <c:pt idx="9">
                  <c:v>4.0709468205657604</c:v>
                </c:pt>
                <c:pt idx="10">
                  <c:v>3.3810580167354498</c:v>
                </c:pt>
                <c:pt idx="11">
                  <c:v>2.44814100940693</c:v>
                </c:pt>
                <c:pt idx="12">
                  <c:v>4.0709468205657604</c:v>
                </c:pt>
                <c:pt idx="13">
                  <c:v>2.7596209841446999</c:v>
                </c:pt>
                <c:pt idx="14">
                  <c:v>5.6098050139362297</c:v>
                </c:pt>
                <c:pt idx="15">
                  <c:v>4.7471604313498101</c:v>
                </c:pt>
                <c:pt idx="16">
                  <c:v>3.65898607536396</c:v>
                </c:pt>
                <c:pt idx="17">
                  <c:v>3.8040117432535898</c:v>
                </c:pt>
                <c:pt idx="18">
                  <c:v>5.00963449499221</c:v>
                </c:pt>
                <c:pt idx="19">
                  <c:v>3.3810580167354498</c:v>
                </c:pt>
                <c:pt idx="20">
                  <c:v>5.6098050139362297</c:v>
                </c:pt>
                <c:pt idx="21">
                  <c:v>2.16753707666108</c:v>
                </c:pt>
                <c:pt idx="22">
                  <c:v>2.1269954637560202</c:v>
                </c:pt>
                <c:pt idx="23">
                  <c:v>2.44814100940693</c:v>
                </c:pt>
                <c:pt idx="24">
                  <c:v>4.0709468205657604</c:v>
                </c:pt>
                <c:pt idx="25">
                  <c:v>3.6741751246223799</c:v>
                </c:pt>
                <c:pt idx="26">
                  <c:v>3.8040117432535898</c:v>
                </c:pt>
                <c:pt idx="27">
                  <c:v>4.8169373660429304</c:v>
                </c:pt>
                <c:pt idx="28">
                  <c:v>2.1269954637560202</c:v>
                </c:pt>
                <c:pt idx="29">
                  <c:v>6.1751236847401296</c:v>
                </c:pt>
                <c:pt idx="30">
                  <c:v>4.8155578021165404</c:v>
                </c:pt>
                <c:pt idx="31">
                  <c:v>3.65898607536396</c:v>
                </c:pt>
                <c:pt idx="32">
                  <c:v>6.0535753783445401</c:v>
                </c:pt>
                <c:pt idx="33">
                  <c:v>4.0709468205657604</c:v>
                </c:pt>
                <c:pt idx="34">
                  <c:v>3.6741751246223799</c:v>
                </c:pt>
                <c:pt idx="35">
                  <c:v>3.8040117432535898</c:v>
                </c:pt>
                <c:pt idx="36">
                  <c:v>4.6414756526268901</c:v>
                </c:pt>
                <c:pt idx="37">
                  <c:v>2.1269954637560202</c:v>
                </c:pt>
                <c:pt idx="38">
                  <c:v>4.1463703057165198</c:v>
                </c:pt>
                <c:pt idx="39">
                  <c:v>4.6414756526268901</c:v>
                </c:pt>
                <c:pt idx="40">
                  <c:v>2.1269954637560202</c:v>
                </c:pt>
                <c:pt idx="41">
                  <c:v>6.0535753783445401</c:v>
                </c:pt>
                <c:pt idx="42">
                  <c:v>5.00963449499221</c:v>
                </c:pt>
                <c:pt idx="43">
                  <c:v>3.4953594781301298</c:v>
                </c:pt>
                <c:pt idx="44">
                  <c:v>3.8040117432535898</c:v>
                </c:pt>
                <c:pt idx="45">
                  <c:v>3.1046169383721902</c:v>
                </c:pt>
                <c:pt idx="46">
                  <c:v>2.1269954637560202</c:v>
                </c:pt>
                <c:pt idx="47">
                  <c:v>2.44814100940693</c:v>
                </c:pt>
                <c:pt idx="48">
                  <c:v>4.2098927989796504</c:v>
                </c:pt>
                <c:pt idx="49">
                  <c:v>3.3810580167354498</c:v>
                </c:pt>
                <c:pt idx="50">
                  <c:v>4.1463703057165198</c:v>
                </c:pt>
                <c:pt idx="51">
                  <c:v>4.8155578021165404</c:v>
                </c:pt>
                <c:pt idx="52">
                  <c:v>3.6741751246223799</c:v>
                </c:pt>
                <c:pt idx="53">
                  <c:v>6.1141652622381102</c:v>
                </c:pt>
                <c:pt idx="54">
                  <c:v>4.0709468205657604</c:v>
                </c:pt>
                <c:pt idx="55">
                  <c:v>2.7596209841446999</c:v>
                </c:pt>
                <c:pt idx="56">
                  <c:v>3.8040117432535898</c:v>
                </c:pt>
                <c:pt idx="57">
                  <c:v>4.6414756526268901</c:v>
                </c:pt>
                <c:pt idx="58">
                  <c:v>3.7220473925356599</c:v>
                </c:pt>
                <c:pt idx="59">
                  <c:v>6.0535753783445401</c:v>
                </c:pt>
                <c:pt idx="60">
                  <c:v>5.00963449499221</c:v>
                </c:pt>
                <c:pt idx="61">
                  <c:v>3.3810580167354498</c:v>
                </c:pt>
                <c:pt idx="62">
                  <c:v>6.0535753783445401</c:v>
                </c:pt>
                <c:pt idx="63">
                  <c:v>5.00963449499221</c:v>
                </c:pt>
                <c:pt idx="64">
                  <c:v>3.7220473925356599</c:v>
                </c:pt>
                <c:pt idx="65">
                  <c:v>6.0535753783445401</c:v>
                </c:pt>
                <c:pt idx="66">
                  <c:v>2.16753707666108</c:v>
                </c:pt>
                <c:pt idx="67">
                  <c:v>2.7596209841446999</c:v>
                </c:pt>
                <c:pt idx="68">
                  <c:v>5.8160472654821902</c:v>
                </c:pt>
                <c:pt idx="69">
                  <c:v>4.0709468205657604</c:v>
                </c:pt>
                <c:pt idx="70">
                  <c:v>2.7596209841446999</c:v>
                </c:pt>
                <c:pt idx="71">
                  <c:v>2.44814100940693</c:v>
                </c:pt>
                <c:pt idx="72">
                  <c:v>5.00963449499221</c:v>
                </c:pt>
                <c:pt idx="73">
                  <c:v>3.6741751246223799</c:v>
                </c:pt>
                <c:pt idx="74">
                  <c:v>6.1751236847401296</c:v>
                </c:pt>
                <c:pt idx="75">
                  <c:v>5.00963449499221</c:v>
                </c:pt>
                <c:pt idx="76">
                  <c:v>3.65898607536396</c:v>
                </c:pt>
                <c:pt idx="77">
                  <c:v>6.0535753783445401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6250-4727-9871-3CECC51F4A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58731040"/>
        <c:axId val="1258729120"/>
      </c:lineChart>
      <c:lineChart>
        <c:grouping val="standard"/>
        <c:varyColors val="0"/>
        <c:ser>
          <c:idx val="2"/>
          <c:order val="2"/>
          <c:tx>
            <c:strRef>
              <c:f>ComplexityLvChosenParticipant!$D$4</c:f>
              <c:strCache>
                <c:ptCount val="1"/>
                <c:pt idx="0">
                  <c:v> Mean CICA Score</c:v>
                </c:pt>
              </c:strCache>
            </c:strRef>
          </c:tx>
          <c:spPr>
            <a:ln w="50800" cap="rnd">
              <a:solidFill>
                <a:srgbClr val="00B0F0"/>
              </a:solidFill>
              <a:prstDash val="sysDot"/>
              <a:round/>
            </a:ln>
            <a:effectLst/>
          </c:spPr>
          <c:marker>
            <c:symbol val="none"/>
          </c:marker>
          <c:dPt>
            <c:idx val="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37-6250-4727-9871-3CECC51F4A29}"/>
              </c:ext>
            </c:extLst>
          </c:dPt>
          <c:dPt>
            <c:idx val="1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38-6250-4727-9871-3CECC51F4A29}"/>
              </c:ext>
            </c:extLst>
          </c:dPt>
          <c:dPt>
            <c:idx val="2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39-6250-4727-9871-3CECC51F4A29}"/>
              </c:ext>
            </c:extLst>
          </c:dPt>
          <c:dPt>
            <c:idx val="3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3A-6250-4727-9871-3CECC51F4A29}"/>
              </c:ext>
            </c:extLst>
          </c:dPt>
          <c:dPt>
            <c:idx val="4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3B-6250-4727-9871-3CECC51F4A29}"/>
              </c:ext>
            </c:extLst>
          </c:dPt>
          <c:dPt>
            <c:idx val="5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3C-6250-4727-9871-3CECC51F4A29}"/>
              </c:ext>
            </c:extLst>
          </c:dPt>
          <c:dPt>
            <c:idx val="6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3D-6250-4727-9871-3CECC51F4A29}"/>
              </c:ext>
            </c:extLst>
          </c:dPt>
          <c:dPt>
            <c:idx val="7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3E-6250-4727-9871-3CECC51F4A29}"/>
              </c:ext>
            </c:extLst>
          </c:dPt>
          <c:dPt>
            <c:idx val="8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3F-6250-4727-9871-3CECC51F4A29}"/>
              </c:ext>
            </c:extLst>
          </c:dPt>
          <c:dPt>
            <c:idx val="9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40-6250-4727-9871-3CECC51F4A29}"/>
              </c:ext>
            </c:extLst>
          </c:dPt>
          <c:dPt>
            <c:idx val="1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41-6250-4727-9871-3CECC51F4A29}"/>
              </c:ext>
            </c:extLst>
          </c:dPt>
          <c:dPt>
            <c:idx val="11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42-6250-4727-9871-3CECC51F4A29}"/>
              </c:ext>
            </c:extLst>
          </c:dPt>
          <c:dPt>
            <c:idx val="12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43-6250-4727-9871-3CECC51F4A29}"/>
              </c:ext>
            </c:extLst>
          </c:dPt>
          <c:dPt>
            <c:idx val="13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44-6250-4727-9871-3CECC51F4A29}"/>
              </c:ext>
            </c:extLst>
          </c:dPt>
          <c:dPt>
            <c:idx val="14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45-6250-4727-9871-3CECC51F4A29}"/>
              </c:ext>
            </c:extLst>
          </c:dPt>
          <c:dPt>
            <c:idx val="15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46-6250-4727-9871-3CECC51F4A29}"/>
              </c:ext>
            </c:extLst>
          </c:dPt>
          <c:dPt>
            <c:idx val="16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47-6250-4727-9871-3CECC51F4A29}"/>
              </c:ext>
            </c:extLst>
          </c:dPt>
          <c:dPt>
            <c:idx val="17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48-6250-4727-9871-3CECC51F4A29}"/>
              </c:ext>
            </c:extLst>
          </c:dPt>
          <c:dPt>
            <c:idx val="18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49-6250-4727-9871-3CECC51F4A29}"/>
              </c:ext>
            </c:extLst>
          </c:dPt>
          <c:dPt>
            <c:idx val="19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4A-6250-4727-9871-3CECC51F4A29}"/>
              </c:ext>
            </c:extLst>
          </c:dPt>
          <c:dPt>
            <c:idx val="2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4B-6250-4727-9871-3CECC51F4A29}"/>
              </c:ext>
            </c:extLst>
          </c:dPt>
          <c:dPt>
            <c:idx val="21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4C-6250-4727-9871-3CECC51F4A29}"/>
              </c:ext>
            </c:extLst>
          </c:dPt>
          <c:dPt>
            <c:idx val="23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4D-6250-4727-9871-3CECC51F4A29}"/>
              </c:ext>
            </c:extLst>
          </c:dPt>
          <c:dPt>
            <c:idx val="24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4E-6250-4727-9871-3CECC51F4A29}"/>
              </c:ext>
            </c:extLst>
          </c:dPt>
          <c:dPt>
            <c:idx val="26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4F-6250-4727-9871-3CECC51F4A29}"/>
              </c:ext>
            </c:extLst>
          </c:dPt>
          <c:dPt>
            <c:idx val="34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B-D5C7-4222-8BAB-CA0BD6A1B369}"/>
              </c:ext>
            </c:extLst>
          </c:dPt>
          <c:dPt>
            <c:idx val="35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D-D5C7-4222-8BAB-CA0BD6A1B369}"/>
              </c:ext>
            </c:extLst>
          </c:dPt>
          <c:dPt>
            <c:idx val="36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F-D5C7-4222-8BAB-CA0BD6A1B369}"/>
              </c:ext>
            </c:extLst>
          </c:dPt>
          <c:dPt>
            <c:idx val="37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21-D5C7-4222-8BAB-CA0BD6A1B369}"/>
              </c:ext>
            </c:extLst>
          </c:dPt>
          <c:dPt>
            <c:idx val="38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23-D5C7-4222-8BAB-CA0BD6A1B369}"/>
              </c:ext>
            </c:extLst>
          </c:dPt>
          <c:dPt>
            <c:idx val="39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25-D5C7-4222-8BAB-CA0BD6A1B369}"/>
              </c:ext>
            </c:extLst>
          </c:dPt>
          <c:dPt>
            <c:idx val="4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27-D5C7-4222-8BAB-CA0BD6A1B369}"/>
              </c:ext>
            </c:extLst>
          </c:dPt>
          <c:dPt>
            <c:idx val="41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29-D5C7-4222-8BAB-CA0BD6A1B369}"/>
              </c:ext>
            </c:extLst>
          </c:dPt>
          <c:dPt>
            <c:idx val="42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2B-D5C7-4222-8BAB-CA0BD6A1B369}"/>
              </c:ext>
            </c:extLst>
          </c:dPt>
          <c:dPt>
            <c:idx val="43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2D-D5C7-4222-8BAB-CA0BD6A1B369}"/>
              </c:ext>
            </c:extLst>
          </c:dPt>
          <c:dPt>
            <c:idx val="44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2F-D5C7-4222-8BAB-CA0BD6A1B369}"/>
              </c:ext>
            </c:extLst>
          </c:dPt>
          <c:dPt>
            <c:idx val="45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31-D5C7-4222-8BAB-CA0BD6A1B369}"/>
              </c:ext>
            </c:extLst>
          </c:dPt>
          <c:dPt>
            <c:idx val="46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33-D5C7-4222-8BAB-CA0BD6A1B369}"/>
              </c:ext>
            </c:extLst>
          </c:dPt>
          <c:dPt>
            <c:idx val="47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35-D5C7-4222-8BAB-CA0BD6A1B369}"/>
              </c:ext>
            </c:extLst>
          </c:dPt>
          <c:dPt>
            <c:idx val="48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37-D5C7-4222-8BAB-CA0BD6A1B369}"/>
              </c:ext>
            </c:extLst>
          </c:dPt>
          <c:dPt>
            <c:idx val="49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39-D5C7-4222-8BAB-CA0BD6A1B369}"/>
              </c:ext>
            </c:extLst>
          </c:dPt>
          <c:dPt>
            <c:idx val="5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3B-D5C7-4222-8BAB-CA0BD6A1B369}"/>
              </c:ext>
            </c:extLst>
          </c:dPt>
          <c:dPt>
            <c:idx val="51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3D-D5C7-4222-8BAB-CA0BD6A1B369}"/>
              </c:ext>
            </c:extLst>
          </c:dPt>
          <c:dPt>
            <c:idx val="52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3F-D5C7-4222-8BAB-CA0BD6A1B369}"/>
              </c:ext>
            </c:extLst>
          </c:dPt>
          <c:dPt>
            <c:idx val="53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41-D5C7-4222-8BAB-CA0BD6A1B369}"/>
              </c:ext>
            </c:extLst>
          </c:dPt>
          <c:dPt>
            <c:idx val="54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43-D5C7-4222-8BAB-CA0BD6A1B369}"/>
              </c:ext>
            </c:extLst>
          </c:dPt>
          <c:dPt>
            <c:idx val="55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33-0068-483C-843B-2087575C58AD}"/>
              </c:ext>
            </c:extLst>
          </c:dPt>
          <c:dPt>
            <c:idx val="56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45-D5C7-4222-8BAB-CA0BD6A1B369}"/>
              </c:ext>
            </c:extLst>
          </c:dPt>
          <c:dPt>
            <c:idx val="57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47-D5C7-4222-8BAB-CA0BD6A1B369}"/>
              </c:ext>
            </c:extLst>
          </c:dPt>
          <c:dPt>
            <c:idx val="58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39-0068-483C-843B-2087575C58AD}"/>
              </c:ext>
            </c:extLst>
          </c:dPt>
          <c:dPt>
            <c:idx val="59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49-D5C7-4222-8BAB-CA0BD6A1B369}"/>
              </c:ext>
            </c:extLst>
          </c:dPt>
          <c:dPt>
            <c:idx val="6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3D-0068-483C-843B-2087575C58AD}"/>
              </c:ext>
            </c:extLst>
          </c:dPt>
          <c:dPt>
            <c:idx val="61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3F-0068-483C-843B-2087575C58AD}"/>
              </c:ext>
            </c:extLst>
          </c:dPt>
          <c:dPt>
            <c:idx val="62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41-0068-483C-843B-2087575C58AD}"/>
              </c:ext>
            </c:extLst>
          </c:dPt>
          <c:dPt>
            <c:idx val="63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43-0068-483C-843B-2087575C58AD}"/>
              </c:ext>
            </c:extLst>
          </c:dPt>
          <c:dPt>
            <c:idx val="64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45-0068-483C-843B-2087575C58AD}"/>
              </c:ext>
            </c:extLst>
          </c:dPt>
          <c:dPt>
            <c:idx val="65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47-0068-483C-843B-2087575C58AD}"/>
              </c:ext>
            </c:extLst>
          </c:dPt>
          <c:dPt>
            <c:idx val="66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49-0068-483C-843B-2087575C58AD}"/>
              </c:ext>
            </c:extLst>
          </c:dPt>
          <c:dPt>
            <c:idx val="67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4B-0068-483C-843B-2087575C58AD}"/>
              </c:ext>
            </c:extLst>
          </c:dPt>
          <c:dPt>
            <c:idx val="68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4D-0068-483C-843B-2087575C58AD}"/>
              </c:ext>
            </c:extLst>
          </c:dPt>
          <c:dPt>
            <c:idx val="69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4F-0068-483C-843B-2087575C58AD}"/>
              </c:ext>
            </c:extLst>
          </c:dPt>
          <c:dPt>
            <c:idx val="7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51-0068-483C-843B-2087575C58AD}"/>
              </c:ext>
            </c:extLst>
          </c:dPt>
          <c:dPt>
            <c:idx val="71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53-0068-483C-843B-2087575C58AD}"/>
              </c:ext>
            </c:extLst>
          </c:dPt>
          <c:dPt>
            <c:idx val="72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55-0068-483C-843B-2087575C58AD}"/>
              </c:ext>
            </c:extLst>
          </c:dPt>
          <c:dPt>
            <c:idx val="74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57-0068-483C-843B-2087575C58AD}"/>
              </c:ext>
            </c:extLst>
          </c:dPt>
          <c:dPt>
            <c:idx val="75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59-0068-483C-843B-2087575C58AD}"/>
              </c:ext>
            </c:extLst>
          </c:dPt>
          <c:dPt>
            <c:idx val="77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5B-0068-483C-843B-2087575C58AD}"/>
              </c:ext>
            </c:extLst>
          </c:dPt>
          <c:cat>
            <c:strRef>
              <c:f>ComplexityLvChosenParticipant!$A$5:$A$83</c:f>
              <c:strCache>
                <c:ptCount val="78"/>
                <c:pt idx="0">
                  <c:v>A1</c:v>
                </c:pt>
                <c:pt idx="1">
                  <c:v>A2</c:v>
                </c:pt>
                <c:pt idx="2">
                  <c:v>A3</c:v>
                </c:pt>
                <c:pt idx="3">
                  <c:v>B1</c:v>
                </c:pt>
                <c:pt idx="4">
                  <c:v>B2</c:v>
                </c:pt>
                <c:pt idx="5">
                  <c:v>B3</c:v>
                </c:pt>
                <c:pt idx="6">
                  <c:v>C1</c:v>
                </c:pt>
                <c:pt idx="7">
                  <c:v>C2</c:v>
                </c:pt>
                <c:pt idx="8">
                  <c:v>C3</c:v>
                </c:pt>
                <c:pt idx="9">
                  <c:v>D1</c:v>
                </c:pt>
                <c:pt idx="10">
                  <c:v>D2</c:v>
                </c:pt>
                <c:pt idx="11">
                  <c:v>D3</c:v>
                </c:pt>
                <c:pt idx="12">
                  <c:v>E1</c:v>
                </c:pt>
                <c:pt idx="13">
                  <c:v>E2</c:v>
                </c:pt>
                <c:pt idx="14">
                  <c:v>E3</c:v>
                </c:pt>
                <c:pt idx="15">
                  <c:v>F1</c:v>
                </c:pt>
                <c:pt idx="16">
                  <c:v>F2</c:v>
                </c:pt>
                <c:pt idx="17">
                  <c:v>F3</c:v>
                </c:pt>
                <c:pt idx="18">
                  <c:v>G1</c:v>
                </c:pt>
                <c:pt idx="19">
                  <c:v>G2</c:v>
                </c:pt>
                <c:pt idx="20">
                  <c:v>G3</c:v>
                </c:pt>
                <c:pt idx="21">
                  <c:v>H1</c:v>
                </c:pt>
                <c:pt idx="22">
                  <c:v>H2</c:v>
                </c:pt>
                <c:pt idx="23">
                  <c:v>H3</c:v>
                </c:pt>
                <c:pt idx="24">
                  <c:v>I1</c:v>
                </c:pt>
                <c:pt idx="25">
                  <c:v>I2</c:v>
                </c:pt>
                <c:pt idx="26">
                  <c:v>I3</c:v>
                </c:pt>
                <c:pt idx="27">
                  <c:v>J1</c:v>
                </c:pt>
                <c:pt idx="28">
                  <c:v>J2</c:v>
                </c:pt>
                <c:pt idx="29">
                  <c:v>J3</c:v>
                </c:pt>
                <c:pt idx="30">
                  <c:v>K1</c:v>
                </c:pt>
                <c:pt idx="31">
                  <c:v>K2</c:v>
                </c:pt>
                <c:pt idx="32">
                  <c:v>K3</c:v>
                </c:pt>
                <c:pt idx="33">
                  <c:v>L1</c:v>
                </c:pt>
                <c:pt idx="34">
                  <c:v>L2</c:v>
                </c:pt>
                <c:pt idx="35">
                  <c:v>L3</c:v>
                </c:pt>
                <c:pt idx="36">
                  <c:v>M1</c:v>
                </c:pt>
                <c:pt idx="37">
                  <c:v>M2</c:v>
                </c:pt>
                <c:pt idx="38">
                  <c:v>M3</c:v>
                </c:pt>
                <c:pt idx="39">
                  <c:v>N1</c:v>
                </c:pt>
                <c:pt idx="40">
                  <c:v>N2</c:v>
                </c:pt>
                <c:pt idx="41">
                  <c:v>N3</c:v>
                </c:pt>
                <c:pt idx="42">
                  <c:v>O1</c:v>
                </c:pt>
                <c:pt idx="43">
                  <c:v>O2</c:v>
                </c:pt>
                <c:pt idx="44">
                  <c:v>O3</c:v>
                </c:pt>
                <c:pt idx="45">
                  <c:v>P1</c:v>
                </c:pt>
                <c:pt idx="46">
                  <c:v>P2</c:v>
                </c:pt>
                <c:pt idx="47">
                  <c:v>P3</c:v>
                </c:pt>
                <c:pt idx="48">
                  <c:v>Q1</c:v>
                </c:pt>
                <c:pt idx="49">
                  <c:v>Q2</c:v>
                </c:pt>
                <c:pt idx="50">
                  <c:v>Q3</c:v>
                </c:pt>
                <c:pt idx="51">
                  <c:v>R1</c:v>
                </c:pt>
                <c:pt idx="52">
                  <c:v>R2</c:v>
                </c:pt>
                <c:pt idx="53">
                  <c:v>R3</c:v>
                </c:pt>
                <c:pt idx="54">
                  <c:v>S1</c:v>
                </c:pt>
                <c:pt idx="55">
                  <c:v>S2</c:v>
                </c:pt>
                <c:pt idx="56">
                  <c:v>S3</c:v>
                </c:pt>
                <c:pt idx="57">
                  <c:v>T1</c:v>
                </c:pt>
                <c:pt idx="58">
                  <c:v>T2</c:v>
                </c:pt>
                <c:pt idx="59">
                  <c:v>T3</c:v>
                </c:pt>
                <c:pt idx="60">
                  <c:v>U1</c:v>
                </c:pt>
                <c:pt idx="61">
                  <c:v>U2</c:v>
                </c:pt>
                <c:pt idx="62">
                  <c:v>U3</c:v>
                </c:pt>
                <c:pt idx="63">
                  <c:v>V1</c:v>
                </c:pt>
                <c:pt idx="64">
                  <c:v>V2</c:v>
                </c:pt>
                <c:pt idx="65">
                  <c:v>V3</c:v>
                </c:pt>
                <c:pt idx="66">
                  <c:v>W1</c:v>
                </c:pt>
                <c:pt idx="67">
                  <c:v>W2</c:v>
                </c:pt>
                <c:pt idx="68">
                  <c:v>W3</c:v>
                </c:pt>
                <c:pt idx="69">
                  <c:v>X1</c:v>
                </c:pt>
                <c:pt idx="70">
                  <c:v>X2</c:v>
                </c:pt>
                <c:pt idx="71">
                  <c:v>X3</c:v>
                </c:pt>
                <c:pt idx="72">
                  <c:v>Y1</c:v>
                </c:pt>
                <c:pt idx="73">
                  <c:v>Y2</c:v>
                </c:pt>
                <c:pt idx="74">
                  <c:v>Y3</c:v>
                </c:pt>
                <c:pt idx="75">
                  <c:v>Z1</c:v>
                </c:pt>
                <c:pt idx="76">
                  <c:v>Z2</c:v>
                </c:pt>
                <c:pt idx="77">
                  <c:v>Z3</c:v>
                </c:pt>
              </c:strCache>
            </c:strRef>
          </c:cat>
          <c:val>
            <c:numRef>
              <c:f>ComplexityLvChosenParticipant!$D$5:$D$83</c:f>
              <c:numCache>
                <c:formatCode>0.00</c:formatCode>
                <c:ptCount val="78"/>
                <c:pt idx="0">
                  <c:v>4.0542604535788609</c:v>
                </c:pt>
                <c:pt idx="1">
                  <c:v>4.0542604535788609</c:v>
                </c:pt>
                <c:pt idx="2">
                  <c:v>4.0542604535788609</c:v>
                </c:pt>
                <c:pt idx="3">
                  <c:v>4.0542604535788609</c:v>
                </c:pt>
                <c:pt idx="4">
                  <c:v>4.0542604535788609</c:v>
                </c:pt>
                <c:pt idx="5">
                  <c:v>4.0542604535788609</c:v>
                </c:pt>
                <c:pt idx="6">
                  <c:v>4.0542604535788609</c:v>
                </c:pt>
                <c:pt idx="7">
                  <c:v>4.0542604535788609</c:v>
                </c:pt>
                <c:pt idx="8">
                  <c:v>4.0542604535788609</c:v>
                </c:pt>
                <c:pt idx="9">
                  <c:v>4.0542604535788609</c:v>
                </c:pt>
                <c:pt idx="10">
                  <c:v>4.0542604535788609</c:v>
                </c:pt>
                <c:pt idx="11">
                  <c:v>4.0542604535788609</c:v>
                </c:pt>
                <c:pt idx="12">
                  <c:v>4.0542604535788609</c:v>
                </c:pt>
                <c:pt idx="13">
                  <c:v>4.0542604535788609</c:v>
                </c:pt>
                <c:pt idx="14">
                  <c:v>4.0542604535788609</c:v>
                </c:pt>
                <c:pt idx="15">
                  <c:v>4.0542604535788609</c:v>
                </c:pt>
                <c:pt idx="16">
                  <c:v>4.0542604535788609</c:v>
                </c:pt>
                <c:pt idx="17">
                  <c:v>4.0542604535788609</c:v>
                </c:pt>
                <c:pt idx="18">
                  <c:v>4.0542604535788609</c:v>
                </c:pt>
                <c:pt idx="19">
                  <c:v>4.0542604535788609</c:v>
                </c:pt>
                <c:pt idx="20">
                  <c:v>4.0542604535788609</c:v>
                </c:pt>
                <c:pt idx="21">
                  <c:v>4.0542604535788609</c:v>
                </c:pt>
                <c:pt idx="22">
                  <c:v>4.0542604535788609</c:v>
                </c:pt>
                <c:pt idx="23">
                  <c:v>4.0542604535788609</c:v>
                </c:pt>
                <c:pt idx="24">
                  <c:v>4.0542604535788609</c:v>
                </c:pt>
                <c:pt idx="25">
                  <c:v>4.0542604535788609</c:v>
                </c:pt>
                <c:pt idx="26">
                  <c:v>4.0542604535788609</c:v>
                </c:pt>
                <c:pt idx="27">
                  <c:v>4.0542604535788609</c:v>
                </c:pt>
                <c:pt idx="28">
                  <c:v>4.0542604535788609</c:v>
                </c:pt>
                <c:pt idx="29">
                  <c:v>4.0542604535788609</c:v>
                </c:pt>
                <c:pt idx="30">
                  <c:v>4.0542604535788609</c:v>
                </c:pt>
                <c:pt idx="31">
                  <c:v>4.0542604535788609</c:v>
                </c:pt>
                <c:pt idx="32">
                  <c:v>4.0542604535788609</c:v>
                </c:pt>
                <c:pt idx="33">
                  <c:v>4.0542604535788609</c:v>
                </c:pt>
                <c:pt idx="34">
                  <c:v>4.0542604535788609</c:v>
                </c:pt>
                <c:pt idx="35">
                  <c:v>4.0542604535788609</c:v>
                </c:pt>
                <c:pt idx="36">
                  <c:v>4.0542604535788609</c:v>
                </c:pt>
                <c:pt idx="37">
                  <c:v>4.0542604535788609</c:v>
                </c:pt>
                <c:pt idx="38">
                  <c:v>4.0542604535788609</c:v>
                </c:pt>
                <c:pt idx="39">
                  <c:v>4.0542604535788609</c:v>
                </c:pt>
                <c:pt idx="40">
                  <c:v>4.0542604535788609</c:v>
                </c:pt>
                <c:pt idx="41">
                  <c:v>4.0542604535788609</c:v>
                </c:pt>
                <c:pt idx="42">
                  <c:v>4.0542604535788609</c:v>
                </c:pt>
                <c:pt idx="43">
                  <c:v>4.0542604535788609</c:v>
                </c:pt>
                <c:pt idx="44">
                  <c:v>4.0542604535788609</c:v>
                </c:pt>
                <c:pt idx="45">
                  <c:v>4.0542604535788609</c:v>
                </c:pt>
                <c:pt idx="46">
                  <c:v>4.0542604535788609</c:v>
                </c:pt>
                <c:pt idx="47">
                  <c:v>4.0542604535788609</c:v>
                </c:pt>
                <c:pt idx="48">
                  <c:v>4.0542604535788609</c:v>
                </c:pt>
                <c:pt idx="49">
                  <c:v>4.0542604535788609</c:v>
                </c:pt>
                <c:pt idx="50">
                  <c:v>4.0542604535788609</c:v>
                </c:pt>
                <c:pt idx="51">
                  <c:v>4.0542604535788609</c:v>
                </c:pt>
                <c:pt idx="52">
                  <c:v>4.0542604535788609</c:v>
                </c:pt>
                <c:pt idx="53">
                  <c:v>4.0542604535788609</c:v>
                </c:pt>
                <c:pt idx="54">
                  <c:v>4.0542604535788609</c:v>
                </c:pt>
                <c:pt idx="55">
                  <c:v>4.0542604535788609</c:v>
                </c:pt>
                <c:pt idx="56">
                  <c:v>4.0542604535788609</c:v>
                </c:pt>
                <c:pt idx="57">
                  <c:v>4.0542604535788609</c:v>
                </c:pt>
                <c:pt idx="58">
                  <c:v>4.0542604535788609</c:v>
                </c:pt>
                <c:pt idx="59">
                  <c:v>4.0542604535788609</c:v>
                </c:pt>
                <c:pt idx="60">
                  <c:v>4.0542604535788609</c:v>
                </c:pt>
                <c:pt idx="61">
                  <c:v>4.0542604535788609</c:v>
                </c:pt>
                <c:pt idx="62">
                  <c:v>4.0542604535788609</c:v>
                </c:pt>
                <c:pt idx="63">
                  <c:v>4.0542604535788609</c:v>
                </c:pt>
                <c:pt idx="64">
                  <c:v>4.0542604535788609</c:v>
                </c:pt>
                <c:pt idx="65">
                  <c:v>4.0542604535788609</c:v>
                </c:pt>
                <c:pt idx="66">
                  <c:v>4.0542604535788609</c:v>
                </c:pt>
                <c:pt idx="67">
                  <c:v>4.0542604535788609</c:v>
                </c:pt>
                <c:pt idx="68">
                  <c:v>4.0542604535788609</c:v>
                </c:pt>
                <c:pt idx="69">
                  <c:v>4.0542604535788609</c:v>
                </c:pt>
                <c:pt idx="70">
                  <c:v>4.0542604535788609</c:v>
                </c:pt>
                <c:pt idx="71">
                  <c:v>4.0542604535788609</c:v>
                </c:pt>
                <c:pt idx="72">
                  <c:v>4.0542604535788609</c:v>
                </c:pt>
                <c:pt idx="73">
                  <c:v>4.0542604535788609</c:v>
                </c:pt>
                <c:pt idx="74">
                  <c:v>4.0542604535788609</c:v>
                </c:pt>
                <c:pt idx="75">
                  <c:v>4.0542604535788609</c:v>
                </c:pt>
                <c:pt idx="76">
                  <c:v>4.0542604535788609</c:v>
                </c:pt>
                <c:pt idx="77">
                  <c:v>4.0542604535788609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6250-4727-9871-3CECC51F4A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46347423"/>
        <c:axId val="746346463"/>
      </c:lineChart>
      <c:catAx>
        <c:axId val="12587310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Partipants Session</a:t>
                </a:r>
                <a:r>
                  <a:rPr lang="en-US" sz="1800" b="1" baseline="0"/>
                  <a:t> ID</a:t>
                </a:r>
                <a:endParaRPr lang="en-US" sz="1800" b="1"/>
              </a:p>
            </c:rich>
          </c:tx>
          <c:layout>
            <c:manualLayout>
              <c:xMode val="edge"/>
              <c:yMode val="edge"/>
              <c:x val="0.42130978183056939"/>
              <c:y val="0.8484335545838144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5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8729120"/>
        <c:crosses val="autoZero"/>
        <c:auto val="1"/>
        <c:lblAlgn val="ctr"/>
        <c:lblOffset val="100"/>
        <c:tickLblSkip val="1"/>
        <c:noMultiLvlLbl val="0"/>
      </c:catAx>
      <c:valAx>
        <c:axId val="1258729120"/>
        <c:scaling>
          <c:orientation val="minMax"/>
          <c:max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Facade Variation</a:t>
                </a:r>
              </a:p>
            </c:rich>
          </c:tx>
          <c:layout>
            <c:manualLayout>
              <c:xMode val="edge"/>
              <c:yMode val="edge"/>
              <c:x val="4.2119611446599847E-3"/>
              <c:y val="0.2821824219383670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8731040"/>
        <c:crosses val="autoZero"/>
        <c:crossBetween val="between"/>
        <c:majorUnit val="1"/>
      </c:valAx>
      <c:valAx>
        <c:axId val="746346463"/>
        <c:scaling>
          <c:orientation val="minMax"/>
          <c:max val="1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CICA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6347423"/>
        <c:crosses val="max"/>
        <c:crossBetween val="between"/>
      </c:valAx>
      <c:catAx>
        <c:axId val="74634742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74634646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6450636636073249"/>
          <c:y val="0.90166023203881762"/>
          <c:w val="0.46750381663476764"/>
          <c:h val="9.192995619175106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33311923972466406"/>
          <c:y val="0.11392777291727423"/>
          <c:w val="0.65218352335587682"/>
          <c:h val="0.6344293768834451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MainTable!$I$1</c:f>
              <c:strCache>
                <c:ptCount val="1"/>
                <c:pt idx="0">
                  <c:v>CICA Score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MainTable!$B$2:$B$80</c:f>
              <c:strCache>
                <c:ptCount val="78"/>
                <c:pt idx="0">
                  <c:v>A1</c:v>
                </c:pt>
                <c:pt idx="1">
                  <c:v>A2</c:v>
                </c:pt>
                <c:pt idx="2">
                  <c:v>A3</c:v>
                </c:pt>
                <c:pt idx="3">
                  <c:v>B1</c:v>
                </c:pt>
                <c:pt idx="4">
                  <c:v>B2</c:v>
                </c:pt>
                <c:pt idx="5">
                  <c:v>B3</c:v>
                </c:pt>
                <c:pt idx="6">
                  <c:v>C1</c:v>
                </c:pt>
                <c:pt idx="7">
                  <c:v>C2</c:v>
                </c:pt>
                <c:pt idx="8">
                  <c:v>C3</c:v>
                </c:pt>
                <c:pt idx="9">
                  <c:v>D1</c:v>
                </c:pt>
                <c:pt idx="10">
                  <c:v>D2</c:v>
                </c:pt>
                <c:pt idx="11">
                  <c:v>D3</c:v>
                </c:pt>
                <c:pt idx="12">
                  <c:v>E1</c:v>
                </c:pt>
                <c:pt idx="13">
                  <c:v>E2</c:v>
                </c:pt>
                <c:pt idx="14">
                  <c:v>E3</c:v>
                </c:pt>
                <c:pt idx="15">
                  <c:v>F1</c:v>
                </c:pt>
                <c:pt idx="16">
                  <c:v>F2</c:v>
                </c:pt>
                <c:pt idx="17">
                  <c:v>F3</c:v>
                </c:pt>
                <c:pt idx="18">
                  <c:v>G1</c:v>
                </c:pt>
                <c:pt idx="19">
                  <c:v>G2</c:v>
                </c:pt>
                <c:pt idx="20">
                  <c:v>G3</c:v>
                </c:pt>
                <c:pt idx="21">
                  <c:v>H1</c:v>
                </c:pt>
                <c:pt idx="22">
                  <c:v>H2</c:v>
                </c:pt>
                <c:pt idx="23">
                  <c:v>H3</c:v>
                </c:pt>
                <c:pt idx="24">
                  <c:v>I1</c:v>
                </c:pt>
                <c:pt idx="25">
                  <c:v>I2</c:v>
                </c:pt>
                <c:pt idx="26">
                  <c:v>I3</c:v>
                </c:pt>
                <c:pt idx="27">
                  <c:v>J1</c:v>
                </c:pt>
                <c:pt idx="28">
                  <c:v>J2</c:v>
                </c:pt>
                <c:pt idx="29">
                  <c:v>J3</c:v>
                </c:pt>
                <c:pt idx="30">
                  <c:v>K1</c:v>
                </c:pt>
                <c:pt idx="31">
                  <c:v>K2</c:v>
                </c:pt>
                <c:pt idx="32">
                  <c:v>K3</c:v>
                </c:pt>
                <c:pt idx="33">
                  <c:v>L1</c:v>
                </c:pt>
                <c:pt idx="34">
                  <c:v>L2</c:v>
                </c:pt>
                <c:pt idx="35">
                  <c:v>L3</c:v>
                </c:pt>
                <c:pt idx="36">
                  <c:v>M1</c:v>
                </c:pt>
                <c:pt idx="37">
                  <c:v>M2</c:v>
                </c:pt>
                <c:pt idx="38">
                  <c:v>M3</c:v>
                </c:pt>
                <c:pt idx="39">
                  <c:v>N1</c:v>
                </c:pt>
                <c:pt idx="40">
                  <c:v>N2</c:v>
                </c:pt>
                <c:pt idx="41">
                  <c:v>N3</c:v>
                </c:pt>
                <c:pt idx="42">
                  <c:v>O1</c:v>
                </c:pt>
                <c:pt idx="43">
                  <c:v>O2</c:v>
                </c:pt>
                <c:pt idx="44">
                  <c:v>O3</c:v>
                </c:pt>
                <c:pt idx="45">
                  <c:v>P1</c:v>
                </c:pt>
                <c:pt idx="46">
                  <c:v>P2</c:v>
                </c:pt>
                <c:pt idx="47">
                  <c:v>P3</c:v>
                </c:pt>
                <c:pt idx="48">
                  <c:v>Q1</c:v>
                </c:pt>
                <c:pt idx="49">
                  <c:v>Q2</c:v>
                </c:pt>
                <c:pt idx="50">
                  <c:v>Q3</c:v>
                </c:pt>
                <c:pt idx="51">
                  <c:v>R1</c:v>
                </c:pt>
                <c:pt idx="52">
                  <c:v>R2</c:v>
                </c:pt>
                <c:pt idx="53">
                  <c:v>R3</c:v>
                </c:pt>
                <c:pt idx="54">
                  <c:v>S1</c:v>
                </c:pt>
                <c:pt idx="55">
                  <c:v>S2</c:v>
                </c:pt>
                <c:pt idx="56">
                  <c:v>S3</c:v>
                </c:pt>
                <c:pt idx="57">
                  <c:v>T1</c:v>
                </c:pt>
                <c:pt idx="58">
                  <c:v>T2</c:v>
                </c:pt>
                <c:pt idx="59">
                  <c:v>T3</c:v>
                </c:pt>
                <c:pt idx="60">
                  <c:v>U1</c:v>
                </c:pt>
                <c:pt idx="61">
                  <c:v>U2</c:v>
                </c:pt>
                <c:pt idx="62">
                  <c:v>U3</c:v>
                </c:pt>
                <c:pt idx="63">
                  <c:v>V1</c:v>
                </c:pt>
                <c:pt idx="64">
                  <c:v>V2</c:v>
                </c:pt>
                <c:pt idx="65">
                  <c:v>V3</c:v>
                </c:pt>
                <c:pt idx="66">
                  <c:v>W1</c:v>
                </c:pt>
                <c:pt idx="67">
                  <c:v>W2</c:v>
                </c:pt>
                <c:pt idx="68">
                  <c:v>W3</c:v>
                </c:pt>
                <c:pt idx="69">
                  <c:v>X1</c:v>
                </c:pt>
                <c:pt idx="70">
                  <c:v>X2</c:v>
                </c:pt>
                <c:pt idx="71">
                  <c:v>X3</c:v>
                </c:pt>
                <c:pt idx="72">
                  <c:v>Y1</c:v>
                </c:pt>
                <c:pt idx="73">
                  <c:v>Y2</c:v>
                </c:pt>
                <c:pt idx="74">
                  <c:v>Y3</c:v>
                </c:pt>
                <c:pt idx="75">
                  <c:v>Z1</c:v>
                </c:pt>
                <c:pt idx="76">
                  <c:v>Z2</c:v>
                </c:pt>
                <c:pt idx="77">
                  <c:v>Z3</c:v>
                </c:pt>
              </c:strCache>
            </c:strRef>
          </c:cat>
          <c:val>
            <c:numRef>
              <c:f>MainTable!$I$2:$I$80</c:f>
              <c:numCache>
                <c:formatCode>0.00</c:formatCode>
                <c:ptCount val="78"/>
                <c:pt idx="0">
                  <c:v>4.0709468205657604</c:v>
                </c:pt>
                <c:pt idx="1">
                  <c:v>3.3810580167354498</c:v>
                </c:pt>
                <c:pt idx="2">
                  <c:v>2.44814100940693</c:v>
                </c:pt>
                <c:pt idx="3">
                  <c:v>3.1046169383721902</c:v>
                </c:pt>
                <c:pt idx="4">
                  <c:v>3.4953594781301298</c:v>
                </c:pt>
                <c:pt idx="5">
                  <c:v>6.0535753783445401</c:v>
                </c:pt>
                <c:pt idx="6">
                  <c:v>4.6414756526268901</c:v>
                </c:pt>
                <c:pt idx="7">
                  <c:v>3.4953594781301298</c:v>
                </c:pt>
                <c:pt idx="8">
                  <c:v>5.5513785927583097</c:v>
                </c:pt>
                <c:pt idx="9">
                  <c:v>4.0709468205657604</c:v>
                </c:pt>
                <c:pt idx="10">
                  <c:v>3.3810580167354498</c:v>
                </c:pt>
                <c:pt idx="11">
                  <c:v>2.44814100940693</c:v>
                </c:pt>
                <c:pt idx="12">
                  <c:v>4.0709468205657604</c:v>
                </c:pt>
                <c:pt idx="13">
                  <c:v>2.7596209841446999</c:v>
                </c:pt>
                <c:pt idx="14">
                  <c:v>5.6098050139362297</c:v>
                </c:pt>
                <c:pt idx="15">
                  <c:v>4.7471604313498101</c:v>
                </c:pt>
                <c:pt idx="16">
                  <c:v>3.65898607536396</c:v>
                </c:pt>
                <c:pt idx="17">
                  <c:v>3.8040117432535898</c:v>
                </c:pt>
                <c:pt idx="18">
                  <c:v>5.00963449499221</c:v>
                </c:pt>
                <c:pt idx="19">
                  <c:v>3.3810580167354498</c:v>
                </c:pt>
                <c:pt idx="20">
                  <c:v>5.6098050139362297</c:v>
                </c:pt>
                <c:pt idx="21">
                  <c:v>2.16753707666108</c:v>
                </c:pt>
                <c:pt idx="22">
                  <c:v>2.1269954637560202</c:v>
                </c:pt>
                <c:pt idx="23">
                  <c:v>2.44814100940693</c:v>
                </c:pt>
                <c:pt idx="24">
                  <c:v>4.0709468205657604</c:v>
                </c:pt>
                <c:pt idx="25">
                  <c:v>3.6741751246223799</c:v>
                </c:pt>
                <c:pt idx="26">
                  <c:v>3.8040117432535898</c:v>
                </c:pt>
                <c:pt idx="27">
                  <c:v>4.8169373660429304</c:v>
                </c:pt>
                <c:pt idx="28">
                  <c:v>2.1269954637560202</c:v>
                </c:pt>
                <c:pt idx="29">
                  <c:v>6.1751236847401296</c:v>
                </c:pt>
                <c:pt idx="30">
                  <c:v>4.8155578021165404</c:v>
                </c:pt>
                <c:pt idx="31">
                  <c:v>3.65898607536396</c:v>
                </c:pt>
                <c:pt idx="32">
                  <c:v>6.0535753783445401</c:v>
                </c:pt>
                <c:pt idx="33">
                  <c:v>4.0709468205657604</c:v>
                </c:pt>
                <c:pt idx="34">
                  <c:v>3.6741751246223799</c:v>
                </c:pt>
                <c:pt idx="35">
                  <c:v>3.8040117432535898</c:v>
                </c:pt>
                <c:pt idx="36">
                  <c:v>4.6414756526268901</c:v>
                </c:pt>
                <c:pt idx="37">
                  <c:v>2.1269954637560202</c:v>
                </c:pt>
                <c:pt idx="38">
                  <c:v>4.1463703057165198</c:v>
                </c:pt>
                <c:pt idx="39">
                  <c:v>4.6414756526268901</c:v>
                </c:pt>
                <c:pt idx="40">
                  <c:v>2.1269954637560202</c:v>
                </c:pt>
                <c:pt idx="41">
                  <c:v>6.0535753783445401</c:v>
                </c:pt>
                <c:pt idx="42">
                  <c:v>5.00963449499221</c:v>
                </c:pt>
                <c:pt idx="43">
                  <c:v>3.4953594781301298</c:v>
                </c:pt>
                <c:pt idx="44">
                  <c:v>3.8040117432535898</c:v>
                </c:pt>
                <c:pt idx="45">
                  <c:v>3.1046169383721902</c:v>
                </c:pt>
                <c:pt idx="46">
                  <c:v>2.1269954637560202</c:v>
                </c:pt>
                <c:pt idx="47">
                  <c:v>2.44814100940693</c:v>
                </c:pt>
                <c:pt idx="48">
                  <c:v>4.2098927989796504</c:v>
                </c:pt>
                <c:pt idx="49">
                  <c:v>3.3810580167354498</c:v>
                </c:pt>
                <c:pt idx="50">
                  <c:v>4.1463703057165198</c:v>
                </c:pt>
                <c:pt idx="51">
                  <c:v>4.8155578021165404</c:v>
                </c:pt>
                <c:pt idx="52">
                  <c:v>3.6741751246223799</c:v>
                </c:pt>
                <c:pt idx="53">
                  <c:v>6.1141652622381102</c:v>
                </c:pt>
                <c:pt idx="54">
                  <c:v>4.0709468205657604</c:v>
                </c:pt>
                <c:pt idx="55">
                  <c:v>2.7596209841446999</c:v>
                </c:pt>
                <c:pt idx="56">
                  <c:v>3.8040117432535898</c:v>
                </c:pt>
                <c:pt idx="57">
                  <c:v>4.6414756526268901</c:v>
                </c:pt>
                <c:pt idx="58">
                  <c:v>3.7220473925356599</c:v>
                </c:pt>
                <c:pt idx="59">
                  <c:v>6.0535753783445401</c:v>
                </c:pt>
                <c:pt idx="60">
                  <c:v>5.00963449499221</c:v>
                </c:pt>
                <c:pt idx="61">
                  <c:v>3.3810580167354498</c:v>
                </c:pt>
                <c:pt idx="62">
                  <c:v>6.0535753783445401</c:v>
                </c:pt>
                <c:pt idx="63">
                  <c:v>5.00963449499221</c:v>
                </c:pt>
                <c:pt idx="64">
                  <c:v>3.7220473925356599</c:v>
                </c:pt>
                <c:pt idx="65">
                  <c:v>6.0535753783445401</c:v>
                </c:pt>
                <c:pt idx="66">
                  <c:v>2.16753707666108</c:v>
                </c:pt>
                <c:pt idx="67">
                  <c:v>2.7596209841446999</c:v>
                </c:pt>
                <c:pt idx="68">
                  <c:v>5.8160472654821902</c:v>
                </c:pt>
                <c:pt idx="69">
                  <c:v>4.0709468205657604</c:v>
                </c:pt>
                <c:pt idx="70">
                  <c:v>2.7596209841446999</c:v>
                </c:pt>
                <c:pt idx="71">
                  <c:v>2.44814100940693</c:v>
                </c:pt>
                <c:pt idx="72">
                  <c:v>5.00963449499221</c:v>
                </c:pt>
                <c:pt idx="73">
                  <c:v>3.6741751246223799</c:v>
                </c:pt>
                <c:pt idx="74">
                  <c:v>6.1751236847401296</c:v>
                </c:pt>
                <c:pt idx="75">
                  <c:v>5.00963449499221</c:v>
                </c:pt>
                <c:pt idx="76">
                  <c:v>3.65898607536396</c:v>
                </c:pt>
                <c:pt idx="77">
                  <c:v>6.0535753783445401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DB-4C6F-A669-DFA7141D7B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57925359"/>
        <c:axId val="1157923919"/>
      </c:barChart>
      <c:lineChart>
        <c:grouping val="standard"/>
        <c:varyColors val="0"/>
        <c:ser>
          <c:idx val="1"/>
          <c:order val="1"/>
          <c:tx>
            <c:strRef>
              <c:f>MainTable!$T$1</c:f>
              <c:strCache>
                <c:ptCount val="1"/>
                <c:pt idx="0">
                  <c:v>Mean</c:v>
                </c:pt>
              </c:strCache>
            </c:strRef>
          </c:tx>
          <c:spPr>
            <a:ln w="28575" cap="rnd">
              <a:solidFill>
                <a:srgbClr val="00B0F0"/>
              </a:solidFill>
              <a:prstDash val="sysDot"/>
              <a:round/>
            </a:ln>
            <a:effectLst/>
          </c:spPr>
          <c:marker>
            <c:symbol val="none"/>
          </c:marker>
          <c:dLbls>
            <c:dLbl>
              <c:idx val="54"/>
              <c:layout>
                <c:manualLayout>
                  <c:x val="-0.22624862864364184"/>
                  <c:y val="-0.25564895976053309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lang="en-US" sz="1600" b="0" i="0" u="none" strike="noStrike" kern="1200" baseline="0">
                        <a:solidFill>
                          <a:schemeClr val="bg2">
                            <a:lumMod val="50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1600" b="0">
                        <a:solidFill>
                          <a:schemeClr val="bg2">
                            <a:lumMod val="50000"/>
                          </a:schemeClr>
                        </a:solidFill>
                      </a:rPr>
                      <a:t>4.05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lang="en-US" sz="1600" b="0" i="0" u="none" strike="noStrike" kern="1200" baseline="0">
                      <a:solidFill>
                        <a:schemeClr val="bg2">
                          <a:lumMod val="5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1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0278680442722433"/>
                      <c:h val="0.11732269708424811"/>
                    </c:manualLayout>
                  </c15:layout>
                  <c15:showDataLabelsRange val="0"/>
                </c:ext>
                <c:ext xmlns:c16="http://schemas.microsoft.com/office/drawing/2014/chart" uri="{C3380CC4-5D6E-409C-BE32-E72D297353CC}">
                  <c16:uniqueId val="{00000003-3EDB-4C6F-A669-DFA7141D7BB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1000" b="0" i="0" u="none" strike="noStrike" kern="1200" baseline="0">
                    <a:solidFill>
                      <a:schemeClr val="bg2">
                        <a:lumMod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MainTable!$B$2:$B$80</c:f>
              <c:strCache>
                <c:ptCount val="78"/>
                <c:pt idx="0">
                  <c:v>A1</c:v>
                </c:pt>
                <c:pt idx="1">
                  <c:v>A2</c:v>
                </c:pt>
                <c:pt idx="2">
                  <c:v>A3</c:v>
                </c:pt>
                <c:pt idx="3">
                  <c:v>B1</c:v>
                </c:pt>
                <c:pt idx="4">
                  <c:v>B2</c:v>
                </c:pt>
                <c:pt idx="5">
                  <c:v>B3</c:v>
                </c:pt>
                <c:pt idx="6">
                  <c:v>C1</c:v>
                </c:pt>
                <c:pt idx="7">
                  <c:v>C2</c:v>
                </c:pt>
                <c:pt idx="8">
                  <c:v>C3</c:v>
                </c:pt>
                <c:pt idx="9">
                  <c:v>D1</c:v>
                </c:pt>
                <c:pt idx="10">
                  <c:v>D2</c:v>
                </c:pt>
                <c:pt idx="11">
                  <c:v>D3</c:v>
                </c:pt>
                <c:pt idx="12">
                  <c:v>E1</c:v>
                </c:pt>
                <c:pt idx="13">
                  <c:v>E2</c:v>
                </c:pt>
                <c:pt idx="14">
                  <c:v>E3</c:v>
                </c:pt>
                <c:pt idx="15">
                  <c:v>F1</c:v>
                </c:pt>
                <c:pt idx="16">
                  <c:v>F2</c:v>
                </c:pt>
                <c:pt idx="17">
                  <c:v>F3</c:v>
                </c:pt>
                <c:pt idx="18">
                  <c:v>G1</c:v>
                </c:pt>
                <c:pt idx="19">
                  <c:v>G2</c:v>
                </c:pt>
                <c:pt idx="20">
                  <c:v>G3</c:v>
                </c:pt>
                <c:pt idx="21">
                  <c:v>H1</c:v>
                </c:pt>
                <c:pt idx="22">
                  <c:v>H2</c:v>
                </c:pt>
                <c:pt idx="23">
                  <c:v>H3</c:v>
                </c:pt>
                <c:pt idx="24">
                  <c:v>I1</c:v>
                </c:pt>
                <c:pt idx="25">
                  <c:v>I2</c:v>
                </c:pt>
                <c:pt idx="26">
                  <c:v>I3</c:v>
                </c:pt>
                <c:pt idx="27">
                  <c:v>J1</c:v>
                </c:pt>
                <c:pt idx="28">
                  <c:v>J2</c:v>
                </c:pt>
                <c:pt idx="29">
                  <c:v>J3</c:v>
                </c:pt>
                <c:pt idx="30">
                  <c:v>K1</c:v>
                </c:pt>
                <c:pt idx="31">
                  <c:v>K2</c:v>
                </c:pt>
                <c:pt idx="32">
                  <c:v>K3</c:v>
                </c:pt>
                <c:pt idx="33">
                  <c:v>L1</c:v>
                </c:pt>
                <c:pt idx="34">
                  <c:v>L2</c:v>
                </c:pt>
                <c:pt idx="35">
                  <c:v>L3</c:v>
                </c:pt>
                <c:pt idx="36">
                  <c:v>M1</c:v>
                </c:pt>
                <c:pt idx="37">
                  <c:v>M2</c:v>
                </c:pt>
                <c:pt idx="38">
                  <c:v>M3</c:v>
                </c:pt>
                <c:pt idx="39">
                  <c:v>N1</c:v>
                </c:pt>
                <c:pt idx="40">
                  <c:v>N2</c:v>
                </c:pt>
                <c:pt idx="41">
                  <c:v>N3</c:v>
                </c:pt>
                <c:pt idx="42">
                  <c:v>O1</c:v>
                </c:pt>
                <c:pt idx="43">
                  <c:v>O2</c:v>
                </c:pt>
                <c:pt idx="44">
                  <c:v>O3</c:v>
                </c:pt>
                <c:pt idx="45">
                  <c:v>P1</c:v>
                </c:pt>
                <c:pt idx="46">
                  <c:v>P2</c:v>
                </c:pt>
                <c:pt idx="47">
                  <c:v>P3</c:v>
                </c:pt>
                <c:pt idx="48">
                  <c:v>Q1</c:v>
                </c:pt>
                <c:pt idx="49">
                  <c:v>Q2</c:v>
                </c:pt>
                <c:pt idx="50">
                  <c:v>Q3</c:v>
                </c:pt>
                <c:pt idx="51">
                  <c:v>R1</c:v>
                </c:pt>
                <c:pt idx="52">
                  <c:v>R2</c:v>
                </c:pt>
                <c:pt idx="53">
                  <c:v>R3</c:v>
                </c:pt>
                <c:pt idx="54">
                  <c:v>S1</c:v>
                </c:pt>
                <c:pt idx="55">
                  <c:v>S2</c:v>
                </c:pt>
                <c:pt idx="56">
                  <c:v>S3</c:v>
                </c:pt>
                <c:pt idx="57">
                  <c:v>T1</c:v>
                </c:pt>
                <c:pt idx="58">
                  <c:v>T2</c:v>
                </c:pt>
                <c:pt idx="59">
                  <c:v>T3</c:v>
                </c:pt>
                <c:pt idx="60">
                  <c:v>U1</c:v>
                </c:pt>
                <c:pt idx="61">
                  <c:v>U2</c:v>
                </c:pt>
                <c:pt idx="62">
                  <c:v>U3</c:v>
                </c:pt>
                <c:pt idx="63">
                  <c:v>V1</c:v>
                </c:pt>
                <c:pt idx="64">
                  <c:v>V2</c:v>
                </c:pt>
                <c:pt idx="65">
                  <c:v>V3</c:v>
                </c:pt>
                <c:pt idx="66">
                  <c:v>W1</c:v>
                </c:pt>
                <c:pt idx="67">
                  <c:v>W2</c:v>
                </c:pt>
                <c:pt idx="68">
                  <c:v>W3</c:v>
                </c:pt>
                <c:pt idx="69">
                  <c:v>X1</c:v>
                </c:pt>
                <c:pt idx="70">
                  <c:v>X2</c:v>
                </c:pt>
                <c:pt idx="71">
                  <c:v>X3</c:v>
                </c:pt>
                <c:pt idx="72">
                  <c:v>Y1</c:v>
                </c:pt>
                <c:pt idx="73">
                  <c:v>Y2</c:v>
                </c:pt>
                <c:pt idx="74">
                  <c:v>Y3</c:v>
                </c:pt>
                <c:pt idx="75">
                  <c:v>Z1</c:v>
                </c:pt>
                <c:pt idx="76">
                  <c:v>Z2</c:v>
                </c:pt>
                <c:pt idx="77">
                  <c:v>Z3</c:v>
                </c:pt>
              </c:strCache>
            </c:strRef>
          </c:cat>
          <c:val>
            <c:numRef>
              <c:f>MainTable!$T$2:$T$80</c:f>
              <c:numCache>
                <c:formatCode>0.0</c:formatCode>
                <c:ptCount val="78"/>
                <c:pt idx="0">
                  <c:v>4.0542604535788609</c:v>
                </c:pt>
                <c:pt idx="1">
                  <c:v>4.0542604535788609</c:v>
                </c:pt>
                <c:pt idx="2">
                  <c:v>4.0542604535788609</c:v>
                </c:pt>
                <c:pt idx="3">
                  <c:v>4.0542604535788609</c:v>
                </c:pt>
                <c:pt idx="4">
                  <c:v>4.0542604535788609</c:v>
                </c:pt>
                <c:pt idx="5">
                  <c:v>4.0542604535788609</c:v>
                </c:pt>
                <c:pt idx="6">
                  <c:v>4.0542604535788609</c:v>
                </c:pt>
                <c:pt idx="7">
                  <c:v>4.0542604535788609</c:v>
                </c:pt>
                <c:pt idx="8">
                  <c:v>4.0542604535788609</c:v>
                </c:pt>
                <c:pt idx="9">
                  <c:v>4.0542604535788609</c:v>
                </c:pt>
                <c:pt idx="10">
                  <c:v>4.0542604535788609</c:v>
                </c:pt>
                <c:pt idx="11">
                  <c:v>4.0542604535788609</c:v>
                </c:pt>
                <c:pt idx="12">
                  <c:v>4.0542604535788609</c:v>
                </c:pt>
                <c:pt idx="13">
                  <c:v>4.0542604535788609</c:v>
                </c:pt>
                <c:pt idx="14">
                  <c:v>4.0542604535788609</c:v>
                </c:pt>
                <c:pt idx="15">
                  <c:v>4.0542604535788609</c:v>
                </c:pt>
                <c:pt idx="16">
                  <c:v>4.0542604535788609</c:v>
                </c:pt>
                <c:pt idx="17">
                  <c:v>4.0542604535788609</c:v>
                </c:pt>
                <c:pt idx="18">
                  <c:v>4.0542604535788609</c:v>
                </c:pt>
                <c:pt idx="19">
                  <c:v>4.0542604535788609</c:v>
                </c:pt>
                <c:pt idx="20">
                  <c:v>4.0542604535788609</c:v>
                </c:pt>
                <c:pt idx="21">
                  <c:v>4.0542604535788609</c:v>
                </c:pt>
                <c:pt idx="22">
                  <c:v>4.0542604535788609</c:v>
                </c:pt>
                <c:pt idx="23">
                  <c:v>4.0542604535788609</c:v>
                </c:pt>
                <c:pt idx="24">
                  <c:v>4.0542604535788609</c:v>
                </c:pt>
                <c:pt idx="25">
                  <c:v>4.0542604535788609</c:v>
                </c:pt>
                <c:pt idx="26">
                  <c:v>4.0542604535788609</c:v>
                </c:pt>
                <c:pt idx="27">
                  <c:v>4.0542604535788609</c:v>
                </c:pt>
                <c:pt idx="28">
                  <c:v>4.0542604535788609</c:v>
                </c:pt>
                <c:pt idx="29">
                  <c:v>4.0542604535788609</c:v>
                </c:pt>
                <c:pt idx="30">
                  <c:v>4.0542604535788609</c:v>
                </c:pt>
                <c:pt idx="31">
                  <c:v>4.0542604535788609</c:v>
                </c:pt>
                <c:pt idx="32">
                  <c:v>4.0542604535788609</c:v>
                </c:pt>
                <c:pt idx="33">
                  <c:v>4.0542604535788609</c:v>
                </c:pt>
                <c:pt idx="34">
                  <c:v>4.0542604535788609</c:v>
                </c:pt>
                <c:pt idx="35">
                  <c:v>4.0542604535788609</c:v>
                </c:pt>
                <c:pt idx="36">
                  <c:v>4.0542604535788609</c:v>
                </c:pt>
                <c:pt idx="37">
                  <c:v>4.0542604535788609</c:v>
                </c:pt>
                <c:pt idx="38">
                  <c:v>4.0542604535788609</c:v>
                </c:pt>
                <c:pt idx="39">
                  <c:v>4.0542604535788609</c:v>
                </c:pt>
                <c:pt idx="40">
                  <c:v>4.0542604535788609</c:v>
                </c:pt>
                <c:pt idx="41">
                  <c:v>4.0542604535788609</c:v>
                </c:pt>
                <c:pt idx="42">
                  <c:v>4.0542604535788609</c:v>
                </c:pt>
                <c:pt idx="43">
                  <c:v>4.0542604535788609</c:v>
                </c:pt>
                <c:pt idx="44">
                  <c:v>4.0542604535788609</c:v>
                </c:pt>
                <c:pt idx="45">
                  <c:v>4.0542604535788609</c:v>
                </c:pt>
                <c:pt idx="46">
                  <c:v>4.0542604535788609</c:v>
                </c:pt>
                <c:pt idx="47">
                  <c:v>4.0542604535788609</c:v>
                </c:pt>
                <c:pt idx="48">
                  <c:v>4.0542604535788609</c:v>
                </c:pt>
                <c:pt idx="49">
                  <c:v>4.0542604535788609</c:v>
                </c:pt>
                <c:pt idx="50">
                  <c:v>4.0542604535788609</c:v>
                </c:pt>
                <c:pt idx="51">
                  <c:v>4.0542604535788609</c:v>
                </c:pt>
                <c:pt idx="52">
                  <c:v>4.0542604535788609</c:v>
                </c:pt>
                <c:pt idx="53">
                  <c:v>4.0542604535788609</c:v>
                </c:pt>
                <c:pt idx="54">
                  <c:v>4.0542604535788609</c:v>
                </c:pt>
                <c:pt idx="55">
                  <c:v>4.0542604535788609</c:v>
                </c:pt>
                <c:pt idx="56">
                  <c:v>4.0542604535788609</c:v>
                </c:pt>
                <c:pt idx="57">
                  <c:v>4.0542604535788609</c:v>
                </c:pt>
                <c:pt idx="58">
                  <c:v>4.0542604535788609</c:v>
                </c:pt>
                <c:pt idx="59">
                  <c:v>4.0542604535788609</c:v>
                </c:pt>
                <c:pt idx="60">
                  <c:v>4.0542604535788609</c:v>
                </c:pt>
                <c:pt idx="61">
                  <c:v>4.0542604535788609</c:v>
                </c:pt>
                <c:pt idx="62">
                  <c:v>4.0542604535788609</c:v>
                </c:pt>
                <c:pt idx="63">
                  <c:v>4.0542604535788609</c:v>
                </c:pt>
                <c:pt idx="64">
                  <c:v>4.0542604535788609</c:v>
                </c:pt>
                <c:pt idx="65">
                  <c:v>4.0542604535788609</c:v>
                </c:pt>
                <c:pt idx="66">
                  <c:v>4.0542604535788609</c:v>
                </c:pt>
                <c:pt idx="67">
                  <c:v>4.0542604535788609</c:v>
                </c:pt>
                <c:pt idx="68">
                  <c:v>4.0542604535788609</c:v>
                </c:pt>
                <c:pt idx="69">
                  <c:v>4.0542604535788609</c:v>
                </c:pt>
                <c:pt idx="70">
                  <c:v>4.0542604535788609</c:v>
                </c:pt>
                <c:pt idx="71">
                  <c:v>4.0542604535788609</c:v>
                </c:pt>
                <c:pt idx="72">
                  <c:v>4.0542604535788609</c:v>
                </c:pt>
                <c:pt idx="73">
                  <c:v>4.0542604535788609</c:v>
                </c:pt>
                <c:pt idx="74">
                  <c:v>4.0542604535788609</c:v>
                </c:pt>
                <c:pt idx="75">
                  <c:v>4.0542604535788609</c:v>
                </c:pt>
                <c:pt idx="76">
                  <c:v>4.0542604535788609</c:v>
                </c:pt>
                <c:pt idx="77">
                  <c:v>4.0542604535788609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EDB-4C6F-A669-DFA7141D7B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7925359"/>
        <c:axId val="1157923919"/>
      </c:lineChart>
      <c:catAx>
        <c:axId val="1157925359"/>
        <c:scaling>
          <c:orientation val="minMax"/>
        </c:scaling>
        <c:delete val="1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200" b="1" i="0" u="none" strike="noStrike" kern="1200" baseline="0">
                    <a:solidFill>
                      <a:schemeClr val="bg2">
                        <a:lumMod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>
                    <a:solidFill>
                      <a:schemeClr val="bg2">
                        <a:lumMod val="50000"/>
                      </a:schemeClr>
                    </a:solidFill>
                  </a:rPr>
                  <a:t>Participants ID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200" b="1" i="0" u="none" strike="noStrike" kern="1200" baseline="0">
                  <a:solidFill>
                    <a:schemeClr val="bg2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crossAx val="1157923919"/>
        <c:crosses val="autoZero"/>
        <c:auto val="1"/>
        <c:lblAlgn val="ctr"/>
        <c:lblOffset val="100"/>
        <c:noMultiLvlLbl val="0"/>
      </c:catAx>
      <c:valAx>
        <c:axId val="1157923919"/>
        <c:scaling>
          <c:orientation val="minMax"/>
          <c:max val="1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200" b="0" i="0" u="none" strike="noStrike" kern="1200" baseline="0">
                <a:solidFill>
                  <a:schemeClr val="bg2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79253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Probability (%)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00B0F0"/>
              </a:solidFill>
              <a:ln w="38100">
                <a:solidFill>
                  <a:srgbClr val="00B0F0"/>
                </a:solidFill>
              </a:ln>
              <a:effectLst/>
            </c:spPr>
          </c:marker>
          <c:dLbls>
            <c:dLbl>
              <c:idx val="17"/>
              <c:layout>
                <c:manualLayout>
                  <c:x val="0.21251672394900328"/>
                  <c:y val="3.3620649245507728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600" b="1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1600" b="1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</a:rPr>
                      <a:t>Mean = 3.82, 40%; SD = 13%</a:t>
                    </a:r>
                  </a:p>
                </c:rich>
              </c:tx>
              <c:spPr>
                <a:solidFill>
                  <a:schemeClr val="bg1">
                    <a:alpha val="38000"/>
                  </a:schemeClr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60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4600009407823761"/>
                      <c:h val="0.26324204849439203"/>
                    </c:manualLayout>
                  </c15:layout>
                  <c15:showDataLabelsRange val="0"/>
                </c:ext>
                <c:ext xmlns:c16="http://schemas.microsoft.com/office/drawing/2014/chart" uri="{C3380CC4-5D6E-409C-BE32-E72D297353CC}">
                  <c16:uniqueId val="{00000000-349D-45D2-9A05-89A8BE5F3E9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50800" cap="rnd">
                <a:solidFill>
                  <a:schemeClr val="bg1">
                    <a:lumMod val="75000"/>
                  </a:schemeClr>
                </a:solidFill>
                <a:prstDash val="sysDot"/>
              </a:ln>
              <a:effectLst/>
            </c:spPr>
            <c:trendlineType val="poly"/>
            <c:order val="3"/>
            <c:dispRSqr val="0"/>
            <c:dispEq val="0"/>
          </c:trendline>
          <c:errBars>
            <c:errDir val="y"/>
            <c:errBarType val="minus"/>
            <c:errValType val="cust"/>
            <c:noEndCap val="0"/>
            <c:plus>
              <c:numLit>
                <c:formatCode>General</c:formatCode>
                <c:ptCount val="1"/>
                <c:pt idx="0">
                  <c:v>1</c:v>
                </c:pt>
              </c:numLit>
            </c:plus>
            <c:minus>
              <c:numRef>
                <c:f>MainTable!$W$3:$W$29</c:f>
                <c:numCache>
                  <c:formatCode>General</c:formatCode>
                  <c:ptCount val="27"/>
                  <c:pt idx="0">
                    <c:v>0.39890374235618492</c:v>
                  </c:pt>
                  <c:pt idx="1">
                    <c:v>0.34089510293806208</c:v>
                  </c:pt>
                  <c:pt idx="2">
                    <c:v>0.16300760324843333</c:v>
                  </c:pt>
                  <c:pt idx="3">
                    <c:v>0.29175722406507626</c:v>
                  </c:pt>
                  <c:pt idx="4">
                    <c:v>0.35796576185655377</c:v>
                  </c:pt>
                  <c:pt idx="5">
                    <c:v>9.9677005405812188E-2</c:v>
                  </c:pt>
                  <c:pt idx="6">
                    <c:v>0.35395793293356198</c:v>
                  </c:pt>
                  <c:pt idx="7">
                    <c:v>0.35796576185655377</c:v>
                  </c:pt>
                  <c:pt idx="8">
                    <c:v>0.18330617234472268</c:v>
                  </c:pt>
                  <c:pt idx="9">
                    <c:v>0.39890374235618492</c:v>
                  </c:pt>
                  <c:pt idx="10">
                    <c:v>0.34089510293806208</c:v>
                  </c:pt>
                  <c:pt idx="11">
                    <c:v>0.16300760324843333</c:v>
                  </c:pt>
                  <c:pt idx="12">
                    <c:v>0.39890374235618492</c:v>
                  </c:pt>
                  <c:pt idx="13">
                    <c:v>0.22302487195707932</c:v>
                  </c:pt>
                  <c:pt idx="14">
                    <c:v>0.17230664637005177</c:v>
                  </c:pt>
                  <c:pt idx="15">
                    <c:v>0.33772723343963867</c:v>
                  </c:pt>
                  <c:pt idx="16">
                    <c:v>0.37789159857347465</c:v>
                  </c:pt>
                  <c:pt idx="17">
                    <c:v>0.3903675370269144</c:v>
                  </c:pt>
                  <c:pt idx="18">
                    <c:v>0.29065423832836296</c:v>
                  </c:pt>
                  <c:pt idx="19">
                    <c:v>0.34089510293806208</c:v>
                  </c:pt>
                  <c:pt idx="20">
                    <c:v>0.17230664637005177</c:v>
                  </c:pt>
                  <c:pt idx="21">
                    <c:v>0.11601753478360838</c:v>
                  </c:pt>
                  <c:pt idx="22">
                    <c:v>0.10995738311005543</c:v>
                  </c:pt>
                  <c:pt idx="23">
                    <c:v>0.16300760324843333</c:v>
                  </c:pt>
                  <c:pt idx="24">
                    <c:v>0.39890374235618492</c:v>
                  </c:pt>
                  <c:pt idx="25">
                    <c:v>0.37943886698395213</c:v>
                  </c:pt>
                  <c:pt idx="26">
                    <c:v>0.3903675370269144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  <a:alpha val="50000"/>
                  </a:schemeClr>
                </a:solidFill>
                <a:round/>
              </a:ln>
              <a:effectLst/>
            </c:spPr>
          </c:errBars>
          <c:xVal>
            <c:numRef>
              <c:f>MainTable!$I$3:$I$29</c:f>
              <c:numCache>
                <c:formatCode>0.00</c:formatCode>
                <c:ptCount val="27"/>
                <c:pt idx="0">
                  <c:v>4.0709468205657604</c:v>
                </c:pt>
                <c:pt idx="1">
                  <c:v>3.3810580167354498</c:v>
                </c:pt>
                <c:pt idx="2">
                  <c:v>2.44814100940693</c:v>
                </c:pt>
                <c:pt idx="3">
                  <c:v>3.1046169383721902</c:v>
                </c:pt>
                <c:pt idx="4">
                  <c:v>3.4953594781301298</c:v>
                </c:pt>
                <c:pt idx="5">
                  <c:v>6.0535753783445401</c:v>
                </c:pt>
                <c:pt idx="6">
                  <c:v>4.6414756526268901</c:v>
                </c:pt>
                <c:pt idx="7">
                  <c:v>3.4953594781301298</c:v>
                </c:pt>
                <c:pt idx="8">
                  <c:v>5.5513785927583097</c:v>
                </c:pt>
                <c:pt idx="9">
                  <c:v>4.0709468205657604</c:v>
                </c:pt>
                <c:pt idx="10">
                  <c:v>3.3810580167354498</c:v>
                </c:pt>
                <c:pt idx="11">
                  <c:v>2.44814100940693</c:v>
                </c:pt>
                <c:pt idx="12">
                  <c:v>4.0709468205657604</c:v>
                </c:pt>
                <c:pt idx="13">
                  <c:v>2.7596209841446999</c:v>
                </c:pt>
                <c:pt idx="14">
                  <c:v>5.6098050139362297</c:v>
                </c:pt>
                <c:pt idx="15">
                  <c:v>4.7471604313498101</c:v>
                </c:pt>
                <c:pt idx="16">
                  <c:v>3.65898607536396</c:v>
                </c:pt>
                <c:pt idx="17">
                  <c:v>3.8040117432535898</c:v>
                </c:pt>
                <c:pt idx="18">
                  <c:v>5.00963449499221</c:v>
                </c:pt>
                <c:pt idx="19">
                  <c:v>3.3810580167354498</c:v>
                </c:pt>
                <c:pt idx="20">
                  <c:v>5.6098050139362297</c:v>
                </c:pt>
                <c:pt idx="21">
                  <c:v>2.16753707666108</c:v>
                </c:pt>
                <c:pt idx="22">
                  <c:v>2.1269954637560202</c:v>
                </c:pt>
                <c:pt idx="23">
                  <c:v>2.44814100940693</c:v>
                </c:pt>
                <c:pt idx="24">
                  <c:v>4.0709468205657604</c:v>
                </c:pt>
                <c:pt idx="25">
                  <c:v>3.6741751246223799</c:v>
                </c:pt>
                <c:pt idx="26">
                  <c:v>3.8040117432535898</c:v>
                </c:pt>
              </c:numCache>
            </c:numRef>
          </c:xVal>
          <c:yVal>
            <c:numRef>
              <c:f>MainTable!$W$3:$W$29</c:f>
              <c:numCache>
                <c:formatCode>0%</c:formatCode>
                <c:ptCount val="27"/>
                <c:pt idx="0">
                  <c:v>0.39890374235618492</c:v>
                </c:pt>
                <c:pt idx="1">
                  <c:v>0.34089510293806208</c:v>
                </c:pt>
                <c:pt idx="2">
                  <c:v>0.16300760324843333</c:v>
                </c:pt>
                <c:pt idx="3">
                  <c:v>0.29175722406507626</c:v>
                </c:pt>
                <c:pt idx="4">
                  <c:v>0.35796576185655377</c:v>
                </c:pt>
                <c:pt idx="5">
                  <c:v>9.9677005405812188E-2</c:v>
                </c:pt>
                <c:pt idx="6">
                  <c:v>0.35395793293356198</c:v>
                </c:pt>
                <c:pt idx="7">
                  <c:v>0.35796576185655377</c:v>
                </c:pt>
                <c:pt idx="8">
                  <c:v>0.18330617234472268</c:v>
                </c:pt>
                <c:pt idx="9">
                  <c:v>0.39890374235618492</c:v>
                </c:pt>
                <c:pt idx="10">
                  <c:v>0.34089510293806208</c:v>
                </c:pt>
                <c:pt idx="11">
                  <c:v>0.16300760324843333</c:v>
                </c:pt>
                <c:pt idx="12">
                  <c:v>0.39890374235618492</c:v>
                </c:pt>
                <c:pt idx="13">
                  <c:v>0.22302487195707932</c:v>
                </c:pt>
                <c:pt idx="14">
                  <c:v>0.17230664637005177</c:v>
                </c:pt>
                <c:pt idx="15">
                  <c:v>0.33772723343963867</c:v>
                </c:pt>
                <c:pt idx="16">
                  <c:v>0.37789159857347465</c:v>
                </c:pt>
                <c:pt idx="17">
                  <c:v>0.3903675370269144</c:v>
                </c:pt>
                <c:pt idx="18">
                  <c:v>0.29065423832836296</c:v>
                </c:pt>
                <c:pt idx="19">
                  <c:v>0.34089510293806208</c:v>
                </c:pt>
                <c:pt idx="20">
                  <c:v>0.17230664637005177</c:v>
                </c:pt>
                <c:pt idx="21">
                  <c:v>0.11601753478360838</c:v>
                </c:pt>
                <c:pt idx="22">
                  <c:v>0.10995738311005543</c:v>
                </c:pt>
                <c:pt idx="23">
                  <c:v>0.16300760324843333</c:v>
                </c:pt>
                <c:pt idx="24">
                  <c:v>0.39890374235618492</c:v>
                </c:pt>
                <c:pt idx="25">
                  <c:v>0.37943886698395213</c:v>
                </c:pt>
                <c:pt idx="26">
                  <c:v>0.3903675370269144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49D-45D2-9A05-89A8BE5F3E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387647"/>
        <c:axId val="67364127"/>
      </c:scatterChart>
      <c:valAx>
        <c:axId val="67387647"/>
        <c:scaling>
          <c:orientation val="minMax"/>
          <c:max val="6.5"/>
          <c:min val="2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CICA Complexity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364127"/>
        <c:crosses val="autoZero"/>
        <c:crossBetween val="midCat"/>
        <c:majorUnit val="0.5"/>
        <c:minorUnit val="0.2"/>
      </c:valAx>
      <c:valAx>
        <c:axId val="67364127"/>
        <c:scaling>
          <c:orientation val="minMax"/>
          <c:max val="0.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Probability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387647"/>
        <c:crosses val="autoZero"/>
        <c:crossBetween val="midCat"/>
        <c:majorUnit val="0.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566519868629766"/>
          <c:y val="0.10870677165354332"/>
          <c:w val="0.80196114568786225"/>
          <c:h val="0.65530267716535429"/>
        </c:manualLayout>
      </c:layout>
      <c:scatterChart>
        <c:scatterStyle val="lineMarker"/>
        <c:varyColors val="0"/>
        <c:ser>
          <c:idx val="0"/>
          <c:order val="0"/>
          <c:tx>
            <c:v>Probability (%)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00B0F0"/>
              </a:solidFill>
              <a:ln w="38100">
                <a:solidFill>
                  <a:srgbClr val="00B0F0"/>
                </a:solidFill>
              </a:ln>
              <a:effectLst/>
            </c:spPr>
          </c:marker>
          <c:dLbls>
            <c:dLbl>
              <c:idx val="17"/>
              <c:layout>
                <c:manualLayout>
                  <c:x val="0.17628117980279029"/>
                  <c:y val="-2.2559580052493439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800" b="1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1800" b="1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</a:rPr>
                      <a:t>Mean = 3.82, 40%; SD = 13%</a:t>
                    </a:r>
                  </a:p>
                </c:rich>
              </c:tx>
              <c:spPr>
                <a:solidFill>
                  <a:schemeClr val="bg1"/>
                </a:solidFill>
                <a:ln>
                  <a:solidFill>
                    <a:schemeClr val="bg1">
                      <a:lumMod val="85000"/>
                    </a:schemeClr>
                  </a:solidFill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80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7146290888368463"/>
                      <c:h val="0.14425112860892389"/>
                    </c:manualLayout>
                  </c15:layout>
                  <c15:showDataLabelsRange val="0"/>
                </c:ext>
                <c:ext xmlns:c16="http://schemas.microsoft.com/office/drawing/2014/chart" uri="{C3380CC4-5D6E-409C-BE32-E72D297353CC}">
                  <c16:uniqueId val="{00000000-DFC0-46E6-BE97-7D90C64EDC30}"/>
                </c:ext>
              </c:extLst>
            </c:dLbl>
            <c:spPr>
              <a:solidFill>
                <a:schemeClr val="bg1"/>
              </a:solidFill>
              <a:ln>
                <a:solidFill>
                  <a:schemeClr val="bg1">
                    <a:lumMod val="85000"/>
                  </a:schemeClr>
                </a:solidFill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50800" cap="rnd">
                <a:solidFill>
                  <a:schemeClr val="bg1">
                    <a:lumMod val="75000"/>
                  </a:schemeClr>
                </a:solidFill>
                <a:prstDash val="sysDot"/>
              </a:ln>
              <a:effectLst/>
            </c:spPr>
            <c:trendlineType val="poly"/>
            <c:order val="3"/>
            <c:dispRSqr val="0"/>
            <c:dispEq val="0"/>
          </c:trendline>
          <c:errBars>
            <c:errDir val="y"/>
            <c:errBarType val="minus"/>
            <c:errValType val="cust"/>
            <c:noEndCap val="0"/>
            <c:plus>
              <c:numLit>
                <c:formatCode>General</c:formatCode>
                <c:ptCount val="1"/>
                <c:pt idx="0">
                  <c:v>1</c:v>
                </c:pt>
              </c:numLit>
            </c:plus>
            <c:minus>
              <c:numRef>
                <c:f>MainTable!$W$3:$W$29</c:f>
                <c:numCache>
                  <c:formatCode>General</c:formatCode>
                  <c:ptCount val="27"/>
                  <c:pt idx="0">
                    <c:v>0.39890374235618492</c:v>
                  </c:pt>
                  <c:pt idx="1">
                    <c:v>0.34089510293806208</c:v>
                  </c:pt>
                  <c:pt idx="2">
                    <c:v>0.16300760324843333</c:v>
                  </c:pt>
                  <c:pt idx="3">
                    <c:v>0.29175722406507626</c:v>
                  </c:pt>
                  <c:pt idx="4">
                    <c:v>0.35796576185655377</c:v>
                  </c:pt>
                  <c:pt idx="5">
                    <c:v>9.9677005405812188E-2</c:v>
                  </c:pt>
                  <c:pt idx="6">
                    <c:v>0.35395793293356198</c:v>
                  </c:pt>
                  <c:pt idx="7">
                    <c:v>0.35796576185655377</c:v>
                  </c:pt>
                  <c:pt idx="8">
                    <c:v>0.18330617234472268</c:v>
                  </c:pt>
                  <c:pt idx="9">
                    <c:v>0.39890374235618492</c:v>
                  </c:pt>
                  <c:pt idx="10">
                    <c:v>0.34089510293806208</c:v>
                  </c:pt>
                  <c:pt idx="11">
                    <c:v>0.16300760324843333</c:v>
                  </c:pt>
                  <c:pt idx="12">
                    <c:v>0.39890374235618492</c:v>
                  </c:pt>
                  <c:pt idx="13">
                    <c:v>0.22302487195707932</c:v>
                  </c:pt>
                  <c:pt idx="14">
                    <c:v>0.17230664637005177</c:v>
                  </c:pt>
                  <c:pt idx="15">
                    <c:v>0.33772723343963867</c:v>
                  </c:pt>
                  <c:pt idx="16">
                    <c:v>0.37789159857347465</c:v>
                  </c:pt>
                  <c:pt idx="17">
                    <c:v>0.3903675370269144</c:v>
                  </c:pt>
                  <c:pt idx="18">
                    <c:v>0.29065423832836296</c:v>
                  </c:pt>
                  <c:pt idx="19">
                    <c:v>0.34089510293806208</c:v>
                  </c:pt>
                  <c:pt idx="20">
                    <c:v>0.17230664637005177</c:v>
                  </c:pt>
                  <c:pt idx="21">
                    <c:v>0.11601753478360838</c:v>
                  </c:pt>
                  <c:pt idx="22">
                    <c:v>0.10995738311005543</c:v>
                  </c:pt>
                  <c:pt idx="23">
                    <c:v>0.16300760324843333</c:v>
                  </c:pt>
                  <c:pt idx="24">
                    <c:v>0.39890374235618492</c:v>
                  </c:pt>
                  <c:pt idx="25">
                    <c:v>0.37943886698395213</c:v>
                  </c:pt>
                  <c:pt idx="26">
                    <c:v>0.3903675370269144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  <a:alpha val="50000"/>
                  </a:schemeClr>
                </a:solidFill>
                <a:round/>
              </a:ln>
              <a:effectLst/>
            </c:spPr>
          </c:errBars>
          <c:xVal>
            <c:numRef>
              <c:f>MainTable!$I$3:$I$29</c:f>
              <c:numCache>
                <c:formatCode>0.00</c:formatCode>
                <c:ptCount val="27"/>
                <c:pt idx="0">
                  <c:v>4.0709468205657604</c:v>
                </c:pt>
                <c:pt idx="1">
                  <c:v>3.3810580167354498</c:v>
                </c:pt>
                <c:pt idx="2">
                  <c:v>2.44814100940693</c:v>
                </c:pt>
                <c:pt idx="3">
                  <c:v>3.1046169383721902</c:v>
                </c:pt>
                <c:pt idx="4">
                  <c:v>3.4953594781301298</c:v>
                </c:pt>
                <c:pt idx="5">
                  <c:v>6.0535753783445401</c:v>
                </c:pt>
                <c:pt idx="6">
                  <c:v>4.6414756526268901</c:v>
                </c:pt>
                <c:pt idx="7">
                  <c:v>3.4953594781301298</c:v>
                </c:pt>
                <c:pt idx="8">
                  <c:v>5.5513785927583097</c:v>
                </c:pt>
                <c:pt idx="9">
                  <c:v>4.0709468205657604</c:v>
                </c:pt>
                <c:pt idx="10">
                  <c:v>3.3810580167354498</c:v>
                </c:pt>
                <c:pt idx="11">
                  <c:v>2.44814100940693</c:v>
                </c:pt>
                <c:pt idx="12">
                  <c:v>4.0709468205657604</c:v>
                </c:pt>
                <c:pt idx="13">
                  <c:v>2.7596209841446999</c:v>
                </c:pt>
                <c:pt idx="14">
                  <c:v>5.6098050139362297</c:v>
                </c:pt>
                <c:pt idx="15">
                  <c:v>4.7471604313498101</c:v>
                </c:pt>
                <c:pt idx="16">
                  <c:v>3.65898607536396</c:v>
                </c:pt>
                <c:pt idx="17">
                  <c:v>3.8040117432535898</c:v>
                </c:pt>
                <c:pt idx="18">
                  <c:v>5.00963449499221</c:v>
                </c:pt>
                <c:pt idx="19">
                  <c:v>3.3810580167354498</c:v>
                </c:pt>
                <c:pt idx="20">
                  <c:v>5.6098050139362297</c:v>
                </c:pt>
                <c:pt idx="21">
                  <c:v>2.16753707666108</c:v>
                </c:pt>
                <c:pt idx="22">
                  <c:v>2.1269954637560202</c:v>
                </c:pt>
                <c:pt idx="23">
                  <c:v>2.44814100940693</c:v>
                </c:pt>
                <c:pt idx="24">
                  <c:v>4.0709468205657604</c:v>
                </c:pt>
                <c:pt idx="25">
                  <c:v>3.6741751246223799</c:v>
                </c:pt>
                <c:pt idx="26">
                  <c:v>3.8040117432535898</c:v>
                </c:pt>
              </c:numCache>
            </c:numRef>
          </c:xVal>
          <c:yVal>
            <c:numRef>
              <c:f>MainTable!$W$3:$W$29</c:f>
              <c:numCache>
                <c:formatCode>0%</c:formatCode>
                <c:ptCount val="27"/>
                <c:pt idx="0">
                  <c:v>0.39890374235618492</c:v>
                </c:pt>
                <c:pt idx="1">
                  <c:v>0.34089510293806208</c:v>
                </c:pt>
                <c:pt idx="2">
                  <c:v>0.16300760324843333</c:v>
                </c:pt>
                <c:pt idx="3">
                  <c:v>0.29175722406507626</c:v>
                </c:pt>
                <c:pt idx="4">
                  <c:v>0.35796576185655377</c:v>
                </c:pt>
                <c:pt idx="5">
                  <c:v>9.9677005405812188E-2</c:v>
                </c:pt>
                <c:pt idx="6">
                  <c:v>0.35395793293356198</c:v>
                </c:pt>
                <c:pt idx="7">
                  <c:v>0.35796576185655377</c:v>
                </c:pt>
                <c:pt idx="8">
                  <c:v>0.18330617234472268</c:v>
                </c:pt>
                <c:pt idx="9">
                  <c:v>0.39890374235618492</c:v>
                </c:pt>
                <c:pt idx="10">
                  <c:v>0.34089510293806208</c:v>
                </c:pt>
                <c:pt idx="11">
                  <c:v>0.16300760324843333</c:v>
                </c:pt>
                <c:pt idx="12">
                  <c:v>0.39890374235618492</c:v>
                </c:pt>
                <c:pt idx="13">
                  <c:v>0.22302487195707932</c:v>
                </c:pt>
                <c:pt idx="14">
                  <c:v>0.17230664637005177</c:v>
                </c:pt>
                <c:pt idx="15">
                  <c:v>0.33772723343963867</c:v>
                </c:pt>
                <c:pt idx="16">
                  <c:v>0.37789159857347465</c:v>
                </c:pt>
                <c:pt idx="17">
                  <c:v>0.3903675370269144</c:v>
                </c:pt>
                <c:pt idx="18">
                  <c:v>0.29065423832836296</c:v>
                </c:pt>
                <c:pt idx="19">
                  <c:v>0.34089510293806208</c:v>
                </c:pt>
                <c:pt idx="20">
                  <c:v>0.17230664637005177</c:v>
                </c:pt>
                <c:pt idx="21">
                  <c:v>0.11601753478360838</c:v>
                </c:pt>
                <c:pt idx="22">
                  <c:v>0.10995738311005543</c:v>
                </c:pt>
                <c:pt idx="23">
                  <c:v>0.16300760324843333</c:v>
                </c:pt>
                <c:pt idx="24">
                  <c:v>0.39890374235618492</c:v>
                </c:pt>
                <c:pt idx="25">
                  <c:v>0.37943886698395213</c:v>
                </c:pt>
                <c:pt idx="26">
                  <c:v>0.3903675370269144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FC0-46E6-BE97-7D90C64EDC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387647"/>
        <c:axId val="67364127"/>
      </c:scatterChart>
      <c:valAx>
        <c:axId val="67387647"/>
        <c:scaling>
          <c:orientation val="minMax"/>
          <c:max val="6.5"/>
          <c:min val="2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CICA Score</a:t>
                </a:r>
              </a:p>
            </c:rich>
          </c:tx>
          <c:layout>
            <c:manualLayout>
              <c:xMode val="edge"/>
              <c:yMode val="edge"/>
              <c:x val="0.38532765059651003"/>
              <c:y val="0.844507506561679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364127"/>
        <c:crosses val="autoZero"/>
        <c:crossBetween val="midCat"/>
        <c:majorUnit val="0.5"/>
        <c:minorUnit val="0.2"/>
      </c:valAx>
      <c:valAx>
        <c:axId val="67364127"/>
        <c:scaling>
          <c:orientation val="minMax"/>
          <c:max val="0.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Probability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387647"/>
        <c:crosses val="autoZero"/>
        <c:crossBetween val="midCat"/>
        <c:majorUnit val="0.1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SurveyTable!$C$1</c:f>
              <c:strCache>
                <c:ptCount val="1"/>
                <c:pt idx="0">
                  <c:v>Mean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SurveyTable!$B$2:$B$11</c:f>
              <c:strCache>
                <c:ptCount val="10"/>
                <c:pt idx="0">
                  <c:v>To what extent do you find the overall complexity of this facade design appealing?</c:v>
                </c:pt>
                <c:pt idx="1">
                  <c:v>How do you rate the intricacy of the patterns and textures used in this facade design?</c:v>
                </c:pt>
                <c:pt idx="2">
                  <c:v>To what extent do you think the arrangement of architectural elements on this facade adds to its visual interest?</c:v>
                </c:pt>
                <c:pt idx="3">
                  <c:v>How complex do you perceive the facade's use of patterns and textures? </c:v>
                </c:pt>
                <c:pt idx="4">
                  <c:v>How detailed do you find the ornamentation on this facade design? </c:v>
                </c:pt>
                <c:pt idx="5">
                  <c:v>How much do the combination of materials contribute to the overall complexity of the facade?</c:v>
                </c:pt>
                <c:pt idx="6">
                  <c:v>To what degree does the composition of the facade strike you as aesthetically intricate?</c:v>
                </c:pt>
                <c:pt idx="7">
                  <c:v>How much do you believe that the arrangement of shapes and forms on the facade contributes to its complexity?</c:v>
                </c:pt>
                <c:pt idx="8">
                  <c:v>How significantly does the use of color enhance the facade's visual complexity?</c:v>
                </c:pt>
                <c:pt idx="9">
                  <c:v>How much depth and layering do you observe in the design of this facade? </c:v>
                </c:pt>
              </c:strCache>
            </c:strRef>
          </c:cat>
          <c:val>
            <c:numRef>
              <c:f>SurveyTable!$C$2:$C$11</c:f>
              <c:numCache>
                <c:formatCode>0.0</c:formatCode>
                <c:ptCount val="10"/>
                <c:pt idx="0">
                  <c:v>4.76</c:v>
                </c:pt>
                <c:pt idx="1">
                  <c:v>4.96</c:v>
                </c:pt>
                <c:pt idx="2">
                  <c:v>5.76</c:v>
                </c:pt>
                <c:pt idx="3">
                  <c:v>4.68</c:v>
                </c:pt>
                <c:pt idx="4">
                  <c:v>5</c:v>
                </c:pt>
                <c:pt idx="5">
                  <c:v>5.36</c:v>
                </c:pt>
                <c:pt idx="6">
                  <c:v>5.16</c:v>
                </c:pt>
                <c:pt idx="7">
                  <c:v>6.32</c:v>
                </c:pt>
                <c:pt idx="8">
                  <c:v>5.12</c:v>
                </c:pt>
                <c:pt idx="9">
                  <c:v>4.5599999999999996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4A-4B91-81C7-FBBE57E0F4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751901535"/>
        <c:axId val="1751903455"/>
      </c:barChart>
      <c:catAx>
        <c:axId val="175190153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0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1903455"/>
        <c:crosses val="autoZero"/>
        <c:auto val="1"/>
        <c:lblAlgn val="ctr"/>
        <c:lblOffset val="100"/>
        <c:noMultiLvlLbl val="0"/>
      </c:catAx>
      <c:valAx>
        <c:axId val="1751903455"/>
        <c:scaling>
          <c:orientation val="minMax"/>
          <c:max val="7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19015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5553149606299214E-2"/>
          <c:y val="9.7633477273202013E-2"/>
          <c:w val="0.8680719597550306"/>
          <c:h val="0.84919228338598884"/>
        </c:manualLayout>
      </c:layout>
      <c:barChart>
        <c:barDir val="bar"/>
        <c:grouping val="stacked"/>
        <c:varyColors val="0"/>
        <c:ser>
          <c:idx val="1"/>
          <c:order val="0"/>
          <c:tx>
            <c:strRef>
              <c:f>SurveyTable!$C$1</c:f>
              <c:strCache>
                <c:ptCount val="1"/>
                <c:pt idx="0">
                  <c:v>Mean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errBars>
            <c:errBarType val="both"/>
            <c:errValType val="cust"/>
            <c:noEndCap val="0"/>
            <c:plus>
              <c:numRef>
                <c:f>SurveyTable!$D$7:$D$11</c:f>
                <c:numCache>
                  <c:formatCode>General</c:formatCode>
                  <c:ptCount val="5"/>
                  <c:pt idx="0">
                    <c:v>1.4108153670838719</c:v>
                  </c:pt>
                  <c:pt idx="1">
                    <c:v>1.2547509713086498</c:v>
                  </c:pt>
                  <c:pt idx="2">
                    <c:v>0.67646138101151054</c:v>
                  </c:pt>
                  <c:pt idx="3">
                    <c:v>1.5315351775261319</c:v>
                  </c:pt>
                  <c:pt idx="4">
                    <c:v>1.6019987515600629</c:v>
                  </c:pt>
                </c:numCache>
              </c:numRef>
            </c:plus>
            <c:minus>
              <c:numRef>
                <c:f>SurveyTable!$D$7:$D$11</c:f>
                <c:numCache>
                  <c:formatCode>General</c:formatCode>
                  <c:ptCount val="5"/>
                  <c:pt idx="0">
                    <c:v>1.4108153670838719</c:v>
                  </c:pt>
                  <c:pt idx="1">
                    <c:v>1.2547509713086498</c:v>
                  </c:pt>
                  <c:pt idx="2">
                    <c:v>0.67646138101151054</c:v>
                  </c:pt>
                  <c:pt idx="3">
                    <c:v>1.5315351775261319</c:v>
                  </c:pt>
                  <c:pt idx="4">
                    <c:v>1.6019987515600629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SurveyTable!$C$7:$C$11</c:f>
              <c:numCache>
                <c:formatCode>0.0</c:formatCode>
                <c:ptCount val="5"/>
                <c:pt idx="0">
                  <c:v>5.36</c:v>
                </c:pt>
                <c:pt idx="1">
                  <c:v>5.16</c:v>
                </c:pt>
                <c:pt idx="2">
                  <c:v>6.32</c:v>
                </c:pt>
                <c:pt idx="3">
                  <c:v>5.12</c:v>
                </c:pt>
                <c:pt idx="4">
                  <c:v>4.5599999999999996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45-4986-8266-2AA99E10E28E}"/>
            </c:ext>
          </c:extLst>
        </c:ser>
        <c:ser>
          <c:idx val="0"/>
          <c:order val="1"/>
          <c:tx>
            <c:strRef>
              <c:f>SurveyTable!$D$1</c:f>
              <c:strCache>
                <c:ptCount val="1"/>
                <c:pt idx="0">
                  <c:v>SD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SurveyTable!$D$7:$D$11</c:f>
              <c:numCache>
                <c:formatCode>0.0</c:formatCode>
                <c:ptCount val="5"/>
                <c:pt idx="0">
                  <c:v>1.4108153670838719</c:v>
                </c:pt>
                <c:pt idx="1">
                  <c:v>1.2547509713086498</c:v>
                </c:pt>
                <c:pt idx="2">
                  <c:v>0.67646138101151054</c:v>
                </c:pt>
                <c:pt idx="3">
                  <c:v>1.5315351775261319</c:v>
                </c:pt>
                <c:pt idx="4">
                  <c:v>1.6019987515600629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245-4986-8266-2AA99E10E2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93"/>
        <c:overlap val="100"/>
        <c:axId val="466796079"/>
        <c:axId val="466796559"/>
      </c:barChart>
      <c:catAx>
        <c:axId val="466796079"/>
        <c:scaling>
          <c:orientation val="maxMin"/>
        </c:scaling>
        <c:delete val="1"/>
        <c:axPos val="l"/>
        <c:numFmt formatCode="0.0" sourceLinked="1"/>
        <c:majorTickMark val="out"/>
        <c:minorTickMark val="none"/>
        <c:tickLblPos val="nextTo"/>
        <c:crossAx val="466796559"/>
        <c:crosses val="autoZero"/>
        <c:auto val="1"/>
        <c:lblAlgn val="ctr"/>
        <c:lblOffset val="100"/>
        <c:noMultiLvlLbl val="0"/>
      </c:catAx>
      <c:valAx>
        <c:axId val="466796559"/>
        <c:scaling>
          <c:orientation val="minMax"/>
          <c:max val="7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7960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5553149606299214E-2"/>
          <c:y val="9.7633477273202013E-2"/>
          <c:w val="0.8680719597550306"/>
          <c:h val="0.84919228338598884"/>
        </c:manualLayout>
      </c:layout>
      <c:barChart>
        <c:barDir val="bar"/>
        <c:grouping val="stacked"/>
        <c:varyColors val="0"/>
        <c:ser>
          <c:idx val="1"/>
          <c:order val="0"/>
          <c:tx>
            <c:strRef>
              <c:f>SurveyTable!$C$1</c:f>
              <c:strCache>
                <c:ptCount val="1"/>
                <c:pt idx="0">
                  <c:v>Mean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errBars>
            <c:errBarType val="both"/>
            <c:errValType val="cust"/>
            <c:noEndCap val="0"/>
            <c:plus>
              <c:numRef>
                <c:f>SurveyTable!$D$2:$D$11</c:f>
                <c:numCache>
                  <c:formatCode>General</c:formatCode>
                  <c:ptCount val="10"/>
                  <c:pt idx="0">
                    <c:v>1.4221111067704943</c:v>
                  </c:pt>
                  <c:pt idx="1">
                    <c:v>1.3705473359209452</c:v>
                  </c:pt>
                  <c:pt idx="2">
                    <c:v>1.335065541462291</c:v>
                  </c:pt>
                  <c:pt idx="3">
                    <c:v>1.4344336861632885</c:v>
                  </c:pt>
                  <c:pt idx="4">
                    <c:v>1.2649110640673518</c:v>
                  </c:pt>
                  <c:pt idx="5">
                    <c:v>1.4108153670838719</c:v>
                  </c:pt>
                  <c:pt idx="6">
                    <c:v>1.2547509713086498</c:v>
                  </c:pt>
                  <c:pt idx="7">
                    <c:v>0.67646138101151054</c:v>
                  </c:pt>
                  <c:pt idx="8">
                    <c:v>1.5315351775261319</c:v>
                  </c:pt>
                  <c:pt idx="9">
                    <c:v>1.6019987515600629</c:v>
                  </c:pt>
                </c:numCache>
              </c:numRef>
            </c:plus>
            <c:minus>
              <c:numRef>
                <c:f>SurveyTable!$D$2:$D$11</c:f>
                <c:numCache>
                  <c:formatCode>General</c:formatCode>
                  <c:ptCount val="10"/>
                  <c:pt idx="0">
                    <c:v>1.4221111067704943</c:v>
                  </c:pt>
                  <c:pt idx="1">
                    <c:v>1.3705473359209452</c:v>
                  </c:pt>
                  <c:pt idx="2">
                    <c:v>1.335065541462291</c:v>
                  </c:pt>
                  <c:pt idx="3">
                    <c:v>1.4344336861632885</c:v>
                  </c:pt>
                  <c:pt idx="4">
                    <c:v>1.2649110640673518</c:v>
                  </c:pt>
                  <c:pt idx="5">
                    <c:v>1.4108153670838719</c:v>
                  </c:pt>
                  <c:pt idx="6">
                    <c:v>1.2547509713086498</c:v>
                  </c:pt>
                  <c:pt idx="7">
                    <c:v>0.67646138101151054</c:v>
                  </c:pt>
                  <c:pt idx="8">
                    <c:v>1.5315351775261319</c:v>
                  </c:pt>
                  <c:pt idx="9">
                    <c:v>1.6019987515600629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SurveyTable!$C$2:$C$6</c:f>
              <c:numCache>
                <c:formatCode>0.0</c:formatCode>
                <c:ptCount val="5"/>
                <c:pt idx="0">
                  <c:v>4.76</c:v>
                </c:pt>
                <c:pt idx="1">
                  <c:v>4.96</c:v>
                </c:pt>
                <c:pt idx="2">
                  <c:v>5.76</c:v>
                </c:pt>
                <c:pt idx="3">
                  <c:v>4.68</c:v>
                </c:pt>
                <c:pt idx="4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36-4152-B65A-BCDD55F30B99}"/>
            </c:ext>
          </c:extLst>
        </c:ser>
        <c:ser>
          <c:idx val="0"/>
          <c:order val="1"/>
          <c:tx>
            <c:strRef>
              <c:f>SurveyTable!$D$1</c:f>
              <c:strCache>
                <c:ptCount val="1"/>
                <c:pt idx="0">
                  <c:v>SD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SurveyTable!$D$2:$D$6</c:f>
              <c:numCache>
                <c:formatCode>0.0</c:formatCode>
                <c:ptCount val="5"/>
                <c:pt idx="0">
                  <c:v>1.4221111067704943</c:v>
                </c:pt>
                <c:pt idx="1">
                  <c:v>1.3705473359209452</c:v>
                </c:pt>
                <c:pt idx="2">
                  <c:v>1.335065541462291</c:v>
                </c:pt>
                <c:pt idx="3">
                  <c:v>1.4344336861632885</c:v>
                </c:pt>
                <c:pt idx="4">
                  <c:v>1.2649110640673518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536-4152-B65A-BCDD55F30B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93"/>
        <c:overlap val="100"/>
        <c:axId val="466796079"/>
        <c:axId val="466796559"/>
      </c:barChart>
      <c:catAx>
        <c:axId val="466796079"/>
        <c:scaling>
          <c:orientation val="maxMin"/>
        </c:scaling>
        <c:delete val="1"/>
        <c:axPos val="l"/>
        <c:numFmt formatCode="0.0" sourceLinked="1"/>
        <c:majorTickMark val="out"/>
        <c:minorTickMark val="none"/>
        <c:tickLblPos val="nextTo"/>
        <c:crossAx val="466796559"/>
        <c:crosses val="autoZero"/>
        <c:auto val="1"/>
        <c:lblAlgn val="ctr"/>
        <c:lblOffset val="100"/>
        <c:noMultiLvlLbl val="0"/>
      </c:catAx>
      <c:valAx>
        <c:axId val="466796559"/>
        <c:scaling>
          <c:orientation val="minMax"/>
          <c:max val="7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7960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5553149606299214E-2"/>
          <c:y val="9.7633477273202013E-2"/>
          <c:w val="0.8680719597550306"/>
          <c:h val="0.84919228338598884"/>
        </c:manualLayout>
      </c:layout>
      <c:barChart>
        <c:barDir val="bar"/>
        <c:grouping val="stacked"/>
        <c:varyColors val="0"/>
        <c:ser>
          <c:idx val="1"/>
          <c:order val="0"/>
          <c:tx>
            <c:strRef>
              <c:f>SurveyTable!$C$1</c:f>
              <c:strCache>
                <c:ptCount val="1"/>
                <c:pt idx="0">
                  <c:v>Mean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noFill/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errBars>
            <c:errBarType val="both"/>
            <c:errValType val="cust"/>
            <c:noEndCap val="0"/>
            <c:plus>
              <c:numRef>
                <c:f>SurveyTable!$D$2:$D$11</c:f>
                <c:numCache>
                  <c:formatCode>General</c:formatCode>
                  <c:ptCount val="10"/>
                  <c:pt idx="0">
                    <c:v>1.4221111067704943</c:v>
                  </c:pt>
                  <c:pt idx="1">
                    <c:v>1.3705473359209452</c:v>
                  </c:pt>
                  <c:pt idx="2">
                    <c:v>1.335065541462291</c:v>
                  </c:pt>
                  <c:pt idx="3">
                    <c:v>1.4344336861632885</c:v>
                  </c:pt>
                  <c:pt idx="4">
                    <c:v>1.2649110640673518</c:v>
                  </c:pt>
                  <c:pt idx="5">
                    <c:v>1.4108153670838719</c:v>
                  </c:pt>
                  <c:pt idx="6">
                    <c:v>1.2547509713086498</c:v>
                  </c:pt>
                  <c:pt idx="7">
                    <c:v>0.67646138101151054</c:v>
                  </c:pt>
                  <c:pt idx="8">
                    <c:v>1.5315351775261319</c:v>
                  </c:pt>
                  <c:pt idx="9">
                    <c:v>1.6019987515600629</c:v>
                  </c:pt>
                </c:numCache>
              </c:numRef>
            </c:plus>
            <c:minus>
              <c:numRef>
                <c:f>SurveyTable!$D$2:$D$11</c:f>
                <c:numCache>
                  <c:formatCode>General</c:formatCode>
                  <c:ptCount val="10"/>
                  <c:pt idx="0">
                    <c:v>1.4221111067704943</c:v>
                  </c:pt>
                  <c:pt idx="1">
                    <c:v>1.3705473359209452</c:v>
                  </c:pt>
                  <c:pt idx="2">
                    <c:v>1.335065541462291</c:v>
                  </c:pt>
                  <c:pt idx="3">
                    <c:v>1.4344336861632885</c:v>
                  </c:pt>
                  <c:pt idx="4">
                    <c:v>1.2649110640673518</c:v>
                  </c:pt>
                  <c:pt idx="5">
                    <c:v>1.4108153670838719</c:v>
                  </c:pt>
                  <c:pt idx="6">
                    <c:v>1.2547509713086498</c:v>
                  </c:pt>
                  <c:pt idx="7">
                    <c:v>0.67646138101151054</c:v>
                  </c:pt>
                  <c:pt idx="8">
                    <c:v>1.5315351775261319</c:v>
                  </c:pt>
                  <c:pt idx="9">
                    <c:v>1.6019987515600629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SurveyTable!$C$2:$C$6</c:f>
              <c:numCache>
                <c:formatCode>0.0</c:formatCode>
                <c:ptCount val="5"/>
                <c:pt idx="0">
                  <c:v>4.76</c:v>
                </c:pt>
                <c:pt idx="1">
                  <c:v>4.96</c:v>
                </c:pt>
                <c:pt idx="2">
                  <c:v>5.76</c:v>
                </c:pt>
                <c:pt idx="3">
                  <c:v>4.68</c:v>
                </c:pt>
                <c:pt idx="4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D9-42AA-B986-7D4A4DD4BB3D}"/>
            </c:ext>
          </c:extLst>
        </c:ser>
        <c:ser>
          <c:idx val="0"/>
          <c:order val="1"/>
          <c:tx>
            <c:strRef>
              <c:f>SurveyTable!$D$1</c:f>
              <c:strCache>
                <c:ptCount val="1"/>
                <c:pt idx="0">
                  <c:v>SD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noFill/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SurveyTable!$D$2:$D$6</c:f>
              <c:numCache>
                <c:formatCode>0.0</c:formatCode>
                <c:ptCount val="5"/>
                <c:pt idx="0">
                  <c:v>1.4221111067704943</c:v>
                </c:pt>
                <c:pt idx="1">
                  <c:v>1.3705473359209452</c:v>
                </c:pt>
                <c:pt idx="2">
                  <c:v>1.335065541462291</c:v>
                </c:pt>
                <c:pt idx="3">
                  <c:v>1.4344336861632885</c:v>
                </c:pt>
                <c:pt idx="4">
                  <c:v>1.2649110640673518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7D9-42AA-B986-7D4A4DD4BB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93"/>
        <c:overlap val="100"/>
        <c:axId val="466796079"/>
        <c:axId val="466796559"/>
      </c:barChart>
      <c:catAx>
        <c:axId val="466796079"/>
        <c:scaling>
          <c:orientation val="maxMin"/>
        </c:scaling>
        <c:delete val="1"/>
        <c:axPos val="l"/>
        <c:numFmt formatCode="0.0" sourceLinked="1"/>
        <c:majorTickMark val="out"/>
        <c:minorTickMark val="none"/>
        <c:tickLblPos val="nextTo"/>
        <c:crossAx val="466796559"/>
        <c:crosses val="autoZero"/>
        <c:auto val="1"/>
        <c:lblAlgn val="ctr"/>
        <c:lblOffset val="100"/>
        <c:noMultiLvlLbl val="0"/>
      </c:catAx>
      <c:valAx>
        <c:axId val="466796559"/>
        <c:scaling>
          <c:orientation val="minMax"/>
          <c:max val="7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7960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5553149606299214E-2"/>
          <c:y val="9.7633477273202013E-2"/>
          <c:w val="0.8680719597550306"/>
          <c:h val="0.84919228338598884"/>
        </c:manualLayout>
      </c:layout>
      <c:barChart>
        <c:barDir val="bar"/>
        <c:grouping val="stacked"/>
        <c:varyColors val="0"/>
        <c:ser>
          <c:idx val="1"/>
          <c:order val="0"/>
          <c:tx>
            <c:strRef>
              <c:f>SurveyTable!$C$1</c:f>
              <c:strCache>
                <c:ptCount val="1"/>
                <c:pt idx="0">
                  <c:v>Mean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noFill/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errBars>
            <c:errBarType val="both"/>
            <c:errValType val="cust"/>
            <c:noEndCap val="0"/>
            <c:plus>
              <c:numRef>
                <c:f>SurveyTable!$D$7:$D$11</c:f>
                <c:numCache>
                  <c:formatCode>General</c:formatCode>
                  <c:ptCount val="5"/>
                  <c:pt idx="0">
                    <c:v>1.4108153670838719</c:v>
                  </c:pt>
                  <c:pt idx="1">
                    <c:v>1.2547509713086498</c:v>
                  </c:pt>
                  <c:pt idx="2">
                    <c:v>0.67646138101151054</c:v>
                  </c:pt>
                  <c:pt idx="3">
                    <c:v>1.5315351775261319</c:v>
                  </c:pt>
                  <c:pt idx="4">
                    <c:v>1.6019987515600629</c:v>
                  </c:pt>
                </c:numCache>
              </c:numRef>
            </c:plus>
            <c:minus>
              <c:numRef>
                <c:f>SurveyTable!$D$7:$D$11</c:f>
                <c:numCache>
                  <c:formatCode>General</c:formatCode>
                  <c:ptCount val="5"/>
                  <c:pt idx="0">
                    <c:v>1.4108153670838719</c:v>
                  </c:pt>
                  <c:pt idx="1">
                    <c:v>1.2547509713086498</c:v>
                  </c:pt>
                  <c:pt idx="2">
                    <c:v>0.67646138101151054</c:v>
                  </c:pt>
                  <c:pt idx="3">
                    <c:v>1.5315351775261319</c:v>
                  </c:pt>
                  <c:pt idx="4">
                    <c:v>1.6019987515600629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SurveyTable!$C$7:$C$11</c:f>
              <c:numCache>
                <c:formatCode>0.0</c:formatCode>
                <c:ptCount val="5"/>
                <c:pt idx="0">
                  <c:v>5.36</c:v>
                </c:pt>
                <c:pt idx="1">
                  <c:v>5.16</c:v>
                </c:pt>
                <c:pt idx="2">
                  <c:v>6.32</c:v>
                </c:pt>
                <c:pt idx="3">
                  <c:v>5.12</c:v>
                </c:pt>
                <c:pt idx="4">
                  <c:v>4.5599999999999996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B1-40FA-8F46-29F2EE671C4E}"/>
            </c:ext>
          </c:extLst>
        </c:ser>
        <c:ser>
          <c:idx val="0"/>
          <c:order val="1"/>
          <c:tx>
            <c:strRef>
              <c:f>SurveyTable!$D$1</c:f>
              <c:strCache>
                <c:ptCount val="1"/>
                <c:pt idx="0">
                  <c:v>SD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noFill/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SurveyTable!$D$7:$D$11</c:f>
              <c:numCache>
                <c:formatCode>0.0</c:formatCode>
                <c:ptCount val="5"/>
                <c:pt idx="0">
                  <c:v>1.4108153670838719</c:v>
                </c:pt>
                <c:pt idx="1">
                  <c:v>1.2547509713086498</c:v>
                </c:pt>
                <c:pt idx="2">
                  <c:v>0.67646138101151054</c:v>
                </c:pt>
                <c:pt idx="3">
                  <c:v>1.5315351775261319</c:v>
                </c:pt>
                <c:pt idx="4">
                  <c:v>1.6019987515600629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AB1-40FA-8F46-29F2EE671C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93"/>
        <c:overlap val="100"/>
        <c:axId val="466796079"/>
        <c:axId val="466796559"/>
      </c:barChart>
      <c:catAx>
        <c:axId val="466796079"/>
        <c:scaling>
          <c:orientation val="maxMin"/>
        </c:scaling>
        <c:delete val="1"/>
        <c:axPos val="l"/>
        <c:numFmt formatCode="0.0" sourceLinked="1"/>
        <c:majorTickMark val="out"/>
        <c:minorTickMark val="none"/>
        <c:tickLblPos val="nextTo"/>
        <c:crossAx val="466796559"/>
        <c:crosses val="autoZero"/>
        <c:auto val="1"/>
        <c:lblAlgn val="ctr"/>
        <c:lblOffset val="100"/>
        <c:noMultiLvlLbl val="0"/>
      </c:catAx>
      <c:valAx>
        <c:axId val="466796559"/>
        <c:scaling>
          <c:orientation val="minMax"/>
          <c:max val="7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7960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[2024ExperimentComplexityResultsGraph_participants.xlsx]Complex Perception per Lv!PivotTable1</c:name>
    <c:fmtId val="32"/>
  </c:pivotSource>
  <c:chart>
    <c:autoTitleDeleted val="1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dLbl>
          <c:idx val="0"/>
          <c:layout>
            <c:manualLayout>
              <c:x val="-0.14480743683686292"/>
              <c:y val="-8.9635801621384681E-2"/>
            </c:manualLayout>
          </c:layout>
          <c:tx>
            <c:rich>
              <a:bodyPr/>
              <a:lstStyle/>
              <a:p>
                <a:fld id="{540465F8-FE04-4282-AE8C-1622842879A8}" type="VALUE">
                  <a:rPr lang="en-US" sz="1400"/>
                  <a:pPr/>
                  <a:t>[VALUE]</a:t>
                </a:fld>
                <a:endParaRPr lang="en-US"/>
              </a:p>
            </c:rich>
          </c:tx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60"/>
      </c:pivotFmt>
      <c:pivotFmt>
        <c:idx val="6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</c:pivotFmt>
      <c:pivotFmt>
        <c:idx val="63"/>
      </c:pivotFmt>
      <c:pivotFmt>
        <c:idx val="64"/>
      </c:pivotFmt>
      <c:pivotFmt>
        <c:idx val="65"/>
        <c:dLbl>
          <c:idx val="0"/>
          <c:layout>
            <c:manualLayout>
              <c:x val="0.10563871559267292"/>
              <c:y val="-0.20526659924035195"/>
            </c:manualLayout>
          </c:layout>
          <c:tx>
            <c:rich>
              <a:bodyPr/>
              <a:lstStyle/>
              <a:p>
                <a:r>
                  <a:rPr lang="en-US" baseline="0"/>
                  <a:t>Mean </a:t>
                </a:r>
                <a:fld id="{5E80B57E-95A6-4CD1-9BFE-3681C38AACB3}" type="VALUE">
                  <a:rPr lang="en-US" baseline="0"/>
                  <a:pPr/>
                  <a:t>[VALUE]</a:t>
                </a:fld>
                <a:r>
                  <a:rPr lang="en-US" baseline="0"/>
                  <a:t>%</a:t>
                </a:r>
              </a:p>
            </c:rich>
          </c:tx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66"/>
      </c:pivotFmt>
      <c:pivotFmt>
        <c:idx val="67"/>
      </c:pivotFmt>
      <c:pivotFmt>
        <c:idx val="68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</c:pivotFmt>
      <c:pivotFmt>
        <c:idx val="71"/>
      </c:pivotFmt>
      <c:pivotFmt>
        <c:idx val="72"/>
      </c:pivotFmt>
      <c:pivotFmt>
        <c:idx val="73"/>
      </c:pivotFmt>
      <c:pivotFmt>
        <c:idx val="74"/>
        <c:dLbl>
          <c:idx val="0"/>
          <c:layout>
            <c:manualLayout>
              <c:x val="0.10563871559267292"/>
              <c:y val="-0.20526659924035195"/>
            </c:manualLayout>
          </c:layout>
          <c:tx>
            <c:rich>
              <a:bodyPr/>
              <a:lstStyle/>
              <a:p>
                <a:r>
                  <a:rPr lang="en-US" baseline="0"/>
                  <a:t>Mean </a:t>
                </a:r>
                <a:fld id="{5E80B57E-95A6-4CD1-9BFE-3681C38AACB3}" type="VALUE">
                  <a:rPr lang="en-US" baseline="0"/>
                  <a:pPr/>
                  <a:t>[VALUE]</a:t>
                </a:fld>
                <a:r>
                  <a:rPr lang="en-US" baseline="0"/>
                  <a:t>%</a:t>
                </a:r>
              </a:p>
            </c:rich>
          </c:tx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75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5"/>
          </a:solidFill>
          <a:ln>
            <a:noFill/>
          </a:ln>
          <a:effectLst/>
        </c:spPr>
        <c:marker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tx1">
              <a:lumMod val="50000"/>
              <a:lumOff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'Complex Perception per Lv'!$B$4:$B$5</c:f>
              <c:strCache>
                <c:ptCount val="1"/>
                <c:pt idx="0">
                  <c:v>Original ranking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tx1">
                    <a:lumMod val="65000"/>
                    <a:lumOff val="3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'Complex Perception per Lv'!$A$6:$A$15</c:f>
              <c:strCache>
                <c:ptCount val="10"/>
                <c:pt idx="0">
                  <c:v> LV1</c:v>
                </c:pt>
                <c:pt idx="1">
                  <c:v> LV2</c:v>
                </c:pt>
                <c:pt idx="2">
                  <c:v> LV3</c:v>
                </c:pt>
                <c:pt idx="3">
                  <c:v> LV4</c:v>
                </c:pt>
                <c:pt idx="4">
                  <c:v> LV5</c:v>
                </c:pt>
                <c:pt idx="5">
                  <c:v> LV6</c:v>
                </c:pt>
                <c:pt idx="6">
                  <c:v> LV7</c:v>
                </c:pt>
                <c:pt idx="7">
                  <c:v> LV8</c:v>
                </c:pt>
                <c:pt idx="8">
                  <c:v> LV9</c:v>
                </c:pt>
                <c:pt idx="9">
                  <c:v> LV10</c:v>
                </c:pt>
              </c:strCache>
            </c:strRef>
          </c:cat>
          <c:val>
            <c:numRef>
              <c:f>'Complex Perception per Lv'!$B$6:$B$15</c:f>
              <c:numCache>
                <c:formatCode>0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44-4E1C-80AF-4EEFCDE322C4}"/>
            </c:ext>
          </c:extLst>
        </c:ser>
        <c:ser>
          <c:idx val="1"/>
          <c:order val="1"/>
          <c:tx>
            <c:strRef>
              <c:f>'Complex Perception per Lv'!$C$4:$C$5</c:f>
              <c:strCache>
                <c:ptCount val="1"/>
                <c:pt idx="0">
                  <c:v>Pattern 1</c:v>
                </c:pt>
              </c:strCache>
            </c:strRef>
          </c:tx>
          <c:spPr>
            <a:solidFill>
              <a:schemeClr val="accent5">
                <a:shade val="86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5">
                    <a:shade val="86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'Complex Perception per Lv'!$A$6:$A$15</c:f>
              <c:strCache>
                <c:ptCount val="10"/>
                <c:pt idx="0">
                  <c:v> LV1</c:v>
                </c:pt>
                <c:pt idx="1">
                  <c:v> LV2</c:v>
                </c:pt>
                <c:pt idx="2">
                  <c:v> LV3</c:v>
                </c:pt>
                <c:pt idx="3">
                  <c:v> LV4</c:v>
                </c:pt>
                <c:pt idx="4">
                  <c:v> LV5</c:v>
                </c:pt>
                <c:pt idx="5">
                  <c:v> LV6</c:v>
                </c:pt>
                <c:pt idx="6">
                  <c:v> LV7</c:v>
                </c:pt>
                <c:pt idx="7">
                  <c:v> LV8</c:v>
                </c:pt>
                <c:pt idx="8">
                  <c:v> LV9</c:v>
                </c:pt>
                <c:pt idx="9">
                  <c:v> LV10</c:v>
                </c:pt>
              </c:strCache>
            </c:strRef>
          </c:cat>
          <c:val>
            <c:numRef>
              <c:f>'Complex Perception per Lv'!$C$6:$C$15</c:f>
              <c:numCache>
                <c:formatCode>0.0</c:formatCode>
                <c:ptCount val="10"/>
                <c:pt idx="0">
                  <c:v>1.5769230769230769</c:v>
                </c:pt>
                <c:pt idx="1">
                  <c:v>2.4615384615384617</c:v>
                </c:pt>
                <c:pt idx="2">
                  <c:v>3.3846153846153846</c:v>
                </c:pt>
                <c:pt idx="3">
                  <c:v>3.8846153846153846</c:v>
                </c:pt>
                <c:pt idx="4">
                  <c:v>5.4230769230769234</c:v>
                </c:pt>
                <c:pt idx="5">
                  <c:v>5.384615384615385</c:v>
                </c:pt>
                <c:pt idx="6">
                  <c:v>6.8461538461538458</c:v>
                </c:pt>
                <c:pt idx="7">
                  <c:v>8.8076923076923084</c:v>
                </c:pt>
                <c:pt idx="8">
                  <c:v>8.7307692307692299</c:v>
                </c:pt>
                <c:pt idx="9">
                  <c:v>8.5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444-4E1C-80AF-4EEFCDE322C4}"/>
            </c:ext>
          </c:extLst>
        </c:ser>
        <c:ser>
          <c:idx val="2"/>
          <c:order val="2"/>
          <c:tx>
            <c:strRef>
              <c:f>'Complex Perception per Lv'!$D$4:$D$5</c:f>
              <c:strCache>
                <c:ptCount val="1"/>
                <c:pt idx="0">
                  <c:v>Pattern 2</c:v>
                </c:pt>
              </c:strCache>
            </c:strRef>
          </c:tx>
          <c:spPr>
            <a:solidFill>
              <a:schemeClr val="accent5">
                <a:tint val="86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5">
                    <a:tint val="86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'Complex Perception per Lv'!$A$6:$A$15</c:f>
              <c:strCache>
                <c:ptCount val="10"/>
                <c:pt idx="0">
                  <c:v> LV1</c:v>
                </c:pt>
                <c:pt idx="1">
                  <c:v> LV2</c:v>
                </c:pt>
                <c:pt idx="2">
                  <c:v> LV3</c:v>
                </c:pt>
                <c:pt idx="3">
                  <c:v> LV4</c:v>
                </c:pt>
                <c:pt idx="4">
                  <c:v> LV5</c:v>
                </c:pt>
                <c:pt idx="5">
                  <c:v> LV6</c:v>
                </c:pt>
                <c:pt idx="6">
                  <c:v> LV7</c:v>
                </c:pt>
                <c:pt idx="7">
                  <c:v> LV8</c:v>
                </c:pt>
                <c:pt idx="8">
                  <c:v> LV9</c:v>
                </c:pt>
                <c:pt idx="9">
                  <c:v> LV10</c:v>
                </c:pt>
              </c:strCache>
            </c:strRef>
          </c:cat>
          <c:val>
            <c:numRef>
              <c:f>'Complex Perception per Lv'!$D$6:$D$15</c:f>
              <c:numCache>
                <c:formatCode>0.0</c:formatCode>
                <c:ptCount val="10"/>
                <c:pt idx="0">
                  <c:v>1.5769230769230769</c:v>
                </c:pt>
                <c:pt idx="1">
                  <c:v>2.6923076923076925</c:v>
                </c:pt>
                <c:pt idx="2">
                  <c:v>3.4230769230769229</c:v>
                </c:pt>
                <c:pt idx="3">
                  <c:v>4.0769230769230766</c:v>
                </c:pt>
                <c:pt idx="4">
                  <c:v>5.3076923076923075</c:v>
                </c:pt>
                <c:pt idx="5">
                  <c:v>5</c:v>
                </c:pt>
                <c:pt idx="6">
                  <c:v>6.7307692307692308</c:v>
                </c:pt>
                <c:pt idx="7">
                  <c:v>8.4615384615384617</c:v>
                </c:pt>
                <c:pt idx="8">
                  <c:v>8.9615384615384617</c:v>
                </c:pt>
                <c:pt idx="9">
                  <c:v>8.7307692307692299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444-4E1C-80AF-4EEFCDE322C4}"/>
            </c:ext>
          </c:extLst>
        </c:ser>
        <c:ser>
          <c:idx val="3"/>
          <c:order val="3"/>
          <c:tx>
            <c:strRef>
              <c:f>'Complex Perception per Lv'!$E$4:$E$5</c:f>
              <c:strCache>
                <c:ptCount val="1"/>
                <c:pt idx="0">
                  <c:v>Pattern 3</c:v>
                </c:pt>
              </c:strCache>
            </c:strRef>
          </c:tx>
          <c:spPr>
            <a:solidFill>
              <a:schemeClr val="accent5">
                <a:tint val="58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5">
                    <a:tint val="58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'Complex Perception per Lv'!$A$6:$A$15</c:f>
              <c:strCache>
                <c:ptCount val="10"/>
                <c:pt idx="0">
                  <c:v> LV1</c:v>
                </c:pt>
                <c:pt idx="1">
                  <c:v> LV2</c:v>
                </c:pt>
                <c:pt idx="2">
                  <c:v> LV3</c:v>
                </c:pt>
                <c:pt idx="3">
                  <c:v> LV4</c:v>
                </c:pt>
                <c:pt idx="4">
                  <c:v> LV5</c:v>
                </c:pt>
                <c:pt idx="5">
                  <c:v> LV6</c:v>
                </c:pt>
                <c:pt idx="6">
                  <c:v> LV7</c:v>
                </c:pt>
                <c:pt idx="7">
                  <c:v> LV8</c:v>
                </c:pt>
                <c:pt idx="8">
                  <c:v> LV9</c:v>
                </c:pt>
                <c:pt idx="9">
                  <c:v> LV10</c:v>
                </c:pt>
              </c:strCache>
            </c:strRef>
          </c:cat>
          <c:val>
            <c:numRef>
              <c:f>'Complex Perception per Lv'!$E$6:$E$15</c:f>
              <c:numCache>
                <c:formatCode>0.0</c:formatCode>
                <c:ptCount val="10"/>
                <c:pt idx="0">
                  <c:v>1.6923076923076923</c:v>
                </c:pt>
                <c:pt idx="1">
                  <c:v>2.8076923076923075</c:v>
                </c:pt>
                <c:pt idx="2">
                  <c:v>3.1153846153846154</c:v>
                </c:pt>
                <c:pt idx="3">
                  <c:v>4.2692307692307692</c:v>
                </c:pt>
                <c:pt idx="4">
                  <c:v>5.2692307692307692</c:v>
                </c:pt>
                <c:pt idx="5">
                  <c:v>5.1538461538461542</c:v>
                </c:pt>
                <c:pt idx="6">
                  <c:v>6.615384615384615</c:v>
                </c:pt>
                <c:pt idx="7">
                  <c:v>8.6923076923076916</c:v>
                </c:pt>
                <c:pt idx="8">
                  <c:v>9.1538461538461533</c:v>
                </c:pt>
                <c:pt idx="9">
                  <c:v>8.2307692307692299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2444-4E1C-80AF-4EEFCDE322C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258731040"/>
        <c:axId val="1258729120"/>
      </c:barChart>
      <c:catAx>
        <c:axId val="12587310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CICA Ranking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8729120"/>
        <c:crosses val="autoZero"/>
        <c:auto val="1"/>
        <c:lblAlgn val="ctr"/>
        <c:lblOffset val="100"/>
        <c:noMultiLvlLbl val="0"/>
      </c:catAx>
      <c:valAx>
        <c:axId val="1258729120"/>
        <c:scaling>
          <c:orientation val="minMax"/>
          <c:max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Complexity Perception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8731040"/>
        <c:crosses val="autoZero"/>
        <c:crossBetween val="between"/>
        <c:majorUnit val="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[2024ExperimentComplexityResultsGraph_participants.xlsx]Complex Perception per Pattern!PivotTable1</c:name>
    <c:fmtId val="18"/>
  </c:pivotSource>
  <c:chart>
    <c:autoTitleDeleted val="1"/>
    <c:pivotFmts>
      <c:pivotFmt>
        <c:idx val="0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6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7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1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9"/>
        <c:dLbl>
          <c:idx val="0"/>
          <c:layout>
            <c:manualLayout>
              <c:x val="-0.14480743683686292"/>
              <c:y val="-8.9635801621384681E-2"/>
            </c:manualLayout>
          </c:layout>
          <c:tx>
            <c:rich>
              <a:bodyPr/>
              <a:lstStyle/>
              <a:p>
                <a:fld id="{540465F8-FE04-4282-AE8C-1622842879A8}" type="VALUE">
                  <a:rPr lang="en-US" sz="1400"/>
                  <a:pPr/>
                  <a:t>[VALUE]</a:t>
                </a:fld>
                <a:endParaRPr lang="en-US"/>
              </a:p>
            </c:rich>
          </c:tx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60"/>
      </c:pivotFmt>
      <c:pivotFmt>
        <c:idx val="6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</c:pivotFmt>
      <c:pivotFmt>
        <c:idx val="63"/>
      </c:pivotFmt>
      <c:pivotFmt>
        <c:idx val="64"/>
      </c:pivotFmt>
      <c:pivotFmt>
        <c:idx val="65"/>
        <c:dLbl>
          <c:idx val="0"/>
          <c:layout>
            <c:manualLayout>
              <c:x val="0.10563871559267292"/>
              <c:y val="-0.20526659924035195"/>
            </c:manualLayout>
          </c:layout>
          <c:tx>
            <c:rich>
              <a:bodyPr/>
              <a:lstStyle/>
              <a:p>
                <a:r>
                  <a:rPr lang="en-US" baseline="0"/>
                  <a:t>Mean </a:t>
                </a:r>
                <a:fld id="{5E80B57E-95A6-4CD1-9BFE-3681C38AACB3}" type="VALUE">
                  <a:rPr lang="en-US" baseline="0"/>
                  <a:pPr/>
                  <a:t>[VALUE]</a:t>
                </a:fld>
                <a:r>
                  <a:rPr lang="en-US" baseline="0"/>
                  <a:t>%</a:t>
                </a:r>
              </a:p>
            </c:rich>
          </c:tx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66"/>
      </c:pivotFmt>
      <c:pivotFmt>
        <c:idx val="67"/>
      </c:pivotFmt>
      <c:pivotFmt>
        <c:idx val="68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0"/>
      </c:pivotFmt>
      <c:pivotFmt>
        <c:idx val="71"/>
      </c:pivotFmt>
      <c:pivotFmt>
        <c:idx val="72"/>
      </c:pivotFmt>
      <c:pivotFmt>
        <c:idx val="73"/>
      </c:pivotFmt>
      <c:pivotFmt>
        <c:idx val="74"/>
        <c:dLbl>
          <c:idx val="0"/>
          <c:layout>
            <c:manualLayout>
              <c:x val="0.10563871559267292"/>
              <c:y val="-0.20526659924035195"/>
            </c:manualLayout>
          </c:layout>
          <c:tx>
            <c:rich>
              <a:bodyPr/>
              <a:lstStyle/>
              <a:p>
                <a:r>
                  <a:rPr lang="en-US" baseline="0"/>
                  <a:t>Mean </a:t>
                </a:r>
                <a:fld id="{5E80B57E-95A6-4CD1-9BFE-3681C38AACB3}" type="VALUE">
                  <a:rPr lang="en-US" baseline="0"/>
                  <a:pPr/>
                  <a:t>[VALUE]</a:t>
                </a:fld>
                <a:r>
                  <a:rPr lang="en-US" baseline="0"/>
                  <a:t>%</a:t>
                </a:r>
              </a:p>
            </c:rich>
          </c:tx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75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7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5">
              <a:tint val="43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5">
              <a:tint val="56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5">
              <a:tint val="69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5">
              <a:tint val="81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5">
              <a:tint val="94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5">
              <a:shade val="93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5">
              <a:shade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5">
              <a:shade val="68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5">
              <a:shade val="5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5">
              <a:shade val="42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5">
              <a:tint val="43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5">
              <a:tint val="56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5">
              <a:tint val="69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5">
              <a:tint val="81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5">
              <a:tint val="94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5">
              <a:shade val="93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5">
              <a:shade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5">
              <a:shade val="68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5">
              <a:shade val="5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5">
              <a:shade val="42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5">
              <a:tint val="43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5">
              <a:tint val="56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5">
              <a:tint val="69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5">
              <a:tint val="81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5">
              <a:tint val="94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5">
              <a:shade val="93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5">
              <a:shade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5">
              <a:shade val="68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5">
              <a:shade val="5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5">
              <a:shade val="42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5">
              <a:tint val="43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5">
              <a:tint val="56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5">
              <a:tint val="69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5">
              <a:tint val="81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5">
              <a:tint val="94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5">
              <a:shade val="93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5">
              <a:shade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5">
              <a:shade val="68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5">
              <a:shade val="5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5">
              <a:shade val="42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6493822991784413E-2"/>
          <c:y val="9.4331336809734573E-2"/>
          <c:w val="0.9117880070306551"/>
          <c:h val="0.6604897837450761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'Complex Perception per Pattern'!$B$4</c:f>
              <c:strCache>
                <c:ptCount val="1"/>
                <c:pt idx="0">
                  <c:v> LV1</c:v>
                </c:pt>
              </c:strCache>
            </c:strRef>
          </c:tx>
          <c:spPr>
            <a:solidFill>
              <a:schemeClr val="accent5">
                <a:tint val="43000"/>
              </a:schemeClr>
            </a:solidFill>
            <a:ln>
              <a:noFill/>
            </a:ln>
            <a:effectLst/>
          </c:spPr>
          <c:invertIfNegative val="0"/>
          <c:cat>
            <c:strRef>
              <c:f>'Complex Perception per Pattern'!$A$5:$A$9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 Original Ranking</c:v>
                </c:pt>
              </c:strCache>
            </c:strRef>
          </c:cat>
          <c:val>
            <c:numRef>
              <c:f>'Complex Perception per Pattern'!$B$5:$B$9</c:f>
              <c:numCache>
                <c:formatCode>0.00</c:formatCode>
                <c:ptCount val="4"/>
                <c:pt idx="0">
                  <c:v>1.5769230769230769</c:v>
                </c:pt>
                <c:pt idx="1">
                  <c:v>1.5769230769230769</c:v>
                </c:pt>
                <c:pt idx="2">
                  <c:v>1.6923076923076923</c:v>
                </c:pt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B66-481A-9284-831F80213790}"/>
            </c:ext>
          </c:extLst>
        </c:ser>
        <c:ser>
          <c:idx val="1"/>
          <c:order val="1"/>
          <c:tx>
            <c:strRef>
              <c:f>'Complex Perception per Pattern'!$C$4</c:f>
              <c:strCache>
                <c:ptCount val="1"/>
                <c:pt idx="0">
                  <c:v> LV2</c:v>
                </c:pt>
              </c:strCache>
            </c:strRef>
          </c:tx>
          <c:spPr>
            <a:solidFill>
              <a:schemeClr val="accent5">
                <a:tint val="56000"/>
              </a:schemeClr>
            </a:solidFill>
            <a:ln>
              <a:noFill/>
            </a:ln>
            <a:effectLst/>
          </c:spPr>
          <c:invertIfNegative val="0"/>
          <c:cat>
            <c:strRef>
              <c:f>'Complex Perception per Pattern'!$A$5:$A$9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 Original Ranking</c:v>
                </c:pt>
              </c:strCache>
            </c:strRef>
          </c:cat>
          <c:val>
            <c:numRef>
              <c:f>'Complex Perception per Pattern'!$C$5:$C$9</c:f>
              <c:numCache>
                <c:formatCode>0.00</c:formatCode>
                <c:ptCount val="4"/>
                <c:pt idx="0">
                  <c:v>2.4615384615384617</c:v>
                </c:pt>
                <c:pt idx="1">
                  <c:v>2.6923076923076925</c:v>
                </c:pt>
                <c:pt idx="2">
                  <c:v>2.8076923076923075</c:v>
                </c:pt>
                <c:pt idx="3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B66-481A-9284-831F80213790}"/>
            </c:ext>
          </c:extLst>
        </c:ser>
        <c:ser>
          <c:idx val="2"/>
          <c:order val="2"/>
          <c:tx>
            <c:strRef>
              <c:f>'Complex Perception per Pattern'!$D$4</c:f>
              <c:strCache>
                <c:ptCount val="1"/>
                <c:pt idx="0">
                  <c:v> LV3</c:v>
                </c:pt>
              </c:strCache>
            </c:strRef>
          </c:tx>
          <c:spPr>
            <a:solidFill>
              <a:schemeClr val="accent5">
                <a:tint val="69000"/>
              </a:schemeClr>
            </a:solidFill>
            <a:ln>
              <a:noFill/>
            </a:ln>
            <a:effectLst/>
          </c:spPr>
          <c:invertIfNegative val="0"/>
          <c:cat>
            <c:strRef>
              <c:f>'Complex Perception per Pattern'!$A$5:$A$9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 Original Ranking</c:v>
                </c:pt>
              </c:strCache>
            </c:strRef>
          </c:cat>
          <c:val>
            <c:numRef>
              <c:f>'Complex Perception per Pattern'!$D$5:$D$9</c:f>
              <c:numCache>
                <c:formatCode>0.00</c:formatCode>
                <c:ptCount val="4"/>
                <c:pt idx="0">
                  <c:v>3.3846153846153846</c:v>
                </c:pt>
                <c:pt idx="1">
                  <c:v>3.4230769230769229</c:v>
                </c:pt>
                <c:pt idx="2">
                  <c:v>3.1153846153846154</c:v>
                </c:pt>
                <c:pt idx="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B66-481A-9284-831F80213790}"/>
            </c:ext>
          </c:extLst>
        </c:ser>
        <c:ser>
          <c:idx val="3"/>
          <c:order val="3"/>
          <c:tx>
            <c:strRef>
              <c:f>'Complex Perception per Pattern'!$E$4</c:f>
              <c:strCache>
                <c:ptCount val="1"/>
                <c:pt idx="0">
                  <c:v> LV4</c:v>
                </c:pt>
              </c:strCache>
            </c:strRef>
          </c:tx>
          <c:spPr>
            <a:solidFill>
              <a:schemeClr val="accent5">
                <a:tint val="81000"/>
              </a:schemeClr>
            </a:solidFill>
            <a:ln>
              <a:noFill/>
            </a:ln>
            <a:effectLst/>
          </c:spPr>
          <c:invertIfNegative val="0"/>
          <c:cat>
            <c:strRef>
              <c:f>'Complex Perception per Pattern'!$A$5:$A$9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 Original Ranking</c:v>
                </c:pt>
              </c:strCache>
            </c:strRef>
          </c:cat>
          <c:val>
            <c:numRef>
              <c:f>'Complex Perception per Pattern'!$E$5:$E$9</c:f>
              <c:numCache>
                <c:formatCode>0.00</c:formatCode>
                <c:ptCount val="4"/>
                <c:pt idx="0">
                  <c:v>3.8846153846153846</c:v>
                </c:pt>
                <c:pt idx="1">
                  <c:v>4.0769230769230766</c:v>
                </c:pt>
                <c:pt idx="2">
                  <c:v>4.2692307692307692</c:v>
                </c:pt>
                <c:pt idx="3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B66-481A-9284-831F80213790}"/>
            </c:ext>
          </c:extLst>
        </c:ser>
        <c:ser>
          <c:idx val="4"/>
          <c:order val="4"/>
          <c:tx>
            <c:strRef>
              <c:f>'Complex Perception per Pattern'!$F$4</c:f>
              <c:strCache>
                <c:ptCount val="1"/>
                <c:pt idx="0">
                  <c:v> LV5</c:v>
                </c:pt>
              </c:strCache>
            </c:strRef>
          </c:tx>
          <c:spPr>
            <a:solidFill>
              <a:schemeClr val="accent5">
                <a:tint val="94000"/>
              </a:schemeClr>
            </a:solidFill>
            <a:ln>
              <a:noFill/>
            </a:ln>
            <a:effectLst/>
          </c:spPr>
          <c:invertIfNegative val="0"/>
          <c:cat>
            <c:strRef>
              <c:f>'Complex Perception per Pattern'!$A$5:$A$9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 Original Ranking</c:v>
                </c:pt>
              </c:strCache>
            </c:strRef>
          </c:cat>
          <c:val>
            <c:numRef>
              <c:f>'Complex Perception per Pattern'!$F$5:$F$9</c:f>
              <c:numCache>
                <c:formatCode>0.00</c:formatCode>
                <c:ptCount val="4"/>
                <c:pt idx="0">
                  <c:v>5.4230769230769234</c:v>
                </c:pt>
                <c:pt idx="1">
                  <c:v>5.3076923076923075</c:v>
                </c:pt>
                <c:pt idx="2">
                  <c:v>5.2692307692307692</c:v>
                </c:pt>
                <c:pt idx="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6B66-481A-9284-831F80213790}"/>
            </c:ext>
          </c:extLst>
        </c:ser>
        <c:ser>
          <c:idx val="5"/>
          <c:order val="5"/>
          <c:tx>
            <c:strRef>
              <c:f>'Complex Perception per Pattern'!$G$4</c:f>
              <c:strCache>
                <c:ptCount val="1"/>
                <c:pt idx="0">
                  <c:v> LV6</c:v>
                </c:pt>
              </c:strCache>
            </c:strRef>
          </c:tx>
          <c:spPr>
            <a:solidFill>
              <a:schemeClr val="accent5">
                <a:shade val="93000"/>
              </a:schemeClr>
            </a:solidFill>
            <a:ln>
              <a:noFill/>
            </a:ln>
            <a:effectLst/>
          </c:spPr>
          <c:invertIfNegative val="0"/>
          <c:cat>
            <c:strRef>
              <c:f>'Complex Perception per Pattern'!$A$5:$A$9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 Original Ranking</c:v>
                </c:pt>
              </c:strCache>
            </c:strRef>
          </c:cat>
          <c:val>
            <c:numRef>
              <c:f>'Complex Perception per Pattern'!$G$5:$G$9</c:f>
              <c:numCache>
                <c:formatCode>0.00</c:formatCode>
                <c:ptCount val="4"/>
                <c:pt idx="0">
                  <c:v>5.384615384615385</c:v>
                </c:pt>
                <c:pt idx="1">
                  <c:v>5</c:v>
                </c:pt>
                <c:pt idx="2">
                  <c:v>5.1538461538461542</c:v>
                </c:pt>
                <c:pt idx="3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6B66-481A-9284-831F80213790}"/>
            </c:ext>
          </c:extLst>
        </c:ser>
        <c:ser>
          <c:idx val="6"/>
          <c:order val="6"/>
          <c:tx>
            <c:strRef>
              <c:f>'Complex Perception per Pattern'!$H$4</c:f>
              <c:strCache>
                <c:ptCount val="1"/>
                <c:pt idx="0">
                  <c:v> LV7</c:v>
                </c:pt>
              </c:strCache>
            </c:strRef>
          </c:tx>
          <c:spPr>
            <a:solidFill>
              <a:schemeClr val="accent5">
                <a:shade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'Complex Perception per Pattern'!$A$5:$A$9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 Original Ranking</c:v>
                </c:pt>
              </c:strCache>
            </c:strRef>
          </c:cat>
          <c:val>
            <c:numRef>
              <c:f>'Complex Perception per Pattern'!$H$5:$H$9</c:f>
              <c:numCache>
                <c:formatCode>0.00</c:formatCode>
                <c:ptCount val="4"/>
                <c:pt idx="0">
                  <c:v>6.8461538461538458</c:v>
                </c:pt>
                <c:pt idx="1">
                  <c:v>6.7307692307692308</c:v>
                </c:pt>
                <c:pt idx="2">
                  <c:v>6.615384615384615</c:v>
                </c:pt>
                <c:pt idx="3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6B66-481A-9284-831F80213790}"/>
            </c:ext>
          </c:extLst>
        </c:ser>
        <c:ser>
          <c:idx val="7"/>
          <c:order val="7"/>
          <c:tx>
            <c:strRef>
              <c:f>'Complex Perception per Pattern'!$I$4</c:f>
              <c:strCache>
                <c:ptCount val="1"/>
                <c:pt idx="0">
                  <c:v> LV8</c:v>
                </c:pt>
              </c:strCache>
            </c:strRef>
          </c:tx>
          <c:spPr>
            <a:solidFill>
              <a:schemeClr val="accent5">
                <a:shade val="68000"/>
              </a:schemeClr>
            </a:solidFill>
            <a:ln>
              <a:noFill/>
            </a:ln>
            <a:effectLst/>
          </c:spPr>
          <c:invertIfNegative val="0"/>
          <c:cat>
            <c:strRef>
              <c:f>'Complex Perception per Pattern'!$A$5:$A$9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 Original Ranking</c:v>
                </c:pt>
              </c:strCache>
            </c:strRef>
          </c:cat>
          <c:val>
            <c:numRef>
              <c:f>'Complex Perception per Pattern'!$I$5:$I$9</c:f>
              <c:numCache>
                <c:formatCode>0.00</c:formatCode>
                <c:ptCount val="4"/>
                <c:pt idx="0">
                  <c:v>8.8076923076923084</c:v>
                </c:pt>
                <c:pt idx="1">
                  <c:v>8.4615384615384617</c:v>
                </c:pt>
                <c:pt idx="2">
                  <c:v>8.6923076923076916</c:v>
                </c:pt>
                <c:pt idx="3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6B66-481A-9284-831F80213790}"/>
            </c:ext>
          </c:extLst>
        </c:ser>
        <c:ser>
          <c:idx val="8"/>
          <c:order val="8"/>
          <c:tx>
            <c:strRef>
              <c:f>'Complex Perception per Pattern'!$J$4</c:f>
              <c:strCache>
                <c:ptCount val="1"/>
                <c:pt idx="0">
                  <c:v> LV9</c:v>
                </c:pt>
              </c:strCache>
            </c:strRef>
          </c:tx>
          <c:spPr>
            <a:solidFill>
              <a:schemeClr val="accent5">
                <a:shade val="55000"/>
              </a:schemeClr>
            </a:solidFill>
            <a:ln>
              <a:noFill/>
            </a:ln>
            <a:effectLst/>
          </c:spPr>
          <c:invertIfNegative val="0"/>
          <c:cat>
            <c:strRef>
              <c:f>'Complex Perception per Pattern'!$A$5:$A$9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 Original Ranking</c:v>
                </c:pt>
              </c:strCache>
            </c:strRef>
          </c:cat>
          <c:val>
            <c:numRef>
              <c:f>'Complex Perception per Pattern'!$J$5:$J$9</c:f>
              <c:numCache>
                <c:formatCode>0.00</c:formatCode>
                <c:ptCount val="4"/>
                <c:pt idx="0">
                  <c:v>8.7307692307692299</c:v>
                </c:pt>
                <c:pt idx="1">
                  <c:v>8.9615384615384617</c:v>
                </c:pt>
                <c:pt idx="2">
                  <c:v>9.1538461538461533</c:v>
                </c:pt>
                <c:pt idx="3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6B66-481A-9284-831F80213790}"/>
            </c:ext>
          </c:extLst>
        </c:ser>
        <c:ser>
          <c:idx val="9"/>
          <c:order val="9"/>
          <c:tx>
            <c:strRef>
              <c:f>'Complex Perception per Pattern'!$K$4</c:f>
              <c:strCache>
                <c:ptCount val="1"/>
                <c:pt idx="0">
                  <c:v> LV10</c:v>
                </c:pt>
              </c:strCache>
            </c:strRef>
          </c:tx>
          <c:spPr>
            <a:solidFill>
              <a:schemeClr val="accent5">
                <a:shade val="42000"/>
              </a:schemeClr>
            </a:solidFill>
            <a:ln>
              <a:noFill/>
            </a:ln>
            <a:effectLst/>
          </c:spPr>
          <c:invertIfNegative val="0"/>
          <c:cat>
            <c:strRef>
              <c:f>'Complex Perception per Pattern'!$A$5:$A$9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 Original Ranking</c:v>
                </c:pt>
              </c:strCache>
            </c:strRef>
          </c:cat>
          <c:val>
            <c:numRef>
              <c:f>'Complex Perception per Pattern'!$K$5:$K$9</c:f>
              <c:numCache>
                <c:formatCode>0.00</c:formatCode>
                <c:ptCount val="4"/>
                <c:pt idx="0">
                  <c:v>8.5</c:v>
                </c:pt>
                <c:pt idx="1">
                  <c:v>8.7307692307692299</c:v>
                </c:pt>
                <c:pt idx="2">
                  <c:v>8.2307692307692299</c:v>
                </c:pt>
                <c:pt idx="3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6B66-481A-9284-831F802137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58731040"/>
        <c:axId val="1258729120"/>
      </c:barChart>
      <c:catAx>
        <c:axId val="12587310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Pattern Number</a:t>
                </a:r>
              </a:p>
            </c:rich>
          </c:tx>
          <c:layout>
            <c:manualLayout>
              <c:xMode val="edge"/>
              <c:yMode val="edge"/>
              <c:x val="0.39753796482247228"/>
              <c:y val="0.8232861066347239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8729120"/>
        <c:crosses val="autoZero"/>
        <c:auto val="1"/>
        <c:lblAlgn val="ctr"/>
        <c:lblOffset val="100"/>
        <c:noMultiLvlLbl val="0"/>
      </c:catAx>
      <c:valAx>
        <c:axId val="1258729120"/>
        <c:scaling>
          <c:orientation val="minMax"/>
          <c:max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8731040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image" Target="../media/image3.png"/><Relationship Id="rId4" Type="http://schemas.openxmlformats.org/officeDocument/2006/relationships/chart" Target="../charts/chart11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chart" Target="../charts/chart12.xml"/><Relationship Id="rId1" Type="http://schemas.openxmlformats.org/officeDocument/2006/relationships/image" Target="../media/image4.png"/><Relationship Id="rId5" Type="http://schemas.openxmlformats.org/officeDocument/2006/relationships/chart" Target="../charts/chart13.xml"/><Relationship Id="rId4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.xml"/><Relationship Id="rId2" Type="http://schemas.openxmlformats.org/officeDocument/2006/relationships/chart" Target="../charts/chart15.xml"/><Relationship Id="rId1" Type="http://schemas.openxmlformats.org/officeDocument/2006/relationships/chart" Target="../charts/chart14.xml"/><Relationship Id="rId6" Type="http://schemas.openxmlformats.org/officeDocument/2006/relationships/image" Target="../media/image7.png"/><Relationship Id="rId5" Type="http://schemas.openxmlformats.org/officeDocument/2006/relationships/chart" Target="../charts/chart18.xml"/><Relationship Id="rId4" Type="http://schemas.openxmlformats.org/officeDocument/2006/relationships/chart" Target="../charts/chart17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chart" Target="../charts/chart19.xm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chart" Target="../charts/chart2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444159</xdr:colOff>
      <xdr:row>19</xdr:row>
      <xdr:rowOff>4442</xdr:rowOff>
    </xdr:from>
    <xdr:to>
      <xdr:col>17</xdr:col>
      <xdr:colOff>1067613</xdr:colOff>
      <xdr:row>42</xdr:row>
      <xdr:rowOff>74764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397C48-7342-4334-6DB3-19BBA0E126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1132300</xdr:colOff>
      <xdr:row>19</xdr:row>
      <xdr:rowOff>4441</xdr:rowOff>
    </xdr:from>
    <xdr:to>
      <xdr:col>20</xdr:col>
      <xdr:colOff>1560110</xdr:colOff>
      <xdr:row>42</xdr:row>
      <xdr:rowOff>74763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BEE2F144-02E7-69D0-3926-0812B340B3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1624798</xdr:colOff>
      <xdr:row>19</xdr:row>
      <xdr:rowOff>4441</xdr:rowOff>
    </xdr:from>
    <xdr:to>
      <xdr:col>26</xdr:col>
      <xdr:colOff>75035</xdr:colOff>
      <xdr:row>42</xdr:row>
      <xdr:rowOff>74763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F4759552-1BEB-6D00-A12E-D28BD9A138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972466</xdr:colOff>
      <xdr:row>18</xdr:row>
      <xdr:rowOff>51130</xdr:rowOff>
    </xdr:from>
    <xdr:to>
      <xdr:col>25</xdr:col>
      <xdr:colOff>376293</xdr:colOff>
      <xdr:row>44</xdr:row>
      <xdr:rowOff>174008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1F5124EC-C945-661C-2E03-BB62C6C617AC}"/>
            </a:ext>
          </a:extLst>
        </xdr:cNvPr>
        <xdr:cNvGrpSpPr/>
      </xdr:nvGrpSpPr>
      <xdr:grpSpPr>
        <a:xfrm>
          <a:off x="8619680" y="3901951"/>
          <a:ext cx="12085684" cy="5402450"/>
          <a:chOff x="14761037" y="3743201"/>
          <a:chExt cx="12593685" cy="5202878"/>
        </a:xfrm>
      </xdr:grpSpPr>
      <xdr:sp macro="" textlink="">
        <xdr:nvSpPr>
          <xdr:cNvPr id="4" name="TextBox 3">
            <a:extLst>
              <a:ext uri="{FF2B5EF4-FFF2-40B4-BE49-F238E27FC236}">
                <a16:creationId xmlns:a16="http://schemas.microsoft.com/office/drawing/2014/main" id="{6D8BF8B5-8D8D-B55B-30B1-3868E13D5FCD}"/>
              </a:ext>
            </a:extLst>
          </xdr:cNvPr>
          <xdr:cNvSpPr txBox="1"/>
        </xdr:nvSpPr>
        <xdr:spPr>
          <a:xfrm>
            <a:off x="14873619" y="3743201"/>
            <a:ext cx="11381427" cy="415549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2100" b="1"/>
              <a:t>Comparative Analysis of Perceived Complexity vs. CICA Complexity Scores per Pattern</a:t>
            </a:r>
          </a:p>
        </xdr:txBody>
      </xdr:sp>
      <xdr:sp macro="" textlink="">
        <xdr:nvSpPr>
          <xdr:cNvPr id="5" name="TextBox 4">
            <a:extLst>
              <a:ext uri="{FF2B5EF4-FFF2-40B4-BE49-F238E27FC236}">
                <a16:creationId xmlns:a16="http://schemas.microsoft.com/office/drawing/2014/main" id="{3549A971-DC06-4ADE-9F46-5185AA14A98A}"/>
              </a:ext>
            </a:extLst>
          </xdr:cNvPr>
          <xdr:cNvSpPr txBox="1"/>
        </xdr:nvSpPr>
        <xdr:spPr>
          <a:xfrm>
            <a:off x="14761037" y="8597019"/>
            <a:ext cx="1771199" cy="349060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2000" b="0"/>
              <a:t>(a) Pattern 1</a:t>
            </a:r>
          </a:p>
        </xdr:txBody>
      </xdr:sp>
      <xdr:sp macro="" textlink="">
        <xdr:nvSpPr>
          <xdr:cNvPr id="7" name="TextBox 6">
            <a:extLst>
              <a:ext uri="{FF2B5EF4-FFF2-40B4-BE49-F238E27FC236}">
                <a16:creationId xmlns:a16="http://schemas.microsoft.com/office/drawing/2014/main" id="{4612C76F-6037-720F-F7FC-A075A03A0282}"/>
              </a:ext>
            </a:extLst>
          </xdr:cNvPr>
          <xdr:cNvSpPr txBox="1"/>
        </xdr:nvSpPr>
        <xdr:spPr>
          <a:xfrm>
            <a:off x="19499154" y="8613640"/>
            <a:ext cx="1848529" cy="332439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2000" b="0"/>
              <a:t>(b) Pattern</a:t>
            </a:r>
            <a:r>
              <a:rPr lang="en-US" sz="2000" b="0" baseline="0"/>
              <a:t> 2</a:t>
            </a:r>
            <a:endParaRPr lang="en-US" sz="2000" b="0"/>
          </a:p>
        </xdr:txBody>
      </xdr:sp>
      <xdr:sp macro="" textlink="">
        <xdr:nvSpPr>
          <xdr:cNvPr id="8" name="TextBox 7">
            <a:extLst>
              <a:ext uri="{FF2B5EF4-FFF2-40B4-BE49-F238E27FC236}">
                <a16:creationId xmlns:a16="http://schemas.microsoft.com/office/drawing/2014/main" id="{1FA0003B-C3BD-2E55-B0AC-6C5333C8B624}"/>
              </a:ext>
            </a:extLst>
          </xdr:cNvPr>
          <xdr:cNvSpPr txBox="1"/>
        </xdr:nvSpPr>
        <xdr:spPr>
          <a:xfrm>
            <a:off x="24504217" y="8613640"/>
            <a:ext cx="1722468" cy="332439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2000" b="0"/>
              <a:t>(c) Pattern 3</a:t>
            </a:r>
          </a:p>
        </xdr:txBody>
      </xdr:sp>
      <xdr:sp macro="" textlink="">
        <xdr:nvSpPr>
          <xdr:cNvPr id="3" name="TextBox 2">
            <a:extLst>
              <a:ext uri="{FF2B5EF4-FFF2-40B4-BE49-F238E27FC236}">
                <a16:creationId xmlns:a16="http://schemas.microsoft.com/office/drawing/2014/main" id="{C3A5CF8A-8C5F-04E8-A662-0E73506728FB}"/>
              </a:ext>
            </a:extLst>
          </xdr:cNvPr>
          <xdr:cNvSpPr txBox="1"/>
        </xdr:nvSpPr>
        <xdr:spPr>
          <a:xfrm>
            <a:off x="16612949" y="6304498"/>
            <a:ext cx="1113353" cy="39892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bg1">
                <a:lumMod val="75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1800" b="0"/>
              <a:t>SD = 1.0</a:t>
            </a:r>
          </a:p>
        </xdr:txBody>
      </xdr:sp>
      <xdr:sp macro="" textlink="">
        <xdr:nvSpPr>
          <xdr:cNvPr id="6" name="TextBox 5">
            <a:extLst>
              <a:ext uri="{FF2B5EF4-FFF2-40B4-BE49-F238E27FC236}">
                <a16:creationId xmlns:a16="http://schemas.microsoft.com/office/drawing/2014/main" id="{25C59FF0-8B14-856E-87EF-29CE2D1FD878}"/>
              </a:ext>
            </a:extLst>
          </xdr:cNvPr>
          <xdr:cNvSpPr txBox="1"/>
        </xdr:nvSpPr>
        <xdr:spPr>
          <a:xfrm>
            <a:off x="21427159" y="6304498"/>
            <a:ext cx="1113353" cy="39892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bg1">
                <a:lumMod val="75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1800" b="0"/>
              <a:t>SD = 0.6</a:t>
            </a:r>
          </a:p>
        </xdr:txBody>
      </xdr:sp>
      <xdr:sp macro="" textlink="">
        <xdr:nvSpPr>
          <xdr:cNvPr id="9" name="TextBox 8">
            <a:extLst>
              <a:ext uri="{FF2B5EF4-FFF2-40B4-BE49-F238E27FC236}">
                <a16:creationId xmlns:a16="http://schemas.microsoft.com/office/drawing/2014/main" id="{629A4E3B-2C2A-FE4F-4C55-8B1E1C6831FA}"/>
              </a:ext>
            </a:extLst>
          </xdr:cNvPr>
          <xdr:cNvSpPr txBox="1"/>
        </xdr:nvSpPr>
        <xdr:spPr>
          <a:xfrm>
            <a:off x="26241369" y="6304498"/>
            <a:ext cx="1113353" cy="39892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bg1">
                <a:lumMod val="75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1800" b="0"/>
              <a:t>SD = 1.1</a:t>
            </a:r>
          </a:p>
        </xdr:txBody>
      </xdr:sp>
    </xdr:grpSp>
    <xdr:clientData/>
  </xdr:twoCellAnchor>
  <xdr:twoCellAnchor editAs="oneCell">
    <xdr:from>
      <xdr:col>12</xdr:col>
      <xdr:colOff>371587</xdr:colOff>
      <xdr:row>52</xdr:row>
      <xdr:rowOff>54429</xdr:rowOff>
    </xdr:from>
    <xdr:to>
      <xdr:col>25</xdr:col>
      <xdr:colOff>594526</xdr:colOff>
      <xdr:row>80</xdr:row>
      <xdr:rowOff>11710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B1B5547-CB20-4402-9602-634C5C5FFF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8587" y="10277929"/>
          <a:ext cx="14374368" cy="50372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1363</xdr:colOff>
      <xdr:row>4</xdr:row>
      <xdr:rowOff>58696</xdr:rowOff>
    </xdr:from>
    <xdr:to>
      <xdr:col>16</xdr:col>
      <xdr:colOff>733753</xdr:colOff>
      <xdr:row>30</xdr:row>
      <xdr:rowOff>170020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AA0E07A2-C729-4EDE-BCC0-CBDA7ACB0D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493059</xdr:colOff>
      <xdr:row>4</xdr:row>
      <xdr:rowOff>58696</xdr:rowOff>
    </xdr:from>
    <xdr:to>
      <xdr:col>24</xdr:col>
      <xdr:colOff>1161950</xdr:colOff>
      <xdr:row>30</xdr:row>
      <xdr:rowOff>170020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0C3A66-E858-4C2C-81F0-5C134CAF08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468876</xdr:colOff>
      <xdr:row>33</xdr:row>
      <xdr:rowOff>97383</xdr:rowOff>
    </xdr:from>
    <xdr:to>
      <xdr:col>24</xdr:col>
      <xdr:colOff>1242595</xdr:colOff>
      <xdr:row>47</xdr:row>
      <xdr:rowOff>181639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775056D-B644-4CC3-B2E6-6C6AE0C1E6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185737</xdr:colOff>
      <xdr:row>19</xdr:row>
      <xdr:rowOff>38100</xdr:rowOff>
    </xdr:from>
    <xdr:to>
      <xdr:col>10</xdr:col>
      <xdr:colOff>399456</xdr:colOff>
      <xdr:row>39</xdr:row>
      <xdr:rowOff>88421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02A3BF-15FD-7EE0-8365-9430327A7F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117519</xdr:colOff>
      <xdr:row>19</xdr:row>
      <xdr:rowOff>38100</xdr:rowOff>
    </xdr:from>
    <xdr:to>
      <xdr:col>24</xdr:col>
      <xdr:colOff>355084</xdr:colOff>
      <xdr:row>39</xdr:row>
      <xdr:rowOff>88421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84B7CA2-66A7-7B7C-E777-9B3F0A8F9C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26</xdr:col>
      <xdr:colOff>105894</xdr:colOff>
      <xdr:row>18</xdr:row>
      <xdr:rowOff>150719</xdr:rowOff>
    </xdr:from>
    <xdr:to>
      <xdr:col>36</xdr:col>
      <xdr:colOff>452157</xdr:colOff>
      <xdr:row>107</xdr:row>
      <xdr:rowOff>121281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4A49D48-17F0-A687-62AF-E839F89498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247718" y="3579719"/>
          <a:ext cx="6397439" cy="1692506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43</xdr:col>
      <xdr:colOff>439306</xdr:colOff>
      <xdr:row>47</xdr:row>
      <xdr:rowOff>134504</xdr:rowOff>
    </xdr:from>
    <xdr:to>
      <xdr:col>54</xdr:col>
      <xdr:colOff>233253</xdr:colOff>
      <xdr:row>75</xdr:row>
      <xdr:rowOff>114524</xdr:rowOff>
    </xdr:to>
    <xdr:pic>
      <xdr:nvPicPr>
        <xdr:cNvPr id="3" name="Picture 2" descr="A graph with numbers and letters&#10;&#10;Description automatically generated">
          <a:extLst>
            <a:ext uri="{FF2B5EF4-FFF2-40B4-BE49-F238E27FC236}">
              <a16:creationId xmlns:a16="http://schemas.microsoft.com/office/drawing/2014/main" id="{B9FBCFE2-755D-48B6-B632-8E516F33F8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281006" y="9126104"/>
          <a:ext cx="6499547" cy="531402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7</xdr:col>
      <xdr:colOff>282402</xdr:colOff>
      <xdr:row>2</xdr:row>
      <xdr:rowOff>38101</xdr:rowOff>
    </xdr:from>
    <xdr:to>
      <xdr:col>18</xdr:col>
      <xdr:colOff>225137</xdr:colOff>
      <xdr:row>32</xdr:row>
      <xdr:rowOff>55419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D7C4D710-1739-0A5B-CD44-A48E4F3341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275473</xdr:colOff>
      <xdr:row>36</xdr:row>
      <xdr:rowOff>17317</xdr:rowOff>
    </xdr:from>
    <xdr:to>
      <xdr:col>27</xdr:col>
      <xdr:colOff>206201</xdr:colOff>
      <xdr:row>63</xdr:row>
      <xdr:rowOff>68025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19784804-8B2A-DEF3-56E6-8B1398F904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451939</xdr:colOff>
      <xdr:row>24</xdr:row>
      <xdr:rowOff>127721</xdr:rowOff>
    </xdr:from>
    <xdr:to>
      <xdr:col>20</xdr:col>
      <xdr:colOff>617523</xdr:colOff>
      <xdr:row>32</xdr:row>
      <xdr:rowOff>58284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0D9C7034-B42C-4D36-A22E-33A828F965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40187</xdr:colOff>
      <xdr:row>1</xdr:row>
      <xdr:rowOff>51392</xdr:rowOff>
    </xdr:from>
    <xdr:to>
      <xdr:col>17</xdr:col>
      <xdr:colOff>593485</xdr:colOff>
      <xdr:row>23</xdr:row>
      <xdr:rowOff>74986</xdr:rowOff>
    </xdr:to>
    <xdr:pic>
      <xdr:nvPicPr>
        <xdr:cNvPr id="10" name="Picture 9" descr="A graph with blue dots and white dots&#10;&#10;Description automatically generated">
          <a:extLst>
            <a:ext uri="{FF2B5EF4-FFF2-40B4-BE49-F238E27FC236}">
              <a16:creationId xmlns:a16="http://schemas.microsoft.com/office/drawing/2014/main" id="{606FDC51-C2BD-A8F9-94E1-60825ABEBE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00366" y="241892"/>
          <a:ext cx="6445190" cy="4214594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13</xdr:col>
      <xdr:colOff>0</xdr:colOff>
      <xdr:row>26</xdr:row>
      <xdr:rowOff>176892</xdr:rowOff>
    </xdr:from>
    <xdr:to>
      <xdr:col>17</xdr:col>
      <xdr:colOff>592073</xdr:colOff>
      <xdr:row>40</xdr:row>
      <xdr:rowOff>27214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336C9EF-AD46-4AE2-9C43-3FE7D17CFB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</xdr:col>
      <xdr:colOff>571501</xdr:colOff>
      <xdr:row>27</xdr:row>
      <xdr:rowOff>27215</xdr:rowOff>
    </xdr:from>
    <xdr:to>
      <xdr:col>12</xdr:col>
      <xdr:colOff>334993</xdr:colOff>
      <xdr:row>40</xdr:row>
      <xdr:rowOff>13608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14BB456-6226-5DDB-D1AD-EDE45CC16D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3822" y="5170715"/>
          <a:ext cx="6499028" cy="2462893"/>
        </a:xfrm>
        <a:prstGeom prst="rect">
          <a:avLst/>
        </a:prstGeom>
      </xdr:spPr>
    </xdr:pic>
    <xdr:clientData/>
  </xdr:twoCellAnchor>
  <xdr:twoCellAnchor editAs="oneCell">
    <xdr:from>
      <xdr:col>1</xdr:col>
      <xdr:colOff>421822</xdr:colOff>
      <xdr:row>26</xdr:row>
      <xdr:rowOff>108856</xdr:rowOff>
    </xdr:from>
    <xdr:to>
      <xdr:col>12</xdr:col>
      <xdr:colOff>381000</xdr:colOff>
      <xdr:row>40</xdr:row>
      <xdr:rowOff>95585</xdr:rowOff>
    </xdr:to>
    <xdr:pic>
      <xdr:nvPicPr>
        <xdr:cNvPr id="11" name="Picture 10" descr="A screenshot of a computer&#10;&#10;Description automatically generated">
          <a:extLst>
            <a:ext uri="{FF2B5EF4-FFF2-40B4-BE49-F238E27FC236}">
              <a16:creationId xmlns:a16="http://schemas.microsoft.com/office/drawing/2014/main" id="{993E8ABB-DF84-2942-C087-95E9B9D7799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2375" t="42390" r="2135" b="25505"/>
        <a:stretch/>
      </xdr:blipFill>
      <xdr:spPr>
        <a:xfrm>
          <a:off x="1034143" y="5061856"/>
          <a:ext cx="6694714" cy="2653729"/>
        </a:xfrm>
        <a:prstGeom prst="rect">
          <a:avLst/>
        </a:prstGeom>
      </xdr:spPr>
    </xdr:pic>
    <xdr:clientData/>
  </xdr:twoCellAnchor>
  <xdr:twoCellAnchor>
    <xdr:from>
      <xdr:col>2</xdr:col>
      <xdr:colOff>163286</xdr:colOff>
      <xdr:row>0</xdr:row>
      <xdr:rowOff>95250</xdr:rowOff>
    </xdr:from>
    <xdr:to>
      <xdr:col>12</xdr:col>
      <xdr:colOff>440872</xdr:colOff>
      <xdr:row>25</xdr:row>
      <xdr:rowOff>133350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2DB3FCB-2071-469B-A2AA-E2D692EA58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596586</xdr:colOff>
      <xdr:row>2</xdr:row>
      <xdr:rowOff>13397</xdr:rowOff>
    </xdr:from>
    <xdr:to>
      <xdr:col>17</xdr:col>
      <xdr:colOff>425136</xdr:colOff>
      <xdr:row>18</xdr:row>
      <xdr:rowOff>55826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787595E-2962-1371-E084-642017E72B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358589</xdr:colOff>
      <xdr:row>19</xdr:row>
      <xdr:rowOff>1</xdr:rowOff>
    </xdr:from>
    <xdr:to>
      <xdr:col>13</xdr:col>
      <xdr:colOff>89648</xdr:colOff>
      <xdr:row>40</xdr:row>
      <xdr:rowOff>145677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DD3ED34-6040-497C-AC81-40883BC621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493059</xdr:colOff>
      <xdr:row>19</xdr:row>
      <xdr:rowOff>22412</xdr:rowOff>
    </xdr:from>
    <xdr:to>
      <xdr:col>5</xdr:col>
      <xdr:colOff>134471</xdr:colOff>
      <xdr:row>40</xdr:row>
      <xdr:rowOff>168088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89D1007-06D1-4554-A6D7-37211D3D60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140805</xdr:colOff>
      <xdr:row>43</xdr:row>
      <xdr:rowOff>16566</xdr:rowOff>
    </xdr:from>
    <xdr:to>
      <xdr:col>2</xdr:col>
      <xdr:colOff>405473</xdr:colOff>
      <xdr:row>71</xdr:row>
      <xdr:rowOff>26726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1216DBB-1D4B-4749-98A1-4D7D815D0C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217005</xdr:colOff>
      <xdr:row>43</xdr:row>
      <xdr:rowOff>16566</xdr:rowOff>
    </xdr:from>
    <xdr:to>
      <xdr:col>11</xdr:col>
      <xdr:colOff>296253</xdr:colOff>
      <xdr:row>71</xdr:row>
      <xdr:rowOff>99878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63F3FA7-A23C-4913-990D-50E19DF3B4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12</xdr:col>
      <xdr:colOff>57179</xdr:colOff>
      <xdr:row>47</xdr:row>
      <xdr:rowOff>79489</xdr:rowOff>
    </xdr:from>
    <xdr:to>
      <xdr:col>20</xdr:col>
      <xdr:colOff>146930</xdr:colOff>
      <xdr:row>75</xdr:row>
      <xdr:rowOff>137941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49B90C0-00C2-F80E-01E3-DFDC2A7D87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505322" y="9522846"/>
          <a:ext cx="4952037" cy="5138452"/>
        </a:xfrm>
        <a:prstGeom prst="rect">
          <a:avLst/>
        </a:prstGeom>
      </xdr:spPr>
    </xdr:pic>
    <xdr:clientData/>
  </xdr:twoCellAnchor>
  <xdr:twoCellAnchor>
    <xdr:from>
      <xdr:col>12</xdr:col>
      <xdr:colOff>0</xdr:colOff>
      <xdr:row>42</xdr:row>
      <xdr:rowOff>87923</xdr:rowOff>
    </xdr:from>
    <xdr:to>
      <xdr:col>17</xdr:col>
      <xdr:colOff>450966</xdr:colOff>
      <xdr:row>47</xdr:row>
      <xdr:rowOff>83176</xdr:rowOff>
    </xdr:to>
    <xdr:sp macro="" textlink="">
      <xdr:nvSpPr>
        <xdr:cNvPr id="11" name="TextBox 1">
          <a:extLst>
            <a:ext uri="{FF2B5EF4-FFF2-40B4-BE49-F238E27FC236}">
              <a16:creationId xmlns:a16="http://schemas.microsoft.com/office/drawing/2014/main" id="{601DDE87-1680-B26C-8B85-30FB167E349D}"/>
            </a:ext>
          </a:extLst>
        </xdr:cNvPr>
        <xdr:cNvSpPr txBox="1"/>
      </xdr:nvSpPr>
      <xdr:spPr>
        <a:xfrm>
          <a:off x="11478846" y="8792308"/>
          <a:ext cx="3503851" cy="923330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s-EC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/>
            <a:t>Include min and max as extrem of middle line and box size to show the extent of standard deviation. </a:t>
          </a:r>
        </a:p>
      </xdr:txBody>
    </xdr:sp>
    <xdr:clientData/>
  </xdr:twoCell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0.33355</cdr:x>
      <cdr:y>0.52341</cdr:y>
    </cdr:from>
    <cdr:to>
      <cdr:x>0.95295</cdr:x>
      <cdr:y>0.52341</cdr:y>
    </cdr:to>
    <cdr:cxnSp macro="">
      <cdr:nvCxnSpPr>
        <cdr:cNvPr id="30" name="Straight Connector 29">
          <a:extLst xmlns:a="http://schemas.openxmlformats.org/drawingml/2006/main">
            <a:ext uri="{FF2B5EF4-FFF2-40B4-BE49-F238E27FC236}">
              <a16:creationId xmlns:a16="http://schemas.microsoft.com/office/drawing/2014/main" id="{D2628CC1-8D4D-986B-05E9-AA83139DEAA6}"/>
            </a:ext>
          </a:extLst>
        </cdr:cNvPr>
        <cdr:cNvCxnSpPr/>
      </cdr:nvCxnSpPr>
      <cdr:spPr>
        <a:xfrm xmlns:a="http://schemas.openxmlformats.org/drawingml/2006/main">
          <a:off x="1668945" y="2705161"/>
          <a:ext cx="3099288" cy="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>
              <a:lumMod val="85000"/>
              <a:lumOff val="15000"/>
            </a:schemeClr>
          </a:solidFill>
          <a:headEnd type="diamond" w="med" len="med"/>
          <a:tailEnd type="diamond" w="med" len="med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0.33355</cdr:x>
      <cdr:y>0.69211</cdr:y>
    </cdr:from>
    <cdr:to>
      <cdr:x>0.95295</cdr:x>
      <cdr:y>0.69211</cdr:y>
    </cdr:to>
    <cdr:cxnSp macro="">
      <cdr:nvCxnSpPr>
        <cdr:cNvPr id="31" name="Straight Connector 30">
          <a:extLst xmlns:a="http://schemas.openxmlformats.org/drawingml/2006/main">
            <a:ext uri="{FF2B5EF4-FFF2-40B4-BE49-F238E27FC236}">
              <a16:creationId xmlns:a16="http://schemas.microsoft.com/office/drawing/2014/main" id="{6A4EB184-9824-2DB6-C364-B3B2AF16B26F}"/>
            </a:ext>
          </a:extLst>
        </cdr:cNvPr>
        <cdr:cNvCxnSpPr/>
      </cdr:nvCxnSpPr>
      <cdr:spPr>
        <a:xfrm xmlns:a="http://schemas.openxmlformats.org/drawingml/2006/main">
          <a:off x="1668945" y="3577065"/>
          <a:ext cx="3099288" cy="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>
              <a:lumMod val="85000"/>
              <a:lumOff val="15000"/>
            </a:schemeClr>
          </a:solidFill>
          <a:headEnd type="diamond" w="med" len="med"/>
          <a:tailEnd type="diamond" w="med" len="med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0.33328</cdr:x>
      <cdr:y>0.86365</cdr:y>
    </cdr:from>
    <cdr:to>
      <cdr:x>0.95295</cdr:x>
      <cdr:y>0.86365</cdr:y>
    </cdr:to>
    <cdr:cxnSp macro="">
      <cdr:nvCxnSpPr>
        <cdr:cNvPr id="32" name="Straight Connector 31">
          <a:extLst xmlns:a="http://schemas.openxmlformats.org/drawingml/2006/main">
            <a:ext uri="{FF2B5EF4-FFF2-40B4-BE49-F238E27FC236}">
              <a16:creationId xmlns:a16="http://schemas.microsoft.com/office/drawing/2014/main" id="{FF6AE3C9-50B7-E24E-5882-4CCE83F593AD}"/>
            </a:ext>
          </a:extLst>
        </cdr:cNvPr>
        <cdr:cNvCxnSpPr/>
      </cdr:nvCxnSpPr>
      <cdr:spPr>
        <a:xfrm xmlns:a="http://schemas.openxmlformats.org/drawingml/2006/main">
          <a:off x="1746678" y="4310465"/>
          <a:ext cx="3247630" cy="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>
              <a:lumMod val="85000"/>
              <a:lumOff val="15000"/>
            </a:schemeClr>
          </a:solidFill>
          <a:headEnd type="diamond" w="med" len="med"/>
          <a:tailEnd type="diamond" w="med" len="med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0.33077</cdr:x>
      <cdr:y>0.35344</cdr:y>
    </cdr:from>
    <cdr:to>
      <cdr:x>0.95163</cdr:x>
      <cdr:y>0.35344</cdr:y>
    </cdr:to>
    <cdr:cxnSp macro="">
      <cdr:nvCxnSpPr>
        <cdr:cNvPr id="28" name="Straight Connector 27">
          <a:extLst xmlns:a="http://schemas.openxmlformats.org/drawingml/2006/main">
            <a:ext uri="{FF2B5EF4-FFF2-40B4-BE49-F238E27FC236}">
              <a16:creationId xmlns:a16="http://schemas.microsoft.com/office/drawing/2014/main" id="{F5846542-097E-1E83-0DA9-705679C5E0D5}"/>
            </a:ext>
          </a:extLst>
        </cdr:cNvPr>
        <cdr:cNvCxnSpPr/>
      </cdr:nvCxnSpPr>
      <cdr:spPr>
        <a:xfrm xmlns:a="http://schemas.openxmlformats.org/drawingml/2006/main">
          <a:off x="1733540" y="1763999"/>
          <a:ext cx="3253828" cy="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>
              <a:lumMod val="85000"/>
              <a:lumOff val="15000"/>
            </a:schemeClr>
          </a:solidFill>
          <a:headEnd type="diamond" w="med" len="med"/>
          <a:tailEnd type="diamond" w="med" len="med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0.20761</cdr:x>
      <cdr:y>0.18245</cdr:y>
    </cdr:from>
    <cdr:to>
      <cdr:x>0.95342</cdr:x>
      <cdr:y>0.18245</cdr:y>
    </cdr:to>
    <cdr:cxnSp macro="">
      <cdr:nvCxnSpPr>
        <cdr:cNvPr id="24" name="Straight Connector 23">
          <a:extLst xmlns:a="http://schemas.openxmlformats.org/drawingml/2006/main">
            <a:ext uri="{FF2B5EF4-FFF2-40B4-BE49-F238E27FC236}">
              <a16:creationId xmlns:a16="http://schemas.microsoft.com/office/drawing/2014/main" id="{0527C9BE-F97B-5EA4-FEEC-E02593AE5F21}"/>
            </a:ext>
          </a:extLst>
        </cdr:cNvPr>
        <cdr:cNvCxnSpPr/>
      </cdr:nvCxnSpPr>
      <cdr:spPr>
        <a:xfrm xmlns:a="http://schemas.openxmlformats.org/drawingml/2006/main">
          <a:off x="1088166" y="916152"/>
          <a:ext cx="3909086" cy="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>
              <a:lumMod val="85000"/>
              <a:lumOff val="15000"/>
            </a:schemeClr>
          </a:solidFill>
          <a:headEnd type="diamond" w="med" len="med"/>
          <a:tailEnd type="diamond" w="med" len="med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0.49859</cdr:x>
      <cdr:y>0.16675</cdr:y>
    </cdr:from>
    <cdr:to>
      <cdr:x>0.85235</cdr:x>
      <cdr:y>0.19814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6A5268EC-73A8-07ED-BF45-0206A6EDF001}"/>
            </a:ext>
          </a:extLst>
        </cdr:cNvPr>
        <cdr:cNvSpPr/>
      </cdr:nvSpPr>
      <cdr:spPr>
        <a:xfrm xmlns:a="http://schemas.openxmlformats.org/drawingml/2006/main">
          <a:off x="2612087" y="835832"/>
          <a:ext cx="1853355" cy="157341"/>
        </a:xfrm>
        <a:prstGeom xmlns:a="http://schemas.openxmlformats.org/drawingml/2006/main" prst="rect">
          <a:avLst/>
        </a:prstGeom>
        <a:ln xmlns:a="http://schemas.openxmlformats.org/drawingml/2006/main" w="3175"/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pPr algn="ctr"/>
          <a:endParaRPr lang="en-US" b="1"/>
        </a:p>
      </cdr:txBody>
    </cdr:sp>
  </cdr:relSizeAnchor>
  <cdr:relSizeAnchor xmlns:cdr="http://schemas.openxmlformats.org/drawingml/2006/chartDrawing">
    <cdr:from>
      <cdr:x>0.67547</cdr:x>
      <cdr:y>0.16675</cdr:y>
    </cdr:from>
    <cdr:to>
      <cdr:x>0.67547</cdr:x>
      <cdr:y>0.19814</cdr:y>
    </cdr:to>
    <cdr:cxnSp macro="">
      <cdr:nvCxnSpPr>
        <cdr:cNvPr id="8" name="Straight Connector 7">
          <a:extLst xmlns:a="http://schemas.openxmlformats.org/drawingml/2006/main">
            <a:ext uri="{FF2B5EF4-FFF2-40B4-BE49-F238E27FC236}">
              <a16:creationId xmlns:a16="http://schemas.microsoft.com/office/drawing/2014/main" id="{CD61252D-7A6C-94F4-C4DC-08567B2F7112}"/>
            </a:ext>
          </a:extLst>
        </cdr:cNvPr>
        <cdr:cNvCxnSpPr/>
      </cdr:nvCxnSpPr>
      <cdr:spPr>
        <a:xfrm xmlns:a="http://schemas.openxmlformats.org/drawingml/2006/main">
          <a:off x="3538764" y="835832"/>
          <a:ext cx="0" cy="157341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ysClr val="windowText" lastClr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0.62977</cdr:x>
      <cdr:y>0.13067</cdr:y>
    </cdr:from>
    <cdr:to>
      <cdr:x>0.72116</cdr:x>
      <cdr:y>0.16605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BCA25DED-321A-A43E-C9EA-7595D8824CC3}"/>
            </a:ext>
          </a:extLst>
        </cdr:cNvPr>
        <cdr:cNvSpPr txBox="1"/>
      </cdr:nvSpPr>
      <cdr:spPr>
        <a:xfrm xmlns:a="http://schemas.openxmlformats.org/drawingml/2006/main">
          <a:off x="3299369" y="654982"/>
          <a:ext cx="478791" cy="17734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algn="ctr"/>
          <a:r>
            <a:rPr lang="en-US" altLang="ja-JP" sz="1200" b="1">
              <a:solidFill>
                <a:schemeClr val="tx1">
                  <a:lumMod val="75000"/>
                  <a:lumOff val="25000"/>
                </a:schemeClr>
              </a:solidFill>
            </a:rPr>
            <a:t>4.8</a:t>
          </a:r>
          <a:endParaRPr lang="en-US" sz="1200" b="1">
            <a:solidFill>
              <a:schemeClr val="tx1">
                <a:lumMod val="75000"/>
                <a:lumOff val="2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0.52974</cdr:x>
      <cdr:y>0.33704</cdr:y>
    </cdr:from>
    <cdr:to>
      <cdr:x>0.87115</cdr:x>
      <cdr:y>0.36843</cdr:y>
    </cdr:to>
    <cdr:sp macro="" textlink="">
      <cdr:nvSpPr>
        <cdr:cNvPr id="11" name="Rectangle 10">
          <a:extLst xmlns:a="http://schemas.openxmlformats.org/drawingml/2006/main">
            <a:ext uri="{FF2B5EF4-FFF2-40B4-BE49-F238E27FC236}">
              <a16:creationId xmlns:a16="http://schemas.microsoft.com/office/drawing/2014/main" id="{2B255358-EE63-61A8-4CCE-C38CEFBCA356}"/>
            </a:ext>
          </a:extLst>
        </cdr:cNvPr>
        <cdr:cNvSpPr/>
      </cdr:nvSpPr>
      <cdr:spPr>
        <a:xfrm xmlns:a="http://schemas.openxmlformats.org/drawingml/2006/main">
          <a:off x="2775299" y="1689401"/>
          <a:ext cx="1788668" cy="157343"/>
        </a:xfrm>
        <a:prstGeom xmlns:a="http://schemas.openxmlformats.org/drawingml/2006/main" prst="rect">
          <a:avLst/>
        </a:prstGeom>
        <a:ln xmlns:a="http://schemas.openxmlformats.org/drawingml/2006/main" w="3175"/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pPr algn="ctr"/>
          <a:endParaRPr lang="en-US" b="1"/>
        </a:p>
      </cdr:txBody>
    </cdr:sp>
  </cdr:relSizeAnchor>
  <cdr:relSizeAnchor xmlns:cdr="http://schemas.openxmlformats.org/drawingml/2006/chartDrawing">
    <cdr:from>
      <cdr:x>0.70045</cdr:x>
      <cdr:y>0.33618</cdr:y>
    </cdr:from>
    <cdr:to>
      <cdr:x>0.70045</cdr:x>
      <cdr:y>0.36757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8AD65A54-8293-E3FE-A40C-63FB14DB1E40}"/>
            </a:ext>
          </a:extLst>
        </cdr:cNvPr>
        <cdr:cNvCxnSpPr/>
      </cdr:nvCxnSpPr>
      <cdr:spPr>
        <a:xfrm xmlns:a="http://schemas.openxmlformats.org/drawingml/2006/main">
          <a:off x="3669633" y="1685097"/>
          <a:ext cx="0" cy="157342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ysClr val="windowText" lastClr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0.65475</cdr:x>
      <cdr:y>0.29888</cdr:y>
    </cdr:from>
    <cdr:to>
      <cdr:x>0.74614</cdr:x>
      <cdr:y>0.33427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2FD931F8-3EA3-4C16-638E-13D8B923442A}"/>
            </a:ext>
          </a:extLst>
        </cdr:cNvPr>
        <cdr:cNvSpPr txBox="1"/>
      </cdr:nvSpPr>
      <cdr:spPr>
        <a:xfrm xmlns:a="http://schemas.openxmlformats.org/drawingml/2006/main">
          <a:off x="3430237" y="1498132"/>
          <a:ext cx="478793" cy="1773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algn="ctr"/>
          <a:r>
            <a:rPr lang="en-US" sz="1200" b="1">
              <a:solidFill>
                <a:schemeClr val="tx1">
                  <a:lumMod val="75000"/>
                  <a:lumOff val="25000"/>
                </a:schemeClr>
              </a:solidFill>
            </a:rPr>
            <a:t>5.0</a:t>
          </a:r>
        </a:p>
      </cdr:txBody>
    </cdr:sp>
  </cdr:relSizeAnchor>
  <cdr:relSizeAnchor xmlns:cdr="http://schemas.openxmlformats.org/drawingml/2006/chartDrawing">
    <cdr:from>
      <cdr:x>0.6348</cdr:x>
      <cdr:y>0.50652</cdr:y>
    </cdr:from>
    <cdr:to>
      <cdr:x>0.95379</cdr:x>
      <cdr:y>0.5379</cdr:y>
    </cdr:to>
    <cdr:sp macro="" textlink="">
      <cdr:nvSpPr>
        <cdr:cNvPr id="14" name="Rectangle 13">
          <a:extLst xmlns:a="http://schemas.openxmlformats.org/drawingml/2006/main">
            <a:ext uri="{FF2B5EF4-FFF2-40B4-BE49-F238E27FC236}">
              <a16:creationId xmlns:a16="http://schemas.microsoft.com/office/drawing/2014/main" id="{55F1490C-BF4B-D281-01B0-E83F078A5B31}"/>
            </a:ext>
          </a:extLst>
        </cdr:cNvPr>
        <cdr:cNvSpPr/>
      </cdr:nvSpPr>
      <cdr:spPr>
        <a:xfrm xmlns:a="http://schemas.openxmlformats.org/drawingml/2006/main">
          <a:off x="3325717" y="2538924"/>
          <a:ext cx="1671205" cy="157292"/>
        </a:xfrm>
        <a:prstGeom xmlns:a="http://schemas.openxmlformats.org/drawingml/2006/main" prst="rect">
          <a:avLst/>
        </a:prstGeom>
        <a:ln xmlns:a="http://schemas.openxmlformats.org/drawingml/2006/main" w="3175"/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pPr algn="ctr"/>
          <a:endParaRPr lang="en-US" b="1"/>
        </a:p>
      </cdr:txBody>
    </cdr:sp>
  </cdr:relSizeAnchor>
  <cdr:relSizeAnchor xmlns:cdr="http://schemas.openxmlformats.org/drawingml/2006/chartDrawing">
    <cdr:from>
      <cdr:x>0.7943</cdr:x>
      <cdr:y>0.50652</cdr:y>
    </cdr:from>
    <cdr:to>
      <cdr:x>0.7943</cdr:x>
      <cdr:y>0.5379</cdr:y>
    </cdr:to>
    <cdr:cxnSp macro="">
      <cdr:nvCxnSpPr>
        <cdr:cNvPr id="15" name="Straight Connector 14">
          <a:extLst xmlns:a="http://schemas.openxmlformats.org/drawingml/2006/main">
            <a:ext uri="{FF2B5EF4-FFF2-40B4-BE49-F238E27FC236}">
              <a16:creationId xmlns:a16="http://schemas.microsoft.com/office/drawing/2014/main" id="{3205480B-0196-B1C3-7E4F-8F3FEEE6F577}"/>
            </a:ext>
          </a:extLst>
        </cdr:cNvPr>
        <cdr:cNvCxnSpPr/>
      </cdr:nvCxnSpPr>
      <cdr:spPr>
        <a:xfrm xmlns:a="http://schemas.openxmlformats.org/drawingml/2006/main">
          <a:off x="4161319" y="2538924"/>
          <a:ext cx="0" cy="157292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ysClr val="windowText" lastClr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0.7486</cdr:x>
      <cdr:y>0.47226</cdr:y>
    </cdr:from>
    <cdr:to>
      <cdr:x>0.83999</cdr:x>
      <cdr:y>0.50764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7FD089AC-5143-1534-C0F8-96B29B9E5058}"/>
            </a:ext>
          </a:extLst>
        </cdr:cNvPr>
        <cdr:cNvSpPr txBox="1"/>
      </cdr:nvSpPr>
      <cdr:spPr>
        <a:xfrm xmlns:a="http://schemas.openxmlformats.org/drawingml/2006/main">
          <a:off x="3921923" y="2367196"/>
          <a:ext cx="478792" cy="17734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algn="ctr"/>
          <a:r>
            <a:rPr lang="en-US" sz="1200" b="1">
              <a:solidFill>
                <a:schemeClr val="tx1">
                  <a:lumMod val="75000"/>
                  <a:lumOff val="25000"/>
                </a:schemeClr>
              </a:solidFill>
            </a:rPr>
            <a:t>5.8</a:t>
          </a:r>
        </a:p>
      </cdr:txBody>
    </cdr:sp>
  </cdr:relSizeAnchor>
  <cdr:relSizeAnchor xmlns:cdr="http://schemas.openxmlformats.org/drawingml/2006/chartDrawing">
    <cdr:from>
      <cdr:x>0.4877</cdr:x>
      <cdr:y>0.67573</cdr:y>
    </cdr:from>
    <cdr:to>
      <cdr:x>0.84361</cdr:x>
      <cdr:y>0.70712</cdr:y>
    </cdr:to>
    <cdr:sp macro="" textlink="">
      <cdr:nvSpPr>
        <cdr:cNvPr id="17" name="Rectangle 16">
          <a:extLst xmlns:a="http://schemas.openxmlformats.org/drawingml/2006/main">
            <a:ext uri="{FF2B5EF4-FFF2-40B4-BE49-F238E27FC236}">
              <a16:creationId xmlns:a16="http://schemas.microsoft.com/office/drawing/2014/main" id="{2DD40253-FD12-C17F-0EAB-ED2D648045DC}"/>
            </a:ext>
          </a:extLst>
        </cdr:cNvPr>
        <cdr:cNvSpPr/>
      </cdr:nvSpPr>
      <cdr:spPr>
        <a:xfrm xmlns:a="http://schemas.openxmlformats.org/drawingml/2006/main">
          <a:off x="2555057" y="3387086"/>
          <a:ext cx="1864591" cy="157342"/>
        </a:xfrm>
        <a:prstGeom xmlns:a="http://schemas.openxmlformats.org/drawingml/2006/main" prst="rect">
          <a:avLst/>
        </a:prstGeom>
        <a:ln xmlns:a="http://schemas.openxmlformats.org/drawingml/2006/main" w="3175"/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pPr algn="ctr"/>
          <a:endParaRPr lang="en-US" b="1"/>
        </a:p>
      </cdr:txBody>
    </cdr:sp>
  </cdr:relSizeAnchor>
  <cdr:relSizeAnchor xmlns:cdr="http://schemas.openxmlformats.org/drawingml/2006/chartDrawing">
    <cdr:from>
      <cdr:x>0.66565</cdr:x>
      <cdr:y>0.67573</cdr:y>
    </cdr:from>
    <cdr:to>
      <cdr:x>0.66565</cdr:x>
      <cdr:y>0.70712</cdr:y>
    </cdr:to>
    <cdr:cxnSp macro="">
      <cdr:nvCxnSpPr>
        <cdr:cNvPr id="18" name="Straight Connector 17">
          <a:extLst xmlns:a="http://schemas.openxmlformats.org/drawingml/2006/main">
            <a:ext uri="{FF2B5EF4-FFF2-40B4-BE49-F238E27FC236}">
              <a16:creationId xmlns:a16="http://schemas.microsoft.com/office/drawing/2014/main" id="{DB56D5F3-EE64-855F-2337-ED87BA5CF72D}"/>
            </a:ext>
          </a:extLst>
        </cdr:cNvPr>
        <cdr:cNvCxnSpPr/>
      </cdr:nvCxnSpPr>
      <cdr:spPr>
        <a:xfrm xmlns:a="http://schemas.openxmlformats.org/drawingml/2006/main">
          <a:off x="3487352" y="3387086"/>
          <a:ext cx="0" cy="157342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ysClr val="windowText" lastClr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0.61996</cdr:x>
      <cdr:y>0.64147</cdr:y>
    </cdr:from>
    <cdr:to>
      <cdr:x>0.71135</cdr:x>
      <cdr:y>0.67686</cdr:y>
    </cdr:to>
    <cdr:sp macro="" textlink="">
      <cdr:nvSpPr>
        <cdr:cNvPr id="19" name="TextBox 18">
          <a:extLst xmlns:a="http://schemas.openxmlformats.org/drawingml/2006/main">
            <a:ext uri="{FF2B5EF4-FFF2-40B4-BE49-F238E27FC236}">
              <a16:creationId xmlns:a16="http://schemas.microsoft.com/office/drawing/2014/main" id="{77349EFC-0979-DED2-4679-48107AC3BE0F}"/>
            </a:ext>
          </a:extLst>
        </cdr:cNvPr>
        <cdr:cNvSpPr txBox="1"/>
      </cdr:nvSpPr>
      <cdr:spPr>
        <a:xfrm xmlns:a="http://schemas.openxmlformats.org/drawingml/2006/main">
          <a:off x="3247956" y="3215359"/>
          <a:ext cx="478792" cy="17739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algn="ctr"/>
          <a:r>
            <a:rPr lang="en-US" sz="1200" b="1">
              <a:solidFill>
                <a:schemeClr val="tx1">
                  <a:lumMod val="75000"/>
                  <a:lumOff val="25000"/>
                </a:schemeClr>
              </a:solidFill>
            </a:rPr>
            <a:t>4.7</a:t>
          </a:r>
        </a:p>
      </cdr:txBody>
    </cdr:sp>
  </cdr:relSizeAnchor>
  <cdr:relSizeAnchor xmlns:cdr="http://schemas.openxmlformats.org/drawingml/2006/chartDrawing">
    <cdr:from>
      <cdr:x>0.54775</cdr:x>
      <cdr:y>0.84607</cdr:y>
    </cdr:from>
    <cdr:to>
      <cdr:x>0.86399</cdr:x>
      <cdr:y>0.87746</cdr:y>
    </cdr:to>
    <cdr:sp macro="" textlink="">
      <cdr:nvSpPr>
        <cdr:cNvPr id="20" name="Rectangle 19">
          <a:extLst xmlns:a="http://schemas.openxmlformats.org/drawingml/2006/main">
            <a:ext uri="{FF2B5EF4-FFF2-40B4-BE49-F238E27FC236}">
              <a16:creationId xmlns:a16="http://schemas.microsoft.com/office/drawing/2014/main" id="{D263E588-9E2B-0530-CE57-29176C75EDFD}"/>
            </a:ext>
          </a:extLst>
        </cdr:cNvPr>
        <cdr:cNvSpPr/>
      </cdr:nvSpPr>
      <cdr:spPr>
        <a:xfrm xmlns:a="http://schemas.openxmlformats.org/drawingml/2006/main">
          <a:off x="2869672" y="4240913"/>
          <a:ext cx="1656773" cy="157342"/>
        </a:xfrm>
        <a:prstGeom xmlns:a="http://schemas.openxmlformats.org/drawingml/2006/main" prst="rect">
          <a:avLst/>
        </a:prstGeom>
        <a:ln xmlns:a="http://schemas.openxmlformats.org/drawingml/2006/main" w="3175"/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pPr algn="ctr"/>
          <a:endParaRPr lang="en-US" b="1"/>
        </a:p>
      </cdr:txBody>
    </cdr:sp>
  </cdr:relSizeAnchor>
  <cdr:relSizeAnchor xmlns:cdr="http://schemas.openxmlformats.org/drawingml/2006/chartDrawing">
    <cdr:from>
      <cdr:x>0.70587</cdr:x>
      <cdr:y>0.84607</cdr:y>
    </cdr:from>
    <cdr:to>
      <cdr:x>0.70587</cdr:x>
      <cdr:y>0.87746</cdr:y>
    </cdr:to>
    <cdr:cxnSp macro="">
      <cdr:nvCxnSpPr>
        <cdr:cNvPr id="21" name="Straight Connector 20">
          <a:extLst xmlns:a="http://schemas.openxmlformats.org/drawingml/2006/main">
            <a:ext uri="{FF2B5EF4-FFF2-40B4-BE49-F238E27FC236}">
              <a16:creationId xmlns:a16="http://schemas.microsoft.com/office/drawing/2014/main" id="{618EEC90-7956-94B4-B6FE-EC375F4C1B53}"/>
            </a:ext>
          </a:extLst>
        </cdr:cNvPr>
        <cdr:cNvCxnSpPr/>
      </cdr:nvCxnSpPr>
      <cdr:spPr>
        <a:xfrm xmlns:a="http://schemas.openxmlformats.org/drawingml/2006/main">
          <a:off x="3698058" y="4240913"/>
          <a:ext cx="0" cy="157342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ysClr val="windowText" lastClr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0.66018</cdr:x>
      <cdr:y>0.81181</cdr:y>
    </cdr:from>
    <cdr:to>
      <cdr:x>0.75157</cdr:x>
      <cdr:y>0.84719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BD737DCD-44FD-4CF9-517D-3AACD6D448E5}"/>
            </a:ext>
          </a:extLst>
        </cdr:cNvPr>
        <cdr:cNvSpPr txBox="1"/>
      </cdr:nvSpPr>
      <cdr:spPr>
        <a:xfrm xmlns:a="http://schemas.openxmlformats.org/drawingml/2006/main">
          <a:off x="3458662" y="4069185"/>
          <a:ext cx="478792" cy="17734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algn="ctr"/>
          <a:r>
            <a:rPr lang="en-US" sz="1200" b="1">
              <a:solidFill>
                <a:schemeClr val="tx1">
                  <a:lumMod val="75000"/>
                  <a:lumOff val="25000"/>
                </a:schemeClr>
              </a:solidFill>
            </a:rPr>
            <a:t>5.0</a:t>
          </a:r>
        </a:p>
      </cdr:txBody>
    </cdr:sp>
  </cdr:relSizeAnchor>
</c:userShapes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0.33225</cdr:x>
      <cdr:y>0.18283</cdr:y>
    </cdr:from>
    <cdr:to>
      <cdr:x>0.95339</cdr:x>
      <cdr:y>0.18283</cdr:y>
    </cdr:to>
    <cdr:cxnSp macro="">
      <cdr:nvCxnSpPr>
        <cdr:cNvPr id="14" name="Straight Connector 13">
          <a:extLst xmlns:a="http://schemas.openxmlformats.org/drawingml/2006/main">
            <a:ext uri="{FF2B5EF4-FFF2-40B4-BE49-F238E27FC236}">
              <a16:creationId xmlns:a16="http://schemas.microsoft.com/office/drawing/2014/main" id="{9252C32B-0C0B-4D68-8C6F-5443D23CA2A0}"/>
            </a:ext>
          </a:extLst>
        </cdr:cNvPr>
        <cdr:cNvCxnSpPr/>
      </cdr:nvCxnSpPr>
      <cdr:spPr>
        <a:xfrm xmlns:a="http://schemas.openxmlformats.org/drawingml/2006/main">
          <a:off x="1658967" y="917455"/>
          <a:ext cx="3101471" cy="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>
              <a:lumMod val="85000"/>
              <a:lumOff val="15000"/>
            </a:schemeClr>
          </a:solidFill>
          <a:headEnd type="diamond" w="med" len="med"/>
          <a:tailEnd type="diamond" w="med" len="med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0.33473</cdr:x>
      <cdr:y>0.35198</cdr:y>
    </cdr:from>
    <cdr:to>
      <cdr:x>0.95339</cdr:x>
      <cdr:y>0.35198</cdr:y>
    </cdr:to>
    <cdr:cxnSp macro="">
      <cdr:nvCxnSpPr>
        <cdr:cNvPr id="20" name="Straight Connector 19">
          <a:extLst xmlns:a="http://schemas.openxmlformats.org/drawingml/2006/main">
            <a:ext uri="{FF2B5EF4-FFF2-40B4-BE49-F238E27FC236}">
              <a16:creationId xmlns:a16="http://schemas.microsoft.com/office/drawing/2014/main" id="{685F0465-A3F5-DFD5-1126-57A41B512A20}"/>
            </a:ext>
          </a:extLst>
        </cdr:cNvPr>
        <cdr:cNvCxnSpPr/>
      </cdr:nvCxnSpPr>
      <cdr:spPr>
        <a:xfrm xmlns:a="http://schemas.openxmlformats.org/drawingml/2006/main">
          <a:off x="1674857" y="1817984"/>
          <a:ext cx="3095585" cy="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>
              <a:lumMod val="85000"/>
              <a:lumOff val="15000"/>
            </a:schemeClr>
          </a:solidFill>
          <a:headEnd type="diamond" w="med" len="med"/>
          <a:tailEnd type="diamond" w="med" len="med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0.70432</cdr:x>
      <cdr:y>0.52269</cdr:y>
    </cdr:from>
    <cdr:to>
      <cdr:x>0.95339</cdr:x>
      <cdr:y>0.52269</cdr:y>
    </cdr:to>
    <cdr:cxnSp macro="">
      <cdr:nvCxnSpPr>
        <cdr:cNvPr id="33" name="Straight Connector 32">
          <a:extLst xmlns:a="http://schemas.openxmlformats.org/drawingml/2006/main">
            <a:ext uri="{FF2B5EF4-FFF2-40B4-BE49-F238E27FC236}">
              <a16:creationId xmlns:a16="http://schemas.microsoft.com/office/drawing/2014/main" id="{D2C00D75-F354-E984-0EA4-B102AFE7291B}"/>
            </a:ext>
          </a:extLst>
        </cdr:cNvPr>
        <cdr:cNvCxnSpPr/>
      </cdr:nvCxnSpPr>
      <cdr:spPr>
        <a:xfrm xmlns:a="http://schemas.openxmlformats.org/drawingml/2006/main">
          <a:off x="3516795" y="2622899"/>
          <a:ext cx="1243643" cy="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>
              <a:lumMod val="85000"/>
              <a:lumOff val="15000"/>
            </a:schemeClr>
          </a:solidFill>
          <a:headEnd type="diamond" w="med" len="med"/>
          <a:tailEnd type="diamond" w="med" len="med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0.33473</cdr:x>
      <cdr:y>0.69235</cdr:y>
    </cdr:from>
    <cdr:to>
      <cdr:x>0.95339</cdr:x>
      <cdr:y>0.69235</cdr:y>
    </cdr:to>
    <cdr:cxnSp macro="">
      <cdr:nvCxnSpPr>
        <cdr:cNvPr id="40" name="Straight Connector 39">
          <a:extLst xmlns:a="http://schemas.openxmlformats.org/drawingml/2006/main">
            <a:ext uri="{FF2B5EF4-FFF2-40B4-BE49-F238E27FC236}">
              <a16:creationId xmlns:a16="http://schemas.microsoft.com/office/drawing/2014/main" id="{81D5DD72-8A6F-EB72-ADC4-BA228295FD5D}"/>
            </a:ext>
          </a:extLst>
        </cdr:cNvPr>
        <cdr:cNvCxnSpPr/>
      </cdr:nvCxnSpPr>
      <cdr:spPr>
        <a:xfrm xmlns:a="http://schemas.openxmlformats.org/drawingml/2006/main">
          <a:off x="1671339" y="3576027"/>
          <a:ext cx="3089083" cy="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>
              <a:lumMod val="85000"/>
              <a:lumOff val="15000"/>
            </a:schemeClr>
          </a:solidFill>
          <a:headEnd type="diamond" w="med" len="med"/>
          <a:tailEnd type="diamond" w="med" len="med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0.21016</cdr:x>
      <cdr:y>0.86201</cdr:y>
    </cdr:from>
    <cdr:to>
      <cdr:x>0.95339</cdr:x>
      <cdr:y>0.86201</cdr:y>
    </cdr:to>
    <cdr:cxnSp macro="">
      <cdr:nvCxnSpPr>
        <cdr:cNvPr id="47" name="Straight Connector 46">
          <a:extLst xmlns:a="http://schemas.openxmlformats.org/drawingml/2006/main">
            <a:ext uri="{FF2B5EF4-FFF2-40B4-BE49-F238E27FC236}">
              <a16:creationId xmlns:a16="http://schemas.microsoft.com/office/drawing/2014/main" id="{853782F2-33CC-E3E1-A47A-935B776EFCCE}"/>
            </a:ext>
          </a:extLst>
        </cdr:cNvPr>
        <cdr:cNvCxnSpPr/>
      </cdr:nvCxnSpPr>
      <cdr:spPr>
        <a:xfrm xmlns:a="http://schemas.openxmlformats.org/drawingml/2006/main">
          <a:off x="1049367" y="4325633"/>
          <a:ext cx="3711071" cy="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>
              <a:lumMod val="85000"/>
              <a:lumOff val="15000"/>
            </a:schemeClr>
          </a:solidFill>
          <a:headEnd type="diamond" w="med" len="med"/>
          <a:tailEnd type="diamond" w="med" len="med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0.57642</cdr:x>
      <cdr:y>0.16689</cdr:y>
    </cdr:from>
    <cdr:to>
      <cdr:x>0.92451</cdr:x>
      <cdr:y>0.19876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79B6A521-1A60-21B8-FC1D-BBF22A198717}"/>
            </a:ext>
          </a:extLst>
        </cdr:cNvPr>
        <cdr:cNvSpPr/>
      </cdr:nvSpPr>
      <cdr:spPr>
        <a:xfrm xmlns:a="http://schemas.openxmlformats.org/drawingml/2006/main">
          <a:off x="2861274" y="881270"/>
          <a:ext cx="1727882" cy="168291"/>
        </a:xfrm>
        <a:prstGeom xmlns:a="http://schemas.openxmlformats.org/drawingml/2006/main" prst="rect">
          <a:avLst/>
        </a:prstGeom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 anchor="ctr"/>
        <a:lstStyle xmlns:a="http://schemas.openxmlformats.org/drawingml/2006/main"/>
        <a:p xmlns:a="http://schemas.openxmlformats.org/drawingml/2006/main">
          <a:pPr algn="ctr"/>
          <a:endParaRPr lang="en-US" b="1"/>
        </a:p>
      </cdr:txBody>
    </cdr:sp>
  </cdr:relSizeAnchor>
  <cdr:relSizeAnchor xmlns:cdr="http://schemas.openxmlformats.org/drawingml/2006/chartDrawing">
    <cdr:from>
      <cdr:x>0.75047</cdr:x>
      <cdr:y>0.16689</cdr:y>
    </cdr:from>
    <cdr:to>
      <cdr:x>0.75047</cdr:x>
      <cdr:y>0.19876</cdr:y>
    </cdr:to>
    <cdr:cxnSp macro="">
      <cdr:nvCxnSpPr>
        <cdr:cNvPr id="8" name="Straight Connector 7">
          <a:extLst xmlns:a="http://schemas.openxmlformats.org/drawingml/2006/main">
            <a:ext uri="{FF2B5EF4-FFF2-40B4-BE49-F238E27FC236}">
              <a16:creationId xmlns:a16="http://schemas.microsoft.com/office/drawing/2014/main" id="{76FCD258-35A2-ECD1-0DB5-BCAD54088665}"/>
            </a:ext>
          </a:extLst>
        </cdr:cNvPr>
        <cdr:cNvCxnSpPr>
          <a:stCxn xmlns:a="http://schemas.openxmlformats.org/drawingml/2006/main" id="2" idx="0"/>
          <a:endCxn xmlns:a="http://schemas.openxmlformats.org/drawingml/2006/main" id="2" idx="2"/>
        </cdr:cNvCxnSpPr>
      </cdr:nvCxnSpPr>
      <cdr:spPr>
        <a:xfrm xmlns:a="http://schemas.openxmlformats.org/drawingml/2006/main">
          <a:off x="3725215" y="881270"/>
          <a:ext cx="0" cy="168291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>
              <a:lumMod val="85000"/>
              <a:lumOff val="15000"/>
            </a:schemeClr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0.70483</cdr:x>
      <cdr:y>0.13268</cdr:y>
    </cdr:from>
    <cdr:to>
      <cdr:x>0.7961</cdr:x>
      <cdr:y>0.16808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E1D3E01D-CEB9-3970-C717-097071044F7A}"/>
            </a:ext>
          </a:extLst>
        </cdr:cNvPr>
        <cdr:cNvSpPr txBox="1"/>
      </cdr:nvSpPr>
      <cdr:spPr>
        <a:xfrm xmlns:a="http://schemas.openxmlformats.org/drawingml/2006/main">
          <a:off x="3498690" y="700622"/>
          <a:ext cx="453051" cy="18693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algn="ctr"/>
          <a:r>
            <a:rPr lang="en-US" sz="1100" b="1">
              <a:solidFill>
                <a:schemeClr val="tx1">
                  <a:lumMod val="75000"/>
                  <a:lumOff val="25000"/>
                </a:schemeClr>
              </a:solidFill>
            </a:rPr>
            <a:t>5.4</a:t>
          </a:r>
        </a:p>
      </cdr:txBody>
    </cdr:sp>
  </cdr:relSizeAnchor>
  <cdr:relSizeAnchor xmlns:cdr="http://schemas.openxmlformats.org/drawingml/2006/chartDrawing">
    <cdr:from>
      <cdr:x>0.57061</cdr:x>
      <cdr:y>0.33605</cdr:y>
    </cdr:from>
    <cdr:to>
      <cdr:x>0.88091</cdr:x>
      <cdr:y>0.36791</cdr:y>
    </cdr:to>
    <cdr:sp macro="" textlink="">
      <cdr:nvSpPr>
        <cdr:cNvPr id="17" name="Rectangle 16">
          <a:extLst xmlns:a="http://schemas.openxmlformats.org/drawingml/2006/main">
            <a:ext uri="{FF2B5EF4-FFF2-40B4-BE49-F238E27FC236}">
              <a16:creationId xmlns:a16="http://schemas.microsoft.com/office/drawing/2014/main" id="{15993DB9-B511-732A-77BB-99DE4A61824B}"/>
            </a:ext>
          </a:extLst>
        </cdr:cNvPr>
        <cdr:cNvSpPr/>
      </cdr:nvSpPr>
      <cdr:spPr>
        <a:xfrm xmlns:a="http://schemas.openxmlformats.org/drawingml/2006/main">
          <a:off x="2832415" y="1774527"/>
          <a:ext cx="1540306" cy="168238"/>
        </a:xfrm>
        <a:prstGeom xmlns:a="http://schemas.openxmlformats.org/drawingml/2006/main" prst="rect">
          <a:avLst/>
        </a:prstGeom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 anchor="ctr"/>
        <a:lstStyle xmlns:a="http://schemas.openxmlformats.org/drawingml/2006/main"/>
        <a:p xmlns:a="http://schemas.openxmlformats.org/drawingml/2006/main">
          <a:pPr algn="ctr"/>
          <a:endParaRPr lang="en-US" b="1"/>
        </a:p>
      </cdr:txBody>
    </cdr:sp>
  </cdr:relSizeAnchor>
  <cdr:relSizeAnchor xmlns:cdr="http://schemas.openxmlformats.org/drawingml/2006/chartDrawing">
    <cdr:from>
      <cdr:x>0.72576</cdr:x>
      <cdr:y>0.33605</cdr:y>
    </cdr:from>
    <cdr:to>
      <cdr:x>0.72576</cdr:x>
      <cdr:y>0.36791</cdr:y>
    </cdr:to>
    <cdr:cxnSp macro="">
      <cdr:nvCxnSpPr>
        <cdr:cNvPr id="18" name="Straight Connector 17">
          <a:extLst xmlns:a="http://schemas.openxmlformats.org/drawingml/2006/main">
            <a:ext uri="{FF2B5EF4-FFF2-40B4-BE49-F238E27FC236}">
              <a16:creationId xmlns:a16="http://schemas.microsoft.com/office/drawing/2014/main" id="{1EEEF464-2496-206E-4240-30799207FE72}"/>
            </a:ext>
          </a:extLst>
        </cdr:cNvPr>
        <cdr:cNvCxnSpPr>
          <a:stCxn xmlns:a="http://schemas.openxmlformats.org/drawingml/2006/main" id="17" idx="0"/>
          <a:endCxn xmlns:a="http://schemas.openxmlformats.org/drawingml/2006/main" id="17" idx="2"/>
        </cdr:cNvCxnSpPr>
      </cdr:nvCxnSpPr>
      <cdr:spPr>
        <a:xfrm xmlns:a="http://schemas.openxmlformats.org/drawingml/2006/main">
          <a:off x="3602568" y="1774527"/>
          <a:ext cx="0" cy="168238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>
              <a:lumMod val="85000"/>
              <a:lumOff val="15000"/>
            </a:schemeClr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0.68012</cdr:x>
      <cdr:y>0.30183</cdr:y>
    </cdr:from>
    <cdr:to>
      <cdr:x>0.77139</cdr:x>
      <cdr:y>0.33723</cdr:y>
    </cdr:to>
    <cdr:sp macro="" textlink="">
      <cdr:nvSpPr>
        <cdr:cNvPr id="19" name="TextBox 18">
          <a:extLst xmlns:a="http://schemas.openxmlformats.org/drawingml/2006/main">
            <a:ext uri="{FF2B5EF4-FFF2-40B4-BE49-F238E27FC236}">
              <a16:creationId xmlns:a16="http://schemas.microsoft.com/office/drawing/2014/main" id="{A1AA73B7-8EBC-6619-FF2D-C8ED7D3B4697}"/>
            </a:ext>
          </a:extLst>
        </cdr:cNvPr>
        <cdr:cNvSpPr txBox="1"/>
      </cdr:nvSpPr>
      <cdr:spPr>
        <a:xfrm xmlns:a="http://schemas.openxmlformats.org/drawingml/2006/main">
          <a:off x="3376043" y="1593826"/>
          <a:ext cx="453051" cy="18693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algn="ctr"/>
          <a:r>
            <a:rPr lang="en-US" sz="1100" b="1">
              <a:solidFill>
                <a:schemeClr val="tx1">
                  <a:lumMod val="75000"/>
                  <a:lumOff val="25000"/>
                </a:schemeClr>
              </a:solidFill>
            </a:rPr>
            <a:t>5.2</a:t>
          </a:r>
        </a:p>
      </cdr:txBody>
    </cdr:sp>
  </cdr:relSizeAnchor>
  <cdr:relSizeAnchor xmlns:cdr="http://schemas.openxmlformats.org/drawingml/2006/chartDrawing">
    <cdr:from>
      <cdr:x>0.78644</cdr:x>
      <cdr:y>0.50676</cdr:y>
    </cdr:from>
    <cdr:to>
      <cdr:x>0.95213</cdr:x>
      <cdr:y>0.53863</cdr:y>
    </cdr:to>
    <cdr:sp macro="" textlink="">
      <cdr:nvSpPr>
        <cdr:cNvPr id="30" name="Rectangle 29">
          <a:extLst xmlns:a="http://schemas.openxmlformats.org/drawingml/2006/main">
            <a:ext uri="{FF2B5EF4-FFF2-40B4-BE49-F238E27FC236}">
              <a16:creationId xmlns:a16="http://schemas.microsoft.com/office/drawing/2014/main" id="{8CE0121F-4F9C-4510-A747-4841668C0E9E}"/>
            </a:ext>
          </a:extLst>
        </cdr:cNvPr>
        <cdr:cNvSpPr/>
      </cdr:nvSpPr>
      <cdr:spPr>
        <a:xfrm xmlns:a="http://schemas.openxmlformats.org/drawingml/2006/main">
          <a:off x="3903776" y="2675968"/>
          <a:ext cx="822458" cy="168291"/>
        </a:xfrm>
        <a:prstGeom xmlns:a="http://schemas.openxmlformats.org/drawingml/2006/main" prst="rect">
          <a:avLst/>
        </a:prstGeom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 anchor="ctr"/>
        <a:lstStyle xmlns:a="http://schemas.openxmlformats.org/drawingml/2006/main"/>
        <a:p xmlns:a="http://schemas.openxmlformats.org/drawingml/2006/main">
          <a:pPr algn="ctr"/>
          <a:endParaRPr lang="en-US" b="1"/>
        </a:p>
      </cdr:txBody>
    </cdr:sp>
  </cdr:relSizeAnchor>
  <cdr:relSizeAnchor xmlns:cdr="http://schemas.openxmlformats.org/drawingml/2006/chartDrawing">
    <cdr:from>
      <cdr:x>0.86928</cdr:x>
      <cdr:y>0.50676</cdr:y>
    </cdr:from>
    <cdr:to>
      <cdr:x>0.86928</cdr:x>
      <cdr:y>0.53863</cdr:y>
    </cdr:to>
    <cdr:cxnSp macro="">
      <cdr:nvCxnSpPr>
        <cdr:cNvPr id="31" name="Straight Connector 30">
          <a:extLst xmlns:a="http://schemas.openxmlformats.org/drawingml/2006/main">
            <a:ext uri="{FF2B5EF4-FFF2-40B4-BE49-F238E27FC236}">
              <a16:creationId xmlns:a16="http://schemas.microsoft.com/office/drawing/2014/main" id="{1B9F2131-E3C0-2D3A-384A-B0240B720189}"/>
            </a:ext>
          </a:extLst>
        </cdr:cNvPr>
        <cdr:cNvCxnSpPr>
          <a:stCxn xmlns:a="http://schemas.openxmlformats.org/drawingml/2006/main" id="30" idx="0"/>
          <a:endCxn xmlns:a="http://schemas.openxmlformats.org/drawingml/2006/main" id="30" idx="2"/>
        </cdr:cNvCxnSpPr>
      </cdr:nvCxnSpPr>
      <cdr:spPr>
        <a:xfrm xmlns:a="http://schemas.openxmlformats.org/drawingml/2006/main">
          <a:off x="4315005" y="2675968"/>
          <a:ext cx="0" cy="168291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>
              <a:lumMod val="85000"/>
              <a:lumOff val="15000"/>
            </a:schemeClr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0.82365</cdr:x>
      <cdr:y>0.47254</cdr:y>
    </cdr:from>
    <cdr:to>
      <cdr:x>0.91492</cdr:x>
      <cdr:y>0.50795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9ED66725-A50D-CCDE-056F-1749656318C2}"/>
            </a:ext>
          </a:extLst>
        </cdr:cNvPr>
        <cdr:cNvSpPr txBox="1"/>
      </cdr:nvSpPr>
      <cdr:spPr>
        <a:xfrm xmlns:a="http://schemas.openxmlformats.org/drawingml/2006/main">
          <a:off x="4088479" y="2495268"/>
          <a:ext cx="453052" cy="18698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algn="ctr"/>
          <a:r>
            <a:rPr lang="en-US" sz="1100" b="1">
              <a:solidFill>
                <a:schemeClr val="tx1">
                  <a:lumMod val="75000"/>
                  <a:lumOff val="25000"/>
                </a:schemeClr>
              </a:solidFill>
            </a:rPr>
            <a:t>6.3</a:t>
          </a:r>
        </a:p>
      </cdr:txBody>
    </cdr:sp>
  </cdr:relSizeAnchor>
  <cdr:relSizeAnchor xmlns:cdr="http://schemas.openxmlformats.org/drawingml/2006/chartDrawing">
    <cdr:from>
      <cdr:x>0.52918</cdr:x>
      <cdr:y>0.67642</cdr:y>
    </cdr:from>
    <cdr:to>
      <cdr:x>0.90998</cdr:x>
      <cdr:y>0.70829</cdr:y>
    </cdr:to>
    <cdr:sp macro="" textlink="">
      <cdr:nvSpPr>
        <cdr:cNvPr id="37" name="Rectangle 36">
          <a:extLst xmlns:a="http://schemas.openxmlformats.org/drawingml/2006/main">
            <a:ext uri="{FF2B5EF4-FFF2-40B4-BE49-F238E27FC236}">
              <a16:creationId xmlns:a16="http://schemas.microsoft.com/office/drawing/2014/main" id="{0693A3DD-B4E2-C08A-EA80-0E92236C8A1A}"/>
            </a:ext>
          </a:extLst>
        </cdr:cNvPr>
        <cdr:cNvSpPr/>
      </cdr:nvSpPr>
      <cdr:spPr>
        <a:xfrm xmlns:a="http://schemas.openxmlformats.org/drawingml/2006/main">
          <a:off x="2642310" y="3394328"/>
          <a:ext cx="1901372" cy="159926"/>
        </a:xfrm>
        <a:prstGeom xmlns:a="http://schemas.openxmlformats.org/drawingml/2006/main" prst="rect">
          <a:avLst/>
        </a:prstGeom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 anchor="ctr"/>
        <a:lstStyle xmlns:a="http://schemas.openxmlformats.org/drawingml/2006/main"/>
        <a:p xmlns:a="http://schemas.openxmlformats.org/drawingml/2006/main">
          <a:pPr algn="ctr"/>
          <a:endParaRPr lang="en-US" b="1"/>
        </a:p>
      </cdr:txBody>
    </cdr:sp>
  </cdr:relSizeAnchor>
  <cdr:relSizeAnchor xmlns:cdr="http://schemas.openxmlformats.org/drawingml/2006/chartDrawing">
    <cdr:from>
      <cdr:x>0.71958</cdr:x>
      <cdr:y>0.67642</cdr:y>
    </cdr:from>
    <cdr:to>
      <cdr:x>0.71958</cdr:x>
      <cdr:y>0.70829</cdr:y>
    </cdr:to>
    <cdr:cxnSp macro="">
      <cdr:nvCxnSpPr>
        <cdr:cNvPr id="38" name="Straight Connector 37">
          <a:extLst xmlns:a="http://schemas.openxmlformats.org/drawingml/2006/main">
            <a:ext uri="{FF2B5EF4-FFF2-40B4-BE49-F238E27FC236}">
              <a16:creationId xmlns:a16="http://schemas.microsoft.com/office/drawing/2014/main" id="{0383E15D-AA43-1BE7-51D7-ED6B83E374A0}"/>
            </a:ext>
          </a:extLst>
        </cdr:cNvPr>
        <cdr:cNvCxnSpPr>
          <a:stCxn xmlns:a="http://schemas.openxmlformats.org/drawingml/2006/main" id="37" idx="0"/>
          <a:endCxn xmlns:a="http://schemas.openxmlformats.org/drawingml/2006/main" id="37" idx="2"/>
        </cdr:cNvCxnSpPr>
      </cdr:nvCxnSpPr>
      <cdr:spPr>
        <a:xfrm xmlns:a="http://schemas.openxmlformats.org/drawingml/2006/main">
          <a:off x="3592996" y="3394328"/>
          <a:ext cx="0" cy="159926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>
              <a:lumMod val="85000"/>
              <a:lumOff val="15000"/>
            </a:schemeClr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0.67465</cdr:x>
      <cdr:y>0.6422</cdr:y>
    </cdr:from>
    <cdr:to>
      <cdr:x>0.76592</cdr:x>
      <cdr:y>0.67761</cdr:y>
    </cdr:to>
    <cdr:sp macro="" textlink="">
      <cdr:nvSpPr>
        <cdr:cNvPr id="39" name="TextBox 38">
          <a:extLst xmlns:a="http://schemas.openxmlformats.org/drawingml/2006/main">
            <a:ext uri="{FF2B5EF4-FFF2-40B4-BE49-F238E27FC236}">
              <a16:creationId xmlns:a16="http://schemas.microsoft.com/office/drawing/2014/main" id="{AEDACAEA-6F19-0AE8-23A8-E7B363A5E55A}"/>
            </a:ext>
          </a:extLst>
        </cdr:cNvPr>
        <cdr:cNvSpPr txBox="1"/>
      </cdr:nvSpPr>
      <cdr:spPr>
        <a:xfrm xmlns:a="http://schemas.openxmlformats.org/drawingml/2006/main">
          <a:off x="3368652" y="3316991"/>
          <a:ext cx="455735" cy="1828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algn="ctr"/>
          <a:r>
            <a:rPr lang="en-US" sz="1100" b="1">
              <a:solidFill>
                <a:schemeClr val="tx1">
                  <a:lumMod val="75000"/>
                  <a:lumOff val="25000"/>
                </a:schemeClr>
              </a:solidFill>
            </a:rPr>
            <a:t>5.1</a:t>
          </a:r>
        </a:p>
      </cdr:txBody>
    </cdr:sp>
  </cdr:relSizeAnchor>
  <cdr:relSizeAnchor xmlns:cdr="http://schemas.openxmlformats.org/drawingml/2006/chartDrawing">
    <cdr:from>
      <cdr:x>0.45288</cdr:x>
      <cdr:y>0.84608</cdr:y>
    </cdr:from>
    <cdr:to>
      <cdr:x>0.85148</cdr:x>
      <cdr:y>0.87795</cdr:y>
    </cdr:to>
    <cdr:sp macro="" textlink="">
      <cdr:nvSpPr>
        <cdr:cNvPr id="44" name="Rectangle 43">
          <a:extLst xmlns:a="http://schemas.openxmlformats.org/drawingml/2006/main">
            <a:ext uri="{FF2B5EF4-FFF2-40B4-BE49-F238E27FC236}">
              <a16:creationId xmlns:a16="http://schemas.microsoft.com/office/drawing/2014/main" id="{F16D7DAD-B000-E1FE-A8A5-E394BA901DF7}"/>
            </a:ext>
          </a:extLst>
        </cdr:cNvPr>
        <cdr:cNvSpPr/>
      </cdr:nvSpPr>
      <cdr:spPr>
        <a:xfrm xmlns:a="http://schemas.openxmlformats.org/drawingml/2006/main">
          <a:off x="2248037" y="4467762"/>
          <a:ext cx="1978593" cy="168291"/>
        </a:xfrm>
        <a:prstGeom xmlns:a="http://schemas.openxmlformats.org/drawingml/2006/main" prst="rect">
          <a:avLst/>
        </a:prstGeom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 anchor="ctr"/>
        <a:lstStyle xmlns:a="http://schemas.openxmlformats.org/drawingml/2006/main"/>
        <a:p xmlns:a="http://schemas.openxmlformats.org/drawingml/2006/main">
          <a:pPr algn="ctr"/>
          <a:endParaRPr lang="en-US" b="1"/>
        </a:p>
      </cdr:txBody>
    </cdr:sp>
  </cdr:relSizeAnchor>
  <cdr:relSizeAnchor xmlns:cdr="http://schemas.openxmlformats.org/drawingml/2006/chartDrawing">
    <cdr:from>
      <cdr:x>0.65218</cdr:x>
      <cdr:y>0.84608</cdr:y>
    </cdr:from>
    <cdr:to>
      <cdr:x>0.65218</cdr:x>
      <cdr:y>0.87795</cdr:y>
    </cdr:to>
    <cdr:cxnSp macro="">
      <cdr:nvCxnSpPr>
        <cdr:cNvPr id="45" name="Straight Connector 44">
          <a:extLst xmlns:a="http://schemas.openxmlformats.org/drawingml/2006/main">
            <a:ext uri="{FF2B5EF4-FFF2-40B4-BE49-F238E27FC236}">
              <a16:creationId xmlns:a16="http://schemas.microsoft.com/office/drawing/2014/main" id="{A10DEBDD-74E4-46A8-6459-238657D0EAC0}"/>
            </a:ext>
          </a:extLst>
        </cdr:cNvPr>
        <cdr:cNvCxnSpPr>
          <a:stCxn xmlns:a="http://schemas.openxmlformats.org/drawingml/2006/main" id="44" idx="0"/>
          <a:endCxn xmlns:a="http://schemas.openxmlformats.org/drawingml/2006/main" id="44" idx="2"/>
        </cdr:cNvCxnSpPr>
      </cdr:nvCxnSpPr>
      <cdr:spPr>
        <a:xfrm xmlns:a="http://schemas.openxmlformats.org/drawingml/2006/main">
          <a:off x="3237334" y="4467762"/>
          <a:ext cx="0" cy="168291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>
              <a:lumMod val="85000"/>
              <a:lumOff val="15000"/>
            </a:schemeClr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0.60655</cdr:x>
      <cdr:y>0.81186</cdr:y>
    </cdr:from>
    <cdr:to>
      <cdr:x>0.69782</cdr:x>
      <cdr:y>0.84727</cdr:y>
    </cdr:to>
    <cdr:sp macro="" textlink="">
      <cdr:nvSpPr>
        <cdr:cNvPr id="46" name="TextBox 45">
          <a:extLst xmlns:a="http://schemas.openxmlformats.org/drawingml/2006/main">
            <a:ext uri="{FF2B5EF4-FFF2-40B4-BE49-F238E27FC236}">
              <a16:creationId xmlns:a16="http://schemas.microsoft.com/office/drawing/2014/main" id="{DD442F2C-5503-47BC-A400-B08EF06FC80C}"/>
            </a:ext>
          </a:extLst>
        </cdr:cNvPr>
        <cdr:cNvSpPr txBox="1"/>
      </cdr:nvSpPr>
      <cdr:spPr>
        <a:xfrm xmlns:a="http://schemas.openxmlformats.org/drawingml/2006/main">
          <a:off x="3010808" y="4287062"/>
          <a:ext cx="453051" cy="18698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algn="ctr"/>
          <a:r>
            <a:rPr lang="en-US" sz="1100" b="1">
              <a:solidFill>
                <a:schemeClr val="tx1">
                  <a:lumMod val="75000"/>
                  <a:lumOff val="25000"/>
                </a:schemeClr>
              </a:solidFill>
            </a:rPr>
            <a:t>4.6</a:t>
          </a:r>
        </a:p>
      </cdr:txBody>
    </cdr: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313764</xdr:colOff>
      <xdr:row>4</xdr:row>
      <xdr:rowOff>114921</xdr:rowOff>
    </xdr:from>
    <xdr:to>
      <xdr:col>21</xdr:col>
      <xdr:colOff>190499</xdr:colOff>
      <xdr:row>26</xdr:row>
      <xdr:rowOff>81858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1B15B8-8060-4C81-B9B2-A30D611165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414619</xdr:colOff>
      <xdr:row>27</xdr:row>
      <xdr:rowOff>67236</xdr:rowOff>
    </xdr:from>
    <xdr:to>
      <xdr:col>19</xdr:col>
      <xdr:colOff>373314</xdr:colOff>
      <xdr:row>42</xdr:row>
      <xdr:rowOff>29853</xdr:rowOff>
    </xdr:to>
    <xdr:pic>
      <xdr:nvPicPr>
        <xdr:cNvPr id="3" name="Picture 2" descr="A graph of a graph with blue and gray bars&#10;&#10;Description automatically generated with medium confidence">
          <a:extLst>
            <a:ext uri="{FF2B5EF4-FFF2-40B4-BE49-F238E27FC236}">
              <a16:creationId xmlns:a16="http://schemas.microsoft.com/office/drawing/2014/main" id="{354E0A44-E7DF-4CAB-92B5-2DD2233CE9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43501" y="5255560"/>
          <a:ext cx="7825227" cy="2820117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504040</xdr:colOff>
      <xdr:row>1</xdr:row>
      <xdr:rowOff>89647</xdr:rowOff>
    </xdr:from>
    <xdr:to>
      <xdr:col>21</xdr:col>
      <xdr:colOff>56030</xdr:colOff>
      <xdr:row>32</xdr:row>
      <xdr:rowOff>100852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F54626-1355-4CAB-AFBB-B6AD14804E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21</xdr:col>
      <xdr:colOff>145677</xdr:colOff>
      <xdr:row>3</xdr:row>
      <xdr:rowOff>89647</xdr:rowOff>
    </xdr:from>
    <xdr:to>
      <xdr:col>29</xdr:col>
      <xdr:colOff>192310</xdr:colOff>
      <xdr:row>31</xdr:row>
      <xdr:rowOff>33791</xdr:rowOff>
    </xdr:to>
    <xdr:pic>
      <xdr:nvPicPr>
        <xdr:cNvPr id="3" name="Picture 2" descr="A graph of different colored lines&#10;&#10;Description automatically generated with medium confidence">
          <a:extLst>
            <a:ext uri="{FF2B5EF4-FFF2-40B4-BE49-F238E27FC236}">
              <a16:creationId xmlns:a16="http://schemas.microsoft.com/office/drawing/2014/main" id="{EEA6A903-315A-4F0C-B268-101F08F50F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88589" y="661147"/>
          <a:ext cx="6411573" cy="5322968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ABIAN JARRIN" refreshedDate="45485.723710300925" createdVersion="8" refreshedVersion="8" minRefreshableVersion="3" recordCount="30" xr:uid="{5E94AA73-DD3B-416A-A78F-137827870941}">
  <cacheSource type="worksheet">
    <worksheetSource name="TableCICAScoresRanking"/>
  </cacheSource>
  <cacheFields count="9">
    <cacheField name="Façade ID" numFmtId="0">
      <sharedItems count="31">
        <s v="P1-01"/>
        <s v="P1-02"/>
        <s v="P1-03"/>
        <s v="P1-04"/>
        <s v="P1-05"/>
        <s v="P1-06"/>
        <s v="P1-07"/>
        <s v="P1-08"/>
        <s v="P1-09"/>
        <s v="P1-10"/>
        <s v="P2-01"/>
        <s v="P2-02"/>
        <s v="P2-03"/>
        <s v="P2-04"/>
        <s v="P2-05"/>
        <s v="P2-06"/>
        <s v="P2-07"/>
        <s v="P2-08"/>
        <s v="P2-09"/>
        <s v="P2-10"/>
        <s v="P3-01"/>
        <s v="P3-02"/>
        <s v="P3-03"/>
        <s v="P3-04"/>
        <s v="P3-05"/>
        <s v="P3-06"/>
        <s v="P3-07"/>
        <s v="P3-08"/>
        <s v="P3-09"/>
        <s v="P3-10"/>
        <s v="P3-010" u="1"/>
      </sharedItems>
    </cacheField>
    <cacheField name="Pattern" numFmtId="0">
      <sharedItems count="3">
        <s v="Pattern1"/>
        <s v="Pattern2"/>
        <s v="Pattern3"/>
      </sharedItems>
    </cacheField>
    <cacheField name="Façade N" numFmtId="0">
      <sharedItems containsSemiMixedTypes="0" containsString="0" containsNumber="1" containsInteger="1" minValue="1" maxValue="10"/>
    </cacheField>
    <cacheField name="CICA score" numFmtId="0">
      <sharedItems containsSemiMixedTypes="0" containsString="0" containsNumber="1" minValue="1.63708643446392" maxValue="6.1751236847401296"/>
    </cacheField>
    <cacheField name="Participant score" numFmtId="2">
      <sharedItems containsSemiMixedTypes="0" containsString="0" containsNumber="1" minValue="1.5769230769230769" maxValue="9.1538461538461533"/>
    </cacheField>
    <cacheField name="CICA ranking" numFmtId="0">
      <sharedItems containsSemiMixedTypes="0" containsString="0" containsNumber="1" containsInteger="1" minValue="1" maxValue="10"/>
    </cacheField>
    <cacheField name="Participant Ranking" numFmtId="0">
      <sharedItems containsSemiMixedTypes="0" containsString="0" containsNumber="1" containsInteger="1" minValue="1" maxValue="10"/>
    </cacheField>
    <cacheField name="Ranking SD" numFmtId="0">
      <sharedItems containsSemiMixedTypes="0" containsString="0" containsNumber="1" minValue="0" maxValue="3"/>
    </cacheField>
    <cacheField name="Average SD" numFmtId="2">
      <sharedItems containsSemiMixedTypes="0" containsString="0" containsNumber="1" minValue="0.88473646962790853" maxValue="0.8847364696279085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ABIAN JARRIN" refreshedDate="45485.795065972219" createdVersion="8" refreshedVersion="8" minRefreshableVersion="3" recordCount="79" xr:uid="{E3B8432B-442A-47AB-AE7C-7CA624C28305}">
  <cacheSource type="worksheet">
    <worksheetSource name="Table1"/>
  </cacheSource>
  <cacheFields count="41">
    <cacheField name="Participant" numFmtId="0">
      <sharedItems containsString="0" containsBlank="1" containsNumber="1" containsInteger="1" minValue="1" maxValue="78"/>
    </cacheField>
    <cacheField name="ID" numFmtId="0">
      <sharedItems containsBlank="1"/>
    </cacheField>
    <cacheField name="Participant2" numFmtId="0">
      <sharedItems containsBlank="1"/>
    </cacheField>
    <cacheField name="Code" numFmtId="0">
      <sharedItems containsBlank="1"/>
    </cacheField>
    <cacheField name="Gender" numFmtId="0">
      <sharedItems containsBlank="1"/>
    </cacheField>
    <cacheField name="Patern" numFmtId="0">
      <sharedItems containsSemiMixedTypes="0" containsString="0" containsNumber="1" containsInteger="1" minValue="0" maxValue="3"/>
    </cacheField>
    <cacheField name="Façade ID" numFmtId="0">
      <sharedItems containsBlank="1"/>
    </cacheField>
    <cacheField name="Façade Variation" numFmtId="0">
      <sharedItems containsString="0" containsBlank="1" containsNumber="1" containsInteger="1" minValue="1" maxValue="10"/>
    </cacheField>
    <cacheField name="CICA Score" numFmtId="2">
      <sharedItems containsString="0" containsBlank="1" containsNumber="1" minValue="2.1269954637560202" maxValue="6.1751236847401296"/>
    </cacheField>
    <cacheField name="LV1" numFmtId="1">
      <sharedItems containsSemiMixedTypes="0" containsString="0" containsNumber="1" containsInteger="1" minValue="1" maxValue="8"/>
    </cacheField>
    <cacheField name="LV2" numFmtId="1">
      <sharedItems containsSemiMixedTypes="0" containsString="0" containsNumber="1" containsInteger="1" minValue="1" maxValue="10"/>
    </cacheField>
    <cacheField name="LV3" numFmtId="1">
      <sharedItems containsSemiMixedTypes="0" containsString="0" containsNumber="1" containsInteger="1" minValue="1" maxValue="10"/>
    </cacheField>
    <cacheField name="LV4" numFmtId="1">
      <sharedItems containsSemiMixedTypes="0" containsString="0" containsNumber="1" containsInteger="1" minValue="1" maxValue="7"/>
    </cacheField>
    <cacheField name="LV5" numFmtId="1">
      <sharedItems containsSemiMixedTypes="0" containsString="0" containsNumber="1" containsInteger="1" minValue="1" maxValue="9"/>
    </cacheField>
    <cacheField name="LV6" numFmtId="1">
      <sharedItems containsSemiMixedTypes="0" containsString="0" containsNumber="1" containsInteger="1" minValue="1" maxValue="7"/>
    </cacheField>
    <cacheField name="LV7" numFmtId="1">
      <sharedItems containsSemiMixedTypes="0" containsString="0" containsNumber="1" containsInteger="1" minValue="2" maxValue="9"/>
    </cacheField>
    <cacheField name="LV8" numFmtId="1">
      <sharedItems containsSemiMixedTypes="0" containsString="0" containsNumber="1" containsInteger="1" minValue="1" maxValue="10"/>
    </cacheField>
    <cacheField name="LV9" numFmtId="1">
      <sharedItems containsSemiMixedTypes="0" containsString="0" containsNumber="1" containsInteger="1" minValue="2" maxValue="10"/>
    </cacheField>
    <cacheField name="LV10" numFmtId="1">
      <sharedItems containsSemiMixedTypes="0" containsString="0" containsNumber="1" containsInteger="1" minValue="2" maxValue="10"/>
    </cacheField>
    <cacheField name="Mean" numFmtId="165">
      <sharedItems containsSemiMixedTypes="0" containsString="0" containsNumber="1" minValue="4.0542604535788609" maxValue="4.0542604535788609"/>
    </cacheField>
    <cacheField name="Standard Deviation" numFmtId="165">
      <sharedItems containsSemiMixedTypes="0" containsString="0" containsNumber="1" minValue="1.2004566896970117" maxValue="1.2004566896970117"/>
    </cacheField>
    <cacheField name="Z-score" numFmtId="2">
      <sharedItems containsSemiMixedTypes="0" containsString="0" containsNumber="1" minValue="-3.3772650761787437" maxValue="1.7667136593628898"/>
    </cacheField>
    <cacheField name="Probability CICA" numFmtId="9">
      <sharedItems containsSemiMixedTypes="0" containsString="0" containsNumber="1" minValue="1.3309021870415293E-3" maxValue="0.39890374235618492"/>
    </cacheField>
    <cacheField name="Probability SD" numFmtId="0">
      <sharedItems containsSemiMixedTypes="0" containsString="0" containsNumber="1" minValue="0.11814401626051778" maxValue="0.11814401626051778"/>
    </cacheField>
    <cacheField name="Q1" numFmtId="0">
      <sharedItems containsBlank="1" count="26">
        <m/>
        <s v="Mathematics"/>
        <s v="Computer engineer"/>
        <s v="Undergraduate Student"/>
        <s v="Architect"/>
        <s v="Biologist"/>
        <s v="Mechanical Engineer"/>
        <s v="Graduate Student"/>
        <s v="Industrial Designer"/>
        <s v="Aerospace Engineer"/>
        <s v="Civil engineer"/>
        <s v="Marine biologist" u="1"/>
        <s v="Student" u="1"/>
        <s v="Material Engineer" u="1"/>
        <s v="University Student" u="1"/>
        <s v="mathematic student" u="1"/>
        <s v="Chemistry" u="1"/>
        <s v="PH.D student" u="1"/>
        <s v="Postdoc (Mathematics)" u="1"/>
        <s v="`student" u="1"/>
        <s v="Science phD student " u="1"/>
        <s v="University Student å¤§å­¦ç”Ÿ" u="1"/>
        <s v="・､ｧ・ｭｦ・・・" u="1"/>
        <s v="Architect ・ｻｺ・ｨｭ・・" u="1"/>
        <s v="Architect å»ºè¨­è€…" u="1"/>
        <s v="Student, applied chemistry" u="1"/>
      </sharedItems>
    </cacheField>
    <cacheField name="Q2" numFmtId="0">
      <sharedItems containsBlank="1" count="4">
        <m/>
        <s v="a) None"/>
        <s v="c) 1-5 years"/>
        <s v="b) Less than 1 year"/>
      </sharedItems>
    </cacheField>
    <cacheField name="Q3" numFmtId="0">
      <sharedItems containsBlank="1"/>
    </cacheField>
    <cacheField name="Q4" numFmtId="0">
      <sharedItems containsBlank="1"/>
    </cacheField>
    <cacheField name="Q5" numFmtId="0">
      <sharedItems containsBlank="1"/>
    </cacheField>
    <cacheField name="Q6" numFmtId="0">
      <sharedItems containsString="0" containsBlank="1" containsNumber="1" containsInteger="1" minValue="1" maxValue="7"/>
    </cacheField>
    <cacheField name="Q7" numFmtId="0">
      <sharedItems containsString="0" containsBlank="1" containsNumber="1" containsInteger="1" minValue="2" maxValue="7"/>
    </cacheField>
    <cacheField name="Q8" numFmtId="0">
      <sharedItems containsString="0" containsBlank="1" containsNumber="1" containsInteger="1" minValue="2" maxValue="7"/>
    </cacheField>
    <cacheField name="Q9" numFmtId="0">
      <sharedItems containsString="0" containsBlank="1" containsNumber="1" containsInteger="1" minValue="2" maxValue="7"/>
    </cacheField>
    <cacheField name="Q10" numFmtId="0">
      <sharedItems containsString="0" containsBlank="1" containsNumber="1" containsInteger="1" minValue="2" maxValue="7"/>
    </cacheField>
    <cacheField name="Q11" numFmtId="0">
      <sharedItems containsString="0" containsBlank="1" containsNumber="1" containsInteger="1" minValue="2" maxValue="7"/>
    </cacheField>
    <cacheField name="Q12" numFmtId="0">
      <sharedItems containsString="0" containsBlank="1" containsNumber="1" containsInteger="1" minValue="2" maxValue="7"/>
    </cacheField>
    <cacheField name="Q13" numFmtId="0">
      <sharedItems containsString="0" containsBlank="1" containsNumber="1" containsInteger="1" minValue="5" maxValue="7"/>
    </cacheField>
    <cacheField name="Q14" numFmtId="0">
      <sharedItems containsString="0" containsBlank="1" containsNumber="1" containsInteger="1" minValue="2" maxValue="7"/>
    </cacheField>
    <cacheField name="Q15" numFmtId="0">
      <sharedItems containsString="0" containsBlank="1" containsNumber="1" containsInteger="1" minValue="1" maxValue="7"/>
    </cacheField>
    <cacheField name="Mean Q6" numFmtId="164">
      <sharedItems containsSemiMixedTypes="0" containsString="0" containsNumber="1" minValue="4.76" maxValue="4.76"/>
    </cacheField>
    <cacheField name="SD Q6" numFmtId="0">
      <sharedItems containsSemiMixedTypes="0" containsString="0" containsNumber="1" minValue="1.4221111067704943" maxValue="1.422111106770494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ABIAN JARRIN" refreshedDate="45552.664238888887" createdVersion="8" refreshedVersion="8" minRefreshableVersion="3" recordCount="79" xr:uid="{E0582D7C-A65B-42B0-A1D4-FFD2756A3D8F}">
  <cacheSource type="worksheet">
    <worksheetSource name="Table1"/>
  </cacheSource>
  <cacheFields count="41">
    <cacheField name="Participant" numFmtId="0">
      <sharedItems containsString="0" containsBlank="1" containsNumber="1" containsInteger="1" minValue="1" maxValue="78"/>
    </cacheField>
    <cacheField name="ID" numFmtId="0">
      <sharedItems containsBlank="1" count="191">
        <m/>
        <s v="A1"/>
        <s v="A2"/>
        <s v="A3"/>
        <s v="B1"/>
        <s v="B2"/>
        <s v="B3"/>
        <s v="C1"/>
        <s v="C2"/>
        <s v="C3"/>
        <s v="D1"/>
        <s v="D2"/>
        <s v="D3"/>
        <s v="E1"/>
        <s v="E2"/>
        <s v="E3"/>
        <s v="F1"/>
        <s v="F2"/>
        <s v="F3"/>
        <s v="G1"/>
        <s v="G2"/>
        <s v="G3"/>
        <s v="H1"/>
        <s v="H2"/>
        <s v="H3"/>
        <s v="I1"/>
        <s v="I2"/>
        <s v="I3"/>
        <s v="J1"/>
        <s v="J2"/>
        <s v="J3"/>
        <s v="K1"/>
        <s v="K2"/>
        <s v="K3"/>
        <s v="L1"/>
        <s v="L2"/>
        <s v="L3"/>
        <s v="M1"/>
        <s v="M2"/>
        <s v="M3"/>
        <s v="N1"/>
        <s v="N2"/>
        <s v="N3"/>
        <s v="O1"/>
        <s v="O2"/>
        <s v="O3"/>
        <s v="P1"/>
        <s v="P2"/>
        <s v="P3"/>
        <s v="Q1"/>
        <s v="Q2"/>
        <s v="Q3"/>
        <s v="R1"/>
        <s v="R2"/>
        <s v="R3"/>
        <s v="S1"/>
        <s v="S2"/>
        <s v="S3"/>
        <s v="T1"/>
        <s v="T2"/>
        <s v="T3"/>
        <s v="U1"/>
        <s v="U2"/>
        <s v="U3"/>
        <s v="V1"/>
        <s v="V2"/>
        <s v="V3"/>
        <s v="W1"/>
        <s v="W2"/>
        <s v="W3"/>
        <s v="X1"/>
        <s v="X2"/>
        <s v="X3"/>
        <s v="Y1"/>
        <s v="Y2"/>
        <s v="Y3"/>
        <s v="Z1"/>
        <s v="Z2"/>
        <s v="Z3"/>
        <s v="1A" u="1"/>
        <s v="1B" u="1"/>
        <s v="1C" u="1"/>
        <s v="1D" u="1"/>
        <s v="1E" u="1"/>
        <s v="1F" u="1"/>
        <s v="1G" u="1"/>
        <s v="1H" u="1"/>
        <s v="1I" u="1"/>
        <s v="1J" u="1"/>
        <s v="1K" u="1"/>
        <s v="1L" u="1"/>
        <s v="1M" u="1"/>
        <s v="1N" u="1"/>
        <s v="1O" u="1"/>
        <s v="1P" u="1"/>
        <s v="1Q" u="1"/>
        <s v="1R" u="1"/>
        <s v="1S" u="1"/>
        <s v="1T" u="1"/>
        <s v="1U" u="1"/>
        <s v="1V" u="1"/>
        <s v="1W" u="1"/>
        <s v="1X" u="1"/>
        <s v="1Y" u="1"/>
        <s v="1Z" u="1"/>
        <s v="2A" u="1"/>
        <s v="2B" u="1"/>
        <s v="2C" u="1"/>
        <s v="2D" u="1"/>
        <s v="2E" u="1"/>
        <s v="2F" u="1"/>
        <s v="2G" u="1"/>
        <s v="2H" u="1"/>
        <s v="2I" u="1"/>
        <s v="2J" u="1"/>
        <s v="2K" u="1"/>
        <s v="2L" u="1"/>
        <s v="2M" u="1"/>
        <s v="2N" u="1"/>
        <s v="2O" u="1"/>
        <s v="2P" u="1"/>
        <s v="2Q" u="1"/>
        <s v="2R" u="1"/>
        <s v="2S" u="1"/>
        <s v="2T" u="1"/>
        <s v="2U" u="1"/>
        <s v="2V" u="1"/>
        <s v="2W" u="1"/>
        <s v="2X" u="1"/>
        <s v="2Y" u="1"/>
        <s v="2Z" u="1"/>
        <s v="3A" u="1"/>
        <s v="3B" u="1"/>
        <s v="3C" u="1"/>
        <s v="3D" u="1"/>
        <s v="3E" u="1"/>
        <s v="3F" u="1"/>
        <s v="3G" u="1"/>
        <s v="3H" u="1"/>
        <s v="3I" u="1"/>
        <s v="3J" u="1"/>
        <s v="3K" u="1"/>
        <s v="3L" u="1"/>
        <s v="3M" u="1"/>
        <s v="3N" u="1"/>
        <s v="3O" u="1"/>
        <s v="3P" u="1"/>
        <s v="3Q" u="1"/>
        <s v="3R" u="1"/>
        <s v="3S" u="1"/>
        <s v="3T" u="1"/>
        <s v="3U" u="1"/>
        <s v="3V" u="1"/>
        <s v="3W" u="1"/>
        <s v="3X" u="1"/>
        <s v="3Y" u="1"/>
        <s v="3Z" u="1"/>
        <s v="A" u="1"/>
        <s v="B" u="1"/>
        <s v="C" u="1"/>
        <s v="D" u="1"/>
        <s v="E" u="1"/>
        <s v="F" u="1"/>
        <s v="G" u="1"/>
        <s v="H" u="1"/>
        <s v="I" u="1"/>
        <s v="J" u="1"/>
        <s v="K" u="1"/>
        <s v="L" u="1"/>
        <s v="M" u="1"/>
        <s v="N" u="1"/>
        <s v="O" u="1"/>
        <s v="P" u="1"/>
        <s v="Q" u="1"/>
        <s v="R" u="1"/>
        <s v="S" u="1"/>
        <s v="T" u="1"/>
        <s v="U" u="1"/>
        <s v="V" u="1"/>
        <s v="W" u="1"/>
        <s v="X" u="1"/>
        <s v="Y" u="1"/>
        <s v="Z" u="1"/>
        <s v="AH" u="1"/>
        <s v="AA" u="1"/>
        <s v="AC" u="1"/>
        <s v="AE" u="1"/>
        <s v="AG" u="1"/>
        <s v="AB" u="1"/>
        <s v="AD" u="1"/>
        <s v="AF" u="1"/>
      </sharedItems>
    </cacheField>
    <cacheField name="Participant2" numFmtId="0">
      <sharedItems containsBlank="1"/>
    </cacheField>
    <cacheField name="Code" numFmtId="0">
      <sharedItems containsBlank="1"/>
    </cacheField>
    <cacheField name="Gender" numFmtId="0">
      <sharedItems containsBlank="1"/>
    </cacheField>
    <cacheField name="Patern" numFmtId="0">
      <sharedItems containsSemiMixedTypes="0" containsString="0" containsNumber="1" containsInteger="1" minValue="0" maxValue="3" count="4">
        <n v="0"/>
        <n v="1"/>
        <n v="2"/>
        <n v="3"/>
      </sharedItems>
    </cacheField>
    <cacheField name="Façade ID" numFmtId="0">
      <sharedItems containsBlank="1"/>
    </cacheField>
    <cacheField name="Façade Variation" numFmtId="0">
      <sharedItems containsString="0" containsBlank="1" containsNumber="1" containsInteger="1" minValue="1" maxValue="10"/>
    </cacheField>
    <cacheField name="CICA Score" numFmtId="2">
      <sharedItems containsString="0" containsBlank="1" containsNumber="1" minValue="2.1269954637560202" maxValue="6.1751236847401296"/>
    </cacheField>
    <cacheField name="LV1" numFmtId="1">
      <sharedItems containsSemiMixedTypes="0" containsString="0" containsNumber="1" containsInteger="1" minValue="1" maxValue="8"/>
    </cacheField>
    <cacheField name="LV2" numFmtId="1">
      <sharedItems containsSemiMixedTypes="0" containsString="0" containsNumber="1" containsInteger="1" minValue="1" maxValue="10"/>
    </cacheField>
    <cacheField name="LV3" numFmtId="1">
      <sharedItems containsSemiMixedTypes="0" containsString="0" containsNumber="1" containsInteger="1" minValue="1" maxValue="10"/>
    </cacheField>
    <cacheField name="LV4" numFmtId="1">
      <sharedItems containsSemiMixedTypes="0" containsString="0" containsNumber="1" containsInteger="1" minValue="1" maxValue="7"/>
    </cacheField>
    <cacheField name="LV5" numFmtId="1">
      <sharedItems containsSemiMixedTypes="0" containsString="0" containsNumber="1" containsInteger="1" minValue="1" maxValue="9"/>
    </cacheField>
    <cacheField name="LV6" numFmtId="1">
      <sharedItems containsSemiMixedTypes="0" containsString="0" containsNumber="1" containsInteger="1" minValue="1" maxValue="7"/>
    </cacheField>
    <cacheField name="LV7" numFmtId="1">
      <sharedItems containsSemiMixedTypes="0" containsString="0" containsNumber="1" containsInteger="1" minValue="2" maxValue="9"/>
    </cacheField>
    <cacheField name="LV8" numFmtId="1">
      <sharedItems containsSemiMixedTypes="0" containsString="0" containsNumber="1" containsInteger="1" minValue="1" maxValue="10"/>
    </cacheField>
    <cacheField name="LV9" numFmtId="1">
      <sharedItems containsSemiMixedTypes="0" containsString="0" containsNumber="1" containsInteger="1" minValue="2" maxValue="10"/>
    </cacheField>
    <cacheField name="LV10" numFmtId="1">
      <sharedItems containsSemiMixedTypes="0" containsString="0" containsNumber="1" containsInteger="1" minValue="2" maxValue="10"/>
    </cacheField>
    <cacheField name="Mean" numFmtId="165">
      <sharedItems containsSemiMixedTypes="0" containsString="0" containsNumber="1" minValue="4.0542604535788609" maxValue="4.0542604535788609"/>
    </cacheField>
    <cacheField name="Standard Deviation" numFmtId="165">
      <sharedItems containsSemiMixedTypes="0" containsString="0" containsNumber="1" minValue="1.2004566896970117" maxValue="1.2004566896970117"/>
    </cacheField>
    <cacheField name="Z-score" numFmtId="2">
      <sharedItems containsSemiMixedTypes="0" containsString="0" containsNumber="1" minValue="-3.3772650761787437" maxValue="1.7667136593628898"/>
    </cacheField>
    <cacheField name="Probability CICA" numFmtId="9">
      <sharedItems containsSemiMixedTypes="0" containsString="0" containsNumber="1" minValue="1.3309021870415293E-3" maxValue="0.39890374235618492"/>
    </cacheField>
    <cacheField name="Probability SD" numFmtId="0">
      <sharedItems containsSemiMixedTypes="0" containsString="0" containsNumber="1" minValue="0.11814401626051778" maxValue="0.11814401626051778"/>
    </cacheField>
    <cacheField name="Q1" numFmtId="0">
      <sharedItems containsBlank="1"/>
    </cacheField>
    <cacheField name="Q2" numFmtId="0">
      <sharedItems containsBlank="1"/>
    </cacheField>
    <cacheField name="Q3" numFmtId="0">
      <sharedItems containsBlank="1"/>
    </cacheField>
    <cacheField name="Q4" numFmtId="0">
      <sharedItems containsBlank="1"/>
    </cacheField>
    <cacheField name="Q5" numFmtId="0">
      <sharedItems containsBlank="1"/>
    </cacheField>
    <cacheField name="Q6" numFmtId="0">
      <sharedItems containsString="0" containsBlank="1" containsNumber="1" containsInteger="1" minValue="1" maxValue="7"/>
    </cacheField>
    <cacheField name="Q7" numFmtId="0">
      <sharedItems containsString="0" containsBlank="1" containsNumber="1" containsInteger="1" minValue="2" maxValue="7"/>
    </cacheField>
    <cacheField name="Q8" numFmtId="0">
      <sharedItems containsString="0" containsBlank="1" containsNumber="1" containsInteger="1" minValue="2" maxValue="7"/>
    </cacheField>
    <cacheField name="Q9" numFmtId="0">
      <sharedItems containsString="0" containsBlank="1" containsNumber="1" containsInteger="1" minValue="2" maxValue="7"/>
    </cacheField>
    <cacheField name="Q10" numFmtId="0">
      <sharedItems containsString="0" containsBlank="1" containsNumber="1" containsInteger="1" minValue="2" maxValue="7"/>
    </cacheField>
    <cacheField name="Q11" numFmtId="0">
      <sharedItems containsString="0" containsBlank="1" containsNumber="1" containsInteger="1" minValue="2" maxValue="7"/>
    </cacheField>
    <cacheField name="Q12" numFmtId="0">
      <sharedItems containsString="0" containsBlank="1" containsNumber="1" containsInteger="1" minValue="2" maxValue="7"/>
    </cacheField>
    <cacheField name="Q13" numFmtId="0">
      <sharedItems containsString="0" containsBlank="1" containsNumber="1" containsInteger="1" minValue="5" maxValue="7"/>
    </cacheField>
    <cacheField name="Q14" numFmtId="0">
      <sharedItems containsString="0" containsBlank="1" containsNumber="1" containsInteger="1" minValue="2" maxValue="7"/>
    </cacheField>
    <cacheField name="Q15" numFmtId="0">
      <sharedItems containsString="0" containsBlank="1" containsNumber="1" containsInteger="1" minValue="1" maxValue="7"/>
    </cacheField>
    <cacheField name="Mean Q6" numFmtId="164">
      <sharedItems containsSemiMixedTypes="0" containsString="0" containsNumber="1" minValue="4.76" maxValue="4.76"/>
    </cacheField>
    <cacheField name="SD Q6" numFmtId="0">
      <sharedItems containsSemiMixedTypes="0" containsString="0" containsNumber="1" minValue="1.4221111067704943" maxValue="1.422111106770494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">
  <r>
    <x v="0"/>
    <x v="0"/>
    <n v="1"/>
    <n v="2.16753707666108"/>
    <n v="1.5769230769230769"/>
    <n v="1"/>
    <n v="1"/>
    <n v="0"/>
    <n v="0.88473646962790853"/>
  </r>
  <r>
    <x v="1"/>
    <x v="0"/>
    <n v="2"/>
    <n v="3.1046169383721902"/>
    <n v="2.4615384615384617"/>
    <n v="2"/>
    <n v="2"/>
    <n v="0"/>
    <n v="0.88473646962790853"/>
  </r>
  <r>
    <x v="2"/>
    <x v="0"/>
    <n v="3"/>
    <n v="4.0709468205657604"/>
    <n v="3.3846153846153846"/>
    <n v="3"/>
    <n v="3"/>
    <n v="0"/>
    <n v="0.88473646962790853"/>
  </r>
  <r>
    <x v="3"/>
    <x v="0"/>
    <n v="4"/>
    <n v="5.00963449499221"/>
    <n v="3.8846153846153846"/>
    <n v="10"/>
    <n v="4"/>
    <n v="3"/>
    <n v="0.88473646962790853"/>
  </r>
  <r>
    <x v="4"/>
    <x v="0"/>
    <n v="5"/>
    <n v="4.8155578021165404"/>
    <n v="5.4230769230769234"/>
    <n v="8"/>
    <n v="6"/>
    <n v="1"/>
    <n v="0.88473646962790853"/>
  </r>
  <r>
    <x v="5"/>
    <x v="0"/>
    <n v="6"/>
    <n v="4.6414756526268901"/>
    <n v="5.384615384615385"/>
    <n v="5"/>
    <n v="5"/>
    <n v="0"/>
    <n v="0.88473646962790853"/>
  </r>
  <r>
    <x v="6"/>
    <x v="0"/>
    <n v="7"/>
    <n v="4.8169373660429304"/>
    <n v="6.8461538461538458"/>
    <n v="9"/>
    <n v="7"/>
    <n v="1"/>
    <n v="0.88473646962790853"/>
  </r>
  <r>
    <x v="7"/>
    <x v="0"/>
    <n v="8"/>
    <n v="4.7471604313498101"/>
    <n v="8.8076923076923084"/>
    <n v="6"/>
    <n v="10"/>
    <n v="2"/>
    <n v="0.88473646962790853"/>
  </r>
  <r>
    <x v="8"/>
    <x v="0"/>
    <n v="9"/>
    <n v="4.7637043183719596"/>
    <n v="8.7307692307692299"/>
    <n v="7"/>
    <n v="9"/>
    <n v="1"/>
    <n v="0.88473646962790853"/>
  </r>
  <r>
    <x v="9"/>
    <x v="0"/>
    <n v="10"/>
    <n v="4.2098927989796504"/>
    <n v="8.5"/>
    <n v="4"/>
    <n v="8"/>
    <n v="2"/>
    <n v="0.88473646962790853"/>
  </r>
  <r>
    <x v="10"/>
    <x v="1"/>
    <n v="1"/>
    <n v="2.1269954637560202"/>
    <n v="1.5769230769230769"/>
    <n v="1"/>
    <n v="1"/>
    <n v="0"/>
    <n v="0.88473646962790853"/>
  </r>
  <r>
    <x v="11"/>
    <x v="1"/>
    <n v="2"/>
    <n v="2.7596209841446999"/>
    <n v="2.6923076923076925"/>
    <n v="2"/>
    <n v="2"/>
    <n v="0"/>
    <n v="0.88473646962790853"/>
  </r>
  <r>
    <x v="12"/>
    <x v="1"/>
    <n v="3"/>
    <n v="3.3810580167354498"/>
    <n v="3.4230769230769229"/>
    <n v="3"/>
    <n v="3"/>
    <n v="0"/>
    <n v="0.88473646962790853"/>
  </r>
  <r>
    <x v="13"/>
    <x v="1"/>
    <n v="4"/>
    <n v="3.7220473925356599"/>
    <n v="4.0769230769230766"/>
    <n v="7"/>
    <n v="4"/>
    <n v="1.5"/>
    <n v="0.88473646962790853"/>
  </r>
  <r>
    <x v="14"/>
    <x v="1"/>
    <n v="5"/>
    <n v="3.4953594781301298"/>
    <n v="5.3076923076923075"/>
    <n v="4"/>
    <n v="6"/>
    <n v="1"/>
    <n v="0.88473646962790853"/>
  </r>
  <r>
    <x v="15"/>
    <x v="1"/>
    <n v="6"/>
    <n v="3.6741751246223799"/>
    <n v="5"/>
    <n v="6"/>
    <n v="5"/>
    <n v="0.5"/>
    <n v="0.88473646962790853"/>
  </r>
  <r>
    <x v="16"/>
    <x v="1"/>
    <n v="7"/>
    <n v="3.7748858102618001"/>
    <n v="6.7307692307692308"/>
    <n v="8"/>
    <n v="7"/>
    <n v="0.5"/>
    <n v="0.88473646962790853"/>
  </r>
  <r>
    <x v="17"/>
    <x v="1"/>
    <n v="8"/>
    <n v="3.9143774986565898"/>
    <n v="8.4615384615384617"/>
    <n v="9"/>
    <n v="8"/>
    <n v="0.5"/>
    <n v="0.88473646962790853"/>
  </r>
  <r>
    <x v="18"/>
    <x v="1"/>
    <n v="9"/>
    <n v="3.9802524145988101"/>
    <n v="8.9615384615384617"/>
    <n v="10"/>
    <n v="10"/>
    <n v="0"/>
    <n v="0.88473646962790853"/>
  </r>
  <r>
    <x v="19"/>
    <x v="1"/>
    <n v="10"/>
    <n v="3.65898607536396"/>
    <n v="8.7307692307692299"/>
    <n v="5"/>
    <n v="9"/>
    <n v="2"/>
    <n v="0.88473646962790853"/>
  </r>
  <r>
    <x v="20"/>
    <x v="2"/>
    <n v="1"/>
    <n v="1.63708643446392"/>
    <n v="1.6923076923076923"/>
    <n v="1"/>
    <n v="1"/>
    <n v="0"/>
    <n v="0.88473646962790853"/>
  </r>
  <r>
    <x v="21"/>
    <x v="2"/>
    <n v="2"/>
    <n v="2.44814100940693"/>
    <n v="2.8076923076923075"/>
    <n v="2"/>
    <n v="2"/>
    <n v="0"/>
    <n v="0.88473646962790853"/>
  </r>
  <r>
    <x v="22"/>
    <x v="2"/>
    <n v="3"/>
    <n v="3.8040117432535898"/>
    <n v="3.1153846153846154"/>
    <n v="3"/>
    <n v="3"/>
    <n v="0"/>
    <n v="0.88473646962790853"/>
  </r>
  <r>
    <x v="23"/>
    <x v="2"/>
    <n v="4"/>
    <n v="5.6098050139362297"/>
    <n v="4.2692307692307692"/>
    <n v="6"/>
    <n v="4"/>
    <n v="1"/>
    <n v="0.88473646962790853"/>
  </r>
  <r>
    <x v="24"/>
    <x v="2"/>
    <n v="5"/>
    <n v="6.1141652622381102"/>
    <n v="5.2692307692307692"/>
    <n v="9"/>
    <n v="6"/>
    <n v="1.5"/>
    <n v="0.88473646962790853"/>
  </r>
  <r>
    <x v="25"/>
    <x v="2"/>
    <n v="6"/>
    <n v="6.0535753783445401"/>
    <n v="5.1538461538461542"/>
    <n v="8"/>
    <n v="5"/>
    <n v="1.5"/>
    <n v="0.88473646962790853"/>
  </r>
  <r>
    <x v="26"/>
    <x v="2"/>
    <n v="7"/>
    <n v="6.1751236847401296"/>
    <n v="6.615384615384615"/>
    <n v="10"/>
    <n v="7"/>
    <n v="1.5"/>
    <n v="0.88473646962790853"/>
  </r>
  <r>
    <x v="27"/>
    <x v="2"/>
    <n v="8"/>
    <n v="5.8160472654821902"/>
    <n v="8.6923076923076916"/>
    <n v="7"/>
    <n v="9"/>
    <n v="1"/>
    <n v="0.88473646962790853"/>
  </r>
  <r>
    <x v="28"/>
    <x v="2"/>
    <n v="9"/>
    <n v="5.5513785927583097"/>
    <n v="9.1538461538461533"/>
    <n v="5"/>
    <n v="10"/>
    <n v="2.5"/>
    <n v="0.88473646962790853"/>
  </r>
  <r>
    <x v="29"/>
    <x v="2"/>
    <n v="10"/>
    <n v="4.1463703057165198"/>
    <n v="8.2307692307692299"/>
    <n v="4"/>
    <n v="8"/>
    <n v="2"/>
    <n v="0.8847364696279085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9">
  <r>
    <m/>
    <m/>
    <m/>
    <m/>
    <m/>
    <n v="0"/>
    <m/>
    <m/>
    <m/>
    <n v="1"/>
    <n v="2"/>
    <n v="3"/>
    <n v="4"/>
    <n v="5"/>
    <n v="6"/>
    <n v="7"/>
    <n v="8"/>
    <n v="9"/>
    <n v="10"/>
    <n v="4.0542604535788609"/>
    <n v="1.2004566896970117"/>
    <n v="-3.3772650761787437"/>
    <n v="1.3309021870415293E-3"/>
    <n v="0.11814401626051778"/>
    <x v="0"/>
    <x v="0"/>
    <m/>
    <m/>
    <m/>
    <m/>
    <m/>
    <m/>
    <m/>
    <m/>
    <m/>
    <m/>
    <m/>
    <m/>
    <m/>
    <n v="4.76"/>
    <n v="1.4221111067704943"/>
  </r>
  <r>
    <n v="1"/>
    <s v="A"/>
    <s v="YUAN YAWEN "/>
    <s v="Y2Y"/>
    <s v="Female"/>
    <n v="1"/>
    <s v="P1-03"/>
    <n v="3"/>
    <n v="4.0709468205657604"/>
    <n v="8"/>
    <n v="9"/>
    <n v="10"/>
    <n v="4"/>
    <n v="3"/>
    <n v="5"/>
    <n v="7"/>
    <n v="1"/>
    <n v="2"/>
    <n v="6"/>
    <n v="4.0542604535788609"/>
    <n v="1.2004566896970117"/>
    <n v="1.3900015827402367E-2"/>
    <n v="0.39890374235618492"/>
    <n v="0.11814401626051778"/>
    <x v="1"/>
    <x v="1"/>
    <s v="Bachelor's degree"/>
    <s v="b) SketchUp"/>
    <s v="b) Limited budget 限られた予算, c) Building constraints 建物の制約, d) Client preferences お客様のご希望, e) Environmental factors 環境要因"/>
    <n v="3"/>
    <n v="5"/>
    <n v="6"/>
    <n v="2"/>
    <n v="5"/>
    <n v="6"/>
    <n v="2"/>
    <n v="6"/>
    <n v="2"/>
    <n v="2"/>
    <n v="4.76"/>
    <n v="1.4221111067704943"/>
  </r>
  <r>
    <n v="2"/>
    <s v="B"/>
    <s v="YUAN YAWEN "/>
    <s v="Y2Y"/>
    <s v="Female"/>
    <n v="2"/>
    <s v="P2-03"/>
    <n v="3"/>
    <n v="3.3810580167354498"/>
    <n v="8"/>
    <n v="9"/>
    <n v="10"/>
    <n v="6"/>
    <n v="1"/>
    <n v="7"/>
    <n v="5"/>
    <n v="3"/>
    <n v="4"/>
    <n v="2"/>
    <n v="4.0542604535788609"/>
    <n v="1.2004566896970117"/>
    <n v="-0.56078860871967273"/>
    <n v="0.34089510293806208"/>
    <n v="0.11814401626051778"/>
    <x v="0"/>
    <x v="0"/>
    <m/>
    <m/>
    <m/>
    <m/>
    <m/>
    <m/>
    <m/>
    <m/>
    <m/>
    <m/>
    <m/>
    <m/>
    <m/>
    <n v="4.76"/>
    <n v="1.4221111067704943"/>
  </r>
  <r>
    <n v="3"/>
    <s v="C"/>
    <s v="YUAN YAWEN "/>
    <s v="Y2Y"/>
    <s v="Female"/>
    <n v="3"/>
    <s v="P3-02"/>
    <n v="2"/>
    <n v="2.44814100940693"/>
    <n v="8"/>
    <n v="10"/>
    <n v="9"/>
    <n v="6"/>
    <n v="3"/>
    <n v="7"/>
    <n v="5"/>
    <n v="1"/>
    <n v="2"/>
    <n v="4"/>
    <n v="4.0542604535788609"/>
    <n v="1.2004566896970117"/>
    <n v="-1.337923690172701"/>
    <n v="0.16300760324843333"/>
    <n v="0.11814401626051778"/>
    <x v="0"/>
    <x v="0"/>
    <m/>
    <m/>
    <m/>
    <m/>
    <m/>
    <m/>
    <m/>
    <m/>
    <m/>
    <m/>
    <m/>
    <m/>
    <m/>
    <n v="4.76"/>
    <n v="1.4221111067704943"/>
  </r>
  <r>
    <n v="4"/>
    <s v="D"/>
    <s v="Ivo"/>
    <s v="1V0"/>
    <s v="Male"/>
    <n v="1"/>
    <s v="P1-02"/>
    <n v="2"/>
    <n v="3.1046169383721902"/>
    <n v="1"/>
    <n v="2"/>
    <n v="3"/>
    <n v="4"/>
    <n v="5"/>
    <n v="6"/>
    <n v="7"/>
    <n v="10"/>
    <n v="9"/>
    <n v="8"/>
    <n v="4.0542604535788609"/>
    <n v="1.2004566896970117"/>
    <n v="-0.79106853529747512"/>
    <n v="0.29175722406507626"/>
    <n v="0.11814401626051778"/>
    <x v="2"/>
    <x v="1"/>
    <s v="Bachelor's degree"/>
    <s v="none"/>
    <s v="a) Limited space 限られたスペース, b) Limited budget 限られた予算"/>
    <n v="4"/>
    <n v="3"/>
    <n v="6"/>
    <n v="5"/>
    <n v="3"/>
    <n v="6"/>
    <n v="6"/>
    <n v="7"/>
    <n v="5"/>
    <n v="6"/>
    <n v="4.76"/>
    <n v="1.4221111067704943"/>
  </r>
  <r>
    <n v="5"/>
    <s v="E"/>
    <s v="Ivo"/>
    <s v="1V0"/>
    <s v="Male"/>
    <n v="2"/>
    <s v="P2-05"/>
    <n v="5"/>
    <n v="3.4953594781301298"/>
    <n v="1"/>
    <n v="2"/>
    <n v="3"/>
    <n v="4"/>
    <n v="5"/>
    <n v="6"/>
    <n v="7"/>
    <n v="8"/>
    <n v="9"/>
    <n v="10"/>
    <n v="4.0542604535788609"/>
    <n v="1.2004566896970117"/>
    <n v="-0.4655736273082825"/>
    <n v="0.35796576185655377"/>
    <n v="0.11814401626051778"/>
    <x v="0"/>
    <x v="0"/>
    <m/>
    <m/>
    <m/>
    <m/>
    <m/>
    <m/>
    <m/>
    <m/>
    <m/>
    <m/>
    <m/>
    <m/>
    <m/>
    <n v="4.76"/>
    <n v="1.4221111067704943"/>
  </r>
  <r>
    <n v="6"/>
    <s v="F"/>
    <s v="Ivo"/>
    <s v="1V0"/>
    <s v="Male"/>
    <n v="3"/>
    <s v="P3-06"/>
    <n v="6"/>
    <n v="6.0535753783445401"/>
    <n v="1"/>
    <n v="2"/>
    <n v="3"/>
    <n v="4"/>
    <n v="5"/>
    <n v="6"/>
    <n v="7"/>
    <n v="9"/>
    <n v="10"/>
    <n v="8"/>
    <n v="4.0542604535788609"/>
    <n v="1.2004566896970117"/>
    <n v="1.6654619378815696"/>
    <n v="9.9677005405812188E-2"/>
    <n v="0.11814401626051778"/>
    <x v="0"/>
    <x v="0"/>
    <m/>
    <m/>
    <m/>
    <m/>
    <m/>
    <m/>
    <m/>
    <m/>
    <m/>
    <m/>
    <m/>
    <m/>
    <m/>
    <n v="4.76"/>
    <n v="1.4221111067704943"/>
  </r>
  <r>
    <n v="7"/>
    <s v="G"/>
    <s v="Alice Sun Jingyi"/>
    <s v="5JY"/>
    <s v="Female"/>
    <n v="1"/>
    <s v="P1-06"/>
    <n v="6"/>
    <n v="4.6414756526268901"/>
    <n v="5"/>
    <n v="3"/>
    <n v="2"/>
    <n v="1"/>
    <n v="4"/>
    <n v="6"/>
    <n v="7"/>
    <n v="9"/>
    <n v="8"/>
    <n v="10"/>
    <n v="4.0542604535788609"/>
    <n v="1.2004566896970117"/>
    <n v="0.48915983732510909"/>
    <n v="0.35395793293356198"/>
    <n v="0.11814401626051778"/>
    <x v="3"/>
    <x v="1"/>
    <s v="Bachelor's degree"/>
    <s v="none"/>
    <s v="a) Limited space 限られたスペース, b) Limited budget 限られた予算, c) Building constraints 建物の制約"/>
    <n v="6"/>
    <n v="5"/>
    <n v="6"/>
    <n v="2"/>
    <n v="6"/>
    <n v="7"/>
    <n v="6"/>
    <n v="6"/>
    <n v="7"/>
    <n v="4"/>
    <n v="4.76"/>
    <n v="1.4221111067704943"/>
  </r>
  <r>
    <n v="8"/>
    <s v="H"/>
    <s v="Alice Sun Jingyi"/>
    <s v="5JY"/>
    <s v="Female"/>
    <n v="2"/>
    <s v="P2-05"/>
    <n v="5"/>
    <n v="3.4953594781301298"/>
    <n v="2"/>
    <n v="3"/>
    <n v="1"/>
    <n v="6"/>
    <n v="4"/>
    <n v="5"/>
    <n v="8"/>
    <n v="7"/>
    <n v="10"/>
    <n v="10"/>
    <n v="4.0542604535788609"/>
    <n v="1.2004566896970117"/>
    <n v="-0.4655736273082825"/>
    <n v="0.35796576185655377"/>
    <n v="0.11814401626051778"/>
    <x v="0"/>
    <x v="0"/>
    <m/>
    <m/>
    <m/>
    <m/>
    <m/>
    <m/>
    <m/>
    <m/>
    <m/>
    <m/>
    <m/>
    <m/>
    <m/>
    <n v="4.76"/>
    <n v="1.4221111067704943"/>
  </r>
  <r>
    <n v="9"/>
    <s v="I"/>
    <s v="Alice Sun Jingyi"/>
    <s v="5JY"/>
    <s v="Female"/>
    <n v="3"/>
    <s v="P3-09"/>
    <n v="9"/>
    <n v="5.5513785927583097"/>
    <n v="2"/>
    <n v="3"/>
    <n v="1"/>
    <n v="4"/>
    <n v="6"/>
    <n v="5"/>
    <n v="7"/>
    <n v="9"/>
    <n v="10"/>
    <n v="8"/>
    <n v="4.0542604535788609"/>
    <n v="1.2004566896970117"/>
    <n v="1.2471238254812114"/>
    <n v="0.18330617234472268"/>
    <n v="0.11814401626051778"/>
    <x v="0"/>
    <x v="0"/>
    <m/>
    <m/>
    <m/>
    <m/>
    <m/>
    <m/>
    <m/>
    <m/>
    <m/>
    <m/>
    <m/>
    <m/>
    <m/>
    <n v="4.76"/>
    <n v="1.4221111067704943"/>
  </r>
  <r>
    <n v="10"/>
    <s v="J"/>
    <s v="Li san"/>
    <s v="LS5"/>
    <s v="Male"/>
    <n v="1"/>
    <s v="P1-03"/>
    <n v="3"/>
    <n v="4.0709468205657604"/>
    <n v="1"/>
    <n v="2"/>
    <n v="3"/>
    <n v="4"/>
    <n v="6"/>
    <n v="5"/>
    <n v="7"/>
    <n v="10"/>
    <n v="9"/>
    <n v="8"/>
    <n v="4.0542604535788609"/>
    <n v="1.2004566896970117"/>
    <n v="1.3900015827402367E-2"/>
    <n v="0.39890374235618492"/>
    <n v="0.11814401626051778"/>
    <x v="4"/>
    <x v="2"/>
    <s v="Bachelor's degree"/>
    <s v="c) Revit, d) Rhino"/>
    <s v="c) Building constraints 建物の制約, e) Environmental factors 環境要因"/>
    <n v="6"/>
    <n v="5"/>
    <n v="5"/>
    <n v="4"/>
    <n v="6"/>
    <n v="3"/>
    <n v="6"/>
    <n v="7"/>
    <n v="5"/>
    <n v="5"/>
    <n v="4.76"/>
    <n v="1.4221111067704943"/>
  </r>
  <r>
    <n v="11"/>
    <s v="K"/>
    <s v="Li san"/>
    <s v="LS5"/>
    <s v="Male"/>
    <n v="2"/>
    <s v="P2-03"/>
    <n v="3"/>
    <n v="3.3810580167354498"/>
    <n v="1"/>
    <n v="2"/>
    <n v="3"/>
    <n v="4"/>
    <n v="6"/>
    <n v="5"/>
    <n v="7"/>
    <n v="9"/>
    <n v="10"/>
    <n v="8"/>
    <n v="4.0542604535788609"/>
    <n v="1.2004566896970117"/>
    <n v="-0.56078860871967273"/>
    <n v="0.34089510293806208"/>
    <n v="0.11814401626051778"/>
    <x v="0"/>
    <x v="0"/>
    <m/>
    <m/>
    <m/>
    <m/>
    <m/>
    <m/>
    <m/>
    <m/>
    <m/>
    <m/>
    <m/>
    <m/>
    <m/>
    <n v="4.76"/>
    <n v="1.4221111067704943"/>
  </r>
  <r>
    <n v="12"/>
    <s v="L"/>
    <s v="Li san"/>
    <s v="LS5"/>
    <s v="Male"/>
    <n v="3"/>
    <s v="P3-02"/>
    <n v="2"/>
    <n v="2.44814100940693"/>
    <n v="1"/>
    <n v="2"/>
    <n v="3"/>
    <n v="4"/>
    <n v="7"/>
    <n v="5"/>
    <n v="6"/>
    <n v="10"/>
    <n v="9"/>
    <n v="8"/>
    <n v="4.0542604535788609"/>
    <n v="1.2004566896970117"/>
    <n v="-1.337923690172701"/>
    <n v="0.16300760324843333"/>
    <n v="0.11814401626051778"/>
    <x v="0"/>
    <x v="0"/>
    <m/>
    <m/>
    <m/>
    <m/>
    <m/>
    <m/>
    <m/>
    <m/>
    <m/>
    <m/>
    <m/>
    <m/>
    <m/>
    <n v="4.76"/>
    <n v="1.4221111067704943"/>
  </r>
  <r>
    <n v="13"/>
    <s v="M"/>
    <s v="Mar"/>
    <s v="GM4"/>
    <s v="Female"/>
    <n v="1"/>
    <s v="P1-03"/>
    <n v="3"/>
    <n v="4.0709468205657604"/>
    <n v="1"/>
    <n v="2"/>
    <n v="3"/>
    <n v="4"/>
    <n v="6"/>
    <n v="5"/>
    <n v="7"/>
    <n v="10"/>
    <n v="9"/>
    <n v="8"/>
    <n v="4.0542604535788609"/>
    <n v="1.2004566896970117"/>
    <n v="1.3900015827402367E-2"/>
    <n v="0.39890374235618492"/>
    <n v="0.11814401626051778"/>
    <x v="5"/>
    <x v="1"/>
    <s v="Master's degree "/>
    <s v="none"/>
    <s v="a) Limited space 限られたスペース, b) Limited budget 限られた予算, c) Building constraints 建物の制約, d) Client preferences お客様のご希望, e) Environmental factors 環境要因"/>
    <n v="6"/>
    <n v="7"/>
    <n v="6"/>
    <n v="7"/>
    <n v="7"/>
    <n v="5"/>
    <n v="6"/>
    <n v="7"/>
    <n v="5"/>
    <n v="7"/>
    <n v="4.76"/>
    <n v="1.4221111067704943"/>
  </r>
  <r>
    <n v="14"/>
    <s v="N"/>
    <s v="Mar"/>
    <s v="GM4"/>
    <s v="Female"/>
    <n v="2"/>
    <s v="P2-02"/>
    <n v="2"/>
    <n v="2.7596209841446999"/>
    <n v="1"/>
    <n v="2"/>
    <n v="3"/>
    <n v="4"/>
    <n v="6"/>
    <n v="5"/>
    <n v="7"/>
    <n v="9"/>
    <n v="8"/>
    <n v="10"/>
    <n v="4.0542604535788609"/>
    <n v="1.2004566896970117"/>
    <n v="-1.0784557914879216"/>
    <n v="0.22302487195707932"/>
    <n v="0.11814401626051778"/>
    <x v="0"/>
    <x v="0"/>
    <m/>
    <m/>
    <m/>
    <m/>
    <m/>
    <m/>
    <m/>
    <m/>
    <m/>
    <m/>
    <m/>
    <m/>
    <m/>
    <n v="4.76"/>
    <n v="1.4221111067704943"/>
  </r>
  <r>
    <n v="15"/>
    <s v="O"/>
    <s v="Mar"/>
    <s v="GM4"/>
    <s v="Female"/>
    <n v="3"/>
    <s v="P3-04"/>
    <n v="4"/>
    <n v="5.6098050139362297"/>
    <n v="1"/>
    <n v="2"/>
    <n v="3"/>
    <n v="4"/>
    <n v="5"/>
    <n v="6"/>
    <n v="7"/>
    <n v="9"/>
    <n v="10"/>
    <n v="8"/>
    <n v="4.0542604535788609"/>
    <n v="1.2004566896970117"/>
    <n v="1.295793987161652"/>
    <n v="0.17230664637005177"/>
    <n v="0.11814401626051778"/>
    <x v="0"/>
    <x v="0"/>
    <m/>
    <m/>
    <m/>
    <m/>
    <m/>
    <m/>
    <m/>
    <m/>
    <m/>
    <m/>
    <m/>
    <m/>
    <m/>
    <n v="4.76"/>
    <n v="1.4221111067704943"/>
  </r>
  <r>
    <n v="16"/>
    <s v="P"/>
    <s v="Su Lehan"/>
    <s v="AB1"/>
    <s v="Female"/>
    <n v="1"/>
    <s v="P1-08"/>
    <n v="8"/>
    <n v="4.7471604313498101"/>
    <n v="1"/>
    <n v="2"/>
    <n v="3"/>
    <n v="5"/>
    <n v="6"/>
    <n v="4"/>
    <n v="7"/>
    <n v="10"/>
    <n v="9"/>
    <n v="8"/>
    <n v="4.0542604535788609"/>
    <n v="1.2004566896970117"/>
    <n v="0.5771969815469421"/>
    <n v="0.33772723343963867"/>
    <n v="0.11814401626051778"/>
    <x v="3"/>
    <x v="1"/>
    <s v="Bachelor's degree"/>
    <s v="none"/>
    <s v="none"/>
    <n v="3"/>
    <n v="2"/>
    <n v="2"/>
    <n v="3"/>
    <n v="5"/>
    <n v="3"/>
    <n v="2"/>
    <n v="5"/>
    <n v="6"/>
    <n v="2"/>
    <n v="4.76"/>
    <n v="1.4221111067704943"/>
  </r>
  <r>
    <n v="17"/>
    <s v="Q"/>
    <s v="Su Lehan"/>
    <s v="AB1"/>
    <s v="Female"/>
    <n v="2"/>
    <s v="P2-10"/>
    <n v="10"/>
    <n v="3.65898607536396"/>
    <n v="4"/>
    <n v="5"/>
    <n v="6"/>
    <n v="3"/>
    <n v="2"/>
    <n v="1"/>
    <n v="7"/>
    <n v="8"/>
    <n v="9"/>
    <n v="8"/>
    <n v="4.0542604535788609"/>
    <n v="1.2004566896970117"/>
    <n v="-0.32927000333070394"/>
    <n v="0.37789159857347465"/>
    <n v="0.11814401626051778"/>
    <x v="0"/>
    <x v="0"/>
    <m/>
    <m/>
    <m/>
    <m/>
    <m/>
    <m/>
    <m/>
    <m/>
    <m/>
    <m/>
    <m/>
    <m/>
    <m/>
    <n v="4.76"/>
    <n v="1.4221111067704943"/>
  </r>
  <r>
    <n v="18"/>
    <s v="R"/>
    <s v="Su Lehan"/>
    <s v="AB1"/>
    <s v="Female"/>
    <n v="3"/>
    <s v="P3-03"/>
    <n v="3"/>
    <n v="3.8040117432535898"/>
    <n v="5"/>
    <n v="6"/>
    <n v="4"/>
    <n v="7"/>
    <n v="3"/>
    <n v="1"/>
    <n v="2"/>
    <n v="9"/>
    <n v="10"/>
    <n v="8"/>
    <n v="4.0542604535788609"/>
    <n v="1.2004566896970117"/>
    <n v="-0.20846125684753558"/>
    <n v="0.3903675370269144"/>
    <n v="0.11814401626051778"/>
    <x v="0"/>
    <x v="0"/>
    <m/>
    <m/>
    <m/>
    <m/>
    <m/>
    <m/>
    <m/>
    <m/>
    <m/>
    <m/>
    <m/>
    <m/>
    <m/>
    <n v="4.76"/>
    <n v="1.4221111067704943"/>
  </r>
  <r>
    <n v="19"/>
    <s v="S"/>
    <s v="Amira"/>
    <s v="AK1"/>
    <s v="Female"/>
    <n v="1"/>
    <s v="P1-04"/>
    <n v="4"/>
    <n v="5.00963449499221"/>
    <n v="1"/>
    <n v="2"/>
    <n v="3"/>
    <n v="4"/>
    <n v="5"/>
    <n v="6"/>
    <n v="7"/>
    <n v="10"/>
    <n v="9"/>
    <n v="8"/>
    <n v="4.0542604535788609"/>
    <n v="1.2004566896970117"/>
    <n v="0.79584215708313477"/>
    <n v="0.29065423832836296"/>
    <n v="0.11814401626051778"/>
    <x v="4"/>
    <x v="3"/>
    <s v="Bachelor's degree"/>
    <s v="c) Revit, d) Rhino"/>
    <s v="b) Limited budget 限られた予算, c) Building constraints 建物の制約, d) Client preferences お客様のご希望"/>
    <n v="1"/>
    <n v="4"/>
    <n v="6"/>
    <n v="3"/>
    <n v="4"/>
    <n v="6"/>
    <n v="4"/>
    <n v="6"/>
    <n v="4"/>
    <n v="2"/>
    <n v="4.76"/>
    <n v="1.4221111067704943"/>
  </r>
  <r>
    <n v="20"/>
    <s v="T"/>
    <s v="Amira"/>
    <s v="AK1"/>
    <s v="Female"/>
    <n v="2"/>
    <s v="P2-03"/>
    <n v="3"/>
    <n v="3.3810580167354498"/>
    <n v="1"/>
    <n v="2"/>
    <n v="3"/>
    <n v="4"/>
    <n v="5"/>
    <n v="6"/>
    <n v="7"/>
    <n v="10"/>
    <n v="9"/>
    <n v="8"/>
    <n v="4.0542604535788609"/>
    <n v="1.2004566896970117"/>
    <n v="-0.56078860871967273"/>
    <n v="0.34089510293806208"/>
    <n v="0.11814401626051778"/>
    <x v="0"/>
    <x v="0"/>
    <m/>
    <m/>
    <m/>
    <m/>
    <m/>
    <m/>
    <m/>
    <m/>
    <m/>
    <m/>
    <m/>
    <m/>
    <m/>
    <n v="4.76"/>
    <n v="1.4221111067704943"/>
  </r>
  <r>
    <n v="21"/>
    <s v="U"/>
    <s v="Amira"/>
    <s v="AK1"/>
    <s v="Female"/>
    <n v="3"/>
    <s v="P3-04"/>
    <n v="4"/>
    <n v="5.6098050139362297"/>
    <n v="1"/>
    <n v="2"/>
    <n v="3"/>
    <n v="4"/>
    <n v="5"/>
    <n v="6"/>
    <n v="7"/>
    <n v="10"/>
    <n v="9"/>
    <n v="8"/>
    <n v="4.0542604535788609"/>
    <n v="1.2004566896970117"/>
    <n v="1.295793987161652"/>
    <n v="0.17230664637005177"/>
    <n v="0.11814401626051778"/>
    <x v="0"/>
    <x v="0"/>
    <m/>
    <m/>
    <m/>
    <m/>
    <m/>
    <m/>
    <m/>
    <m/>
    <m/>
    <m/>
    <m/>
    <m/>
    <m/>
    <n v="4.76"/>
    <n v="1.4221111067704943"/>
  </r>
  <r>
    <n v="22"/>
    <s v="V"/>
    <s v="Bryan"/>
    <s v="BP1"/>
    <s v="Male"/>
    <n v="1"/>
    <s v="P1-01"/>
    <n v="1"/>
    <n v="2.16753707666108"/>
    <n v="1"/>
    <n v="2"/>
    <n v="3"/>
    <n v="4"/>
    <n v="5"/>
    <n v="6"/>
    <n v="7"/>
    <n v="10"/>
    <n v="9"/>
    <n v="8"/>
    <n v="4.0542604535788609"/>
    <n v="1.2004566896970117"/>
    <n v="-1.571671342340538"/>
    <n v="0.11601753478360838"/>
    <n v="0.11814401626051778"/>
    <x v="6"/>
    <x v="0"/>
    <m/>
    <m/>
    <m/>
    <m/>
    <m/>
    <m/>
    <m/>
    <m/>
    <m/>
    <m/>
    <m/>
    <m/>
    <m/>
    <n v="4.76"/>
    <n v="1.4221111067704943"/>
  </r>
  <r>
    <n v="23"/>
    <s v="W"/>
    <s v="Bryan"/>
    <s v="BP1"/>
    <s v="Male"/>
    <n v="2"/>
    <s v="P2-01"/>
    <n v="1"/>
    <n v="2.1269954637560202"/>
    <n v="1"/>
    <n v="2"/>
    <n v="3"/>
    <n v="4"/>
    <n v="5"/>
    <n v="6"/>
    <n v="7"/>
    <n v="10"/>
    <n v="9"/>
    <n v="8"/>
    <n v="4.0542604535788609"/>
    <n v="1.2004566896970117"/>
    <n v="-1.6054431670577562"/>
    <n v="0.10995738311005543"/>
    <n v="0.11814401626051778"/>
    <x v="0"/>
    <x v="0"/>
    <m/>
    <m/>
    <m/>
    <m/>
    <m/>
    <m/>
    <m/>
    <m/>
    <m/>
    <m/>
    <m/>
    <m/>
    <m/>
    <n v="4.76"/>
    <n v="1.4221111067704943"/>
  </r>
  <r>
    <n v="24"/>
    <s v="X"/>
    <s v="Bryan"/>
    <s v="BP1"/>
    <s v="Male"/>
    <n v="3"/>
    <s v="P3-02"/>
    <n v="2"/>
    <n v="2.44814100940693"/>
    <n v="1"/>
    <n v="2"/>
    <n v="3"/>
    <n v="4"/>
    <n v="5"/>
    <n v="6"/>
    <n v="7"/>
    <n v="10"/>
    <n v="9"/>
    <n v="8"/>
    <n v="4.0542604535788609"/>
    <n v="1.2004566896970117"/>
    <n v="-1.337923690172701"/>
    <n v="0.16300760324843333"/>
    <n v="0.11814401626051778"/>
    <x v="0"/>
    <x v="0"/>
    <m/>
    <m/>
    <m/>
    <m/>
    <m/>
    <m/>
    <m/>
    <m/>
    <m/>
    <m/>
    <m/>
    <m/>
    <m/>
    <n v="4.76"/>
    <n v="1.4221111067704943"/>
  </r>
  <r>
    <n v="25"/>
    <s v="Y"/>
    <s v="Kaneko"/>
    <s v="DC4"/>
    <s v="Male"/>
    <n v="1"/>
    <s v="P1-03"/>
    <n v="3"/>
    <n v="4.0709468205657604"/>
    <n v="1"/>
    <n v="2"/>
    <n v="3"/>
    <n v="4"/>
    <n v="7"/>
    <n v="5"/>
    <n v="6"/>
    <n v="8"/>
    <n v="9"/>
    <n v="10"/>
    <n v="4.0542604535788609"/>
    <n v="1.2004566896970117"/>
    <n v="1.3900015827402367E-2"/>
    <n v="0.39890374235618492"/>
    <n v="0.11814401626051778"/>
    <x v="4"/>
    <x v="1"/>
    <s v="Bachelor's degree"/>
    <s v="a) AutoCAD, b) SketchUp, c) Revit"/>
    <s v="a) Limited space 限られたスペース, e) Environmental factors 環境要因"/>
    <n v="5"/>
    <n v="6"/>
    <n v="7"/>
    <n v="5"/>
    <n v="4"/>
    <n v="3"/>
    <n v="7"/>
    <n v="6"/>
    <n v="7"/>
    <n v="6"/>
    <n v="4.76"/>
    <n v="1.4221111067704943"/>
  </r>
  <r>
    <n v="26"/>
    <s v="Z"/>
    <s v="Kaneko"/>
    <s v="DC4"/>
    <s v="Male"/>
    <n v="2"/>
    <s v="P2-06"/>
    <n v="6"/>
    <n v="3.6741751246223799"/>
    <n v="1"/>
    <n v="2"/>
    <n v="3"/>
    <n v="4"/>
    <n v="7"/>
    <n v="5"/>
    <n v="6"/>
    <n v="8"/>
    <n v="10"/>
    <n v="9"/>
    <n v="4.0542604535788609"/>
    <n v="1.2004566896970117"/>
    <n v="-0.31661727758992481"/>
    <n v="0.37943886698395213"/>
    <n v="0.11814401626051778"/>
    <x v="0"/>
    <x v="0"/>
    <m/>
    <m/>
    <m/>
    <m/>
    <m/>
    <m/>
    <m/>
    <m/>
    <m/>
    <m/>
    <m/>
    <m/>
    <m/>
    <n v="4.76"/>
    <n v="1.4221111067704943"/>
  </r>
  <r>
    <n v="27"/>
    <s v="1A"/>
    <s v="Kaneko"/>
    <s v="DC4"/>
    <s v="Male"/>
    <n v="3"/>
    <s v="P3-03"/>
    <n v="3"/>
    <n v="3.8040117432535898"/>
    <n v="1"/>
    <n v="2"/>
    <n v="3"/>
    <n v="4"/>
    <n v="7"/>
    <n v="5"/>
    <n v="6"/>
    <n v="10"/>
    <n v="9"/>
    <n v="8"/>
    <n v="4.0542604535788609"/>
    <n v="1.2004566896970117"/>
    <n v="-0.20846125684753558"/>
    <n v="0.3903675370269144"/>
    <n v="0.11814401626051778"/>
    <x v="0"/>
    <x v="0"/>
    <m/>
    <m/>
    <m/>
    <m/>
    <m/>
    <m/>
    <m/>
    <m/>
    <m/>
    <m/>
    <m/>
    <m/>
    <m/>
    <n v="4.76"/>
    <n v="1.4221111067704943"/>
  </r>
  <r>
    <n v="28"/>
    <s v="1B"/>
    <s v="Yousef"/>
    <s v="HJ5"/>
    <s v="Male"/>
    <n v="1"/>
    <s v="P1-07"/>
    <n v="7"/>
    <n v="4.8169373660429304"/>
    <n v="1"/>
    <n v="2"/>
    <n v="3"/>
    <n v="4"/>
    <n v="5"/>
    <n v="6"/>
    <n v="7"/>
    <n v="8"/>
    <n v="9"/>
    <n v="10"/>
    <n v="4.0542604535788609"/>
    <n v="1.2004566896970117"/>
    <n v="0.635322306093829"/>
    <n v="0.32603330198162273"/>
    <n v="0.11814401626051778"/>
    <x v="7"/>
    <x v="1"/>
    <s v="c) Bachelor's degree 学士号"/>
    <s v="a) AutoCAD, c) Revit"/>
    <s v="No significant problems since for my field (Mechanical Engineering) the facade design did not matter a lot"/>
    <n v="4"/>
    <n v="5"/>
    <n v="5"/>
    <n v="5"/>
    <n v="5"/>
    <n v="3"/>
    <n v="5"/>
    <n v="7"/>
    <n v="3"/>
    <n v="4"/>
    <n v="4.76"/>
    <n v="1.4221111067704943"/>
  </r>
  <r>
    <n v="29"/>
    <s v="1C"/>
    <s v="Yousef"/>
    <s v="HJ5"/>
    <s v="Male"/>
    <n v="2"/>
    <s v="P2-01"/>
    <n v="1"/>
    <n v="2.1269954637560202"/>
    <n v="1"/>
    <n v="2"/>
    <n v="3"/>
    <n v="4"/>
    <n v="5"/>
    <n v="6"/>
    <n v="7"/>
    <n v="8"/>
    <n v="9"/>
    <n v="10"/>
    <n v="4.0542604535788609"/>
    <n v="1.2004566896970117"/>
    <n v="-1.6054431670577562"/>
    <n v="0.10995738311005543"/>
    <n v="0.11814401626051778"/>
    <x v="0"/>
    <x v="0"/>
    <m/>
    <m/>
    <m/>
    <m/>
    <m/>
    <m/>
    <m/>
    <m/>
    <m/>
    <m/>
    <m/>
    <m/>
    <m/>
    <n v="4.76"/>
    <n v="1.4221111067704943"/>
  </r>
  <r>
    <n v="30"/>
    <s v="1D"/>
    <s v="Yousef"/>
    <s v="HJ5"/>
    <s v="Male"/>
    <n v="3"/>
    <s v="P3-07"/>
    <n v="7"/>
    <n v="6.1751236847401296"/>
    <n v="1"/>
    <n v="2"/>
    <n v="3"/>
    <n v="4"/>
    <n v="5"/>
    <n v="6"/>
    <n v="7"/>
    <n v="8"/>
    <n v="9"/>
    <n v="10"/>
    <n v="4.0542604535788609"/>
    <n v="1.2004566896970117"/>
    <n v="1.7667136593628898"/>
    <n v="8.3778647229409364E-2"/>
    <n v="0.11814401626051778"/>
    <x v="0"/>
    <x v="0"/>
    <m/>
    <m/>
    <m/>
    <m/>
    <m/>
    <m/>
    <m/>
    <m/>
    <m/>
    <m/>
    <m/>
    <m/>
    <m/>
    <n v="4.76"/>
    <n v="1.4221111067704943"/>
  </r>
  <r>
    <n v="31"/>
    <s v="1E"/>
    <s v="Jason"/>
    <s v="HJ7"/>
    <s v="Male"/>
    <n v="1"/>
    <s v="P1-05"/>
    <n v="5"/>
    <n v="4.8155578021165404"/>
    <n v="1"/>
    <n v="2"/>
    <n v="3"/>
    <n v="4"/>
    <n v="6"/>
    <n v="5"/>
    <n v="7"/>
    <n v="10"/>
    <n v="9"/>
    <n v="8"/>
    <n v="4.0542604535788609"/>
    <n v="1.2004566896970117"/>
    <n v="0.63417310684471806"/>
    <n v="0.32627121425357264"/>
    <n v="0.11814401626051778"/>
    <x v="8"/>
    <x v="1"/>
    <s v="c) Bachelor's degree 学士号"/>
    <s v="a) AutoCAD, b) SketchUp, d) Rhino"/>
    <s v="b) Limited budget 限られた予算, c) Building constraints 建物の制約, d) Client preferences お客様のご希望"/>
    <n v="5"/>
    <n v="5"/>
    <n v="6"/>
    <n v="5"/>
    <n v="5"/>
    <n v="6"/>
    <n v="5"/>
    <n v="7"/>
    <n v="7"/>
    <n v="6"/>
    <n v="4.76"/>
    <n v="1.4221111067704943"/>
  </r>
  <r>
    <n v="32"/>
    <s v="1F"/>
    <s v="Jason"/>
    <s v="HJ7"/>
    <s v="Male"/>
    <n v="2"/>
    <s v="P2-10"/>
    <n v="10"/>
    <n v="3.65898607536396"/>
    <n v="1"/>
    <n v="2"/>
    <n v="3"/>
    <n v="4"/>
    <n v="6"/>
    <n v="5"/>
    <n v="7"/>
    <n v="9"/>
    <n v="8"/>
    <n v="10"/>
    <n v="4.0542604535788609"/>
    <n v="1.2004566896970117"/>
    <n v="-0.32927000333070394"/>
    <n v="0.37789159857347465"/>
    <n v="0.11814401626051778"/>
    <x v="0"/>
    <x v="0"/>
    <m/>
    <m/>
    <m/>
    <m/>
    <m/>
    <m/>
    <m/>
    <m/>
    <m/>
    <m/>
    <m/>
    <m/>
    <m/>
    <n v="4.76"/>
    <n v="1.4221111067704943"/>
  </r>
  <r>
    <n v="33"/>
    <s v="1G"/>
    <s v="Jason"/>
    <s v="HJ7"/>
    <s v="Male"/>
    <n v="3"/>
    <s v="P3-06"/>
    <n v="6"/>
    <n v="6.0535753783445401"/>
    <n v="1"/>
    <n v="2"/>
    <n v="3"/>
    <n v="4"/>
    <n v="6"/>
    <n v="5"/>
    <n v="7"/>
    <n v="8"/>
    <n v="10"/>
    <n v="9"/>
    <n v="4.0542604535788609"/>
    <n v="1.2004566896970117"/>
    <n v="1.6654619378815696"/>
    <n v="9.9677005405812188E-2"/>
    <n v="0.11814401626051778"/>
    <x v="0"/>
    <x v="0"/>
    <m/>
    <m/>
    <m/>
    <m/>
    <m/>
    <m/>
    <m/>
    <m/>
    <m/>
    <m/>
    <m/>
    <m/>
    <m/>
    <n v="4.76"/>
    <n v="1.4221111067704943"/>
  </r>
  <r>
    <n v="34"/>
    <s v="1H"/>
    <s v="Verrel"/>
    <s v="HJ6"/>
    <s v="Male"/>
    <n v="1"/>
    <s v="P1-03"/>
    <n v="3"/>
    <n v="4.0709468205657604"/>
    <n v="1"/>
    <n v="2"/>
    <n v="3"/>
    <n v="4"/>
    <n v="5"/>
    <n v="6"/>
    <n v="7"/>
    <n v="8"/>
    <n v="9"/>
    <n v="10"/>
    <n v="4.0542604535788609"/>
    <n v="1.2004566896970117"/>
    <n v="1.3900015827402367E-2"/>
    <n v="0.39890374235618492"/>
    <n v="0.11814401626051778"/>
    <x v="4"/>
    <x v="2"/>
    <s v="c) Bachelor's degree 学士号"/>
    <s v="a) AutoCAD, b) SketchUp"/>
    <s v="b) Limited budget 限られた予算, c) Building constraints 建物の制約, d) Client preferences お客様のご希望, Design Concept"/>
    <n v="5"/>
    <n v="5"/>
    <n v="5"/>
    <n v="5"/>
    <n v="5"/>
    <n v="6"/>
    <n v="5"/>
    <n v="5"/>
    <n v="4"/>
    <n v="4"/>
    <n v="4.76"/>
    <n v="1.4221111067704943"/>
  </r>
  <r>
    <n v="35"/>
    <s v="1I"/>
    <s v="Verrel"/>
    <s v="HJ6"/>
    <s v="Male"/>
    <n v="2"/>
    <s v="P2-06"/>
    <n v="4"/>
    <n v="3.6741751246223799"/>
    <n v="1"/>
    <n v="2"/>
    <n v="3"/>
    <n v="4"/>
    <n v="5"/>
    <n v="6"/>
    <n v="7"/>
    <n v="8"/>
    <n v="9"/>
    <n v="10"/>
    <n v="4.0542604535788609"/>
    <n v="1.2004566896970117"/>
    <n v="-0.31661727758992481"/>
    <n v="0.37943886698395213"/>
    <n v="0.11814401626051778"/>
    <x v="0"/>
    <x v="0"/>
    <m/>
    <m/>
    <m/>
    <m/>
    <m/>
    <m/>
    <m/>
    <m/>
    <m/>
    <m/>
    <m/>
    <m/>
    <m/>
    <n v="4.76"/>
    <n v="1.4221111067704943"/>
  </r>
  <r>
    <n v="36"/>
    <s v="1J"/>
    <s v="Verrel"/>
    <s v="HJ6"/>
    <s v="Male"/>
    <n v="3"/>
    <s v="P3-03"/>
    <n v="3"/>
    <n v="3.8040117432535898"/>
    <n v="1"/>
    <n v="2"/>
    <n v="3"/>
    <n v="4"/>
    <n v="5"/>
    <n v="6"/>
    <n v="7"/>
    <n v="10"/>
    <n v="9"/>
    <n v="8"/>
    <n v="4.0542604535788609"/>
    <n v="1.2004566896970117"/>
    <n v="-0.20846125684753558"/>
    <n v="0.3903675370269144"/>
    <n v="0.11814401626051778"/>
    <x v="0"/>
    <x v="0"/>
    <m/>
    <m/>
    <m/>
    <m/>
    <m/>
    <m/>
    <m/>
    <m/>
    <m/>
    <m/>
    <m/>
    <m/>
    <m/>
    <n v="4.76"/>
    <n v="1.4221111067704943"/>
  </r>
  <r>
    <n v="37"/>
    <s v="1K"/>
    <s v="シュウ ゲツ"/>
    <s v="YX7"/>
    <s v="Female"/>
    <n v="1"/>
    <s v="P1-06"/>
    <n v="6"/>
    <n v="4.6414756526268901"/>
    <n v="1"/>
    <n v="2"/>
    <n v="3"/>
    <n v="4"/>
    <n v="9"/>
    <n v="6"/>
    <n v="7"/>
    <n v="8"/>
    <n v="10"/>
    <n v="5"/>
    <n v="4.0542604535788609"/>
    <n v="1.2004566896970117"/>
    <n v="0.48915983732510909"/>
    <n v="0.35395793293356198"/>
    <n v="0.11814401626051778"/>
    <x v="7"/>
    <x v="1"/>
    <s v="c) Bachelor's degree 学士号"/>
    <s v="なし"/>
    <s v="なし"/>
    <n v="5"/>
    <n v="5"/>
    <n v="6"/>
    <n v="7"/>
    <n v="4"/>
    <n v="5"/>
    <n v="4"/>
    <n v="6"/>
    <n v="2"/>
    <n v="6"/>
    <n v="4.76"/>
    <n v="1.4221111067704943"/>
  </r>
  <r>
    <n v="38"/>
    <s v="1L"/>
    <s v="シュウ ゲツ"/>
    <s v="YX7"/>
    <s v="Female"/>
    <n v="2"/>
    <s v="P2-01"/>
    <n v="1"/>
    <n v="2.1269954637560202"/>
    <n v="1"/>
    <n v="2"/>
    <n v="3"/>
    <n v="5"/>
    <n v="6"/>
    <n v="4"/>
    <n v="7"/>
    <n v="9"/>
    <n v="8"/>
    <n v="10"/>
    <n v="4.0542604535788609"/>
    <n v="1.2004566896970117"/>
    <n v="-1.6054431670577562"/>
    <n v="0.10995738311005543"/>
    <n v="0.11814401626051778"/>
    <x v="0"/>
    <x v="0"/>
    <m/>
    <m/>
    <m/>
    <m/>
    <m/>
    <m/>
    <m/>
    <m/>
    <m/>
    <m/>
    <m/>
    <m/>
    <m/>
    <n v="4.76"/>
    <n v="1.4221111067704943"/>
  </r>
  <r>
    <n v="39"/>
    <s v="1M"/>
    <s v="シュウ ゲツ"/>
    <s v="YX7"/>
    <s v="Female"/>
    <n v="3"/>
    <s v="P3-10"/>
    <n v="10"/>
    <n v="4.1463703057165198"/>
    <n v="1"/>
    <n v="2"/>
    <n v="3"/>
    <n v="5"/>
    <n v="4"/>
    <n v="6"/>
    <n v="8"/>
    <n v="9"/>
    <n v="10"/>
    <n v="7"/>
    <n v="4.0542604535788609"/>
    <n v="1.2004566896970117"/>
    <n v="7.6729008991492126E-2"/>
    <n v="0.39776965257682306"/>
    <n v="0.11814401626051778"/>
    <x v="0"/>
    <x v="0"/>
    <m/>
    <m/>
    <m/>
    <m/>
    <m/>
    <m/>
    <m/>
    <m/>
    <m/>
    <m/>
    <m/>
    <m/>
    <m/>
    <n v="4.76"/>
    <n v="1.4221111067704943"/>
  </r>
  <r>
    <n v="40"/>
    <s v="1N"/>
    <s v="Li Mengdi"/>
    <s v="LM7"/>
    <s v="Female"/>
    <n v="1"/>
    <s v="P1-06"/>
    <n v="6"/>
    <n v="4.6414756526268901"/>
    <n v="1"/>
    <n v="2"/>
    <n v="3"/>
    <n v="4"/>
    <n v="5"/>
    <n v="6"/>
    <n v="8"/>
    <n v="9"/>
    <n v="10"/>
    <n v="7"/>
    <n v="4.0542604535788609"/>
    <n v="1.2004566896970117"/>
    <n v="0.48915983732510909"/>
    <n v="0.35395793293356198"/>
    <n v="0.11814401626051778"/>
    <x v="7"/>
    <x v="1"/>
    <s v="c) Bachelor's degree 学士号"/>
    <s v="none"/>
    <s v="I never designed facades"/>
    <n v="6"/>
    <n v="2"/>
    <n v="2"/>
    <n v="5"/>
    <n v="2"/>
    <n v="6"/>
    <n v="4"/>
    <n v="7"/>
    <n v="6"/>
    <n v="1"/>
    <n v="4.76"/>
    <n v="1.4221111067704943"/>
  </r>
  <r>
    <n v="41"/>
    <s v="1O"/>
    <s v="Li Mengdi"/>
    <s v="LM7"/>
    <s v="Female"/>
    <n v="2"/>
    <s v="P2-01"/>
    <n v="1"/>
    <n v="2.1269954637560202"/>
    <n v="1"/>
    <n v="2"/>
    <n v="4"/>
    <n v="3"/>
    <n v="5"/>
    <n v="6"/>
    <n v="7"/>
    <n v="9"/>
    <n v="10"/>
    <n v="8"/>
    <n v="4.0542604535788609"/>
    <n v="1.2004566896970117"/>
    <n v="-1.6054431670577562"/>
    <n v="0.10995738311005543"/>
    <n v="0.11814401626051778"/>
    <x v="0"/>
    <x v="0"/>
    <m/>
    <m/>
    <m/>
    <m/>
    <m/>
    <m/>
    <m/>
    <m/>
    <m/>
    <m/>
    <m/>
    <m/>
    <m/>
    <n v="4.76"/>
    <n v="1.4221111067704943"/>
  </r>
  <r>
    <n v="42"/>
    <s v="1P"/>
    <s v="Li Mengdi"/>
    <s v="LM7"/>
    <s v="Female"/>
    <n v="3"/>
    <s v="P3-06"/>
    <n v="6"/>
    <n v="6.0535753783445401"/>
    <n v="2"/>
    <n v="1"/>
    <n v="3"/>
    <n v="4"/>
    <n v="5"/>
    <n v="6"/>
    <n v="8"/>
    <n v="9"/>
    <n v="10"/>
    <n v="7"/>
    <n v="4.0542604535788609"/>
    <n v="1.2004566896970117"/>
    <n v="1.6654619378815696"/>
    <n v="9.9677005405812188E-2"/>
    <n v="0.11814401626051778"/>
    <x v="0"/>
    <x v="0"/>
    <m/>
    <m/>
    <m/>
    <m/>
    <m/>
    <m/>
    <m/>
    <m/>
    <m/>
    <m/>
    <m/>
    <m/>
    <m/>
    <n v="4.76"/>
    <n v="1.4221111067704943"/>
  </r>
  <r>
    <n v="43"/>
    <s v="1Q"/>
    <s v="Takasu Toaki"/>
    <s v="KL9"/>
    <s v="Female"/>
    <n v="1"/>
    <s v="P1-04"/>
    <n v="4"/>
    <n v="5.00963449499221"/>
    <n v="1"/>
    <n v="2"/>
    <n v="3"/>
    <n v="4"/>
    <n v="5"/>
    <n v="6"/>
    <n v="7"/>
    <n v="8"/>
    <n v="9"/>
    <n v="10"/>
    <n v="4.0542604535788609"/>
    <n v="1.2004566896970117"/>
    <n v="0.79584215708313477"/>
    <n v="0.29065423832836296"/>
    <n v="0.11814401626051778"/>
    <x v="7"/>
    <x v="2"/>
    <s v="d) Master's degree 修士号"/>
    <s v="b) SketchUp"/>
    <s v="e) Environmental factors 環境要因"/>
    <n v="3"/>
    <n v="2"/>
    <n v="4"/>
    <n v="4"/>
    <n v="3"/>
    <n v="5"/>
    <n v="4"/>
    <n v="5"/>
    <n v="4"/>
    <n v="4"/>
    <n v="4.76"/>
    <n v="1.4221111067704943"/>
  </r>
  <r>
    <n v="44"/>
    <s v="1R"/>
    <s v="Takasu Toaki"/>
    <s v="KL9"/>
    <s v="Female"/>
    <n v="2"/>
    <s v="P2-05"/>
    <n v="5"/>
    <n v="3.4953594781301298"/>
    <n v="1"/>
    <n v="2"/>
    <n v="3"/>
    <n v="4"/>
    <n v="6"/>
    <n v="5"/>
    <n v="7"/>
    <n v="8"/>
    <n v="9"/>
    <n v="10"/>
    <n v="4.0542604535788609"/>
    <n v="1.2004566896970117"/>
    <n v="-0.4655736273082825"/>
    <n v="0.35796576185655377"/>
    <n v="0.11814401626051778"/>
    <x v="0"/>
    <x v="0"/>
    <m/>
    <m/>
    <m/>
    <m/>
    <m/>
    <m/>
    <m/>
    <m/>
    <m/>
    <m/>
    <m/>
    <m/>
    <m/>
    <n v="4.76"/>
    <n v="1.4221111067704943"/>
  </r>
  <r>
    <n v="45"/>
    <s v="1S"/>
    <s v="Takasu Toaki"/>
    <s v="KL9"/>
    <s v="Female"/>
    <n v="3"/>
    <s v="P3-03"/>
    <n v="3"/>
    <n v="3.8040117432535898"/>
    <n v="1"/>
    <n v="2"/>
    <n v="3"/>
    <n v="4"/>
    <n v="5"/>
    <n v="6"/>
    <n v="7"/>
    <n v="10"/>
    <n v="9"/>
    <n v="8"/>
    <n v="4.0542604535788609"/>
    <n v="1.2004566896970117"/>
    <n v="-0.20846125684753558"/>
    <n v="0.3903675370269144"/>
    <n v="0.11814401626051778"/>
    <x v="0"/>
    <x v="0"/>
    <m/>
    <m/>
    <m/>
    <m/>
    <m/>
    <m/>
    <m/>
    <m/>
    <m/>
    <m/>
    <m/>
    <m/>
    <m/>
    <n v="4.76"/>
    <n v="1.4221111067704943"/>
  </r>
  <r>
    <n v="46"/>
    <s v="1T"/>
    <s v="He Yueheng"/>
    <s v="YH6"/>
    <s v="Female"/>
    <n v="1"/>
    <s v="P1-02"/>
    <n v="2"/>
    <n v="3.1046169383721902"/>
    <n v="1"/>
    <n v="2"/>
    <n v="3"/>
    <n v="4"/>
    <n v="7"/>
    <n v="5"/>
    <n v="6"/>
    <n v="9"/>
    <n v="10"/>
    <n v="8"/>
    <n v="4.0542604535788609"/>
    <n v="1.2004566896970117"/>
    <n v="-0.79106853529747512"/>
    <n v="0.29175722406507626"/>
    <n v="0.11814401626051778"/>
    <x v="7"/>
    <x v="1"/>
    <s v="c) Bachelor's degree 学士号"/>
    <s v="none"/>
    <s v="i have never done the designing facades before."/>
    <n v="4"/>
    <n v="5"/>
    <n v="6"/>
    <n v="3"/>
    <n v="7"/>
    <n v="2"/>
    <n v="5"/>
    <n v="6"/>
    <n v="6"/>
    <n v="3"/>
    <n v="4.76"/>
    <n v="1.4221111067704943"/>
  </r>
  <r>
    <n v="47"/>
    <s v="1U"/>
    <s v="He Yueheng"/>
    <s v="YH6"/>
    <s v="Female"/>
    <n v="2"/>
    <s v="P2-01"/>
    <n v="1"/>
    <n v="2.1269954637560202"/>
    <n v="1"/>
    <n v="2"/>
    <n v="3"/>
    <n v="4"/>
    <n v="6"/>
    <n v="5"/>
    <n v="7"/>
    <n v="8"/>
    <n v="9"/>
    <n v="10"/>
    <n v="4.0542604535788609"/>
    <n v="1.2004566896970117"/>
    <n v="-1.6054431670577562"/>
    <n v="0.10995738311005543"/>
    <n v="0.11814401626051778"/>
    <x v="0"/>
    <x v="0"/>
    <m/>
    <m/>
    <m/>
    <m/>
    <m/>
    <m/>
    <m/>
    <m/>
    <m/>
    <m/>
    <m/>
    <m/>
    <m/>
    <n v="4.76"/>
    <n v="1.4221111067704943"/>
  </r>
  <r>
    <n v="48"/>
    <s v="1V"/>
    <s v="He Yueheng"/>
    <s v="YH6"/>
    <s v="Female"/>
    <n v="3"/>
    <s v="P3-02"/>
    <n v="2"/>
    <n v="2.44814100940693"/>
    <n v="1"/>
    <n v="2"/>
    <n v="4"/>
    <n v="5"/>
    <n v="6"/>
    <n v="3"/>
    <n v="7"/>
    <n v="9"/>
    <n v="8"/>
    <n v="10"/>
    <n v="4.0542604535788609"/>
    <n v="1.2004566896970117"/>
    <n v="-1.337923690172701"/>
    <n v="0.16300760324843333"/>
    <n v="0.11814401626051778"/>
    <x v="0"/>
    <x v="0"/>
    <m/>
    <m/>
    <m/>
    <m/>
    <m/>
    <m/>
    <m/>
    <m/>
    <m/>
    <m/>
    <m/>
    <m/>
    <m/>
    <n v="4.76"/>
    <n v="1.4221111067704943"/>
  </r>
  <r>
    <n v="49"/>
    <s v="1W"/>
    <s v="Li Hui"/>
    <s v="LH1"/>
    <s v="Male"/>
    <n v="1"/>
    <s v="P1-10"/>
    <n v="10"/>
    <n v="4.2098927989796504"/>
    <n v="3"/>
    <n v="6"/>
    <n v="7"/>
    <n v="2"/>
    <n v="1"/>
    <n v="5"/>
    <n v="4"/>
    <n v="8"/>
    <n v="9"/>
    <n v="10"/>
    <n v="4.0542604535788609"/>
    <n v="1.2004566896970117"/>
    <n v="0.12964428182750201"/>
    <n v="0.39560368943170926"/>
    <n v="0.11814401626051778"/>
    <x v="7"/>
    <x v="1"/>
    <s v="c) Bachelor's degree 学士号"/>
    <s v="I have not used all of then."/>
    <s v="I am not a designer, so I have not faced these challenges"/>
    <n v="6"/>
    <n v="6"/>
    <n v="6"/>
    <n v="5"/>
    <n v="6"/>
    <n v="6"/>
    <n v="6"/>
    <n v="6"/>
    <n v="7"/>
    <n v="4"/>
    <n v="4.76"/>
    <n v="1.4221111067704943"/>
  </r>
  <r>
    <n v="50"/>
    <s v="1X"/>
    <s v="Li Hui"/>
    <s v="LH1"/>
    <s v="Male"/>
    <n v="2"/>
    <s v="P2-03"/>
    <n v="3"/>
    <n v="3.3810580167354498"/>
    <n v="1"/>
    <n v="6"/>
    <n v="7"/>
    <n v="5"/>
    <n v="2"/>
    <n v="3"/>
    <n v="4"/>
    <n v="10"/>
    <n v="9"/>
    <n v="8"/>
    <n v="4.0542604535788609"/>
    <n v="1.2004566896970117"/>
    <n v="-0.56078860871967273"/>
    <n v="0.34089510293806208"/>
    <n v="0.11814401626051778"/>
    <x v="0"/>
    <x v="0"/>
    <m/>
    <m/>
    <m/>
    <m/>
    <m/>
    <m/>
    <m/>
    <m/>
    <m/>
    <m/>
    <m/>
    <m/>
    <m/>
    <n v="4.76"/>
    <n v="1.4221111067704943"/>
  </r>
  <r>
    <n v="51"/>
    <s v="1Y"/>
    <s v="Li Hui"/>
    <s v="LH1"/>
    <s v="Male"/>
    <n v="3"/>
    <s v="P3-10"/>
    <n v="10"/>
    <n v="4.1463703057165198"/>
    <n v="2"/>
    <n v="7"/>
    <n v="3"/>
    <n v="4"/>
    <n v="1"/>
    <n v="6"/>
    <n v="5"/>
    <n v="8"/>
    <n v="9"/>
    <n v="10"/>
    <n v="4.0542604535788609"/>
    <n v="1.2004566896970117"/>
    <n v="7.6729008991492126E-2"/>
    <n v="0.39776965257682306"/>
    <n v="0.11814401626051778"/>
    <x v="0"/>
    <x v="0"/>
    <m/>
    <m/>
    <m/>
    <m/>
    <m/>
    <m/>
    <m/>
    <m/>
    <m/>
    <m/>
    <m/>
    <m/>
    <m/>
    <n v="4.76"/>
    <n v="1.4221111067704943"/>
  </r>
  <r>
    <n v="52"/>
    <s v="1Z"/>
    <s v="Aashish Sarode "/>
    <s v="AS3"/>
    <s v="Male"/>
    <n v="1"/>
    <s v="P1-05"/>
    <n v="5"/>
    <n v="4.8155578021165404"/>
    <n v="1"/>
    <n v="2"/>
    <n v="4"/>
    <n v="3"/>
    <n v="6"/>
    <n v="7"/>
    <n v="5"/>
    <n v="9"/>
    <n v="8"/>
    <n v="10"/>
    <n v="4.0542604535788609"/>
    <n v="1.2004566896970117"/>
    <n v="0.63417310684471806"/>
    <n v="0.32627121425357264"/>
    <n v="0.11814401626051778"/>
    <x v="9"/>
    <x v="1"/>
    <s v="d) Master's degree 修士号"/>
    <s v="a) AutoCAD, b) SketchUp"/>
    <s v="c) Building constraints 建物の制約, d) Client preferences お客様のご希望"/>
    <n v="6"/>
    <n v="5"/>
    <n v="6"/>
    <n v="6"/>
    <n v="5"/>
    <n v="6"/>
    <n v="5"/>
    <n v="6"/>
    <n v="5"/>
    <n v="5"/>
    <n v="4.76"/>
    <n v="1.4221111067704943"/>
  </r>
  <r>
    <n v="53"/>
    <s v="2A"/>
    <s v="Aashish Sarode "/>
    <s v="AS3"/>
    <s v="Male"/>
    <n v="2"/>
    <s v="P2-06"/>
    <n v="6"/>
    <n v="3.6741751246223799"/>
    <n v="1"/>
    <n v="3"/>
    <n v="2"/>
    <n v="4"/>
    <n v="7"/>
    <n v="5"/>
    <n v="6"/>
    <n v="9"/>
    <n v="8"/>
    <n v="10"/>
    <n v="4.0542604535788609"/>
    <n v="1.2004566896970117"/>
    <n v="-0.31661727758992481"/>
    <n v="0.37943886698395213"/>
    <n v="0.11814401626051778"/>
    <x v="0"/>
    <x v="0"/>
    <m/>
    <m/>
    <m/>
    <m/>
    <m/>
    <m/>
    <m/>
    <m/>
    <m/>
    <m/>
    <m/>
    <m/>
    <m/>
    <n v="4.76"/>
    <n v="1.4221111067704943"/>
  </r>
  <r>
    <n v="54"/>
    <s v="2B"/>
    <s v="Aashish Sarode "/>
    <s v="AS3"/>
    <s v="Male"/>
    <n v="3"/>
    <s v="P3-05"/>
    <n v="5"/>
    <n v="6.1141652622381102"/>
    <n v="1"/>
    <n v="3"/>
    <n v="2"/>
    <n v="5"/>
    <n v="6"/>
    <n v="4"/>
    <n v="7"/>
    <n v="8"/>
    <n v="10"/>
    <n v="9"/>
    <n v="4.0542604535788609"/>
    <n v="1.2004566896970117"/>
    <n v="1.7159342992866802"/>
    <n v="9.1524023162267848E-2"/>
    <n v="0.11814401626051778"/>
    <x v="0"/>
    <x v="0"/>
    <m/>
    <m/>
    <m/>
    <m/>
    <m/>
    <m/>
    <m/>
    <m/>
    <m/>
    <m/>
    <m/>
    <m/>
    <m/>
    <n v="4.76"/>
    <n v="1.4221111067704943"/>
  </r>
  <r>
    <n v="55"/>
    <s v="2C"/>
    <s v="Fujikawa Toshiyuki"/>
    <s v="FT4"/>
    <s v="Male"/>
    <n v="1"/>
    <s v="P1-03"/>
    <n v="3"/>
    <n v="4.0709468205657604"/>
    <n v="1"/>
    <n v="2"/>
    <n v="3"/>
    <n v="4"/>
    <n v="6"/>
    <n v="5"/>
    <n v="7"/>
    <n v="10"/>
    <n v="9"/>
    <n v="8"/>
    <n v="4.0542604535788609"/>
    <n v="1.2004566896970117"/>
    <n v="1.3900015827402367E-2"/>
    <n v="0.39890374235618492"/>
    <n v="0.11814401626051778"/>
    <x v="3"/>
    <x v="1"/>
    <s v="a) High school diploma 高等学校卒業資格"/>
    <s v="none"/>
    <s v="none"/>
    <n v="5"/>
    <n v="6"/>
    <n v="7"/>
    <n v="3"/>
    <n v="6"/>
    <n v="6"/>
    <n v="6"/>
    <n v="7"/>
    <n v="4"/>
    <n v="6"/>
    <n v="4.76"/>
    <n v="1.4221111067704943"/>
  </r>
  <r>
    <n v="56"/>
    <s v="2D"/>
    <s v="Fujikawa Toshiyuki"/>
    <s v="FT4"/>
    <s v="Male"/>
    <n v="2"/>
    <s v="P2-02"/>
    <n v="2"/>
    <n v="2.7596209841446999"/>
    <n v="1"/>
    <n v="2"/>
    <n v="3"/>
    <n v="4"/>
    <n v="6"/>
    <n v="5"/>
    <n v="7"/>
    <n v="9"/>
    <n v="10"/>
    <n v="8"/>
    <n v="4.0542604535788609"/>
    <n v="1.2004566896970117"/>
    <n v="-1.0784557914879216"/>
    <n v="0.22302487195707932"/>
    <n v="0.11814401626051778"/>
    <x v="0"/>
    <x v="0"/>
    <m/>
    <m/>
    <m/>
    <m/>
    <m/>
    <m/>
    <m/>
    <m/>
    <m/>
    <m/>
    <m/>
    <m/>
    <m/>
    <n v="4.76"/>
    <n v="1.4221111067704943"/>
  </r>
  <r>
    <n v="57"/>
    <s v="2E"/>
    <s v="Fujikawa Toshiyuki"/>
    <s v="FT4"/>
    <s v="Male"/>
    <n v="3"/>
    <s v="P3-03"/>
    <n v="3"/>
    <n v="3.8040117432535898"/>
    <n v="1"/>
    <n v="2"/>
    <n v="3"/>
    <n v="4"/>
    <n v="5"/>
    <n v="6"/>
    <n v="7"/>
    <n v="9"/>
    <n v="10"/>
    <n v="8"/>
    <n v="4.0542604535788609"/>
    <n v="1.2004566896970117"/>
    <n v="-0.20846125684753558"/>
    <n v="0.3903675370269144"/>
    <n v="0.11814401626051778"/>
    <x v="0"/>
    <x v="0"/>
    <m/>
    <m/>
    <m/>
    <m/>
    <m/>
    <m/>
    <m/>
    <m/>
    <m/>
    <m/>
    <m/>
    <m/>
    <m/>
    <n v="4.76"/>
    <n v="1.4221111067704943"/>
  </r>
  <r>
    <n v="58"/>
    <s v="2F"/>
    <s v="Tantri"/>
    <s v="TP1"/>
    <s v="Female"/>
    <n v="1"/>
    <s v="P1-06"/>
    <n v="6"/>
    <n v="4.6414756526268901"/>
    <n v="3"/>
    <n v="2"/>
    <n v="1"/>
    <n v="5"/>
    <n v="6"/>
    <n v="4"/>
    <n v="7"/>
    <n v="8"/>
    <n v="9"/>
    <n v="10"/>
    <n v="4.0542604535788609"/>
    <n v="1.2004566896970117"/>
    <n v="0.48915983732510909"/>
    <n v="0.35395793293356198"/>
    <n v="0.11814401626051778"/>
    <x v="7"/>
    <x v="1"/>
    <s v="c) Bachelor's degree 学士号"/>
    <s v="a) AutoCAD, b) SketchUp, c) Revit"/>
    <s v="c) Building constraints 建物の制約, d) Client preferences お客様のご希望"/>
    <n v="5"/>
    <n v="6"/>
    <n v="6"/>
    <n v="6"/>
    <n v="5"/>
    <n v="7"/>
    <n v="6"/>
    <n v="7"/>
    <n v="7"/>
    <n v="4"/>
    <n v="4.76"/>
    <n v="1.4221111067704943"/>
  </r>
  <r>
    <n v="59"/>
    <s v="2G"/>
    <s v="Tantri"/>
    <s v="TP1"/>
    <s v="Female"/>
    <n v="2"/>
    <s v="P2-04"/>
    <n v="4"/>
    <n v="3.7220473925356599"/>
    <n v="5"/>
    <n v="4"/>
    <n v="2"/>
    <n v="1"/>
    <n v="6"/>
    <n v="3"/>
    <n v="7"/>
    <n v="8"/>
    <n v="9"/>
    <n v="10"/>
    <n v="4.0542604535788609"/>
    <n v="1.2004566896970117"/>
    <n v="-0.27673889769988258"/>
    <n v="0.38395468469883909"/>
    <n v="0.11814401626051778"/>
    <x v="0"/>
    <x v="0"/>
    <m/>
    <m/>
    <m/>
    <m/>
    <m/>
    <m/>
    <m/>
    <m/>
    <m/>
    <m/>
    <m/>
    <m/>
    <m/>
    <n v="4.76"/>
    <n v="1.4221111067704943"/>
  </r>
  <r>
    <n v="60"/>
    <s v="2H"/>
    <s v="Tantri"/>
    <s v="TP1"/>
    <s v="Female"/>
    <n v="3"/>
    <s v="P3-06"/>
    <n v="6"/>
    <n v="6.0535753783445401"/>
    <n v="5"/>
    <n v="4"/>
    <n v="2"/>
    <n v="1"/>
    <n v="6"/>
    <n v="3"/>
    <n v="7"/>
    <n v="8"/>
    <n v="9"/>
    <n v="10"/>
    <n v="4.0542604535788609"/>
    <n v="1.2004566896970117"/>
    <n v="1.6654619378815696"/>
    <n v="9.9677005405812188E-2"/>
    <n v="0.11814401626051778"/>
    <x v="0"/>
    <x v="0"/>
    <m/>
    <m/>
    <m/>
    <m/>
    <m/>
    <m/>
    <m/>
    <m/>
    <m/>
    <m/>
    <m/>
    <m/>
    <m/>
    <n v="4.76"/>
    <n v="1.4221111067704943"/>
  </r>
  <r>
    <n v="61"/>
    <s v="2I"/>
    <s v="Watanabe Akito"/>
    <s v="AW7"/>
    <s v="Male"/>
    <n v="1"/>
    <s v="P1-04"/>
    <n v="4"/>
    <n v="5.00963449499221"/>
    <n v="1"/>
    <n v="2"/>
    <n v="3"/>
    <n v="5"/>
    <n v="6"/>
    <n v="4"/>
    <n v="7"/>
    <n v="10"/>
    <n v="9"/>
    <n v="8"/>
    <n v="4.0542604535788609"/>
    <n v="1.2004566896970117"/>
    <n v="0.79584215708313477"/>
    <n v="0.29065423832836296"/>
    <n v="0.11814401626051778"/>
    <x v="4"/>
    <x v="1"/>
    <s v="a) High school diploma 高等学校卒業資格"/>
    <s v="d) Rhino, ArchiCAD"/>
    <s v="e) Environmental factors 環境要因"/>
    <n v="5"/>
    <n v="6"/>
    <n v="7"/>
    <n v="6"/>
    <n v="6"/>
    <n v="7"/>
    <n v="5"/>
    <n v="6"/>
    <n v="6"/>
    <n v="5"/>
    <n v="4.76"/>
    <n v="1.4221111067704943"/>
  </r>
  <r>
    <n v="62"/>
    <s v="2J"/>
    <s v="Watanabe Akito"/>
    <s v="AW7"/>
    <s v="Male"/>
    <n v="2"/>
    <s v="P2-03"/>
    <n v="3"/>
    <n v="3.3810580167354498"/>
    <n v="1"/>
    <n v="2"/>
    <n v="3"/>
    <n v="4"/>
    <n v="7"/>
    <n v="5"/>
    <n v="6"/>
    <n v="10"/>
    <n v="9"/>
    <n v="8"/>
    <n v="4.0542604535788609"/>
    <n v="1.2004566896970117"/>
    <n v="-0.56078860871967273"/>
    <n v="0.34089510293806208"/>
    <n v="0.11814401626051778"/>
    <x v="0"/>
    <x v="0"/>
    <m/>
    <m/>
    <m/>
    <m/>
    <m/>
    <m/>
    <m/>
    <m/>
    <m/>
    <m/>
    <m/>
    <m/>
    <m/>
    <n v="4.76"/>
    <n v="1.4221111067704943"/>
  </r>
  <r>
    <n v="63"/>
    <s v="2K"/>
    <s v="Watanabe Akito"/>
    <s v="AW7"/>
    <s v="Male"/>
    <n v="3"/>
    <s v="P3-06"/>
    <n v="6"/>
    <n v="6.0535753783445401"/>
    <n v="1"/>
    <n v="2"/>
    <n v="3"/>
    <n v="4"/>
    <n v="7"/>
    <n v="5"/>
    <n v="6"/>
    <n v="9"/>
    <n v="8"/>
    <n v="10"/>
    <n v="4.0542604535788609"/>
    <n v="1.2004566896970117"/>
    <n v="1.6654619378815696"/>
    <n v="9.9677005405812188E-2"/>
    <n v="0.11814401626051778"/>
    <x v="0"/>
    <x v="0"/>
    <m/>
    <m/>
    <m/>
    <m/>
    <m/>
    <m/>
    <m/>
    <m/>
    <m/>
    <m/>
    <m/>
    <m/>
    <m/>
    <n v="4.76"/>
    <n v="1.4221111067704943"/>
  </r>
  <r>
    <n v="64"/>
    <s v="2L"/>
    <s v="Kazuki Morinaga"/>
    <s v="KM5"/>
    <s v="Male"/>
    <n v="1"/>
    <s v="P1-04"/>
    <n v="4"/>
    <n v="5.00963449499221"/>
    <n v="1"/>
    <n v="2"/>
    <n v="3"/>
    <n v="4"/>
    <n v="6"/>
    <n v="5"/>
    <n v="7"/>
    <n v="8"/>
    <n v="9"/>
    <n v="10"/>
    <n v="4.0542604535788609"/>
    <n v="1.2004566896970117"/>
    <n v="0.79584215708313477"/>
    <n v="0.29065423832836296"/>
    <n v="0.11814401626051778"/>
    <x v="4"/>
    <x v="3"/>
    <s v="a) High school diploma 高等学校卒業資格"/>
    <s v="d) Rhino"/>
    <s v="a) Limited space 限られたスペース"/>
    <n v="5"/>
    <n v="7"/>
    <n v="7"/>
    <n v="7"/>
    <n v="5"/>
    <n v="7"/>
    <n v="6"/>
    <n v="7"/>
    <n v="3"/>
    <n v="7"/>
    <n v="4.76"/>
    <n v="1.4221111067704943"/>
  </r>
  <r>
    <n v="65"/>
    <s v="2M"/>
    <s v="Kazuki Morinaga"/>
    <s v="KM5"/>
    <s v="Male"/>
    <n v="2"/>
    <s v="P2-04"/>
    <n v="4"/>
    <n v="3.7220473925356599"/>
    <n v="1"/>
    <n v="2"/>
    <n v="3"/>
    <n v="4"/>
    <n v="6"/>
    <n v="5"/>
    <n v="7"/>
    <n v="8"/>
    <n v="9"/>
    <n v="10"/>
    <n v="4.0542604535788609"/>
    <n v="1.2004566896970117"/>
    <n v="-0.27673889769988258"/>
    <n v="0.38395468469883909"/>
    <n v="0.11814401626051778"/>
    <x v="0"/>
    <x v="0"/>
    <m/>
    <m/>
    <m/>
    <m/>
    <m/>
    <m/>
    <m/>
    <m/>
    <m/>
    <m/>
    <m/>
    <m/>
    <m/>
    <n v="4.76"/>
    <n v="1.4221111067704943"/>
  </r>
  <r>
    <n v="66"/>
    <s v="2N"/>
    <s v="Kazuki Morinaga"/>
    <s v="KM5"/>
    <s v="Male"/>
    <n v="3"/>
    <s v="P3-06"/>
    <n v="6"/>
    <n v="6.0535753783445401"/>
    <n v="1"/>
    <n v="2"/>
    <n v="3"/>
    <n v="5"/>
    <n v="6"/>
    <n v="4"/>
    <n v="7"/>
    <n v="8"/>
    <n v="9"/>
    <n v="10"/>
    <n v="4.0542604535788609"/>
    <n v="1.2004566896970117"/>
    <n v="1.6654619378815696"/>
    <n v="9.9677005405812188E-2"/>
    <n v="0.11814401626051778"/>
    <x v="0"/>
    <x v="0"/>
    <m/>
    <m/>
    <m/>
    <m/>
    <m/>
    <m/>
    <m/>
    <m/>
    <m/>
    <m/>
    <m/>
    <m/>
    <m/>
    <n v="4.76"/>
    <n v="1.4221111067704943"/>
  </r>
  <r>
    <n v="67"/>
    <s v="2O"/>
    <s v="Kamazuka Silvia Harumi"/>
    <s v="HK4"/>
    <s v="Female"/>
    <n v="1"/>
    <s v="P1-01"/>
    <n v="1"/>
    <n v="2.16753707666108"/>
    <n v="1"/>
    <n v="2"/>
    <n v="3"/>
    <n v="4"/>
    <n v="5"/>
    <n v="6"/>
    <n v="7"/>
    <n v="9"/>
    <n v="10"/>
    <n v="8"/>
    <n v="4.0542604535788609"/>
    <n v="1.2004566896970117"/>
    <n v="-1.571671342340538"/>
    <n v="0.11601753478360838"/>
    <n v="0.11814401626051778"/>
    <x v="5"/>
    <x v="1"/>
    <s v="c) Bachelor's degree 学士号"/>
    <s v="b) SketchUp, e) ArcGIS, QGIS"/>
    <s v="I have never designed facades"/>
    <n v="2"/>
    <n v="6"/>
    <n v="7"/>
    <n v="6"/>
    <n v="7"/>
    <n v="6"/>
    <n v="5"/>
    <n v="7"/>
    <n v="5"/>
    <n v="6"/>
    <n v="4.76"/>
    <n v="1.4221111067704943"/>
  </r>
  <r>
    <n v="68"/>
    <s v="2P"/>
    <s v="Kamazuka Silvia Harumi"/>
    <s v="HK4"/>
    <s v="Female"/>
    <n v="2"/>
    <s v="P2-02"/>
    <n v="2"/>
    <n v="2.7596209841446999"/>
    <n v="1"/>
    <n v="2"/>
    <n v="3"/>
    <n v="4"/>
    <n v="5"/>
    <n v="6"/>
    <n v="7"/>
    <n v="9"/>
    <n v="10"/>
    <n v="8"/>
    <n v="4.0542604535788609"/>
    <n v="1.2004566896970117"/>
    <n v="-1.0784557914879216"/>
    <n v="0.22302487195707932"/>
    <n v="0.11814401626051778"/>
    <x v="0"/>
    <x v="0"/>
    <m/>
    <m/>
    <m/>
    <m/>
    <m/>
    <m/>
    <m/>
    <m/>
    <m/>
    <m/>
    <m/>
    <m/>
    <m/>
    <n v="4.76"/>
    <n v="1.4221111067704943"/>
  </r>
  <r>
    <n v="69"/>
    <s v="2Q"/>
    <s v="Kamazuka Silvia Harumi"/>
    <s v="HK4"/>
    <s v="Female"/>
    <n v="3"/>
    <s v="P3-08"/>
    <n v="8"/>
    <n v="5.8160472654821902"/>
    <n v="1"/>
    <n v="2"/>
    <n v="3"/>
    <n v="4"/>
    <n v="5"/>
    <n v="6"/>
    <n v="7"/>
    <n v="9"/>
    <n v="10"/>
    <n v="8"/>
    <n v="4.0542604535788609"/>
    <n v="1.2004566896970117"/>
    <n v="1.467597146172757"/>
    <n v="0.1358968380369649"/>
    <n v="0.11814401626051778"/>
    <x v="0"/>
    <x v="0"/>
    <m/>
    <m/>
    <m/>
    <m/>
    <m/>
    <m/>
    <m/>
    <m/>
    <m/>
    <m/>
    <m/>
    <m/>
    <m/>
    <n v="4.76"/>
    <n v="1.4221111067704943"/>
  </r>
  <r>
    <n v="70"/>
    <s v="2R"/>
    <s v="Ekrima"/>
    <s v="EA2"/>
    <s v="Female"/>
    <n v="1"/>
    <s v="P1-03"/>
    <n v="3"/>
    <n v="4.0709468205657604"/>
    <n v="1"/>
    <n v="2"/>
    <n v="3"/>
    <n v="4"/>
    <n v="5"/>
    <n v="6"/>
    <n v="7"/>
    <n v="9"/>
    <n v="8"/>
    <n v="10"/>
    <n v="4.0542604535788609"/>
    <n v="1.2004566896970117"/>
    <n v="1.3900015827402367E-2"/>
    <n v="0.39890374235618492"/>
    <n v="0.11814401626051778"/>
    <x v="7"/>
    <x v="1"/>
    <s v="c) Bachelor's degree 学士号"/>
    <s v="a) AutoCAD"/>
    <s v="b) Limited budget 限られた予算, e) Environmental factors 環境要因"/>
    <n v="7"/>
    <n v="5"/>
    <n v="6"/>
    <n v="5"/>
    <n v="6"/>
    <n v="6"/>
    <n v="6"/>
    <n v="7"/>
    <n v="7"/>
    <n v="5"/>
    <n v="4.76"/>
    <n v="1.4221111067704943"/>
  </r>
  <r>
    <n v="71"/>
    <s v="2S"/>
    <s v="Ekrima"/>
    <s v="EA2"/>
    <s v="Female"/>
    <n v="2"/>
    <s v="P2-02"/>
    <n v="2"/>
    <n v="2.7596209841446999"/>
    <n v="1"/>
    <n v="2"/>
    <n v="3"/>
    <n v="4"/>
    <n v="5"/>
    <n v="6"/>
    <n v="7"/>
    <n v="8"/>
    <n v="9"/>
    <n v="10"/>
    <n v="4.0542604535788609"/>
    <n v="1.2004566896970117"/>
    <n v="-1.0784557914879216"/>
    <n v="0.22302487195707932"/>
    <n v="0.11814401626051778"/>
    <x v="0"/>
    <x v="0"/>
    <m/>
    <m/>
    <m/>
    <m/>
    <m/>
    <m/>
    <m/>
    <m/>
    <m/>
    <m/>
    <m/>
    <m/>
    <m/>
    <n v="4.76"/>
    <n v="1.4221111067704943"/>
  </r>
  <r>
    <n v="72"/>
    <s v="2T"/>
    <s v="Ekrima"/>
    <s v="EA2"/>
    <s v="Female"/>
    <n v="3"/>
    <s v="P3-02"/>
    <n v="2"/>
    <n v="2.44814100940693"/>
    <n v="1"/>
    <n v="2"/>
    <n v="3"/>
    <n v="4"/>
    <n v="5"/>
    <n v="6"/>
    <n v="7"/>
    <n v="9"/>
    <n v="10"/>
    <n v="8"/>
    <n v="4.0542604535788609"/>
    <n v="1.2004566896970117"/>
    <n v="-1.337923690172701"/>
    <n v="0.16300760324843333"/>
    <n v="0.11814401626051778"/>
    <x v="0"/>
    <x v="0"/>
    <m/>
    <m/>
    <m/>
    <m/>
    <m/>
    <m/>
    <m/>
    <m/>
    <m/>
    <m/>
    <m/>
    <m/>
    <m/>
    <n v="4.76"/>
    <n v="1.4221111067704943"/>
  </r>
  <r>
    <n v="73"/>
    <s v="2U"/>
    <s v="Viryanando Evan Rahardja"/>
    <s v="VE9"/>
    <s v="Male"/>
    <n v="1"/>
    <s v="P1-04"/>
    <n v="4"/>
    <n v="5.00963449499221"/>
    <n v="1"/>
    <n v="2"/>
    <n v="3"/>
    <n v="5"/>
    <n v="6"/>
    <n v="4"/>
    <n v="7"/>
    <n v="10"/>
    <n v="9"/>
    <n v="8"/>
    <n v="4.0542604535788609"/>
    <n v="1.2004566896970117"/>
    <n v="0.79584215708313477"/>
    <n v="0.29065423832836296"/>
    <n v="0.11814401626051778"/>
    <x v="5"/>
    <x v="1"/>
    <s v="c) Bachelor's degree 学士号"/>
    <s v="none"/>
    <s v="none"/>
    <n v="6"/>
    <n v="5"/>
    <n v="7"/>
    <n v="4"/>
    <n v="4"/>
    <n v="6"/>
    <n v="6"/>
    <n v="6"/>
    <n v="6"/>
    <n v="6"/>
    <n v="4.76"/>
    <n v="1.4221111067704943"/>
  </r>
  <r>
    <n v="74"/>
    <s v="2V"/>
    <s v="Viryanando Evan Rahardja"/>
    <s v="VE9"/>
    <s v="Male"/>
    <n v="2"/>
    <s v="P2-06"/>
    <n v="6"/>
    <n v="3.6741751246223799"/>
    <n v="1"/>
    <n v="2"/>
    <n v="3"/>
    <n v="4"/>
    <n v="6"/>
    <n v="5"/>
    <n v="7"/>
    <n v="9"/>
    <n v="10"/>
    <n v="8"/>
    <n v="4.0542604535788609"/>
    <n v="1.2004566896970117"/>
    <n v="-0.31661727758992481"/>
    <n v="0.37943886698395213"/>
    <n v="0.11814401626051778"/>
    <x v="0"/>
    <x v="0"/>
    <m/>
    <m/>
    <m/>
    <m/>
    <m/>
    <m/>
    <m/>
    <m/>
    <m/>
    <m/>
    <m/>
    <m/>
    <m/>
    <n v="4.76"/>
    <n v="1.4221111067704943"/>
  </r>
  <r>
    <n v="75"/>
    <s v="2W"/>
    <s v="Viryanando Evan Rahardja"/>
    <s v="VE9"/>
    <s v="Male"/>
    <n v="3"/>
    <s v="P3-07"/>
    <n v="7"/>
    <n v="6.1751236847401296"/>
    <n v="1"/>
    <n v="2"/>
    <n v="3"/>
    <n v="4"/>
    <n v="6"/>
    <n v="5"/>
    <n v="7"/>
    <n v="9"/>
    <n v="10"/>
    <n v="8"/>
    <n v="4.0542604535788609"/>
    <n v="1.2004566896970117"/>
    <n v="1.7667136593628898"/>
    <n v="8.3778647229409364E-2"/>
    <n v="0.11814401626051778"/>
    <x v="0"/>
    <x v="0"/>
    <m/>
    <m/>
    <m/>
    <m/>
    <m/>
    <m/>
    <m/>
    <m/>
    <m/>
    <m/>
    <m/>
    <m/>
    <m/>
    <n v="4.76"/>
    <n v="1.4221111067704943"/>
  </r>
  <r>
    <n v="76"/>
    <s v="2X"/>
    <s v="GUAN WENYUAN"/>
    <s v="WY8"/>
    <s v="Female"/>
    <n v="1"/>
    <s v="P1-04"/>
    <n v="4"/>
    <n v="5.00963449499221"/>
    <n v="1"/>
    <n v="2"/>
    <n v="4"/>
    <n v="3"/>
    <n v="5"/>
    <n v="6"/>
    <n v="9"/>
    <n v="10"/>
    <n v="8"/>
    <n v="7"/>
    <n v="4.0542604535788609"/>
    <n v="1.2004566896970117"/>
    <n v="0.79584215708313477"/>
    <n v="0.29065423832836296"/>
    <n v="0.11814401626051778"/>
    <x v="10"/>
    <x v="1"/>
    <s v="c) Bachelor's degree 学士号"/>
    <s v="a) AutoCAD, c) Revit"/>
    <s v="b) Limited budget 限られた予算, e) Environmental factors 環境要因"/>
    <n v="6"/>
    <n v="6"/>
    <n v="7"/>
    <n v="4"/>
    <n v="4"/>
    <n v="5"/>
    <n v="7"/>
    <n v="6"/>
    <n v="5"/>
    <n v="4"/>
    <n v="4.76"/>
    <n v="1.4221111067704943"/>
  </r>
  <r>
    <n v="77"/>
    <s v="2Y"/>
    <s v="GUAN WENYUAN"/>
    <s v="WY8"/>
    <s v="Female"/>
    <n v="2"/>
    <s v="P2-10"/>
    <n v="10"/>
    <n v="3.65898607536396"/>
    <n v="1"/>
    <n v="2"/>
    <n v="3"/>
    <n v="5"/>
    <n v="8"/>
    <n v="4"/>
    <n v="7"/>
    <n v="9"/>
    <n v="10"/>
    <n v="6"/>
    <n v="4.0542604535788609"/>
    <n v="1.2004566896970117"/>
    <n v="-0.32927000333070394"/>
    <n v="0.37789159857347465"/>
    <n v="0.11814401626051778"/>
    <x v="0"/>
    <x v="0"/>
    <m/>
    <m/>
    <m/>
    <m/>
    <m/>
    <m/>
    <m/>
    <m/>
    <m/>
    <m/>
    <m/>
    <m/>
    <m/>
    <n v="4.76"/>
    <n v="1.4221111067704943"/>
  </r>
  <r>
    <n v="78"/>
    <s v="2Z"/>
    <s v="GUAN WENYUAN"/>
    <s v="WY8"/>
    <s v="Female"/>
    <n v="3"/>
    <s v="P3-06"/>
    <n v="6"/>
    <n v="6.0535753783445401"/>
    <n v="1"/>
    <n v="3"/>
    <n v="2"/>
    <n v="5"/>
    <n v="8"/>
    <n v="4"/>
    <n v="7"/>
    <n v="9"/>
    <n v="10"/>
    <n v="6"/>
    <n v="4.0542604535788609"/>
    <n v="1.2004566896970117"/>
    <n v="1.6654619378815696"/>
    <n v="9.9677005405812188E-2"/>
    <n v="0.11814401626051778"/>
    <x v="0"/>
    <x v="0"/>
    <m/>
    <m/>
    <m/>
    <m/>
    <m/>
    <m/>
    <m/>
    <m/>
    <m/>
    <m/>
    <m/>
    <m/>
    <m/>
    <n v="4.76"/>
    <n v="1.422111106770494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9">
  <r>
    <m/>
    <x v="0"/>
    <m/>
    <m/>
    <m/>
    <x v="0"/>
    <m/>
    <m/>
    <m/>
    <n v="1"/>
    <n v="2"/>
    <n v="3"/>
    <n v="4"/>
    <n v="5"/>
    <n v="6"/>
    <n v="7"/>
    <n v="8"/>
    <n v="9"/>
    <n v="10"/>
    <n v="4.0542604535788609"/>
    <n v="1.2004566896970117"/>
    <n v="-3.3772650761787437"/>
    <n v="1.3309021870415293E-3"/>
    <n v="0.11814401626051778"/>
    <m/>
    <m/>
    <m/>
    <m/>
    <m/>
    <m/>
    <m/>
    <m/>
    <m/>
    <m/>
    <m/>
    <m/>
    <m/>
    <m/>
    <m/>
    <n v="4.76"/>
    <n v="1.4221111067704943"/>
  </r>
  <r>
    <n v="1"/>
    <x v="1"/>
    <s v="YUAN YAWEN "/>
    <s v="Y2Y"/>
    <s v="Female"/>
    <x v="1"/>
    <s v="P1-03"/>
    <n v="3"/>
    <n v="4.0709468205657604"/>
    <n v="8"/>
    <n v="9"/>
    <n v="10"/>
    <n v="4"/>
    <n v="3"/>
    <n v="5"/>
    <n v="7"/>
    <n v="1"/>
    <n v="2"/>
    <n v="6"/>
    <n v="4.0542604535788609"/>
    <n v="1.2004566896970117"/>
    <n v="1.3900015827402367E-2"/>
    <n v="0.39890374235618492"/>
    <n v="0.11814401626051778"/>
    <s v="Mathematics"/>
    <s v="a) None"/>
    <s v="Bachelor's degree"/>
    <s v="b) SketchUp"/>
    <s v="b) Limited budget 限られた予算, c) Building constraints 建物の制約, d) Client preferences お客様のご希望, e) Environmental factors 環境要因"/>
    <n v="3"/>
    <n v="5"/>
    <n v="6"/>
    <n v="2"/>
    <n v="5"/>
    <n v="6"/>
    <n v="2"/>
    <n v="6"/>
    <n v="2"/>
    <n v="2"/>
    <n v="4.76"/>
    <n v="1.4221111067704943"/>
  </r>
  <r>
    <n v="2"/>
    <x v="2"/>
    <s v="YUAN YAWEN "/>
    <s v="Y2Y"/>
    <s v="Female"/>
    <x v="2"/>
    <s v="P2-03"/>
    <n v="3"/>
    <n v="3.3810580167354498"/>
    <n v="8"/>
    <n v="9"/>
    <n v="10"/>
    <n v="6"/>
    <n v="1"/>
    <n v="7"/>
    <n v="5"/>
    <n v="3"/>
    <n v="4"/>
    <n v="2"/>
    <n v="4.0542604535788609"/>
    <n v="1.2004566896970117"/>
    <n v="-0.56078860871967273"/>
    <n v="0.34089510293806208"/>
    <n v="0.11814401626051778"/>
    <m/>
    <m/>
    <m/>
    <m/>
    <m/>
    <m/>
    <m/>
    <m/>
    <m/>
    <m/>
    <m/>
    <m/>
    <m/>
    <m/>
    <m/>
    <n v="4.76"/>
    <n v="1.4221111067704943"/>
  </r>
  <r>
    <n v="3"/>
    <x v="3"/>
    <s v="YUAN YAWEN "/>
    <s v="Y2Y"/>
    <s v="Female"/>
    <x v="3"/>
    <s v="P3-02"/>
    <n v="2"/>
    <n v="2.44814100940693"/>
    <n v="8"/>
    <n v="10"/>
    <n v="9"/>
    <n v="6"/>
    <n v="3"/>
    <n v="7"/>
    <n v="5"/>
    <n v="1"/>
    <n v="2"/>
    <n v="4"/>
    <n v="4.0542604535788609"/>
    <n v="1.2004566896970117"/>
    <n v="-1.337923690172701"/>
    <n v="0.16300760324843333"/>
    <n v="0.11814401626051778"/>
    <m/>
    <m/>
    <m/>
    <m/>
    <m/>
    <m/>
    <m/>
    <m/>
    <m/>
    <m/>
    <m/>
    <m/>
    <m/>
    <m/>
    <m/>
    <n v="4.76"/>
    <n v="1.4221111067704943"/>
  </r>
  <r>
    <n v="4"/>
    <x v="4"/>
    <s v="Ivo"/>
    <s v="1V0"/>
    <s v="Male"/>
    <x v="1"/>
    <s v="P1-02"/>
    <n v="2"/>
    <n v="3.1046169383721902"/>
    <n v="1"/>
    <n v="2"/>
    <n v="3"/>
    <n v="4"/>
    <n v="5"/>
    <n v="6"/>
    <n v="7"/>
    <n v="10"/>
    <n v="9"/>
    <n v="8"/>
    <n v="4.0542604535788609"/>
    <n v="1.2004566896970117"/>
    <n v="-0.79106853529747512"/>
    <n v="0.29175722406507626"/>
    <n v="0.11814401626051778"/>
    <s v="Computer engineer"/>
    <s v="a) None"/>
    <s v="Bachelor's degree"/>
    <s v="none"/>
    <s v="a) Limited space 限られたスペース, b) Limited budget 限られた予算"/>
    <n v="4"/>
    <n v="3"/>
    <n v="6"/>
    <n v="5"/>
    <n v="3"/>
    <n v="6"/>
    <n v="6"/>
    <n v="7"/>
    <n v="5"/>
    <n v="6"/>
    <n v="4.76"/>
    <n v="1.4221111067704943"/>
  </r>
  <r>
    <n v="5"/>
    <x v="5"/>
    <s v="Ivo"/>
    <s v="1V0"/>
    <s v="Male"/>
    <x v="2"/>
    <s v="P2-05"/>
    <n v="5"/>
    <n v="3.4953594781301298"/>
    <n v="1"/>
    <n v="2"/>
    <n v="3"/>
    <n v="4"/>
    <n v="5"/>
    <n v="6"/>
    <n v="7"/>
    <n v="8"/>
    <n v="9"/>
    <n v="10"/>
    <n v="4.0542604535788609"/>
    <n v="1.2004566896970117"/>
    <n v="-0.4655736273082825"/>
    <n v="0.35796576185655377"/>
    <n v="0.11814401626051778"/>
    <m/>
    <m/>
    <m/>
    <m/>
    <m/>
    <m/>
    <m/>
    <m/>
    <m/>
    <m/>
    <m/>
    <m/>
    <m/>
    <m/>
    <m/>
    <n v="4.76"/>
    <n v="1.4221111067704943"/>
  </r>
  <r>
    <n v="6"/>
    <x v="6"/>
    <s v="Ivo"/>
    <s v="1V0"/>
    <s v="Male"/>
    <x v="3"/>
    <s v="P3-06"/>
    <n v="6"/>
    <n v="6.0535753783445401"/>
    <n v="1"/>
    <n v="2"/>
    <n v="3"/>
    <n v="4"/>
    <n v="5"/>
    <n v="6"/>
    <n v="7"/>
    <n v="9"/>
    <n v="10"/>
    <n v="8"/>
    <n v="4.0542604535788609"/>
    <n v="1.2004566896970117"/>
    <n v="1.6654619378815696"/>
    <n v="9.9677005405812188E-2"/>
    <n v="0.11814401626051778"/>
    <m/>
    <m/>
    <m/>
    <m/>
    <m/>
    <m/>
    <m/>
    <m/>
    <m/>
    <m/>
    <m/>
    <m/>
    <m/>
    <m/>
    <m/>
    <n v="4.76"/>
    <n v="1.4221111067704943"/>
  </r>
  <r>
    <n v="7"/>
    <x v="7"/>
    <s v="Alice Sun Jingyi"/>
    <s v="5JY"/>
    <s v="Female"/>
    <x v="1"/>
    <s v="P1-06"/>
    <n v="6"/>
    <n v="4.6414756526268901"/>
    <n v="5"/>
    <n v="3"/>
    <n v="2"/>
    <n v="1"/>
    <n v="4"/>
    <n v="6"/>
    <n v="7"/>
    <n v="9"/>
    <n v="8"/>
    <n v="10"/>
    <n v="4.0542604535788609"/>
    <n v="1.2004566896970117"/>
    <n v="0.48915983732510909"/>
    <n v="0.35395793293356198"/>
    <n v="0.11814401626051778"/>
    <s v="Undergraduate Student"/>
    <s v="a) None"/>
    <s v="Bachelor's degree"/>
    <s v="none"/>
    <s v="a) Limited space 限られたスペース, b) Limited budget 限られた予算, c) Building constraints 建物の制約"/>
    <n v="6"/>
    <n v="5"/>
    <n v="6"/>
    <n v="2"/>
    <n v="6"/>
    <n v="7"/>
    <n v="6"/>
    <n v="6"/>
    <n v="7"/>
    <n v="4"/>
    <n v="4.76"/>
    <n v="1.4221111067704943"/>
  </r>
  <r>
    <n v="8"/>
    <x v="8"/>
    <s v="Alice Sun Jingyi"/>
    <s v="5JY"/>
    <s v="Female"/>
    <x v="2"/>
    <s v="P2-05"/>
    <n v="5"/>
    <n v="3.4953594781301298"/>
    <n v="2"/>
    <n v="3"/>
    <n v="1"/>
    <n v="6"/>
    <n v="4"/>
    <n v="5"/>
    <n v="8"/>
    <n v="7"/>
    <n v="10"/>
    <n v="10"/>
    <n v="4.0542604535788609"/>
    <n v="1.2004566896970117"/>
    <n v="-0.4655736273082825"/>
    <n v="0.35796576185655377"/>
    <n v="0.11814401626051778"/>
    <m/>
    <m/>
    <m/>
    <m/>
    <m/>
    <m/>
    <m/>
    <m/>
    <m/>
    <m/>
    <m/>
    <m/>
    <m/>
    <m/>
    <m/>
    <n v="4.76"/>
    <n v="1.4221111067704943"/>
  </r>
  <r>
    <n v="9"/>
    <x v="9"/>
    <s v="Alice Sun Jingyi"/>
    <s v="5JY"/>
    <s v="Female"/>
    <x v="3"/>
    <s v="P3-09"/>
    <n v="9"/>
    <n v="5.5513785927583097"/>
    <n v="2"/>
    <n v="3"/>
    <n v="1"/>
    <n v="4"/>
    <n v="6"/>
    <n v="5"/>
    <n v="7"/>
    <n v="9"/>
    <n v="10"/>
    <n v="8"/>
    <n v="4.0542604535788609"/>
    <n v="1.2004566896970117"/>
    <n v="1.2471238254812114"/>
    <n v="0.18330617234472268"/>
    <n v="0.11814401626051778"/>
    <m/>
    <m/>
    <m/>
    <m/>
    <m/>
    <m/>
    <m/>
    <m/>
    <m/>
    <m/>
    <m/>
    <m/>
    <m/>
    <m/>
    <m/>
    <n v="4.76"/>
    <n v="1.4221111067704943"/>
  </r>
  <r>
    <n v="10"/>
    <x v="10"/>
    <s v="Li san"/>
    <s v="LS5"/>
    <s v="Male"/>
    <x v="1"/>
    <s v="P1-03"/>
    <n v="3"/>
    <n v="4.0709468205657604"/>
    <n v="1"/>
    <n v="2"/>
    <n v="3"/>
    <n v="4"/>
    <n v="6"/>
    <n v="5"/>
    <n v="7"/>
    <n v="10"/>
    <n v="9"/>
    <n v="8"/>
    <n v="4.0542604535788609"/>
    <n v="1.2004566896970117"/>
    <n v="1.3900015827402367E-2"/>
    <n v="0.39890374235618492"/>
    <n v="0.11814401626051778"/>
    <s v="Architect"/>
    <s v="c) 1-5 years"/>
    <s v="Bachelor's degree"/>
    <s v="c) Revit, d) Rhino"/>
    <s v="c) Building constraints 建物の制約, e) Environmental factors 環境要因"/>
    <n v="6"/>
    <n v="5"/>
    <n v="5"/>
    <n v="4"/>
    <n v="6"/>
    <n v="3"/>
    <n v="6"/>
    <n v="7"/>
    <n v="5"/>
    <n v="5"/>
    <n v="4.76"/>
    <n v="1.4221111067704943"/>
  </r>
  <r>
    <n v="11"/>
    <x v="11"/>
    <s v="Li san"/>
    <s v="LS5"/>
    <s v="Male"/>
    <x v="2"/>
    <s v="P2-03"/>
    <n v="3"/>
    <n v="3.3810580167354498"/>
    <n v="1"/>
    <n v="2"/>
    <n v="3"/>
    <n v="4"/>
    <n v="6"/>
    <n v="5"/>
    <n v="7"/>
    <n v="9"/>
    <n v="10"/>
    <n v="8"/>
    <n v="4.0542604535788609"/>
    <n v="1.2004566896970117"/>
    <n v="-0.56078860871967273"/>
    <n v="0.34089510293806208"/>
    <n v="0.11814401626051778"/>
    <m/>
    <m/>
    <m/>
    <m/>
    <m/>
    <m/>
    <m/>
    <m/>
    <m/>
    <m/>
    <m/>
    <m/>
    <m/>
    <m/>
    <m/>
    <n v="4.76"/>
    <n v="1.4221111067704943"/>
  </r>
  <r>
    <n v="12"/>
    <x v="12"/>
    <s v="Li san"/>
    <s v="LS5"/>
    <s v="Male"/>
    <x v="3"/>
    <s v="P3-02"/>
    <n v="2"/>
    <n v="2.44814100940693"/>
    <n v="1"/>
    <n v="2"/>
    <n v="3"/>
    <n v="4"/>
    <n v="7"/>
    <n v="5"/>
    <n v="6"/>
    <n v="10"/>
    <n v="9"/>
    <n v="8"/>
    <n v="4.0542604535788609"/>
    <n v="1.2004566896970117"/>
    <n v="-1.337923690172701"/>
    <n v="0.16300760324843333"/>
    <n v="0.11814401626051778"/>
    <m/>
    <m/>
    <m/>
    <m/>
    <m/>
    <m/>
    <m/>
    <m/>
    <m/>
    <m/>
    <m/>
    <m/>
    <m/>
    <m/>
    <m/>
    <n v="4.76"/>
    <n v="1.4221111067704943"/>
  </r>
  <r>
    <n v="13"/>
    <x v="13"/>
    <s v="Mar"/>
    <s v="GM4"/>
    <s v="Female"/>
    <x v="1"/>
    <s v="P1-03"/>
    <n v="3"/>
    <n v="4.0709468205657604"/>
    <n v="1"/>
    <n v="2"/>
    <n v="3"/>
    <n v="4"/>
    <n v="6"/>
    <n v="5"/>
    <n v="7"/>
    <n v="10"/>
    <n v="9"/>
    <n v="8"/>
    <n v="4.0542604535788609"/>
    <n v="1.2004566896970117"/>
    <n v="1.3900015827402367E-2"/>
    <n v="0.39890374235618492"/>
    <n v="0.11814401626051778"/>
    <s v="Biologist"/>
    <s v="a) None"/>
    <s v="Master's degree "/>
    <s v="none"/>
    <s v="a) Limited space 限られたスペース, b) Limited budget 限られた予算, c) Building constraints 建物の制約, d) Client preferences お客様のご希望, e) Environmental factors 環境要因"/>
    <n v="6"/>
    <n v="7"/>
    <n v="6"/>
    <n v="7"/>
    <n v="7"/>
    <n v="5"/>
    <n v="6"/>
    <n v="7"/>
    <n v="5"/>
    <n v="7"/>
    <n v="4.76"/>
    <n v="1.4221111067704943"/>
  </r>
  <r>
    <n v="14"/>
    <x v="14"/>
    <s v="Mar"/>
    <s v="GM4"/>
    <s v="Female"/>
    <x v="2"/>
    <s v="P2-02"/>
    <n v="2"/>
    <n v="2.7596209841446999"/>
    <n v="1"/>
    <n v="2"/>
    <n v="3"/>
    <n v="4"/>
    <n v="6"/>
    <n v="5"/>
    <n v="7"/>
    <n v="9"/>
    <n v="8"/>
    <n v="10"/>
    <n v="4.0542604535788609"/>
    <n v="1.2004566896970117"/>
    <n v="-1.0784557914879216"/>
    <n v="0.22302487195707932"/>
    <n v="0.11814401626051778"/>
    <m/>
    <m/>
    <m/>
    <m/>
    <m/>
    <m/>
    <m/>
    <m/>
    <m/>
    <m/>
    <m/>
    <m/>
    <m/>
    <m/>
    <m/>
    <n v="4.76"/>
    <n v="1.4221111067704943"/>
  </r>
  <r>
    <n v="15"/>
    <x v="15"/>
    <s v="Mar"/>
    <s v="GM4"/>
    <s v="Female"/>
    <x v="3"/>
    <s v="P3-04"/>
    <n v="4"/>
    <n v="5.6098050139362297"/>
    <n v="1"/>
    <n v="2"/>
    <n v="3"/>
    <n v="4"/>
    <n v="5"/>
    <n v="6"/>
    <n v="7"/>
    <n v="9"/>
    <n v="10"/>
    <n v="8"/>
    <n v="4.0542604535788609"/>
    <n v="1.2004566896970117"/>
    <n v="1.295793987161652"/>
    <n v="0.17230664637005177"/>
    <n v="0.11814401626051778"/>
    <m/>
    <m/>
    <m/>
    <m/>
    <m/>
    <m/>
    <m/>
    <m/>
    <m/>
    <m/>
    <m/>
    <m/>
    <m/>
    <m/>
    <m/>
    <n v="4.76"/>
    <n v="1.4221111067704943"/>
  </r>
  <r>
    <n v="16"/>
    <x v="16"/>
    <s v="Su Lehan"/>
    <s v="AB1"/>
    <s v="Female"/>
    <x v="1"/>
    <s v="P1-08"/>
    <n v="8"/>
    <n v="4.7471604313498101"/>
    <n v="1"/>
    <n v="2"/>
    <n v="3"/>
    <n v="5"/>
    <n v="6"/>
    <n v="4"/>
    <n v="7"/>
    <n v="10"/>
    <n v="9"/>
    <n v="8"/>
    <n v="4.0542604535788609"/>
    <n v="1.2004566896970117"/>
    <n v="0.5771969815469421"/>
    <n v="0.33772723343963867"/>
    <n v="0.11814401626051778"/>
    <s v="Undergraduate Student"/>
    <s v="a) None"/>
    <s v="Bachelor's degree"/>
    <s v="none"/>
    <s v="none"/>
    <n v="3"/>
    <n v="2"/>
    <n v="2"/>
    <n v="3"/>
    <n v="5"/>
    <n v="3"/>
    <n v="2"/>
    <n v="5"/>
    <n v="6"/>
    <n v="2"/>
    <n v="4.76"/>
    <n v="1.4221111067704943"/>
  </r>
  <r>
    <n v="17"/>
    <x v="17"/>
    <s v="Su Lehan"/>
    <s v="AB1"/>
    <s v="Female"/>
    <x v="2"/>
    <s v="P2-10"/>
    <n v="10"/>
    <n v="3.65898607536396"/>
    <n v="4"/>
    <n v="5"/>
    <n v="6"/>
    <n v="3"/>
    <n v="2"/>
    <n v="1"/>
    <n v="7"/>
    <n v="8"/>
    <n v="9"/>
    <n v="8"/>
    <n v="4.0542604535788609"/>
    <n v="1.2004566896970117"/>
    <n v="-0.32927000333070394"/>
    <n v="0.37789159857347465"/>
    <n v="0.11814401626051778"/>
    <m/>
    <m/>
    <m/>
    <m/>
    <m/>
    <m/>
    <m/>
    <m/>
    <m/>
    <m/>
    <m/>
    <m/>
    <m/>
    <m/>
    <m/>
    <n v="4.76"/>
    <n v="1.4221111067704943"/>
  </r>
  <r>
    <n v="18"/>
    <x v="18"/>
    <s v="Su Lehan"/>
    <s v="AB1"/>
    <s v="Female"/>
    <x v="3"/>
    <s v="P3-03"/>
    <n v="3"/>
    <n v="3.8040117432535898"/>
    <n v="5"/>
    <n v="6"/>
    <n v="4"/>
    <n v="7"/>
    <n v="3"/>
    <n v="1"/>
    <n v="2"/>
    <n v="9"/>
    <n v="10"/>
    <n v="8"/>
    <n v="4.0542604535788609"/>
    <n v="1.2004566896970117"/>
    <n v="-0.20846125684753558"/>
    <n v="0.3903675370269144"/>
    <n v="0.11814401626051778"/>
    <m/>
    <m/>
    <m/>
    <m/>
    <m/>
    <m/>
    <m/>
    <m/>
    <m/>
    <m/>
    <m/>
    <m/>
    <m/>
    <m/>
    <m/>
    <n v="4.76"/>
    <n v="1.4221111067704943"/>
  </r>
  <r>
    <n v="19"/>
    <x v="19"/>
    <s v="Amira"/>
    <s v="AK1"/>
    <s v="Female"/>
    <x v="1"/>
    <s v="P1-04"/>
    <n v="4"/>
    <n v="5.00963449499221"/>
    <n v="1"/>
    <n v="2"/>
    <n v="3"/>
    <n v="4"/>
    <n v="5"/>
    <n v="6"/>
    <n v="7"/>
    <n v="10"/>
    <n v="9"/>
    <n v="8"/>
    <n v="4.0542604535788609"/>
    <n v="1.2004566896970117"/>
    <n v="0.79584215708313477"/>
    <n v="0.29065423832836296"/>
    <n v="0.11814401626051778"/>
    <s v="Architect"/>
    <s v="b) Less than 1 year"/>
    <s v="Bachelor's degree"/>
    <s v="c) Revit, d) Rhino"/>
    <s v="b) Limited budget 限られた予算, c) Building constraints 建物の制約, d) Client preferences お客様のご希望"/>
    <n v="1"/>
    <n v="4"/>
    <n v="6"/>
    <n v="3"/>
    <n v="4"/>
    <n v="6"/>
    <n v="4"/>
    <n v="6"/>
    <n v="4"/>
    <n v="2"/>
    <n v="4.76"/>
    <n v="1.4221111067704943"/>
  </r>
  <r>
    <n v="20"/>
    <x v="20"/>
    <s v="Amira"/>
    <s v="AK1"/>
    <s v="Female"/>
    <x v="2"/>
    <s v="P2-03"/>
    <n v="3"/>
    <n v="3.3810580167354498"/>
    <n v="1"/>
    <n v="2"/>
    <n v="3"/>
    <n v="4"/>
    <n v="5"/>
    <n v="6"/>
    <n v="7"/>
    <n v="10"/>
    <n v="9"/>
    <n v="8"/>
    <n v="4.0542604535788609"/>
    <n v="1.2004566896970117"/>
    <n v="-0.56078860871967273"/>
    <n v="0.34089510293806208"/>
    <n v="0.11814401626051778"/>
    <m/>
    <m/>
    <m/>
    <m/>
    <m/>
    <m/>
    <m/>
    <m/>
    <m/>
    <m/>
    <m/>
    <m/>
    <m/>
    <m/>
    <m/>
    <n v="4.76"/>
    <n v="1.4221111067704943"/>
  </r>
  <r>
    <n v="21"/>
    <x v="21"/>
    <s v="Amira"/>
    <s v="AK1"/>
    <s v="Female"/>
    <x v="3"/>
    <s v="P3-04"/>
    <n v="4"/>
    <n v="5.6098050139362297"/>
    <n v="1"/>
    <n v="2"/>
    <n v="3"/>
    <n v="4"/>
    <n v="5"/>
    <n v="6"/>
    <n v="7"/>
    <n v="10"/>
    <n v="9"/>
    <n v="8"/>
    <n v="4.0542604535788609"/>
    <n v="1.2004566896970117"/>
    <n v="1.295793987161652"/>
    <n v="0.17230664637005177"/>
    <n v="0.11814401626051778"/>
    <m/>
    <m/>
    <m/>
    <m/>
    <m/>
    <m/>
    <m/>
    <m/>
    <m/>
    <m/>
    <m/>
    <m/>
    <m/>
    <m/>
    <m/>
    <n v="4.76"/>
    <n v="1.4221111067704943"/>
  </r>
  <r>
    <n v="22"/>
    <x v="22"/>
    <s v="Bryan"/>
    <s v="BP1"/>
    <s v="Male"/>
    <x v="1"/>
    <s v="P1-01"/>
    <n v="1"/>
    <n v="2.16753707666108"/>
    <n v="1"/>
    <n v="2"/>
    <n v="3"/>
    <n v="4"/>
    <n v="5"/>
    <n v="6"/>
    <n v="7"/>
    <n v="10"/>
    <n v="9"/>
    <n v="8"/>
    <n v="4.0542604535788609"/>
    <n v="1.2004566896970117"/>
    <n v="-1.571671342340538"/>
    <n v="0.11601753478360838"/>
    <n v="0.11814401626051778"/>
    <s v="Mechanical Engineer"/>
    <m/>
    <m/>
    <m/>
    <m/>
    <m/>
    <m/>
    <m/>
    <m/>
    <m/>
    <m/>
    <m/>
    <m/>
    <m/>
    <m/>
    <n v="4.76"/>
    <n v="1.4221111067704943"/>
  </r>
  <r>
    <n v="23"/>
    <x v="23"/>
    <s v="Bryan"/>
    <s v="BP1"/>
    <s v="Male"/>
    <x v="2"/>
    <s v="P2-01"/>
    <n v="1"/>
    <n v="2.1269954637560202"/>
    <n v="1"/>
    <n v="2"/>
    <n v="3"/>
    <n v="4"/>
    <n v="5"/>
    <n v="6"/>
    <n v="7"/>
    <n v="10"/>
    <n v="9"/>
    <n v="8"/>
    <n v="4.0542604535788609"/>
    <n v="1.2004566896970117"/>
    <n v="-1.6054431670577562"/>
    <n v="0.10995738311005543"/>
    <n v="0.11814401626051778"/>
    <m/>
    <m/>
    <m/>
    <m/>
    <m/>
    <m/>
    <m/>
    <m/>
    <m/>
    <m/>
    <m/>
    <m/>
    <m/>
    <m/>
    <m/>
    <n v="4.76"/>
    <n v="1.4221111067704943"/>
  </r>
  <r>
    <n v="24"/>
    <x v="24"/>
    <s v="Bryan"/>
    <s v="BP1"/>
    <s v="Male"/>
    <x v="3"/>
    <s v="P3-02"/>
    <n v="2"/>
    <n v="2.44814100940693"/>
    <n v="1"/>
    <n v="2"/>
    <n v="3"/>
    <n v="4"/>
    <n v="5"/>
    <n v="6"/>
    <n v="7"/>
    <n v="10"/>
    <n v="9"/>
    <n v="8"/>
    <n v="4.0542604535788609"/>
    <n v="1.2004566896970117"/>
    <n v="-1.337923690172701"/>
    <n v="0.16300760324843333"/>
    <n v="0.11814401626051778"/>
    <m/>
    <m/>
    <m/>
    <m/>
    <m/>
    <m/>
    <m/>
    <m/>
    <m/>
    <m/>
    <m/>
    <m/>
    <m/>
    <m/>
    <m/>
    <n v="4.76"/>
    <n v="1.4221111067704943"/>
  </r>
  <r>
    <n v="25"/>
    <x v="25"/>
    <s v="Kaneko"/>
    <s v="DC4"/>
    <s v="Male"/>
    <x v="1"/>
    <s v="P1-03"/>
    <n v="3"/>
    <n v="4.0709468205657604"/>
    <n v="1"/>
    <n v="2"/>
    <n v="3"/>
    <n v="4"/>
    <n v="7"/>
    <n v="5"/>
    <n v="6"/>
    <n v="8"/>
    <n v="9"/>
    <n v="10"/>
    <n v="4.0542604535788609"/>
    <n v="1.2004566896970117"/>
    <n v="1.3900015827402367E-2"/>
    <n v="0.39890374235618492"/>
    <n v="0.11814401626051778"/>
    <s v="Architect"/>
    <s v="a) None"/>
    <s v="Bachelor's degree"/>
    <s v="a) AutoCAD, b) SketchUp, c) Revit"/>
    <s v="a) Limited space 限られたスペース, e) Environmental factors 環境要因"/>
    <n v="5"/>
    <n v="6"/>
    <n v="7"/>
    <n v="5"/>
    <n v="4"/>
    <n v="3"/>
    <n v="7"/>
    <n v="6"/>
    <n v="7"/>
    <n v="6"/>
    <n v="4.76"/>
    <n v="1.4221111067704943"/>
  </r>
  <r>
    <n v="26"/>
    <x v="26"/>
    <s v="Kaneko"/>
    <s v="DC4"/>
    <s v="Male"/>
    <x v="2"/>
    <s v="P2-06"/>
    <n v="6"/>
    <n v="3.6741751246223799"/>
    <n v="1"/>
    <n v="2"/>
    <n v="3"/>
    <n v="4"/>
    <n v="7"/>
    <n v="5"/>
    <n v="6"/>
    <n v="8"/>
    <n v="10"/>
    <n v="9"/>
    <n v="4.0542604535788609"/>
    <n v="1.2004566896970117"/>
    <n v="-0.31661727758992481"/>
    <n v="0.37943886698395213"/>
    <n v="0.11814401626051778"/>
    <m/>
    <m/>
    <m/>
    <m/>
    <m/>
    <m/>
    <m/>
    <m/>
    <m/>
    <m/>
    <m/>
    <m/>
    <m/>
    <m/>
    <m/>
    <n v="4.76"/>
    <n v="1.4221111067704943"/>
  </r>
  <r>
    <n v="27"/>
    <x v="27"/>
    <s v="Kaneko"/>
    <s v="DC4"/>
    <s v="Male"/>
    <x v="3"/>
    <s v="P3-03"/>
    <n v="3"/>
    <n v="3.8040117432535898"/>
    <n v="1"/>
    <n v="2"/>
    <n v="3"/>
    <n v="4"/>
    <n v="7"/>
    <n v="5"/>
    <n v="6"/>
    <n v="10"/>
    <n v="9"/>
    <n v="8"/>
    <n v="4.0542604535788609"/>
    <n v="1.2004566896970117"/>
    <n v="-0.20846125684753558"/>
    <n v="0.3903675370269144"/>
    <n v="0.11814401626051778"/>
    <m/>
    <m/>
    <m/>
    <m/>
    <m/>
    <m/>
    <m/>
    <m/>
    <m/>
    <m/>
    <m/>
    <m/>
    <m/>
    <m/>
    <m/>
    <n v="4.76"/>
    <n v="1.4221111067704943"/>
  </r>
  <r>
    <n v="28"/>
    <x v="28"/>
    <s v="Yousef"/>
    <s v="HJ5"/>
    <s v="Male"/>
    <x v="1"/>
    <s v="P1-07"/>
    <n v="7"/>
    <n v="4.8169373660429304"/>
    <n v="1"/>
    <n v="2"/>
    <n v="3"/>
    <n v="4"/>
    <n v="5"/>
    <n v="6"/>
    <n v="7"/>
    <n v="8"/>
    <n v="9"/>
    <n v="10"/>
    <n v="4.0542604535788609"/>
    <n v="1.2004566896970117"/>
    <n v="0.635322306093829"/>
    <n v="0.32603330198162273"/>
    <n v="0.11814401626051778"/>
    <s v="Graduate Student"/>
    <s v="a) None"/>
    <s v="c) Bachelor's degree 学士号"/>
    <s v="a) AutoCAD, c) Revit"/>
    <s v="No significant problems since for my field (Mechanical Engineering) the facade design did not matter a lot"/>
    <n v="4"/>
    <n v="5"/>
    <n v="5"/>
    <n v="5"/>
    <n v="5"/>
    <n v="3"/>
    <n v="5"/>
    <n v="7"/>
    <n v="3"/>
    <n v="4"/>
    <n v="4.76"/>
    <n v="1.4221111067704943"/>
  </r>
  <r>
    <n v="29"/>
    <x v="29"/>
    <s v="Yousef"/>
    <s v="HJ5"/>
    <s v="Male"/>
    <x v="2"/>
    <s v="P2-01"/>
    <n v="1"/>
    <n v="2.1269954637560202"/>
    <n v="1"/>
    <n v="2"/>
    <n v="3"/>
    <n v="4"/>
    <n v="5"/>
    <n v="6"/>
    <n v="7"/>
    <n v="8"/>
    <n v="9"/>
    <n v="10"/>
    <n v="4.0542604535788609"/>
    <n v="1.2004566896970117"/>
    <n v="-1.6054431670577562"/>
    <n v="0.10995738311005543"/>
    <n v="0.11814401626051778"/>
    <m/>
    <m/>
    <m/>
    <m/>
    <m/>
    <m/>
    <m/>
    <m/>
    <m/>
    <m/>
    <m/>
    <m/>
    <m/>
    <m/>
    <m/>
    <n v="4.76"/>
    <n v="1.4221111067704943"/>
  </r>
  <r>
    <n v="30"/>
    <x v="30"/>
    <s v="Yousef"/>
    <s v="HJ5"/>
    <s v="Male"/>
    <x v="3"/>
    <s v="P3-07"/>
    <n v="7"/>
    <n v="6.1751236847401296"/>
    <n v="1"/>
    <n v="2"/>
    <n v="3"/>
    <n v="4"/>
    <n v="5"/>
    <n v="6"/>
    <n v="7"/>
    <n v="8"/>
    <n v="9"/>
    <n v="10"/>
    <n v="4.0542604535788609"/>
    <n v="1.2004566896970117"/>
    <n v="1.7667136593628898"/>
    <n v="8.3778647229409364E-2"/>
    <n v="0.11814401626051778"/>
    <m/>
    <m/>
    <m/>
    <m/>
    <m/>
    <m/>
    <m/>
    <m/>
    <m/>
    <m/>
    <m/>
    <m/>
    <m/>
    <m/>
    <m/>
    <n v="4.76"/>
    <n v="1.4221111067704943"/>
  </r>
  <r>
    <n v="31"/>
    <x v="31"/>
    <s v="Jason"/>
    <s v="HJ7"/>
    <s v="Male"/>
    <x v="1"/>
    <s v="P1-05"/>
    <n v="5"/>
    <n v="4.8155578021165404"/>
    <n v="1"/>
    <n v="2"/>
    <n v="3"/>
    <n v="4"/>
    <n v="6"/>
    <n v="5"/>
    <n v="7"/>
    <n v="10"/>
    <n v="9"/>
    <n v="8"/>
    <n v="4.0542604535788609"/>
    <n v="1.2004566896970117"/>
    <n v="0.63417310684471806"/>
    <n v="0.32627121425357264"/>
    <n v="0.11814401626051778"/>
    <s v="Industrial Designer"/>
    <s v="a) None"/>
    <s v="c) Bachelor's degree 学士号"/>
    <s v="a) AutoCAD, b) SketchUp, d) Rhino"/>
    <s v="b) Limited budget 限られた予算, c) Building constraints 建物の制約, d) Client preferences お客様のご希望"/>
    <n v="5"/>
    <n v="5"/>
    <n v="6"/>
    <n v="5"/>
    <n v="5"/>
    <n v="6"/>
    <n v="5"/>
    <n v="7"/>
    <n v="7"/>
    <n v="6"/>
    <n v="4.76"/>
    <n v="1.4221111067704943"/>
  </r>
  <r>
    <n v="32"/>
    <x v="32"/>
    <s v="Jason"/>
    <s v="HJ7"/>
    <s v="Male"/>
    <x v="2"/>
    <s v="P2-10"/>
    <n v="10"/>
    <n v="3.65898607536396"/>
    <n v="1"/>
    <n v="2"/>
    <n v="3"/>
    <n v="4"/>
    <n v="6"/>
    <n v="5"/>
    <n v="7"/>
    <n v="9"/>
    <n v="8"/>
    <n v="10"/>
    <n v="4.0542604535788609"/>
    <n v="1.2004566896970117"/>
    <n v="-0.32927000333070394"/>
    <n v="0.37789159857347465"/>
    <n v="0.11814401626051778"/>
    <m/>
    <m/>
    <m/>
    <m/>
    <m/>
    <m/>
    <m/>
    <m/>
    <m/>
    <m/>
    <m/>
    <m/>
    <m/>
    <m/>
    <m/>
    <n v="4.76"/>
    <n v="1.4221111067704943"/>
  </r>
  <r>
    <n v="33"/>
    <x v="33"/>
    <s v="Jason"/>
    <s v="HJ7"/>
    <s v="Male"/>
    <x v="3"/>
    <s v="P3-06"/>
    <n v="6"/>
    <n v="6.0535753783445401"/>
    <n v="1"/>
    <n v="2"/>
    <n v="3"/>
    <n v="4"/>
    <n v="6"/>
    <n v="5"/>
    <n v="7"/>
    <n v="8"/>
    <n v="10"/>
    <n v="9"/>
    <n v="4.0542604535788609"/>
    <n v="1.2004566896970117"/>
    <n v="1.6654619378815696"/>
    <n v="9.9677005405812188E-2"/>
    <n v="0.11814401626051778"/>
    <m/>
    <m/>
    <m/>
    <m/>
    <m/>
    <m/>
    <m/>
    <m/>
    <m/>
    <m/>
    <m/>
    <m/>
    <m/>
    <m/>
    <m/>
    <n v="4.76"/>
    <n v="1.4221111067704943"/>
  </r>
  <r>
    <n v="34"/>
    <x v="34"/>
    <s v="Verrel"/>
    <s v="HJ6"/>
    <s v="Male"/>
    <x v="1"/>
    <s v="P1-03"/>
    <n v="3"/>
    <n v="4.0709468205657604"/>
    <n v="1"/>
    <n v="2"/>
    <n v="3"/>
    <n v="4"/>
    <n v="5"/>
    <n v="6"/>
    <n v="7"/>
    <n v="8"/>
    <n v="9"/>
    <n v="10"/>
    <n v="4.0542604535788609"/>
    <n v="1.2004566896970117"/>
    <n v="1.3900015827402367E-2"/>
    <n v="0.39890374235618492"/>
    <n v="0.11814401626051778"/>
    <s v="Architect"/>
    <s v="c) 1-5 years"/>
    <s v="c) Bachelor's degree 学士号"/>
    <s v="a) AutoCAD, b) SketchUp"/>
    <s v="b) Limited budget 限られた予算, c) Building constraints 建物の制約, d) Client preferences お客様のご希望, Design Concept"/>
    <n v="5"/>
    <n v="5"/>
    <n v="5"/>
    <n v="5"/>
    <n v="5"/>
    <n v="6"/>
    <n v="5"/>
    <n v="5"/>
    <n v="4"/>
    <n v="4"/>
    <n v="4.76"/>
    <n v="1.4221111067704943"/>
  </r>
  <r>
    <n v="35"/>
    <x v="35"/>
    <s v="Verrel"/>
    <s v="HJ6"/>
    <s v="Male"/>
    <x v="2"/>
    <s v="P2-06"/>
    <n v="4"/>
    <n v="3.6741751246223799"/>
    <n v="1"/>
    <n v="2"/>
    <n v="3"/>
    <n v="4"/>
    <n v="5"/>
    <n v="6"/>
    <n v="7"/>
    <n v="8"/>
    <n v="9"/>
    <n v="10"/>
    <n v="4.0542604535788609"/>
    <n v="1.2004566896970117"/>
    <n v="-0.31661727758992481"/>
    <n v="0.37943886698395213"/>
    <n v="0.11814401626051778"/>
    <m/>
    <m/>
    <m/>
    <m/>
    <m/>
    <m/>
    <m/>
    <m/>
    <m/>
    <m/>
    <m/>
    <m/>
    <m/>
    <m/>
    <m/>
    <n v="4.76"/>
    <n v="1.4221111067704943"/>
  </r>
  <r>
    <n v="36"/>
    <x v="36"/>
    <s v="Verrel"/>
    <s v="HJ6"/>
    <s v="Male"/>
    <x v="3"/>
    <s v="P3-03"/>
    <n v="3"/>
    <n v="3.8040117432535898"/>
    <n v="1"/>
    <n v="2"/>
    <n v="3"/>
    <n v="4"/>
    <n v="5"/>
    <n v="6"/>
    <n v="7"/>
    <n v="10"/>
    <n v="9"/>
    <n v="8"/>
    <n v="4.0542604535788609"/>
    <n v="1.2004566896970117"/>
    <n v="-0.20846125684753558"/>
    <n v="0.3903675370269144"/>
    <n v="0.11814401626051778"/>
    <m/>
    <m/>
    <m/>
    <m/>
    <m/>
    <m/>
    <m/>
    <m/>
    <m/>
    <m/>
    <m/>
    <m/>
    <m/>
    <m/>
    <m/>
    <n v="4.76"/>
    <n v="1.4221111067704943"/>
  </r>
  <r>
    <n v="37"/>
    <x v="37"/>
    <s v="シュウ ゲツ"/>
    <s v="YX7"/>
    <s v="Female"/>
    <x v="1"/>
    <s v="P1-06"/>
    <n v="6"/>
    <n v="4.6414756526268901"/>
    <n v="1"/>
    <n v="2"/>
    <n v="3"/>
    <n v="4"/>
    <n v="9"/>
    <n v="6"/>
    <n v="7"/>
    <n v="8"/>
    <n v="10"/>
    <n v="5"/>
    <n v="4.0542604535788609"/>
    <n v="1.2004566896970117"/>
    <n v="0.48915983732510909"/>
    <n v="0.35395793293356198"/>
    <n v="0.11814401626051778"/>
    <s v="Graduate Student"/>
    <s v="a) None"/>
    <s v="c) Bachelor's degree 学士号"/>
    <s v="なし"/>
    <s v="なし"/>
    <n v="5"/>
    <n v="5"/>
    <n v="6"/>
    <n v="7"/>
    <n v="4"/>
    <n v="5"/>
    <n v="4"/>
    <n v="6"/>
    <n v="2"/>
    <n v="6"/>
    <n v="4.76"/>
    <n v="1.4221111067704943"/>
  </r>
  <r>
    <n v="38"/>
    <x v="38"/>
    <s v="シュウ ゲツ"/>
    <s v="YX7"/>
    <s v="Female"/>
    <x v="2"/>
    <s v="P2-01"/>
    <n v="1"/>
    <n v="2.1269954637560202"/>
    <n v="1"/>
    <n v="2"/>
    <n v="3"/>
    <n v="5"/>
    <n v="6"/>
    <n v="4"/>
    <n v="7"/>
    <n v="9"/>
    <n v="8"/>
    <n v="10"/>
    <n v="4.0542604535788609"/>
    <n v="1.2004566896970117"/>
    <n v="-1.6054431670577562"/>
    <n v="0.10995738311005543"/>
    <n v="0.11814401626051778"/>
    <m/>
    <m/>
    <m/>
    <m/>
    <m/>
    <m/>
    <m/>
    <m/>
    <m/>
    <m/>
    <m/>
    <m/>
    <m/>
    <m/>
    <m/>
    <n v="4.76"/>
    <n v="1.4221111067704943"/>
  </r>
  <r>
    <n v="39"/>
    <x v="39"/>
    <s v="シュウ ゲツ"/>
    <s v="YX7"/>
    <s v="Female"/>
    <x v="3"/>
    <s v="P3-10"/>
    <n v="10"/>
    <n v="4.1463703057165198"/>
    <n v="1"/>
    <n v="2"/>
    <n v="3"/>
    <n v="5"/>
    <n v="4"/>
    <n v="6"/>
    <n v="8"/>
    <n v="9"/>
    <n v="10"/>
    <n v="7"/>
    <n v="4.0542604535788609"/>
    <n v="1.2004566896970117"/>
    <n v="7.6729008991492126E-2"/>
    <n v="0.39776965257682306"/>
    <n v="0.11814401626051778"/>
    <m/>
    <m/>
    <m/>
    <m/>
    <m/>
    <m/>
    <m/>
    <m/>
    <m/>
    <m/>
    <m/>
    <m/>
    <m/>
    <m/>
    <m/>
    <n v="4.76"/>
    <n v="1.4221111067704943"/>
  </r>
  <r>
    <n v="40"/>
    <x v="40"/>
    <s v="Li Mengdi"/>
    <s v="LM7"/>
    <s v="Female"/>
    <x v="1"/>
    <s v="P1-06"/>
    <n v="6"/>
    <n v="4.6414756526268901"/>
    <n v="1"/>
    <n v="2"/>
    <n v="3"/>
    <n v="4"/>
    <n v="5"/>
    <n v="6"/>
    <n v="8"/>
    <n v="9"/>
    <n v="10"/>
    <n v="7"/>
    <n v="4.0542604535788609"/>
    <n v="1.2004566896970117"/>
    <n v="0.48915983732510909"/>
    <n v="0.35395793293356198"/>
    <n v="0.11814401626051778"/>
    <s v="Graduate Student"/>
    <s v="a) None"/>
    <s v="c) Bachelor's degree 学士号"/>
    <s v="none"/>
    <s v="I never designed facades"/>
    <n v="6"/>
    <n v="2"/>
    <n v="2"/>
    <n v="5"/>
    <n v="2"/>
    <n v="6"/>
    <n v="4"/>
    <n v="7"/>
    <n v="6"/>
    <n v="1"/>
    <n v="4.76"/>
    <n v="1.4221111067704943"/>
  </r>
  <r>
    <n v="41"/>
    <x v="41"/>
    <s v="Li Mengdi"/>
    <s v="LM7"/>
    <s v="Female"/>
    <x v="2"/>
    <s v="P2-01"/>
    <n v="1"/>
    <n v="2.1269954637560202"/>
    <n v="1"/>
    <n v="2"/>
    <n v="4"/>
    <n v="3"/>
    <n v="5"/>
    <n v="6"/>
    <n v="7"/>
    <n v="9"/>
    <n v="10"/>
    <n v="8"/>
    <n v="4.0542604535788609"/>
    <n v="1.2004566896970117"/>
    <n v="-1.6054431670577562"/>
    <n v="0.10995738311005543"/>
    <n v="0.11814401626051778"/>
    <m/>
    <m/>
    <m/>
    <m/>
    <m/>
    <m/>
    <m/>
    <m/>
    <m/>
    <m/>
    <m/>
    <m/>
    <m/>
    <m/>
    <m/>
    <n v="4.76"/>
    <n v="1.4221111067704943"/>
  </r>
  <r>
    <n v="42"/>
    <x v="42"/>
    <s v="Li Mengdi"/>
    <s v="LM7"/>
    <s v="Female"/>
    <x v="3"/>
    <s v="P3-06"/>
    <n v="6"/>
    <n v="6.0535753783445401"/>
    <n v="2"/>
    <n v="1"/>
    <n v="3"/>
    <n v="4"/>
    <n v="5"/>
    <n v="6"/>
    <n v="8"/>
    <n v="9"/>
    <n v="10"/>
    <n v="7"/>
    <n v="4.0542604535788609"/>
    <n v="1.2004566896970117"/>
    <n v="1.6654619378815696"/>
    <n v="9.9677005405812188E-2"/>
    <n v="0.11814401626051778"/>
    <m/>
    <m/>
    <m/>
    <m/>
    <m/>
    <m/>
    <m/>
    <m/>
    <m/>
    <m/>
    <m/>
    <m/>
    <m/>
    <m/>
    <m/>
    <n v="4.76"/>
    <n v="1.4221111067704943"/>
  </r>
  <r>
    <n v="43"/>
    <x v="43"/>
    <s v="Takasu Toaki"/>
    <s v="KL9"/>
    <s v="Female"/>
    <x v="1"/>
    <s v="P1-04"/>
    <n v="4"/>
    <n v="5.00963449499221"/>
    <n v="1"/>
    <n v="2"/>
    <n v="3"/>
    <n v="4"/>
    <n v="5"/>
    <n v="6"/>
    <n v="7"/>
    <n v="8"/>
    <n v="9"/>
    <n v="10"/>
    <n v="4.0542604535788609"/>
    <n v="1.2004566896970117"/>
    <n v="0.79584215708313477"/>
    <n v="0.29065423832836296"/>
    <n v="0.11814401626051778"/>
    <s v="Graduate Student"/>
    <s v="c) 1-5 years"/>
    <s v="d) Master's degree 修士号"/>
    <s v="b) SketchUp"/>
    <s v="e) Environmental factors 環境要因"/>
    <n v="3"/>
    <n v="2"/>
    <n v="4"/>
    <n v="4"/>
    <n v="3"/>
    <n v="5"/>
    <n v="4"/>
    <n v="5"/>
    <n v="4"/>
    <n v="4"/>
    <n v="4.76"/>
    <n v="1.4221111067704943"/>
  </r>
  <r>
    <n v="44"/>
    <x v="44"/>
    <s v="Takasu Toaki"/>
    <s v="KL9"/>
    <s v="Female"/>
    <x v="2"/>
    <s v="P2-05"/>
    <n v="5"/>
    <n v="3.4953594781301298"/>
    <n v="1"/>
    <n v="2"/>
    <n v="3"/>
    <n v="4"/>
    <n v="6"/>
    <n v="5"/>
    <n v="7"/>
    <n v="8"/>
    <n v="9"/>
    <n v="10"/>
    <n v="4.0542604535788609"/>
    <n v="1.2004566896970117"/>
    <n v="-0.4655736273082825"/>
    <n v="0.35796576185655377"/>
    <n v="0.11814401626051778"/>
    <m/>
    <m/>
    <m/>
    <m/>
    <m/>
    <m/>
    <m/>
    <m/>
    <m/>
    <m/>
    <m/>
    <m/>
    <m/>
    <m/>
    <m/>
    <n v="4.76"/>
    <n v="1.4221111067704943"/>
  </r>
  <r>
    <n v="45"/>
    <x v="45"/>
    <s v="Takasu Toaki"/>
    <s v="KL9"/>
    <s v="Female"/>
    <x v="3"/>
    <s v="P3-03"/>
    <n v="3"/>
    <n v="3.8040117432535898"/>
    <n v="1"/>
    <n v="2"/>
    <n v="3"/>
    <n v="4"/>
    <n v="5"/>
    <n v="6"/>
    <n v="7"/>
    <n v="10"/>
    <n v="9"/>
    <n v="8"/>
    <n v="4.0542604535788609"/>
    <n v="1.2004566896970117"/>
    <n v="-0.20846125684753558"/>
    <n v="0.3903675370269144"/>
    <n v="0.11814401626051778"/>
    <m/>
    <m/>
    <m/>
    <m/>
    <m/>
    <m/>
    <m/>
    <m/>
    <m/>
    <m/>
    <m/>
    <m/>
    <m/>
    <m/>
    <m/>
    <n v="4.76"/>
    <n v="1.4221111067704943"/>
  </r>
  <r>
    <n v="46"/>
    <x v="46"/>
    <s v="He Yueheng"/>
    <s v="YH6"/>
    <s v="Female"/>
    <x v="1"/>
    <s v="P1-02"/>
    <n v="2"/>
    <n v="3.1046169383721902"/>
    <n v="1"/>
    <n v="2"/>
    <n v="3"/>
    <n v="4"/>
    <n v="7"/>
    <n v="5"/>
    <n v="6"/>
    <n v="9"/>
    <n v="10"/>
    <n v="8"/>
    <n v="4.0542604535788609"/>
    <n v="1.2004566896970117"/>
    <n v="-0.79106853529747512"/>
    <n v="0.29175722406507626"/>
    <n v="0.11814401626051778"/>
    <s v="Graduate Student"/>
    <s v="a) None"/>
    <s v="c) Bachelor's degree 学士号"/>
    <s v="none"/>
    <s v="i have never done the designing facades before."/>
    <n v="4"/>
    <n v="5"/>
    <n v="6"/>
    <n v="3"/>
    <n v="7"/>
    <n v="2"/>
    <n v="5"/>
    <n v="6"/>
    <n v="6"/>
    <n v="3"/>
    <n v="4.76"/>
    <n v="1.4221111067704943"/>
  </r>
  <r>
    <n v="47"/>
    <x v="47"/>
    <s v="He Yueheng"/>
    <s v="YH6"/>
    <s v="Female"/>
    <x v="2"/>
    <s v="P2-01"/>
    <n v="1"/>
    <n v="2.1269954637560202"/>
    <n v="1"/>
    <n v="2"/>
    <n v="3"/>
    <n v="4"/>
    <n v="6"/>
    <n v="5"/>
    <n v="7"/>
    <n v="8"/>
    <n v="9"/>
    <n v="10"/>
    <n v="4.0542604535788609"/>
    <n v="1.2004566896970117"/>
    <n v="-1.6054431670577562"/>
    <n v="0.10995738311005543"/>
    <n v="0.11814401626051778"/>
    <m/>
    <m/>
    <m/>
    <m/>
    <m/>
    <m/>
    <m/>
    <m/>
    <m/>
    <m/>
    <m/>
    <m/>
    <m/>
    <m/>
    <m/>
    <n v="4.76"/>
    <n v="1.4221111067704943"/>
  </r>
  <r>
    <n v="48"/>
    <x v="48"/>
    <s v="He Yueheng"/>
    <s v="YH6"/>
    <s v="Female"/>
    <x v="3"/>
    <s v="P3-02"/>
    <n v="2"/>
    <n v="2.44814100940693"/>
    <n v="1"/>
    <n v="2"/>
    <n v="4"/>
    <n v="5"/>
    <n v="6"/>
    <n v="3"/>
    <n v="7"/>
    <n v="9"/>
    <n v="8"/>
    <n v="10"/>
    <n v="4.0542604535788609"/>
    <n v="1.2004566896970117"/>
    <n v="-1.337923690172701"/>
    <n v="0.16300760324843333"/>
    <n v="0.11814401626051778"/>
    <m/>
    <m/>
    <m/>
    <m/>
    <m/>
    <m/>
    <m/>
    <m/>
    <m/>
    <m/>
    <m/>
    <m/>
    <m/>
    <m/>
    <m/>
    <n v="4.76"/>
    <n v="1.4221111067704943"/>
  </r>
  <r>
    <n v="49"/>
    <x v="49"/>
    <s v="Li Hui"/>
    <s v="LH1"/>
    <s v="Male"/>
    <x v="1"/>
    <s v="P1-10"/>
    <n v="10"/>
    <n v="4.2098927989796504"/>
    <n v="3"/>
    <n v="6"/>
    <n v="7"/>
    <n v="2"/>
    <n v="1"/>
    <n v="5"/>
    <n v="4"/>
    <n v="8"/>
    <n v="9"/>
    <n v="10"/>
    <n v="4.0542604535788609"/>
    <n v="1.2004566896970117"/>
    <n v="0.12964428182750201"/>
    <n v="0.39560368943170926"/>
    <n v="0.11814401626051778"/>
    <s v="Graduate Student"/>
    <s v="a) None"/>
    <s v="c) Bachelor's degree 学士号"/>
    <s v="I have not used all of then."/>
    <s v="I am not a designer, so I have not faced these challenges"/>
    <n v="6"/>
    <n v="6"/>
    <n v="6"/>
    <n v="5"/>
    <n v="6"/>
    <n v="6"/>
    <n v="6"/>
    <n v="6"/>
    <n v="7"/>
    <n v="4"/>
    <n v="4.76"/>
    <n v="1.4221111067704943"/>
  </r>
  <r>
    <n v="50"/>
    <x v="50"/>
    <s v="Li Hui"/>
    <s v="LH1"/>
    <s v="Male"/>
    <x v="2"/>
    <s v="P2-03"/>
    <n v="3"/>
    <n v="3.3810580167354498"/>
    <n v="1"/>
    <n v="6"/>
    <n v="7"/>
    <n v="5"/>
    <n v="2"/>
    <n v="3"/>
    <n v="4"/>
    <n v="10"/>
    <n v="9"/>
    <n v="8"/>
    <n v="4.0542604535788609"/>
    <n v="1.2004566896970117"/>
    <n v="-0.56078860871967273"/>
    <n v="0.34089510293806208"/>
    <n v="0.11814401626051778"/>
    <m/>
    <m/>
    <m/>
    <m/>
    <m/>
    <m/>
    <m/>
    <m/>
    <m/>
    <m/>
    <m/>
    <m/>
    <m/>
    <m/>
    <m/>
    <n v="4.76"/>
    <n v="1.4221111067704943"/>
  </r>
  <r>
    <n v="51"/>
    <x v="51"/>
    <s v="Li Hui"/>
    <s v="LH1"/>
    <s v="Male"/>
    <x v="3"/>
    <s v="P3-10"/>
    <n v="10"/>
    <n v="4.1463703057165198"/>
    <n v="2"/>
    <n v="7"/>
    <n v="3"/>
    <n v="4"/>
    <n v="1"/>
    <n v="6"/>
    <n v="5"/>
    <n v="8"/>
    <n v="9"/>
    <n v="10"/>
    <n v="4.0542604535788609"/>
    <n v="1.2004566896970117"/>
    <n v="7.6729008991492126E-2"/>
    <n v="0.39776965257682306"/>
    <n v="0.11814401626051778"/>
    <m/>
    <m/>
    <m/>
    <m/>
    <m/>
    <m/>
    <m/>
    <m/>
    <m/>
    <m/>
    <m/>
    <m/>
    <m/>
    <m/>
    <m/>
    <n v="4.76"/>
    <n v="1.4221111067704943"/>
  </r>
  <r>
    <n v="52"/>
    <x v="52"/>
    <s v="Aashish Sarode "/>
    <s v="AS3"/>
    <s v="Male"/>
    <x v="1"/>
    <s v="P1-05"/>
    <n v="5"/>
    <n v="4.8155578021165404"/>
    <n v="1"/>
    <n v="2"/>
    <n v="4"/>
    <n v="3"/>
    <n v="6"/>
    <n v="7"/>
    <n v="5"/>
    <n v="9"/>
    <n v="8"/>
    <n v="10"/>
    <n v="4.0542604535788609"/>
    <n v="1.2004566896970117"/>
    <n v="0.63417310684471806"/>
    <n v="0.32627121425357264"/>
    <n v="0.11814401626051778"/>
    <s v="Aerospace Engineer"/>
    <s v="a) None"/>
    <s v="d) Master's degree 修士号"/>
    <s v="a) AutoCAD, b) SketchUp"/>
    <s v="c) Building constraints 建物の制約, d) Client preferences お客様のご希望"/>
    <n v="6"/>
    <n v="5"/>
    <n v="6"/>
    <n v="6"/>
    <n v="5"/>
    <n v="6"/>
    <n v="5"/>
    <n v="6"/>
    <n v="5"/>
    <n v="5"/>
    <n v="4.76"/>
    <n v="1.4221111067704943"/>
  </r>
  <r>
    <n v="53"/>
    <x v="53"/>
    <s v="Aashish Sarode "/>
    <s v="AS3"/>
    <s v="Male"/>
    <x v="2"/>
    <s v="P2-06"/>
    <n v="6"/>
    <n v="3.6741751246223799"/>
    <n v="1"/>
    <n v="3"/>
    <n v="2"/>
    <n v="4"/>
    <n v="7"/>
    <n v="5"/>
    <n v="6"/>
    <n v="9"/>
    <n v="8"/>
    <n v="10"/>
    <n v="4.0542604535788609"/>
    <n v="1.2004566896970117"/>
    <n v="-0.31661727758992481"/>
    <n v="0.37943886698395213"/>
    <n v="0.11814401626051778"/>
    <m/>
    <m/>
    <m/>
    <m/>
    <m/>
    <m/>
    <m/>
    <m/>
    <m/>
    <m/>
    <m/>
    <m/>
    <m/>
    <m/>
    <m/>
    <n v="4.76"/>
    <n v="1.4221111067704943"/>
  </r>
  <r>
    <n v="54"/>
    <x v="54"/>
    <s v="Aashish Sarode "/>
    <s v="AS3"/>
    <s v="Male"/>
    <x v="3"/>
    <s v="P3-05"/>
    <n v="5"/>
    <n v="6.1141652622381102"/>
    <n v="1"/>
    <n v="3"/>
    <n v="2"/>
    <n v="5"/>
    <n v="6"/>
    <n v="4"/>
    <n v="7"/>
    <n v="8"/>
    <n v="10"/>
    <n v="9"/>
    <n v="4.0542604535788609"/>
    <n v="1.2004566896970117"/>
    <n v="1.7159342992866802"/>
    <n v="9.1524023162267848E-2"/>
    <n v="0.11814401626051778"/>
    <m/>
    <m/>
    <m/>
    <m/>
    <m/>
    <m/>
    <m/>
    <m/>
    <m/>
    <m/>
    <m/>
    <m/>
    <m/>
    <m/>
    <m/>
    <n v="4.76"/>
    <n v="1.4221111067704943"/>
  </r>
  <r>
    <n v="55"/>
    <x v="55"/>
    <s v="Fujikawa Toshiyuki"/>
    <s v="FT4"/>
    <s v="Male"/>
    <x v="1"/>
    <s v="P1-03"/>
    <n v="3"/>
    <n v="4.0709468205657604"/>
    <n v="1"/>
    <n v="2"/>
    <n v="3"/>
    <n v="4"/>
    <n v="6"/>
    <n v="5"/>
    <n v="7"/>
    <n v="10"/>
    <n v="9"/>
    <n v="8"/>
    <n v="4.0542604535788609"/>
    <n v="1.2004566896970117"/>
    <n v="1.3900015827402367E-2"/>
    <n v="0.39890374235618492"/>
    <n v="0.11814401626051778"/>
    <s v="Undergraduate Student"/>
    <s v="a) None"/>
    <s v="a) High school diploma 高等学校卒業資格"/>
    <s v="none"/>
    <s v="none"/>
    <n v="5"/>
    <n v="6"/>
    <n v="7"/>
    <n v="3"/>
    <n v="6"/>
    <n v="6"/>
    <n v="6"/>
    <n v="7"/>
    <n v="4"/>
    <n v="6"/>
    <n v="4.76"/>
    <n v="1.4221111067704943"/>
  </r>
  <r>
    <n v="56"/>
    <x v="56"/>
    <s v="Fujikawa Toshiyuki"/>
    <s v="FT4"/>
    <s v="Male"/>
    <x v="2"/>
    <s v="P2-02"/>
    <n v="2"/>
    <n v="2.7596209841446999"/>
    <n v="1"/>
    <n v="2"/>
    <n v="3"/>
    <n v="4"/>
    <n v="6"/>
    <n v="5"/>
    <n v="7"/>
    <n v="9"/>
    <n v="10"/>
    <n v="8"/>
    <n v="4.0542604535788609"/>
    <n v="1.2004566896970117"/>
    <n v="-1.0784557914879216"/>
    <n v="0.22302487195707932"/>
    <n v="0.11814401626051778"/>
    <m/>
    <m/>
    <m/>
    <m/>
    <m/>
    <m/>
    <m/>
    <m/>
    <m/>
    <m/>
    <m/>
    <m/>
    <m/>
    <m/>
    <m/>
    <n v="4.76"/>
    <n v="1.4221111067704943"/>
  </r>
  <r>
    <n v="57"/>
    <x v="57"/>
    <s v="Fujikawa Toshiyuki"/>
    <s v="FT4"/>
    <s v="Male"/>
    <x v="3"/>
    <s v="P3-03"/>
    <n v="3"/>
    <n v="3.8040117432535898"/>
    <n v="1"/>
    <n v="2"/>
    <n v="3"/>
    <n v="4"/>
    <n v="5"/>
    <n v="6"/>
    <n v="7"/>
    <n v="9"/>
    <n v="10"/>
    <n v="8"/>
    <n v="4.0542604535788609"/>
    <n v="1.2004566896970117"/>
    <n v="-0.20846125684753558"/>
    <n v="0.3903675370269144"/>
    <n v="0.11814401626051778"/>
    <m/>
    <m/>
    <m/>
    <m/>
    <m/>
    <m/>
    <m/>
    <m/>
    <m/>
    <m/>
    <m/>
    <m/>
    <m/>
    <m/>
    <m/>
    <n v="4.76"/>
    <n v="1.4221111067704943"/>
  </r>
  <r>
    <n v="58"/>
    <x v="58"/>
    <s v="Tantri"/>
    <s v="TP1"/>
    <s v="Female"/>
    <x v="1"/>
    <s v="P1-06"/>
    <n v="6"/>
    <n v="4.6414756526268901"/>
    <n v="3"/>
    <n v="2"/>
    <n v="1"/>
    <n v="5"/>
    <n v="6"/>
    <n v="4"/>
    <n v="7"/>
    <n v="8"/>
    <n v="9"/>
    <n v="10"/>
    <n v="4.0542604535788609"/>
    <n v="1.2004566896970117"/>
    <n v="0.48915983732510909"/>
    <n v="0.35395793293356198"/>
    <n v="0.11814401626051778"/>
    <s v="Graduate Student"/>
    <s v="a) None"/>
    <s v="c) Bachelor's degree 学士号"/>
    <s v="a) AutoCAD, b) SketchUp, c) Revit"/>
    <s v="c) Building constraints 建物の制約, d) Client preferences お客様のご希望"/>
    <n v="5"/>
    <n v="6"/>
    <n v="6"/>
    <n v="6"/>
    <n v="5"/>
    <n v="7"/>
    <n v="6"/>
    <n v="7"/>
    <n v="7"/>
    <n v="4"/>
    <n v="4.76"/>
    <n v="1.4221111067704943"/>
  </r>
  <r>
    <n v="59"/>
    <x v="59"/>
    <s v="Tantri"/>
    <s v="TP1"/>
    <s v="Female"/>
    <x v="2"/>
    <s v="P2-04"/>
    <n v="4"/>
    <n v="3.7220473925356599"/>
    <n v="5"/>
    <n v="4"/>
    <n v="2"/>
    <n v="1"/>
    <n v="6"/>
    <n v="3"/>
    <n v="7"/>
    <n v="8"/>
    <n v="9"/>
    <n v="10"/>
    <n v="4.0542604535788609"/>
    <n v="1.2004566896970117"/>
    <n v="-0.27673889769988258"/>
    <n v="0.38395468469883909"/>
    <n v="0.11814401626051778"/>
    <m/>
    <m/>
    <m/>
    <m/>
    <m/>
    <m/>
    <m/>
    <m/>
    <m/>
    <m/>
    <m/>
    <m/>
    <m/>
    <m/>
    <m/>
    <n v="4.76"/>
    <n v="1.4221111067704943"/>
  </r>
  <r>
    <n v="60"/>
    <x v="60"/>
    <s v="Tantri"/>
    <s v="TP1"/>
    <s v="Female"/>
    <x v="3"/>
    <s v="P3-06"/>
    <n v="6"/>
    <n v="6.0535753783445401"/>
    <n v="5"/>
    <n v="4"/>
    <n v="2"/>
    <n v="1"/>
    <n v="6"/>
    <n v="3"/>
    <n v="7"/>
    <n v="8"/>
    <n v="9"/>
    <n v="10"/>
    <n v="4.0542604535788609"/>
    <n v="1.2004566896970117"/>
    <n v="1.6654619378815696"/>
    <n v="9.9677005405812188E-2"/>
    <n v="0.11814401626051778"/>
    <m/>
    <m/>
    <m/>
    <m/>
    <m/>
    <m/>
    <m/>
    <m/>
    <m/>
    <m/>
    <m/>
    <m/>
    <m/>
    <m/>
    <m/>
    <n v="4.76"/>
    <n v="1.4221111067704943"/>
  </r>
  <r>
    <n v="61"/>
    <x v="61"/>
    <s v="Watanabe Akito"/>
    <s v="AW7"/>
    <s v="Male"/>
    <x v="1"/>
    <s v="P1-04"/>
    <n v="4"/>
    <n v="5.00963449499221"/>
    <n v="1"/>
    <n v="2"/>
    <n v="3"/>
    <n v="5"/>
    <n v="6"/>
    <n v="4"/>
    <n v="7"/>
    <n v="10"/>
    <n v="9"/>
    <n v="8"/>
    <n v="4.0542604535788609"/>
    <n v="1.2004566896970117"/>
    <n v="0.79584215708313477"/>
    <n v="0.29065423832836296"/>
    <n v="0.11814401626051778"/>
    <s v="Architect"/>
    <s v="a) None"/>
    <s v="a) High school diploma 高等学校卒業資格"/>
    <s v="d) Rhino, ArchiCAD"/>
    <s v="e) Environmental factors 環境要因"/>
    <n v="5"/>
    <n v="6"/>
    <n v="7"/>
    <n v="6"/>
    <n v="6"/>
    <n v="7"/>
    <n v="5"/>
    <n v="6"/>
    <n v="6"/>
    <n v="5"/>
    <n v="4.76"/>
    <n v="1.4221111067704943"/>
  </r>
  <r>
    <n v="62"/>
    <x v="62"/>
    <s v="Watanabe Akito"/>
    <s v="AW7"/>
    <s v="Male"/>
    <x v="2"/>
    <s v="P2-03"/>
    <n v="3"/>
    <n v="3.3810580167354498"/>
    <n v="1"/>
    <n v="2"/>
    <n v="3"/>
    <n v="4"/>
    <n v="7"/>
    <n v="5"/>
    <n v="6"/>
    <n v="10"/>
    <n v="9"/>
    <n v="8"/>
    <n v="4.0542604535788609"/>
    <n v="1.2004566896970117"/>
    <n v="-0.56078860871967273"/>
    <n v="0.34089510293806208"/>
    <n v="0.11814401626051778"/>
    <m/>
    <m/>
    <m/>
    <m/>
    <m/>
    <m/>
    <m/>
    <m/>
    <m/>
    <m/>
    <m/>
    <m/>
    <m/>
    <m/>
    <m/>
    <n v="4.76"/>
    <n v="1.4221111067704943"/>
  </r>
  <r>
    <n v="63"/>
    <x v="63"/>
    <s v="Watanabe Akito"/>
    <s v="AW7"/>
    <s v="Male"/>
    <x v="3"/>
    <s v="P3-06"/>
    <n v="6"/>
    <n v="6.0535753783445401"/>
    <n v="1"/>
    <n v="2"/>
    <n v="3"/>
    <n v="4"/>
    <n v="7"/>
    <n v="5"/>
    <n v="6"/>
    <n v="9"/>
    <n v="8"/>
    <n v="10"/>
    <n v="4.0542604535788609"/>
    <n v="1.2004566896970117"/>
    <n v="1.6654619378815696"/>
    <n v="9.9677005405812188E-2"/>
    <n v="0.11814401626051778"/>
    <m/>
    <m/>
    <m/>
    <m/>
    <m/>
    <m/>
    <m/>
    <m/>
    <m/>
    <m/>
    <m/>
    <m/>
    <m/>
    <m/>
    <m/>
    <n v="4.76"/>
    <n v="1.4221111067704943"/>
  </r>
  <r>
    <n v="64"/>
    <x v="64"/>
    <s v="Kazuki Morinaga"/>
    <s v="KM5"/>
    <s v="Male"/>
    <x v="1"/>
    <s v="P1-04"/>
    <n v="4"/>
    <n v="5.00963449499221"/>
    <n v="1"/>
    <n v="2"/>
    <n v="3"/>
    <n v="4"/>
    <n v="6"/>
    <n v="5"/>
    <n v="7"/>
    <n v="8"/>
    <n v="9"/>
    <n v="10"/>
    <n v="4.0542604535788609"/>
    <n v="1.2004566896970117"/>
    <n v="0.79584215708313477"/>
    <n v="0.29065423832836296"/>
    <n v="0.11814401626051778"/>
    <s v="Architect"/>
    <s v="b) Less than 1 year"/>
    <s v="a) High school diploma 高等学校卒業資格"/>
    <s v="d) Rhino"/>
    <s v="a) Limited space 限られたスペース"/>
    <n v="5"/>
    <n v="7"/>
    <n v="7"/>
    <n v="7"/>
    <n v="5"/>
    <n v="7"/>
    <n v="6"/>
    <n v="7"/>
    <n v="3"/>
    <n v="7"/>
    <n v="4.76"/>
    <n v="1.4221111067704943"/>
  </r>
  <r>
    <n v="65"/>
    <x v="65"/>
    <s v="Kazuki Morinaga"/>
    <s v="KM5"/>
    <s v="Male"/>
    <x v="2"/>
    <s v="P2-04"/>
    <n v="4"/>
    <n v="3.7220473925356599"/>
    <n v="1"/>
    <n v="2"/>
    <n v="3"/>
    <n v="4"/>
    <n v="6"/>
    <n v="5"/>
    <n v="7"/>
    <n v="8"/>
    <n v="9"/>
    <n v="10"/>
    <n v="4.0542604535788609"/>
    <n v="1.2004566896970117"/>
    <n v="-0.27673889769988258"/>
    <n v="0.38395468469883909"/>
    <n v="0.11814401626051778"/>
    <m/>
    <m/>
    <m/>
    <m/>
    <m/>
    <m/>
    <m/>
    <m/>
    <m/>
    <m/>
    <m/>
    <m/>
    <m/>
    <m/>
    <m/>
    <n v="4.76"/>
    <n v="1.4221111067704943"/>
  </r>
  <r>
    <n v="66"/>
    <x v="66"/>
    <s v="Kazuki Morinaga"/>
    <s v="KM5"/>
    <s v="Male"/>
    <x v="3"/>
    <s v="P3-06"/>
    <n v="6"/>
    <n v="6.0535753783445401"/>
    <n v="1"/>
    <n v="2"/>
    <n v="3"/>
    <n v="5"/>
    <n v="6"/>
    <n v="4"/>
    <n v="7"/>
    <n v="8"/>
    <n v="9"/>
    <n v="10"/>
    <n v="4.0542604535788609"/>
    <n v="1.2004566896970117"/>
    <n v="1.6654619378815696"/>
    <n v="9.9677005405812188E-2"/>
    <n v="0.11814401626051778"/>
    <m/>
    <m/>
    <m/>
    <m/>
    <m/>
    <m/>
    <m/>
    <m/>
    <m/>
    <m/>
    <m/>
    <m/>
    <m/>
    <m/>
    <m/>
    <n v="4.76"/>
    <n v="1.4221111067704943"/>
  </r>
  <r>
    <n v="67"/>
    <x v="67"/>
    <s v="Kamazuka Silvia Harumi"/>
    <s v="HK4"/>
    <s v="Female"/>
    <x v="1"/>
    <s v="P1-01"/>
    <n v="1"/>
    <n v="2.16753707666108"/>
    <n v="1"/>
    <n v="2"/>
    <n v="3"/>
    <n v="4"/>
    <n v="5"/>
    <n v="6"/>
    <n v="7"/>
    <n v="9"/>
    <n v="10"/>
    <n v="8"/>
    <n v="4.0542604535788609"/>
    <n v="1.2004566896970117"/>
    <n v="-1.571671342340538"/>
    <n v="0.11601753478360838"/>
    <n v="0.11814401626051778"/>
    <s v="Biologist"/>
    <s v="a) None"/>
    <s v="c) Bachelor's degree 学士号"/>
    <s v="b) SketchUp, e) ArcGIS, QGIS"/>
    <s v="I have never designed facades"/>
    <n v="2"/>
    <n v="6"/>
    <n v="7"/>
    <n v="6"/>
    <n v="7"/>
    <n v="6"/>
    <n v="5"/>
    <n v="7"/>
    <n v="5"/>
    <n v="6"/>
    <n v="4.76"/>
    <n v="1.4221111067704943"/>
  </r>
  <r>
    <n v="68"/>
    <x v="68"/>
    <s v="Kamazuka Silvia Harumi"/>
    <s v="HK4"/>
    <s v="Female"/>
    <x v="2"/>
    <s v="P2-02"/>
    <n v="2"/>
    <n v="2.7596209841446999"/>
    <n v="1"/>
    <n v="2"/>
    <n v="3"/>
    <n v="4"/>
    <n v="5"/>
    <n v="6"/>
    <n v="7"/>
    <n v="9"/>
    <n v="10"/>
    <n v="8"/>
    <n v="4.0542604535788609"/>
    <n v="1.2004566896970117"/>
    <n v="-1.0784557914879216"/>
    <n v="0.22302487195707932"/>
    <n v="0.11814401626051778"/>
    <m/>
    <m/>
    <m/>
    <m/>
    <m/>
    <m/>
    <m/>
    <m/>
    <m/>
    <m/>
    <m/>
    <m/>
    <m/>
    <m/>
    <m/>
    <n v="4.76"/>
    <n v="1.4221111067704943"/>
  </r>
  <r>
    <n v="69"/>
    <x v="69"/>
    <s v="Kamazuka Silvia Harumi"/>
    <s v="HK4"/>
    <s v="Female"/>
    <x v="3"/>
    <s v="P3-08"/>
    <n v="8"/>
    <n v="5.8160472654821902"/>
    <n v="1"/>
    <n v="2"/>
    <n v="3"/>
    <n v="4"/>
    <n v="5"/>
    <n v="6"/>
    <n v="7"/>
    <n v="9"/>
    <n v="10"/>
    <n v="8"/>
    <n v="4.0542604535788609"/>
    <n v="1.2004566896970117"/>
    <n v="1.467597146172757"/>
    <n v="0.1358968380369649"/>
    <n v="0.11814401626051778"/>
    <m/>
    <m/>
    <m/>
    <m/>
    <m/>
    <m/>
    <m/>
    <m/>
    <m/>
    <m/>
    <m/>
    <m/>
    <m/>
    <m/>
    <m/>
    <n v="4.76"/>
    <n v="1.4221111067704943"/>
  </r>
  <r>
    <n v="70"/>
    <x v="70"/>
    <s v="Ekrima"/>
    <s v="EA2"/>
    <s v="Female"/>
    <x v="1"/>
    <s v="P1-03"/>
    <n v="3"/>
    <n v="4.0709468205657604"/>
    <n v="1"/>
    <n v="2"/>
    <n v="3"/>
    <n v="4"/>
    <n v="5"/>
    <n v="6"/>
    <n v="7"/>
    <n v="9"/>
    <n v="8"/>
    <n v="10"/>
    <n v="4.0542604535788609"/>
    <n v="1.2004566896970117"/>
    <n v="1.3900015827402367E-2"/>
    <n v="0.39890374235618492"/>
    <n v="0.11814401626051778"/>
    <s v="Graduate Student"/>
    <s v="a) None"/>
    <s v="c) Bachelor's degree 学士号"/>
    <s v="a) AutoCAD"/>
    <s v="b) Limited budget 限られた予算, e) Environmental factors 環境要因"/>
    <n v="7"/>
    <n v="5"/>
    <n v="6"/>
    <n v="5"/>
    <n v="6"/>
    <n v="6"/>
    <n v="6"/>
    <n v="7"/>
    <n v="7"/>
    <n v="5"/>
    <n v="4.76"/>
    <n v="1.4221111067704943"/>
  </r>
  <r>
    <n v="71"/>
    <x v="71"/>
    <s v="Ekrima"/>
    <s v="EA2"/>
    <s v="Female"/>
    <x v="2"/>
    <s v="P2-02"/>
    <n v="2"/>
    <n v="2.7596209841446999"/>
    <n v="1"/>
    <n v="2"/>
    <n v="3"/>
    <n v="4"/>
    <n v="5"/>
    <n v="6"/>
    <n v="7"/>
    <n v="8"/>
    <n v="9"/>
    <n v="10"/>
    <n v="4.0542604535788609"/>
    <n v="1.2004566896970117"/>
    <n v="-1.0784557914879216"/>
    <n v="0.22302487195707932"/>
    <n v="0.11814401626051778"/>
    <m/>
    <m/>
    <m/>
    <m/>
    <m/>
    <m/>
    <m/>
    <m/>
    <m/>
    <m/>
    <m/>
    <m/>
    <m/>
    <m/>
    <m/>
    <n v="4.76"/>
    <n v="1.4221111067704943"/>
  </r>
  <r>
    <n v="72"/>
    <x v="72"/>
    <s v="Ekrima"/>
    <s v="EA2"/>
    <s v="Female"/>
    <x v="3"/>
    <s v="P3-02"/>
    <n v="2"/>
    <n v="2.44814100940693"/>
    <n v="1"/>
    <n v="2"/>
    <n v="3"/>
    <n v="4"/>
    <n v="5"/>
    <n v="6"/>
    <n v="7"/>
    <n v="9"/>
    <n v="10"/>
    <n v="8"/>
    <n v="4.0542604535788609"/>
    <n v="1.2004566896970117"/>
    <n v="-1.337923690172701"/>
    <n v="0.16300760324843333"/>
    <n v="0.11814401626051778"/>
    <m/>
    <m/>
    <m/>
    <m/>
    <m/>
    <m/>
    <m/>
    <m/>
    <m/>
    <m/>
    <m/>
    <m/>
    <m/>
    <m/>
    <m/>
    <n v="4.76"/>
    <n v="1.4221111067704943"/>
  </r>
  <r>
    <n v="73"/>
    <x v="73"/>
    <s v="Viryanando Evan Rahardja"/>
    <s v="VE9"/>
    <s v="Male"/>
    <x v="1"/>
    <s v="P1-04"/>
    <n v="4"/>
    <n v="5.00963449499221"/>
    <n v="1"/>
    <n v="2"/>
    <n v="3"/>
    <n v="5"/>
    <n v="6"/>
    <n v="4"/>
    <n v="7"/>
    <n v="10"/>
    <n v="9"/>
    <n v="8"/>
    <n v="4.0542604535788609"/>
    <n v="1.2004566896970117"/>
    <n v="0.79584215708313477"/>
    <n v="0.29065423832836296"/>
    <n v="0.11814401626051778"/>
    <s v="Biologist"/>
    <s v="a) None"/>
    <s v="c) Bachelor's degree 学士号"/>
    <s v="none"/>
    <s v="none"/>
    <n v="6"/>
    <n v="5"/>
    <n v="7"/>
    <n v="4"/>
    <n v="4"/>
    <n v="6"/>
    <n v="6"/>
    <n v="6"/>
    <n v="6"/>
    <n v="6"/>
    <n v="4.76"/>
    <n v="1.4221111067704943"/>
  </r>
  <r>
    <n v="74"/>
    <x v="74"/>
    <s v="Viryanando Evan Rahardja"/>
    <s v="VE9"/>
    <s v="Male"/>
    <x v="2"/>
    <s v="P2-06"/>
    <n v="6"/>
    <n v="3.6741751246223799"/>
    <n v="1"/>
    <n v="2"/>
    <n v="3"/>
    <n v="4"/>
    <n v="6"/>
    <n v="5"/>
    <n v="7"/>
    <n v="9"/>
    <n v="10"/>
    <n v="8"/>
    <n v="4.0542604535788609"/>
    <n v="1.2004566896970117"/>
    <n v="-0.31661727758992481"/>
    <n v="0.37943886698395213"/>
    <n v="0.11814401626051778"/>
    <m/>
    <m/>
    <m/>
    <m/>
    <m/>
    <m/>
    <m/>
    <m/>
    <m/>
    <m/>
    <m/>
    <m/>
    <m/>
    <m/>
    <m/>
    <n v="4.76"/>
    <n v="1.4221111067704943"/>
  </r>
  <r>
    <n v="75"/>
    <x v="75"/>
    <s v="Viryanando Evan Rahardja"/>
    <s v="VE9"/>
    <s v="Male"/>
    <x v="3"/>
    <s v="P3-07"/>
    <n v="7"/>
    <n v="6.1751236847401296"/>
    <n v="1"/>
    <n v="2"/>
    <n v="3"/>
    <n v="4"/>
    <n v="6"/>
    <n v="5"/>
    <n v="7"/>
    <n v="9"/>
    <n v="10"/>
    <n v="8"/>
    <n v="4.0542604535788609"/>
    <n v="1.2004566896970117"/>
    <n v="1.7667136593628898"/>
    <n v="8.3778647229409364E-2"/>
    <n v="0.11814401626051778"/>
    <m/>
    <m/>
    <m/>
    <m/>
    <m/>
    <m/>
    <m/>
    <m/>
    <m/>
    <m/>
    <m/>
    <m/>
    <m/>
    <m/>
    <m/>
    <n v="4.76"/>
    <n v="1.4221111067704943"/>
  </r>
  <r>
    <n v="76"/>
    <x v="76"/>
    <s v="GUAN WENYUAN"/>
    <s v="WY8"/>
    <s v="Female"/>
    <x v="1"/>
    <s v="P1-04"/>
    <n v="4"/>
    <n v="5.00963449499221"/>
    <n v="1"/>
    <n v="2"/>
    <n v="4"/>
    <n v="3"/>
    <n v="5"/>
    <n v="6"/>
    <n v="9"/>
    <n v="10"/>
    <n v="8"/>
    <n v="7"/>
    <n v="4.0542604535788609"/>
    <n v="1.2004566896970117"/>
    <n v="0.79584215708313477"/>
    <n v="0.29065423832836296"/>
    <n v="0.11814401626051778"/>
    <s v="Civil engineer"/>
    <s v="a) None"/>
    <s v="c) Bachelor's degree 学士号"/>
    <s v="a) AutoCAD, c) Revit"/>
    <s v="b) Limited budget 限られた予算, e) Environmental factors 環境要因"/>
    <n v="6"/>
    <n v="6"/>
    <n v="7"/>
    <n v="4"/>
    <n v="4"/>
    <n v="5"/>
    <n v="7"/>
    <n v="6"/>
    <n v="5"/>
    <n v="4"/>
    <n v="4.76"/>
    <n v="1.4221111067704943"/>
  </r>
  <r>
    <n v="77"/>
    <x v="77"/>
    <s v="GUAN WENYUAN"/>
    <s v="WY8"/>
    <s v="Female"/>
    <x v="2"/>
    <s v="P2-10"/>
    <n v="10"/>
    <n v="3.65898607536396"/>
    <n v="1"/>
    <n v="2"/>
    <n v="3"/>
    <n v="5"/>
    <n v="8"/>
    <n v="4"/>
    <n v="7"/>
    <n v="9"/>
    <n v="10"/>
    <n v="6"/>
    <n v="4.0542604535788609"/>
    <n v="1.2004566896970117"/>
    <n v="-0.32927000333070394"/>
    <n v="0.37789159857347465"/>
    <n v="0.11814401626051778"/>
    <m/>
    <m/>
    <m/>
    <m/>
    <m/>
    <m/>
    <m/>
    <m/>
    <m/>
    <m/>
    <m/>
    <m/>
    <m/>
    <m/>
    <m/>
    <n v="4.76"/>
    <n v="1.4221111067704943"/>
  </r>
  <r>
    <n v="78"/>
    <x v="78"/>
    <s v="GUAN WENYUAN"/>
    <s v="WY8"/>
    <s v="Female"/>
    <x v="3"/>
    <s v="P3-06"/>
    <n v="6"/>
    <n v="6.0535753783445401"/>
    <n v="1"/>
    <n v="3"/>
    <n v="2"/>
    <n v="5"/>
    <n v="8"/>
    <n v="4"/>
    <n v="7"/>
    <n v="9"/>
    <n v="10"/>
    <n v="6"/>
    <n v="4.0542604535788609"/>
    <n v="1.2004566896970117"/>
    <n v="1.6654619378815696"/>
    <n v="9.9677005405812188E-2"/>
    <n v="0.11814401626051778"/>
    <m/>
    <m/>
    <m/>
    <m/>
    <m/>
    <m/>
    <m/>
    <m/>
    <m/>
    <m/>
    <m/>
    <m/>
    <m/>
    <m/>
    <m/>
    <n v="4.76"/>
    <n v="1.422111106770494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41C952-7BDE-49F9-BBF8-312EDDFADD99}" name="PivotAccuracyRankings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H34" firstHeaderRow="0" firstDataRow="1" firstDataCol="1" rowPageCount="1" colPageCount="1"/>
  <pivotFields count="9">
    <pivotField axis="axisRow" showAll="0">
      <items count="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m="1" x="3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axis="axisPage" multipleItemSelectionAllowed="1" showAll="0">
      <items count="4">
        <item x="0"/>
        <item x="1"/>
        <item x="2"/>
        <item t="default"/>
      </items>
    </pivotField>
    <pivotField dataField="1" showAll="0"/>
    <pivotField dataField="1" showAll="0"/>
    <pivotField dataField="1" numFmtId="2" showAll="0"/>
    <pivotField dataField="1" showAll="0"/>
    <pivotField dataField="1" showAll="0"/>
    <pivotField dataField="1" showAll="0"/>
    <pivotField dataField="1" numFmtId="2" showAll="0"/>
  </pivotFields>
  <rowFields count="1">
    <field x="0"/>
  </rowFields>
  <rowItems count="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pageFields count="1">
    <pageField fld="1" hier="-1"/>
  </pageFields>
  <dataFields count="7">
    <dataField name=" CICA score" fld="3" baseField="0" baseItem="0"/>
    <dataField name=" Participant score" fld="4" baseField="0" baseItem="0"/>
    <dataField name=" CICA ranking" fld="5" baseField="0" baseItem="0"/>
    <dataField name=" Participant Ranking" fld="6" baseField="0" baseItem="0"/>
    <dataField name=" Ranking SD" fld="7" baseField="0" baseItem="0"/>
    <dataField name=" Average SD" fld="8" baseField="0" baseItem="0"/>
    <dataField name=" Façade N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0DEF31-BABF-46C0-ABC9-8972A23A7679}" name="PivotTable7" cacheId="1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5" rowHeaderCaption="Pattern">
  <location ref="A3:K7" firstHeaderRow="0" firstDataRow="1" firstDataCol="1"/>
  <pivotFields count="41">
    <pivotField showAll="0"/>
    <pivotField showAll="0" sortType="ascending"/>
    <pivotField showAll="0"/>
    <pivotField showAll="0"/>
    <pivotField showAll="0"/>
    <pivotField axis="axisRow" showAll="0" sortType="ascending">
      <items count="5">
        <item x="1"/>
        <item x="2"/>
        <item x="3"/>
        <item n=" Original Ranking" h="1" x="0"/>
        <item t="default"/>
      </items>
    </pivotField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numFmtId="9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4">
    <i>
      <x/>
    </i>
    <i>
      <x v="1"/>
    </i>
    <i>
      <x v="2"/>
    </i>
    <i t="grand">
      <x/>
    </i>
  </rowItems>
  <colFields count="1">
    <field x="-2"/>
  </colFields>
  <colItems count="10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</colItems>
  <dataFields count="10">
    <dataField name=" LV1" fld="9" subtotal="average" baseField="5" baseItem="0"/>
    <dataField name=" LV2" fld="10" subtotal="average" baseField="5" baseItem="0"/>
    <dataField name=" LV3" fld="11" subtotal="average" baseField="5" baseItem="0"/>
    <dataField name=" LV4" fld="12" subtotal="average" baseField="5" baseItem="0"/>
    <dataField name=" LV5" fld="13" subtotal="average" baseField="5" baseItem="0"/>
    <dataField name=" LV6" fld="14" subtotal="average" baseField="5" baseItem="0"/>
    <dataField name=" LV7" fld="15" subtotal="average" baseField="5" baseItem="0"/>
    <dataField name=" LV8" fld="16" subtotal="average" baseField="5" baseItem="0"/>
    <dataField name=" LV9" fld="17" subtotal="average" baseField="5" baseItem="0"/>
    <dataField name=" LV10" fld="18" subtotal="average" baseField="5" baseItem="0"/>
  </dataFields>
  <formats count="1">
    <format dxfId="39">
      <pivotArea outline="0" collapsedLevelsAreSubtotals="1" fieldPosition="0"/>
    </format>
  </formats>
  <chartFormats count="100">
    <chartFormat chart="26" format="9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9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6" format="9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6" format="9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26" format="9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26" format="9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26" format="9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26" format="9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26" format="10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26" format="10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27" format="10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7" format="10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7" format="10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7" format="10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27" format="10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27" format="10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27" format="10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27" format="10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27" format="11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27" format="11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31" format="13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1" format="13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1" format="13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1" format="13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31" format="13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31" format="13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31" format="13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31" format="13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31" format="14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31" format="14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18" format="14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14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8" format="14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8" format="14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8" format="14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8" format="14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18" format="14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18" format="14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18" format="15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18" format="15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36" format="15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6" format="15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6" format="15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6" format="15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36" format="15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36" format="15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36" format="15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36" format="15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36" format="16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36" format="16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37" format="16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7" format="16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7" format="16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7" format="16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37" format="16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37" format="16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37" format="16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37" format="16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37" format="17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37" format="17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39" format="15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9" format="15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9" format="15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9" format="15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39" format="15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39" format="15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39" format="15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39" format="15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39" format="16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39" format="16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40" format="15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0" format="15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0" format="15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0" format="15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40" format="15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40" format="15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40" format="15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40" format="15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40" format="16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40" format="16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41" format="16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1" format="16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1" format="16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1" format="16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41" format="16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41" format="16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41" format="16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41" format="16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41" format="17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41" format="17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4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2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2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42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42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42" format="6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42" format="7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42" format="8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42" format="9" series="1">
      <pivotArea type="data" outline="0" fieldPosition="0">
        <references count="1">
          <reference field="4294967294" count="1" selected="0">
            <x v="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44CBA1-3087-4439-BC1A-8A26502A57CE}" name="PivotTable1" cacheId="1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2" rowHeaderCaption=" Pattern">
  <location ref="A4:D8" firstHeaderRow="0" firstDataRow="1" firstDataCol="1"/>
  <pivotFields count="41">
    <pivotField showAll="0"/>
    <pivotField showAll="0" sortType="ascending"/>
    <pivotField showAll="0"/>
    <pivotField showAll="0"/>
    <pivotField showAll="0"/>
    <pivotField axis="axisRow" showAll="0">
      <items count="5">
        <item x="1"/>
        <item x="2"/>
        <item x="3"/>
        <item h="1" x="0"/>
        <item t="default"/>
      </items>
    </pivotField>
    <pivotField showAll="0"/>
    <pivotField name="Façade Variation2"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numFmtId="9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4">
    <i>
      <x/>
    </i>
    <i>
      <x v="1"/>
    </i>
    <i>
      <x v="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g. Chosen Façade" fld="7" subtotal="average" baseField="5" baseItem="1"/>
    <dataField name="Avg. CICA Score" fld="8" subtotal="average" baseField="5" baseItem="0" numFmtId="2"/>
    <dataField name=" Mean CICA Score" fld="19" subtotal="average" baseField="1" baseItem="0" numFmtId="165"/>
  </dataFields>
  <formats count="6">
    <format dxfId="32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31">
      <pivotArea collapsedLevelsAreSubtotals="1" fieldPosition="0">
        <references count="2">
          <reference field="4294967294" count="1" selected="0">
            <x v="1"/>
          </reference>
          <reference field="5" count="0"/>
        </references>
      </pivotArea>
    </format>
    <format dxfId="30">
      <pivotArea collapsedLevelsAreSubtotals="1" fieldPosition="0">
        <references count="2">
          <reference field="4294967294" count="1" selected="0">
            <x v="0"/>
          </reference>
          <reference field="5" count="0"/>
        </references>
      </pivotArea>
    </format>
    <format dxfId="29">
      <pivotArea outline="0" fieldPosition="0">
        <references count="1">
          <reference field="4294967294" count="1">
            <x v="1"/>
          </reference>
        </references>
      </pivotArea>
    </format>
    <format dxfId="28">
      <pivotArea field="5" grandRow="1" outline="0" collapsedLevelsAreSubtotals="1" axis="axisRow" fieldPosition="0">
        <references count="1">
          <reference field="4294967294" count="1" selected="0">
            <x v="1"/>
          </reference>
        </references>
      </pivotArea>
    </format>
    <format dxfId="27">
      <pivotArea field="5" grandRow="1" outline="0" collapsedLevelsAreSubtotals="1" axis="axisRow" fieldPosition="0">
        <references count="1">
          <reference field="4294967294" count="1" selected="0">
            <x v="2"/>
          </reference>
        </references>
      </pivotArea>
    </format>
  </formats>
  <chartFormats count="22">
    <chartFormat chart="5" format="3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5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2" format="69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6" format="7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7" format="7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8" format="7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9" format="8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2" format="79">
      <pivotArea type="data" outline="0" fieldPosition="0">
        <references count="2">
          <reference field="4294967294" count="1" selected="0">
            <x v="2"/>
          </reference>
          <reference field="5" count="1" selected="0">
            <x v="1"/>
          </reference>
        </references>
      </pivotArea>
    </chartFormat>
    <chartFormat chart="12" format="8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8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9" format="9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9" format="9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9" format="10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9" format="101">
      <pivotArea type="data" outline="0" fieldPosition="0">
        <references count="2">
          <reference field="4294967294" count="1" selected="0">
            <x v="2"/>
          </reference>
          <reference field="5" count="1" selected="0">
            <x v="1"/>
          </reference>
        </references>
      </pivotArea>
    </chartFormat>
    <chartFormat chart="55" format="10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5" format="10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5" format="10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5" format="109">
      <pivotArea type="data" outline="0" fieldPosition="0">
        <references count="2">
          <reference field="4294967294" count="1" selected="0">
            <x v="2"/>
          </reference>
          <reference field="5" count="1" selected="0">
            <x v="1"/>
          </reference>
        </references>
      </pivotArea>
    </chartFormat>
    <chartFormat chart="60" format="1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0" format="11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0" format="11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0" format="117">
      <pivotArea type="data" outline="0" fieldPosition="0">
        <references count="2">
          <reference field="4294967294" count="1" selected="0">
            <x v="2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662A22-0AB4-4A23-BBB7-13E49E5086FD}" name="PivotTable6" cacheId="2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 chartFormat="21">
  <location ref="A4:B14" firstHeaderRow="1" firstDataRow="1" firstDataCol="1"/>
  <pivotFields count="41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9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dataField="1" compact="0" outline="0" showAll="0" defaultSubtotal="0">
      <items count="26">
        <item m="1" x="19"/>
        <item m="1" x="24"/>
        <item x="2"/>
        <item m="1" x="18"/>
        <item m="1" x="20"/>
        <item m="1" x="12"/>
        <item m="1" x="21"/>
        <item m="1" x="14"/>
        <item x="4"/>
        <item m="1" x="17"/>
        <item m="1" x="22"/>
        <item m="1" x="25"/>
        <item x="6"/>
        <item m="1" x="23"/>
        <item h="1" x="0"/>
        <item m="1" x="16"/>
        <item x="1"/>
        <item m="1" x="15"/>
        <item m="1" x="11"/>
        <item x="3"/>
        <item m="1" x="13"/>
        <item x="8"/>
        <item x="9"/>
        <item x="7"/>
        <item x="5"/>
        <item x="1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24"/>
  </rowFields>
  <rowItems count="10">
    <i>
      <x v="2"/>
    </i>
    <i>
      <x v="8"/>
    </i>
    <i>
      <x v="12"/>
    </i>
    <i>
      <x v="16"/>
    </i>
    <i>
      <x v="19"/>
    </i>
    <i>
      <x v="21"/>
    </i>
    <i>
      <x v="22"/>
    </i>
    <i>
      <x v="23"/>
    </i>
    <i>
      <x v="24"/>
    </i>
    <i>
      <x v="25"/>
    </i>
  </rowItems>
  <colItems count="1">
    <i/>
  </colItems>
  <dataFields count="1">
    <dataField name="Count of Q1" fld="24" subtotal="count" showDataAs="percentOfTotal" baseField="13" baseItem="0" numFmtId="10"/>
  </dataFields>
  <chartFormats count="4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4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4" count="1" selected="0">
            <x v="4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4" count="1" selected="0">
            <x v="7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24" count="1" selected="0">
            <x v="8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24" count="1" selected="0">
            <x v="2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0"/>
          </reference>
          <reference field="24" count="1" selected="0">
            <x v="3"/>
          </reference>
        </references>
      </pivotArea>
    </chartFormat>
    <chartFormat chart="0" format="8">
      <pivotArea type="data" outline="0" fieldPosition="0">
        <references count="2">
          <reference field="4294967294" count="1" selected="0">
            <x v="0"/>
          </reference>
          <reference field="24" count="1" selected="0">
            <x v="4"/>
          </reference>
        </references>
      </pivotArea>
    </chartFormat>
    <chartFormat chart="0" format="9">
      <pivotArea type="data" outline="0" fieldPosition="0">
        <references count="2">
          <reference field="4294967294" count="1" selected="0">
            <x v="0"/>
          </reference>
          <reference field="24" count="1" selected="0">
            <x v="7"/>
          </reference>
        </references>
      </pivotArea>
    </chartFormat>
    <chartFormat chart="0" format="10">
      <pivotArea type="data" outline="0" fieldPosition="0">
        <references count="2">
          <reference field="4294967294" count="1" selected="0">
            <x v="0"/>
          </reference>
          <reference field="24" count="1" selected="0">
            <x v="8"/>
          </reference>
        </references>
      </pivotArea>
    </chartFormat>
    <chartFormat chart="0" format="11">
      <pivotArea type="data" outline="0" fieldPosition="0">
        <references count="2">
          <reference field="4294967294" count="1" selected="0">
            <x v="0"/>
          </reference>
          <reference field="24" count="1" selected="0">
            <x v="5"/>
          </reference>
        </references>
      </pivotArea>
    </chartFormat>
    <chartFormat chart="0" format="12">
      <pivotArea type="data" outline="0" fieldPosition="0">
        <references count="2">
          <reference field="4294967294" count="1" selected="0">
            <x v="0"/>
          </reference>
          <reference field="24" count="1" selected="0">
            <x v="9"/>
          </reference>
        </references>
      </pivotArea>
    </chartFormat>
    <chartFormat chart="0" format="13">
      <pivotArea type="data" outline="0" fieldPosition="0">
        <references count="2">
          <reference field="4294967294" count="1" selected="0">
            <x v="0"/>
          </reference>
          <reference field="24" count="1" selected="0">
            <x v="10"/>
          </reference>
        </references>
      </pivotArea>
    </chartFormat>
    <chartFormat chart="0" format="14">
      <pivotArea type="data" outline="0" fieldPosition="0">
        <references count="2">
          <reference field="4294967294" count="1" selected="0">
            <x v="0"/>
          </reference>
          <reference field="24" count="1" selected="0">
            <x v="11"/>
          </reference>
        </references>
      </pivotArea>
    </chartFormat>
    <chartFormat chart="0" format="15">
      <pivotArea type="data" outline="0" fieldPosition="0">
        <references count="2">
          <reference field="4294967294" count="1" selected="0">
            <x v="0"/>
          </reference>
          <reference field="24" count="1" selected="0">
            <x v="12"/>
          </reference>
        </references>
      </pivotArea>
    </chartFormat>
    <chartFormat chart="0" format="16">
      <pivotArea type="data" outline="0" fieldPosition="0">
        <references count="2">
          <reference field="4294967294" count="1" selected="0">
            <x v="0"/>
          </reference>
          <reference field="24" count="1" selected="0">
            <x v="13"/>
          </reference>
        </references>
      </pivotArea>
    </chartFormat>
    <chartFormat chart="0" format="17">
      <pivotArea type="data" outline="0" fieldPosition="0">
        <references count="2">
          <reference field="4294967294" count="1" selected="0">
            <x v="0"/>
          </reference>
          <reference field="24" count="1" selected="0">
            <x v="14"/>
          </reference>
        </references>
      </pivotArea>
    </chartFormat>
    <chartFormat chart="0" format="18">
      <pivotArea type="data" outline="0" fieldPosition="0">
        <references count="2">
          <reference field="4294967294" count="1" selected="0">
            <x v="0"/>
          </reference>
          <reference field="24" count="1" selected="0">
            <x v="15"/>
          </reference>
        </references>
      </pivotArea>
    </chartFormat>
    <chartFormat chart="0" format="19">
      <pivotArea type="data" outline="0" fieldPosition="0">
        <references count="2">
          <reference field="4294967294" count="1" selected="0">
            <x v="0"/>
          </reference>
          <reference field="24" count="1" selected="0">
            <x v="16"/>
          </reference>
        </references>
      </pivotArea>
    </chartFormat>
    <chartFormat chart="0" format="20">
      <pivotArea type="data" outline="0" fieldPosition="0">
        <references count="2">
          <reference field="4294967294" count="1" selected="0">
            <x v="0"/>
          </reference>
          <reference field="24" count="1" selected="0">
            <x v="17"/>
          </reference>
        </references>
      </pivotArea>
    </chartFormat>
    <chartFormat chart="5" format="2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2">
      <pivotArea type="data" outline="0" fieldPosition="0">
        <references count="2">
          <reference field="4294967294" count="1" selected="0">
            <x v="0"/>
          </reference>
          <reference field="24" count="1" selected="0">
            <x v="2"/>
          </reference>
        </references>
      </pivotArea>
    </chartFormat>
    <chartFormat chart="5" format="23">
      <pivotArea type="data" outline="0" fieldPosition="0">
        <references count="2">
          <reference field="4294967294" count="1" selected="0">
            <x v="0"/>
          </reference>
          <reference field="24" count="1" selected="0">
            <x v="8"/>
          </reference>
        </references>
      </pivotArea>
    </chartFormat>
    <chartFormat chart="5" format="24">
      <pivotArea type="data" outline="0" fieldPosition="0">
        <references count="2">
          <reference field="4294967294" count="1" selected="0">
            <x v="0"/>
          </reference>
          <reference field="24" count="1" selected="0">
            <x v="16"/>
          </reference>
        </references>
      </pivotArea>
    </chartFormat>
    <chartFormat chart="5" format="25">
      <pivotArea type="data" outline="0" fieldPosition="0">
        <references count="2">
          <reference field="4294967294" count="1" selected="0">
            <x v="0"/>
          </reference>
          <reference field="24" count="1" selected="0">
            <x v="18"/>
          </reference>
        </references>
      </pivotArea>
    </chartFormat>
    <chartFormat chart="5" format="26">
      <pivotArea type="data" outline="0" fieldPosition="0">
        <references count="2">
          <reference field="4294967294" count="1" selected="0">
            <x v="0"/>
          </reference>
          <reference field="24" count="1" selected="0">
            <x v="19"/>
          </reference>
        </references>
      </pivotArea>
    </chartFormat>
    <chartFormat chart="6" format="2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8">
      <pivotArea type="data" outline="0" fieldPosition="0">
        <references count="2">
          <reference field="4294967294" count="1" selected="0">
            <x v="0"/>
          </reference>
          <reference field="24" count="1" selected="0">
            <x v="2"/>
          </reference>
        </references>
      </pivotArea>
    </chartFormat>
    <chartFormat chart="6" format="29">
      <pivotArea type="data" outline="0" fieldPosition="0">
        <references count="2">
          <reference field="4294967294" count="1" selected="0">
            <x v="0"/>
          </reference>
          <reference field="24" count="1" selected="0">
            <x v="8"/>
          </reference>
        </references>
      </pivotArea>
    </chartFormat>
    <chartFormat chart="6" format="30">
      <pivotArea type="data" outline="0" fieldPosition="0">
        <references count="2">
          <reference field="4294967294" count="1" selected="0">
            <x v="0"/>
          </reference>
          <reference field="24" count="1" selected="0">
            <x v="16"/>
          </reference>
        </references>
      </pivotArea>
    </chartFormat>
    <chartFormat chart="6" format="31">
      <pivotArea type="data" outline="0" fieldPosition="0">
        <references count="2">
          <reference field="4294967294" count="1" selected="0">
            <x v="0"/>
          </reference>
          <reference field="24" count="1" selected="0">
            <x v="18"/>
          </reference>
        </references>
      </pivotArea>
    </chartFormat>
    <chartFormat chart="6" format="32">
      <pivotArea type="data" outline="0" fieldPosition="0">
        <references count="2">
          <reference field="4294967294" count="1" selected="0">
            <x v="0"/>
          </reference>
          <reference field="24" count="1" selected="0">
            <x v="19"/>
          </reference>
        </references>
      </pivotArea>
    </chartFormat>
    <chartFormat chart="0" format="21">
      <pivotArea type="data" outline="0" fieldPosition="0">
        <references count="2">
          <reference field="4294967294" count="1" selected="0">
            <x v="0"/>
          </reference>
          <reference field="24" count="1" selected="0">
            <x v="18"/>
          </reference>
        </references>
      </pivotArea>
    </chartFormat>
    <chartFormat chart="0" format="22">
      <pivotArea type="data" outline="0" fieldPosition="0">
        <references count="2">
          <reference field="4294967294" count="1" selected="0">
            <x v="0"/>
          </reference>
          <reference field="24" count="1" selected="0">
            <x v="19"/>
          </reference>
        </references>
      </pivotArea>
    </chartFormat>
    <chartFormat chart="0" format="23">
      <pivotArea type="data" outline="0" fieldPosition="0">
        <references count="2">
          <reference field="4294967294" count="1" selected="0">
            <x v="0"/>
          </reference>
          <reference field="24" count="1" selected="0">
            <x v="20"/>
          </reference>
        </references>
      </pivotArea>
    </chartFormat>
    <chartFormat chart="0" format="24">
      <pivotArea type="data" outline="0" fieldPosition="0">
        <references count="2">
          <reference field="4294967294" count="1" selected="0">
            <x v="0"/>
          </reference>
          <reference field="24" count="1" selected="0">
            <x v="23"/>
          </reference>
        </references>
      </pivotArea>
    </chartFormat>
    <chartFormat chart="0" format="25">
      <pivotArea type="data" outline="0" fieldPosition="0">
        <references count="2">
          <reference field="4294967294" count="1" selected="0">
            <x v="0"/>
          </reference>
          <reference field="24" count="1" selected="0">
            <x v="21"/>
          </reference>
        </references>
      </pivotArea>
    </chartFormat>
    <chartFormat chart="0" format="26">
      <pivotArea type="data" outline="0" fieldPosition="0">
        <references count="2">
          <reference field="4294967294" count="1" selected="0">
            <x v="0"/>
          </reference>
          <reference field="24" count="1" selected="0">
            <x v="22"/>
          </reference>
        </references>
      </pivotArea>
    </chartFormat>
    <chartFormat chart="0" format="27">
      <pivotArea type="data" outline="0" fieldPosition="0">
        <references count="2">
          <reference field="4294967294" count="1" selected="0">
            <x v="0"/>
          </reference>
          <reference field="24" count="1" selected="0">
            <x v="24"/>
          </reference>
        </references>
      </pivotArea>
    </chartFormat>
    <chartFormat chart="0" format="28">
      <pivotArea type="data" outline="0" fieldPosition="0">
        <references count="2">
          <reference field="4294967294" count="1" selected="0">
            <x v="0"/>
          </reference>
          <reference field="24" count="1" selected="0">
            <x v="2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3EFD5B-4D67-4279-B0CB-F289088FC3B0}" name="PivotTable8" cacheId="2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 chartFormat="19">
  <location ref="D4:E7" firstHeaderRow="1" firstDataRow="1" firstDataCol="1"/>
  <pivotFields count="41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9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dataField="1" compact="0" outline="0" showAll="0" defaultSubtotal="0">
      <items count="4">
        <item x="1"/>
        <item x="2"/>
        <item h="1" x="0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25"/>
  </rowFields>
  <rowItems count="3">
    <i>
      <x/>
    </i>
    <i>
      <x v="1"/>
    </i>
    <i>
      <x v="3"/>
    </i>
  </rowItems>
  <colItems count="1">
    <i/>
  </colItems>
  <dataFields count="1">
    <dataField name="Count of Q2" fld="25" subtotal="count" showDataAs="percentOfTotal" baseField="0" baseItem="0" numFmtId="10"/>
  </dataFields>
  <chartFormats count="7"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6">
      <pivotArea type="data" outline="0" fieldPosition="0">
        <references count="2">
          <reference field="4294967294" count="1" selected="0">
            <x v="0"/>
          </reference>
          <reference field="25" count="1" selected="0">
            <x v="0"/>
          </reference>
        </references>
      </pivotArea>
    </chartFormat>
    <chartFormat chart="4" format="7">
      <pivotArea type="data" outline="0" fieldPosition="0">
        <references count="2">
          <reference field="4294967294" count="1" selected="0">
            <x v="0"/>
          </reference>
          <reference field="25" count="1" selected="0">
            <x v="1"/>
          </reference>
        </references>
      </pivotArea>
    </chartFormat>
    <chartFormat chart="3" format="5">
      <pivotArea type="data" outline="0" fieldPosition="0">
        <references count="2">
          <reference field="4294967294" count="1" selected="0">
            <x v="0"/>
          </reference>
          <reference field="25" count="1" selected="0">
            <x v="0"/>
          </reference>
        </references>
      </pivotArea>
    </chartFormat>
    <chartFormat chart="3" format="6">
      <pivotArea type="data" outline="0" fieldPosition="0">
        <references count="2">
          <reference field="4294967294" count="1" selected="0">
            <x v="0"/>
          </reference>
          <reference field="25" count="1" selected="0">
            <x v="1"/>
          </reference>
        </references>
      </pivotArea>
    </chartFormat>
    <chartFormat chart="3" format="7">
      <pivotArea type="data" outline="0" fieldPosition="0">
        <references count="2">
          <reference field="4294967294" count="1" selected="0">
            <x v="0"/>
          </reference>
          <reference field="2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A1CE35-3B4E-4D82-BF67-7AA81946E18E}" name="PivotTable1" cacheId="1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99">
  <location ref="A4:D83" firstHeaderRow="0" firstDataRow="1" firstDataCol="1" rowPageCount="1" colPageCount="1"/>
  <pivotFields count="41">
    <pivotField showAll="0"/>
    <pivotField axis="axisRow" showAll="0" sortType="ascending">
      <items count="192">
        <item m="1" x="79"/>
        <item m="1" x="80"/>
        <item m="1" x="81"/>
        <item m="1" x="82"/>
        <item m="1" x="83"/>
        <item m="1" x="84"/>
        <item m="1" x="85"/>
        <item m="1" x="86"/>
        <item m="1" x="87"/>
        <item m="1" x="88"/>
        <item m="1" x="89"/>
        <item m="1" x="90"/>
        <item m="1" x="91"/>
        <item m="1" x="92"/>
        <item m="1" x="93"/>
        <item m="1" x="94"/>
        <item m="1" x="95"/>
        <item m="1" x="96"/>
        <item m="1" x="97"/>
        <item m="1" x="98"/>
        <item m="1" x="99"/>
        <item m="1" x="100"/>
        <item m="1" x="101"/>
        <item m="1" x="102"/>
        <item m="1" x="103"/>
        <item m="1" x="104"/>
        <item m="1" x="105"/>
        <item m="1" x="106"/>
        <item m="1" x="107"/>
        <item m="1" x="108"/>
        <item m="1" x="109"/>
        <item m="1" x="110"/>
        <item m="1" x="111"/>
        <item m="1" x="112"/>
        <item m="1" x="113"/>
        <item m="1" x="114"/>
        <item m="1" x="115"/>
        <item m="1" x="116"/>
        <item m="1" x="117"/>
        <item m="1" x="118"/>
        <item m="1" x="119"/>
        <item m="1" x="120"/>
        <item m="1" x="121"/>
        <item m="1" x="122"/>
        <item m="1" x="123"/>
        <item m="1" x="124"/>
        <item m="1" x="125"/>
        <item m="1" x="126"/>
        <item m="1" x="127"/>
        <item m="1" x="128"/>
        <item m="1" x="129"/>
        <item m="1" x="130"/>
        <item m="1" x="131"/>
        <item m="1" x="132"/>
        <item m="1" x="133"/>
        <item m="1" x="134"/>
        <item m="1" x="135"/>
        <item m="1" x="136"/>
        <item m="1" x="137"/>
        <item m="1" x="138"/>
        <item m="1" x="139"/>
        <item m="1" x="140"/>
        <item m="1" x="141"/>
        <item m="1" x="142"/>
        <item m="1" x="143"/>
        <item m="1" x="144"/>
        <item m="1" x="145"/>
        <item m="1" x="146"/>
        <item m="1" x="147"/>
        <item m="1" x="148"/>
        <item m="1" x="149"/>
        <item m="1" x="150"/>
        <item m="1" x="151"/>
        <item m="1" x="152"/>
        <item m="1" x="153"/>
        <item m="1" x="154"/>
        <item m="1" x="155"/>
        <item m="1" x="156"/>
        <item m="1" x="157"/>
        <item x="1"/>
        <item x="2"/>
        <item x="3"/>
        <item m="1" x="184"/>
        <item m="1" x="188"/>
        <item m="1" x="185"/>
        <item m="1" x="189"/>
        <item m="1" x="186"/>
        <item m="1" x="190"/>
        <item m="1" x="187"/>
        <item m="1" x="183"/>
        <item m="1" x="158"/>
        <item x="4"/>
        <item x="5"/>
        <item x="6"/>
        <item m="1" x="159"/>
        <item x="7"/>
        <item x="8"/>
        <item x="9"/>
        <item m="1" x="160"/>
        <item x="10"/>
        <item x="11"/>
        <item x="12"/>
        <item m="1" x="161"/>
        <item x="13"/>
        <item x="14"/>
        <item x="15"/>
        <item m="1" x="162"/>
        <item x="16"/>
        <item x="17"/>
        <item x="18"/>
        <item m="1" x="163"/>
        <item x="19"/>
        <item x="20"/>
        <item x="21"/>
        <item m="1" x="164"/>
        <item x="22"/>
        <item x="23"/>
        <item x="24"/>
        <item m="1" x="165"/>
        <item x="25"/>
        <item x="26"/>
        <item x="27"/>
        <item m="1" x="166"/>
        <item x="28"/>
        <item x="29"/>
        <item x="30"/>
        <item m="1" x="167"/>
        <item x="31"/>
        <item x="32"/>
        <item x="33"/>
        <item m="1" x="168"/>
        <item x="34"/>
        <item x="35"/>
        <item x="36"/>
        <item m="1" x="169"/>
        <item x="37"/>
        <item x="38"/>
        <item x="39"/>
        <item m="1" x="170"/>
        <item x="40"/>
        <item x="41"/>
        <item x="42"/>
        <item m="1" x="171"/>
        <item x="43"/>
        <item x="44"/>
        <item x="45"/>
        <item m="1" x="172"/>
        <item x="46"/>
        <item x="47"/>
        <item x="48"/>
        <item m="1" x="173"/>
        <item x="49"/>
        <item x="50"/>
        <item x="51"/>
        <item m="1" x="174"/>
        <item x="52"/>
        <item x="53"/>
        <item x="54"/>
        <item m="1" x="175"/>
        <item x="55"/>
        <item x="56"/>
        <item x="57"/>
        <item m="1" x="176"/>
        <item x="58"/>
        <item x="59"/>
        <item x="60"/>
        <item m="1" x="177"/>
        <item x="61"/>
        <item x="62"/>
        <item x="63"/>
        <item m="1" x="178"/>
        <item x="64"/>
        <item x="65"/>
        <item x="66"/>
        <item m="1" x="179"/>
        <item x="67"/>
        <item x="68"/>
        <item x="69"/>
        <item m="1" x="180"/>
        <item x="70"/>
        <item x="71"/>
        <item x="72"/>
        <item m="1" x="181"/>
        <item x="73"/>
        <item x="74"/>
        <item x="75"/>
        <item m="1" x="182"/>
        <item x="76"/>
        <item x="77"/>
        <item x="78"/>
        <item h="1" x="0"/>
        <item t="default"/>
      </items>
    </pivotField>
    <pivotField showAll="0"/>
    <pivotField showAll="0"/>
    <pivotField showAll="0"/>
    <pivotField axis="axisPage" multipleItemSelectionAllowed="1" showAll="0">
      <items count="5">
        <item x="1"/>
        <item x="2"/>
        <item x="3"/>
        <item x="0"/>
        <item t="default"/>
      </items>
    </pivotField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numFmtId="9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79">
    <i>
      <x v="79"/>
    </i>
    <i>
      <x v="80"/>
    </i>
    <i>
      <x v="81"/>
    </i>
    <i>
      <x v="91"/>
    </i>
    <i>
      <x v="92"/>
    </i>
    <i>
      <x v="93"/>
    </i>
    <i>
      <x v="95"/>
    </i>
    <i>
      <x v="96"/>
    </i>
    <i>
      <x v="97"/>
    </i>
    <i>
      <x v="99"/>
    </i>
    <i>
      <x v="100"/>
    </i>
    <i>
      <x v="101"/>
    </i>
    <i>
      <x v="103"/>
    </i>
    <i>
      <x v="104"/>
    </i>
    <i>
      <x v="105"/>
    </i>
    <i>
      <x v="107"/>
    </i>
    <i>
      <x v="108"/>
    </i>
    <i>
      <x v="109"/>
    </i>
    <i>
      <x v="111"/>
    </i>
    <i>
      <x v="112"/>
    </i>
    <i>
      <x v="113"/>
    </i>
    <i>
      <x v="115"/>
    </i>
    <i>
      <x v="116"/>
    </i>
    <i>
      <x v="117"/>
    </i>
    <i>
      <x v="119"/>
    </i>
    <i>
      <x v="120"/>
    </i>
    <i>
      <x v="121"/>
    </i>
    <i>
      <x v="123"/>
    </i>
    <i>
      <x v="124"/>
    </i>
    <i>
      <x v="125"/>
    </i>
    <i>
      <x v="127"/>
    </i>
    <i>
      <x v="128"/>
    </i>
    <i>
      <x v="129"/>
    </i>
    <i>
      <x v="131"/>
    </i>
    <i>
      <x v="132"/>
    </i>
    <i>
      <x v="133"/>
    </i>
    <i>
      <x v="135"/>
    </i>
    <i>
      <x v="136"/>
    </i>
    <i>
      <x v="137"/>
    </i>
    <i>
      <x v="139"/>
    </i>
    <i>
      <x v="140"/>
    </i>
    <i>
      <x v="141"/>
    </i>
    <i>
      <x v="143"/>
    </i>
    <i>
      <x v="144"/>
    </i>
    <i>
      <x v="145"/>
    </i>
    <i>
      <x v="147"/>
    </i>
    <i>
      <x v="148"/>
    </i>
    <i>
      <x v="149"/>
    </i>
    <i>
      <x v="151"/>
    </i>
    <i>
      <x v="152"/>
    </i>
    <i>
      <x v="153"/>
    </i>
    <i>
      <x v="155"/>
    </i>
    <i>
      <x v="156"/>
    </i>
    <i>
      <x v="157"/>
    </i>
    <i>
      <x v="159"/>
    </i>
    <i>
      <x v="160"/>
    </i>
    <i>
      <x v="161"/>
    </i>
    <i>
      <x v="163"/>
    </i>
    <i>
      <x v="164"/>
    </i>
    <i>
      <x v="165"/>
    </i>
    <i>
      <x v="167"/>
    </i>
    <i>
      <x v="168"/>
    </i>
    <i>
      <x v="169"/>
    </i>
    <i>
      <x v="171"/>
    </i>
    <i>
      <x v="172"/>
    </i>
    <i>
      <x v="173"/>
    </i>
    <i>
      <x v="175"/>
    </i>
    <i>
      <x v="176"/>
    </i>
    <i>
      <x v="177"/>
    </i>
    <i>
      <x v="179"/>
    </i>
    <i>
      <x v="180"/>
    </i>
    <i>
      <x v="181"/>
    </i>
    <i>
      <x v="183"/>
    </i>
    <i>
      <x v="184"/>
    </i>
    <i>
      <x v="185"/>
    </i>
    <i>
      <x v="187"/>
    </i>
    <i>
      <x v="188"/>
    </i>
    <i>
      <x v="189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5" hier="-1"/>
  </pageFields>
  <dataFields count="3">
    <dataField name=" Chosen Facade Variation" fld="7" baseField="0" baseItem="0"/>
    <dataField name=" CICA Score" fld="8" baseField="1" baseItem="35" numFmtId="2"/>
    <dataField name=" Mean CICA Score" fld="19" subtotal="average" baseField="1" baseItem="0" numFmtId="2"/>
  </dataFields>
  <chartFormats count="263">
    <chartFormat chart="5" format="3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5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60">
      <pivotArea type="data" outline="0" fieldPosition="0">
        <references count="2">
          <reference field="4294967294" count="1" selected="0">
            <x v="2"/>
          </reference>
          <reference field="1" count="1" selected="0">
            <x v="118"/>
          </reference>
        </references>
      </pivotArea>
    </chartFormat>
    <chartFormat chart="0" format="62">
      <pivotArea type="data" outline="0" fieldPosition="0">
        <references count="2">
          <reference field="4294967294" count="1" selected="0">
            <x v="2"/>
          </reference>
          <reference field="1" count="1" selected="0">
            <x v="114"/>
          </reference>
        </references>
      </pivotArea>
    </chartFormat>
    <chartFormat chart="0" format="63">
      <pivotArea type="data" outline="0" fieldPosition="0">
        <references count="2">
          <reference field="4294967294" count="1" selected="0">
            <x v="2"/>
          </reference>
          <reference field="1" count="1" selected="0">
            <x v="110"/>
          </reference>
        </references>
      </pivotArea>
    </chartFormat>
    <chartFormat chart="0" format="64">
      <pivotArea type="data" outline="0" fieldPosition="0">
        <references count="2">
          <reference field="4294967294" count="1" selected="0">
            <x v="2"/>
          </reference>
          <reference field="1" count="1" selected="0">
            <x v="78"/>
          </reference>
        </references>
      </pivotArea>
    </chartFormat>
    <chartFormat chart="0" format="65">
      <pivotArea type="data" outline="0" fieldPosition="0">
        <references count="2">
          <reference field="4294967294" count="1" selected="0">
            <x v="2"/>
          </reference>
          <reference field="1" count="1" selected="0">
            <x v="138"/>
          </reference>
        </references>
      </pivotArea>
    </chartFormat>
    <chartFormat chart="0" format="66">
      <pivotArea type="data" outline="0" fieldPosition="0">
        <references count="2">
          <reference field="4294967294" count="1" selected="0">
            <x v="2"/>
          </reference>
          <reference field="1" count="1" selected="0">
            <x v="8"/>
          </reference>
        </references>
      </pivotArea>
    </chartFormat>
    <chartFormat chart="0" format="67">
      <pivotArea type="data" outline="0" fieldPosition="0">
        <references count="2">
          <reference field="4294967294" count="1" selected="0">
            <x v="2"/>
          </reference>
          <reference field="1" count="1" selected="0">
            <x v="9"/>
          </reference>
        </references>
      </pivotArea>
    </chartFormat>
    <chartFormat chart="0" format="77">
      <pivotArea type="data" outline="0" fieldPosition="0">
        <references count="2">
          <reference field="4294967294" count="1" selected="0">
            <x v="2"/>
          </reference>
          <reference field="1" count="1" selected="0">
            <x v="90"/>
          </reference>
        </references>
      </pivotArea>
    </chartFormat>
    <chartFormat chart="0" format="78">
      <pivotArea type="data" outline="0" fieldPosition="0">
        <references count="2">
          <reference field="4294967294" count="1" selected="0">
            <x v="2"/>
          </reference>
          <reference field="1" count="1" selected="0">
            <x v="94"/>
          </reference>
        </references>
      </pivotArea>
    </chartFormat>
    <chartFormat chart="0" format="79">
      <pivotArea type="data" outline="0" fieldPosition="0">
        <references count="2">
          <reference field="4294967294" count="1" selected="0">
            <x v="2"/>
          </reference>
          <reference field="1" count="1" selected="0">
            <x v="98"/>
          </reference>
        </references>
      </pivotArea>
    </chartFormat>
    <chartFormat chart="0" format="80">
      <pivotArea type="data" outline="0" fieldPosition="0">
        <references count="2">
          <reference field="4294967294" count="1" selected="0">
            <x v="2"/>
          </reference>
          <reference field="1" count="1" selected="0">
            <x v="134"/>
          </reference>
        </references>
      </pivotArea>
    </chartFormat>
    <chartFormat chart="0" format="81">
      <pivotArea type="data" outline="0" fieldPosition="0">
        <references count="2">
          <reference field="4294967294" count="1" selected="0">
            <x v="2"/>
          </reference>
          <reference field="1" count="1" selected="0">
            <x v="142"/>
          </reference>
        </references>
      </pivotArea>
    </chartFormat>
    <chartFormat chart="0" format="82">
      <pivotArea type="data" outline="0" fieldPosition="0">
        <references count="2">
          <reference field="4294967294" count="1" selected="0">
            <x v="2"/>
          </reference>
          <reference field="1" count="1" selected="0">
            <x v="146"/>
          </reference>
        </references>
      </pivotArea>
    </chartFormat>
    <chartFormat chart="0" format="83">
      <pivotArea type="data" outline="0" fieldPosition="0">
        <references count="2">
          <reference field="4294967294" count="1" selected="0">
            <x v="2"/>
          </reference>
          <reference field="1" count="1" selected="0">
            <x v="166"/>
          </reference>
        </references>
      </pivotArea>
    </chartFormat>
    <chartFormat chart="0" format="84">
      <pivotArea type="data" outline="0" fieldPosition="0">
        <references count="2">
          <reference field="4294967294" count="1" selected="0">
            <x v="2"/>
          </reference>
          <reference field="1" count="1" selected="0">
            <x v="122"/>
          </reference>
        </references>
      </pivotArea>
    </chartFormat>
    <chartFormat chart="0" format="85">
      <pivotArea type="data" outline="0" fieldPosition="0">
        <references count="2">
          <reference field="4294967294" count="1" selected="0">
            <x v="2"/>
          </reference>
          <reference field="1" count="1" selected="0">
            <x v="0"/>
          </reference>
        </references>
      </pivotArea>
    </chartFormat>
    <chartFormat chart="0" format="86">
      <pivotArea type="data" outline="0" fieldPosition="0">
        <references count="2">
          <reference field="4294967294" count="1" selected="0">
            <x v="2"/>
          </reference>
          <reference field="1" count="1" selected="0">
            <x v="106"/>
          </reference>
        </references>
      </pivotArea>
    </chartFormat>
    <chartFormat chart="0" format="87">
      <pivotArea type="data" outline="0" fieldPosition="0">
        <references count="2">
          <reference field="4294967294" count="1" selected="0">
            <x v="2"/>
          </reference>
          <reference field="1" count="1" selected="0">
            <x v="130"/>
          </reference>
        </references>
      </pivotArea>
    </chartFormat>
    <chartFormat chart="0" format="88">
      <pivotArea type="data" outline="0" fieldPosition="0">
        <references count="2">
          <reference field="4294967294" count="1" selected="0">
            <x v="2"/>
          </reference>
          <reference field="1" count="1" selected="0">
            <x v="154"/>
          </reference>
        </references>
      </pivotArea>
    </chartFormat>
    <chartFormat chart="0" format="89">
      <pivotArea type="data" outline="0" fieldPosition="0">
        <references count="2">
          <reference field="4294967294" count="1" selected="0">
            <x v="2"/>
          </reference>
          <reference field="1" count="1" selected="0">
            <x v="162"/>
          </reference>
        </references>
      </pivotArea>
    </chartFormat>
    <chartFormat chart="0" format="90">
      <pivotArea type="data" outline="0" fieldPosition="0">
        <references count="2">
          <reference field="4294967294" count="1" selected="0">
            <x v="2"/>
          </reference>
          <reference field="1" count="1" selected="0">
            <x v="186"/>
          </reference>
        </references>
      </pivotArea>
    </chartFormat>
    <chartFormat chart="0" format="91">
      <pivotArea type="data" outline="0" fieldPosition="0">
        <references count="2">
          <reference field="4294967294" count="1" selected="0">
            <x v="2"/>
          </reference>
          <reference field="1" count="1" selected="0">
            <x v="1"/>
          </reference>
        </references>
      </pivotArea>
    </chartFormat>
    <chartFormat chart="0" format="92">
      <pivotArea type="data" outline="0" fieldPosition="0">
        <references count="2">
          <reference field="4294967294" count="1" selected="0">
            <x v="2"/>
          </reference>
          <reference field="1" count="1" selected="0">
            <x v="2"/>
          </reference>
        </references>
      </pivotArea>
    </chartFormat>
    <chartFormat chart="0" format="93">
      <pivotArea type="data" outline="0" fieldPosition="0">
        <references count="2">
          <reference field="4294967294" count="1" selected="0">
            <x v="2"/>
          </reference>
          <reference field="1" count="1" selected="0">
            <x v="3"/>
          </reference>
        </references>
      </pivotArea>
    </chartFormat>
    <chartFormat chart="0" format="94">
      <pivotArea type="data" outline="0" fieldPosition="0">
        <references count="2">
          <reference field="4294967294" count="1" selected="0">
            <x v="2"/>
          </reference>
          <reference field="1" count="1" selected="0">
            <x v="102"/>
          </reference>
        </references>
      </pivotArea>
    </chartFormat>
    <chartFormat chart="0" format="95">
      <pivotArea type="data" outline="0" fieldPosition="0">
        <references count="2">
          <reference field="4294967294" count="1" selected="0">
            <x v="2"/>
          </reference>
          <reference field="1" count="1" selected="0">
            <x v="126"/>
          </reference>
        </references>
      </pivotArea>
    </chartFormat>
    <chartFormat chart="0" format="96">
      <pivotArea type="data" outline="0" fieldPosition="0">
        <references count="2">
          <reference field="4294967294" count="1" selected="0">
            <x v="2"/>
          </reference>
          <reference field="1" count="1" selected="0">
            <x v="150"/>
          </reference>
        </references>
      </pivotArea>
    </chartFormat>
    <chartFormat chart="0" format="97">
      <pivotArea type="data" outline="0" fieldPosition="0">
        <references count="2">
          <reference field="4294967294" count="1" selected="0">
            <x v="2"/>
          </reference>
          <reference field="1" count="1" selected="0">
            <x v="174"/>
          </reference>
        </references>
      </pivotArea>
    </chartFormat>
    <chartFormat chart="0" format="98">
      <pivotArea type="data" outline="0" fieldPosition="0">
        <references count="2">
          <reference field="4294967294" count="1" selected="0">
            <x v="2"/>
          </reference>
          <reference field="1" count="1" selected="0">
            <x v="158"/>
          </reference>
        </references>
      </pivotArea>
    </chartFormat>
    <chartFormat chart="0" format="99">
      <pivotArea type="data" outline="0" fieldPosition="0">
        <references count="2">
          <reference field="4294967294" count="1" selected="0">
            <x v="2"/>
          </reference>
          <reference field="1" count="1" selected="0">
            <x v="178"/>
          </reference>
        </references>
      </pivotArea>
    </chartFormat>
    <chartFormat chart="50" format="10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0" format="105">
      <pivotArea type="data" outline="0" fieldPosition="0">
        <references count="2">
          <reference field="4294967294" count="1" selected="0">
            <x v="2"/>
          </reference>
          <reference field="1" count="1" selected="0">
            <x v="0"/>
          </reference>
        </references>
      </pivotArea>
    </chartFormat>
    <chartFormat chart="50" format="106">
      <pivotArea type="data" outline="0" fieldPosition="0">
        <references count="2">
          <reference field="4294967294" count="1" selected="0">
            <x v="2"/>
          </reference>
          <reference field="1" count="1" selected="0">
            <x v="78"/>
          </reference>
        </references>
      </pivotArea>
    </chartFormat>
    <chartFormat chart="50" format="107">
      <pivotArea type="data" outline="0" fieldPosition="0">
        <references count="2">
          <reference field="4294967294" count="1" selected="0">
            <x v="2"/>
          </reference>
          <reference field="1" count="1" selected="0">
            <x v="90"/>
          </reference>
        </references>
      </pivotArea>
    </chartFormat>
    <chartFormat chart="50" format="108">
      <pivotArea type="data" outline="0" fieldPosition="0">
        <references count="2">
          <reference field="4294967294" count="1" selected="0">
            <x v="2"/>
          </reference>
          <reference field="1" count="1" selected="0">
            <x v="94"/>
          </reference>
        </references>
      </pivotArea>
    </chartFormat>
    <chartFormat chart="50" format="109">
      <pivotArea type="data" outline="0" fieldPosition="0">
        <references count="2">
          <reference field="4294967294" count="1" selected="0">
            <x v="2"/>
          </reference>
          <reference field="1" count="1" selected="0">
            <x v="98"/>
          </reference>
        </references>
      </pivotArea>
    </chartFormat>
    <chartFormat chart="50" format="110">
      <pivotArea type="data" outline="0" fieldPosition="0">
        <references count="2">
          <reference field="4294967294" count="1" selected="0">
            <x v="2"/>
          </reference>
          <reference field="1" count="1" selected="0">
            <x v="102"/>
          </reference>
        </references>
      </pivotArea>
    </chartFormat>
    <chartFormat chart="50" format="111">
      <pivotArea type="data" outline="0" fieldPosition="0">
        <references count="2">
          <reference field="4294967294" count="1" selected="0">
            <x v="2"/>
          </reference>
          <reference field="1" count="1" selected="0">
            <x v="106"/>
          </reference>
        </references>
      </pivotArea>
    </chartFormat>
    <chartFormat chart="50" format="112">
      <pivotArea type="data" outline="0" fieldPosition="0">
        <references count="2">
          <reference field="4294967294" count="1" selected="0">
            <x v="2"/>
          </reference>
          <reference field="1" count="1" selected="0">
            <x v="110"/>
          </reference>
        </references>
      </pivotArea>
    </chartFormat>
    <chartFormat chart="50" format="113">
      <pivotArea type="data" outline="0" fieldPosition="0">
        <references count="2">
          <reference field="4294967294" count="1" selected="0">
            <x v="2"/>
          </reference>
          <reference field="1" count="1" selected="0">
            <x v="114"/>
          </reference>
        </references>
      </pivotArea>
    </chartFormat>
    <chartFormat chart="50" format="114">
      <pivotArea type="data" outline="0" fieldPosition="0">
        <references count="2">
          <reference field="4294967294" count="1" selected="0">
            <x v="2"/>
          </reference>
          <reference field="1" count="1" selected="0">
            <x v="118"/>
          </reference>
        </references>
      </pivotArea>
    </chartFormat>
    <chartFormat chart="50" format="115">
      <pivotArea type="data" outline="0" fieldPosition="0">
        <references count="2">
          <reference field="4294967294" count="1" selected="0">
            <x v="2"/>
          </reference>
          <reference field="1" count="1" selected="0">
            <x v="122"/>
          </reference>
        </references>
      </pivotArea>
    </chartFormat>
    <chartFormat chart="50" format="116">
      <pivotArea type="data" outline="0" fieldPosition="0">
        <references count="2">
          <reference field="4294967294" count="1" selected="0">
            <x v="2"/>
          </reference>
          <reference field="1" count="1" selected="0">
            <x v="126"/>
          </reference>
        </references>
      </pivotArea>
    </chartFormat>
    <chartFormat chart="50" format="117">
      <pivotArea type="data" outline="0" fieldPosition="0">
        <references count="2">
          <reference field="4294967294" count="1" selected="0">
            <x v="2"/>
          </reference>
          <reference field="1" count="1" selected="0">
            <x v="130"/>
          </reference>
        </references>
      </pivotArea>
    </chartFormat>
    <chartFormat chart="50" format="118">
      <pivotArea type="data" outline="0" fieldPosition="0">
        <references count="2">
          <reference field="4294967294" count="1" selected="0">
            <x v="2"/>
          </reference>
          <reference field="1" count="1" selected="0">
            <x v="134"/>
          </reference>
        </references>
      </pivotArea>
    </chartFormat>
    <chartFormat chart="50" format="119">
      <pivotArea type="data" outline="0" fieldPosition="0">
        <references count="2">
          <reference field="4294967294" count="1" selected="0">
            <x v="2"/>
          </reference>
          <reference field="1" count="1" selected="0">
            <x v="138"/>
          </reference>
        </references>
      </pivotArea>
    </chartFormat>
    <chartFormat chart="50" format="120">
      <pivotArea type="data" outline="0" fieldPosition="0">
        <references count="2">
          <reference field="4294967294" count="1" selected="0">
            <x v="2"/>
          </reference>
          <reference field="1" count="1" selected="0">
            <x v="142"/>
          </reference>
        </references>
      </pivotArea>
    </chartFormat>
    <chartFormat chart="50" format="121">
      <pivotArea type="data" outline="0" fieldPosition="0">
        <references count="2">
          <reference field="4294967294" count="1" selected="0">
            <x v="2"/>
          </reference>
          <reference field="1" count="1" selected="0">
            <x v="146"/>
          </reference>
        </references>
      </pivotArea>
    </chartFormat>
    <chartFormat chart="50" format="122">
      <pivotArea type="data" outline="0" fieldPosition="0">
        <references count="2">
          <reference field="4294967294" count="1" selected="0">
            <x v="2"/>
          </reference>
          <reference field="1" count="1" selected="0">
            <x v="150"/>
          </reference>
        </references>
      </pivotArea>
    </chartFormat>
    <chartFormat chart="50" format="123">
      <pivotArea type="data" outline="0" fieldPosition="0">
        <references count="2">
          <reference field="4294967294" count="1" selected="0">
            <x v="2"/>
          </reference>
          <reference field="1" count="1" selected="0">
            <x v="154"/>
          </reference>
        </references>
      </pivotArea>
    </chartFormat>
    <chartFormat chart="50" format="124">
      <pivotArea type="data" outline="0" fieldPosition="0">
        <references count="2">
          <reference field="4294967294" count="1" selected="0">
            <x v="2"/>
          </reference>
          <reference field="1" count="1" selected="0">
            <x v="158"/>
          </reference>
        </references>
      </pivotArea>
    </chartFormat>
    <chartFormat chart="50" format="125">
      <pivotArea type="data" outline="0" fieldPosition="0">
        <references count="2">
          <reference field="4294967294" count="1" selected="0">
            <x v="2"/>
          </reference>
          <reference field="1" count="1" selected="0">
            <x v="162"/>
          </reference>
        </references>
      </pivotArea>
    </chartFormat>
    <chartFormat chart="50" format="126">
      <pivotArea type="data" outline="0" fieldPosition="0">
        <references count="2">
          <reference field="4294967294" count="1" selected="0">
            <x v="2"/>
          </reference>
          <reference field="1" count="1" selected="0">
            <x v="166"/>
          </reference>
        </references>
      </pivotArea>
    </chartFormat>
    <chartFormat chart="50" format="127">
      <pivotArea type="data" outline="0" fieldPosition="0">
        <references count="2">
          <reference field="4294967294" count="1" selected="0">
            <x v="2"/>
          </reference>
          <reference field="1" count="1" selected="0">
            <x v="174"/>
          </reference>
        </references>
      </pivotArea>
    </chartFormat>
    <chartFormat chart="50" format="128">
      <pivotArea type="data" outline="0" fieldPosition="0">
        <references count="2">
          <reference field="4294967294" count="1" selected="0">
            <x v="2"/>
          </reference>
          <reference field="1" count="1" selected="0">
            <x v="178"/>
          </reference>
        </references>
      </pivotArea>
    </chartFormat>
    <chartFormat chart="50" format="129">
      <pivotArea type="data" outline="0" fieldPosition="0">
        <references count="2">
          <reference field="4294967294" count="1" selected="0">
            <x v="2"/>
          </reference>
          <reference field="1" count="1" selected="0">
            <x v="186"/>
          </reference>
        </references>
      </pivotArea>
    </chartFormat>
    <chartFormat chart="55" format="10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5" format="105">
      <pivotArea type="data" outline="0" fieldPosition="0">
        <references count="2">
          <reference field="4294967294" count="1" selected="0">
            <x v="2"/>
          </reference>
          <reference field="1" count="1" selected="0">
            <x v="0"/>
          </reference>
        </references>
      </pivotArea>
    </chartFormat>
    <chartFormat chart="55" format="106">
      <pivotArea type="data" outline="0" fieldPosition="0">
        <references count="2">
          <reference field="4294967294" count="1" selected="0">
            <x v="2"/>
          </reference>
          <reference field="1" count="1" selected="0">
            <x v="78"/>
          </reference>
        </references>
      </pivotArea>
    </chartFormat>
    <chartFormat chart="55" format="107">
      <pivotArea type="data" outline="0" fieldPosition="0">
        <references count="2">
          <reference field="4294967294" count="1" selected="0">
            <x v="2"/>
          </reference>
          <reference field="1" count="1" selected="0">
            <x v="90"/>
          </reference>
        </references>
      </pivotArea>
    </chartFormat>
    <chartFormat chart="55" format="108">
      <pivotArea type="data" outline="0" fieldPosition="0">
        <references count="2">
          <reference field="4294967294" count="1" selected="0">
            <x v="2"/>
          </reference>
          <reference field="1" count="1" selected="0">
            <x v="94"/>
          </reference>
        </references>
      </pivotArea>
    </chartFormat>
    <chartFormat chart="55" format="109">
      <pivotArea type="data" outline="0" fieldPosition="0">
        <references count="2">
          <reference field="4294967294" count="1" selected="0">
            <x v="2"/>
          </reference>
          <reference field="1" count="1" selected="0">
            <x v="98"/>
          </reference>
        </references>
      </pivotArea>
    </chartFormat>
    <chartFormat chart="55" format="110">
      <pivotArea type="data" outline="0" fieldPosition="0">
        <references count="2">
          <reference field="4294967294" count="1" selected="0">
            <x v="2"/>
          </reference>
          <reference field="1" count="1" selected="0">
            <x v="102"/>
          </reference>
        </references>
      </pivotArea>
    </chartFormat>
    <chartFormat chart="55" format="111">
      <pivotArea type="data" outline="0" fieldPosition="0">
        <references count="2">
          <reference field="4294967294" count="1" selected="0">
            <x v="2"/>
          </reference>
          <reference field="1" count="1" selected="0">
            <x v="106"/>
          </reference>
        </references>
      </pivotArea>
    </chartFormat>
    <chartFormat chart="55" format="112">
      <pivotArea type="data" outline="0" fieldPosition="0">
        <references count="2">
          <reference field="4294967294" count="1" selected="0">
            <x v="2"/>
          </reference>
          <reference field="1" count="1" selected="0">
            <x v="110"/>
          </reference>
        </references>
      </pivotArea>
    </chartFormat>
    <chartFormat chart="55" format="113">
      <pivotArea type="data" outline="0" fieldPosition="0">
        <references count="2">
          <reference field="4294967294" count="1" selected="0">
            <x v="2"/>
          </reference>
          <reference field="1" count="1" selected="0">
            <x v="114"/>
          </reference>
        </references>
      </pivotArea>
    </chartFormat>
    <chartFormat chart="55" format="114">
      <pivotArea type="data" outline="0" fieldPosition="0">
        <references count="2">
          <reference field="4294967294" count="1" selected="0">
            <x v="2"/>
          </reference>
          <reference field="1" count="1" selected="0">
            <x v="118"/>
          </reference>
        </references>
      </pivotArea>
    </chartFormat>
    <chartFormat chart="55" format="115">
      <pivotArea type="data" outline="0" fieldPosition="0">
        <references count="2">
          <reference field="4294967294" count="1" selected="0">
            <x v="2"/>
          </reference>
          <reference field="1" count="1" selected="0">
            <x v="122"/>
          </reference>
        </references>
      </pivotArea>
    </chartFormat>
    <chartFormat chart="55" format="116">
      <pivotArea type="data" outline="0" fieldPosition="0">
        <references count="2">
          <reference field="4294967294" count="1" selected="0">
            <x v="2"/>
          </reference>
          <reference field="1" count="1" selected="0">
            <x v="126"/>
          </reference>
        </references>
      </pivotArea>
    </chartFormat>
    <chartFormat chart="55" format="117">
      <pivotArea type="data" outline="0" fieldPosition="0">
        <references count="2">
          <reference field="4294967294" count="1" selected="0">
            <x v="2"/>
          </reference>
          <reference field="1" count="1" selected="0">
            <x v="130"/>
          </reference>
        </references>
      </pivotArea>
    </chartFormat>
    <chartFormat chart="55" format="118">
      <pivotArea type="data" outline="0" fieldPosition="0">
        <references count="2">
          <reference field="4294967294" count="1" selected="0">
            <x v="2"/>
          </reference>
          <reference field="1" count="1" selected="0">
            <x v="134"/>
          </reference>
        </references>
      </pivotArea>
    </chartFormat>
    <chartFormat chart="55" format="119">
      <pivotArea type="data" outline="0" fieldPosition="0">
        <references count="2">
          <reference field="4294967294" count="1" selected="0">
            <x v="2"/>
          </reference>
          <reference field="1" count="1" selected="0">
            <x v="138"/>
          </reference>
        </references>
      </pivotArea>
    </chartFormat>
    <chartFormat chart="55" format="120">
      <pivotArea type="data" outline="0" fieldPosition="0">
        <references count="2">
          <reference field="4294967294" count="1" selected="0">
            <x v="2"/>
          </reference>
          <reference field="1" count="1" selected="0">
            <x v="142"/>
          </reference>
        </references>
      </pivotArea>
    </chartFormat>
    <chartFormat chart="55" format="121">
      <pivotArea type="data" outline="0" fieldPosition="0">
        <references count="2">
          <reference field="4294967294" count="1" selected="0">
            <x v="2"/>
          </reference>
          <reference field="1" count="1" selected="0">
            <x v="146"/>
          </reference>
        </references>
      </pivotArea>
    </chartFormat>
    <chartFormat chart="55" format="122">
      <pivotArea type="data" outline="0" fieldPosition="0">
        <references count="2">
          <reference field="4294967294" count="1" selected="0">
            <x v="2"/>
          </reference>
          <reference field="1" count="1" selected="0">
            <x v="150"/>
          </reference>
        </references>
      </pivotArea>
    </chartFormat>
    <chartFormat chart="55" format="123">
      <pivotArea type="data" outline="0" fieldPosition="0">
        <references count="2">
          <reference field="4294967294" count="1" selected="0">
            <x v="2"/>
          </reference>
          <reference field="1" count="1" selected="0">
            <x v="154"/>
          </reference>
        </references>
      </pivotArea>
    </chartFormat>
    <chartFormat chart="55" format="124">
      <pivotArea type="data" outline="0" fieldPosition="0">
        <references count="2">
          <reference field="4294967294" count="1" selected="0">
            <x v="2"/>
          </reference>
          <reference field="1" count="1" selected="0">
            <x v="158"/>
          </reference>
        </references>
      </pivotArea>
    </chartFormat>
    <chartFormat chart="55" format="125">
      <pivotArea type="data" outline="0" fieldPosition="0">
        <references count="2">
          <reference field="4294967294" count="1" selected="0">
            <x v="2"/>
          </reference>
          <reference field="1" count="1" selected="0">
            <x v="162"/>
          </reference>
        </references>
      </pivotArea>
    </chartFormat>
    <chartFormat chart="55" format="126">
      <pivotArea type="data" outline="0" fieldPosition="0">
        <references count="2">
          <reference field="4294967294" count="1" selected="0">
            <x v="2"/>
          </reference>
          <reference field="1" count="1" selected="0">
            <x v="166"/>
          </reference>
        </references>
      </pivotArea>
    </chartFormat>
    <chartFormat chart="55" format="127">
      <pivotArea type="data" outline="0" fieldPosition="0">
        <references count="2">
          <reference field="4294967294" count="1" selected="0">
            <x v="2"/>
          </reference>
          <reference field="1" count="1" selected="0">
            <x v="174"/>
          </reference>
        </references>
      </pivotArea>
    </chartFormat>
    <chartFormat chart="55" format="128">
      <pivotArea type="data" outline="0" fieldPosition="0">
        <references count="2">
          <reference field="4294967294" count="1" selected="0">
            <x v="2"/>
          </reference>
          <reference field="1" count="1" selected="0">
            <x v="178"/>
          </reference>
        </references>
      </pivotArea>
    </chartFormat>
    <chartFormat chart="55" format="129">
      <pivotArea type="data" outline="0" fieldPosition="0">
        <references count="2">
          <reference field="4294967294" count="1" selected="0">
            <x v="2"/>
          </reference>
          <reference field="1" count="1" selected="0">
            <x v="186"/>
          </reference>
        </references>
      </pivotArea>
    </chartFormat>
    <chartFormat chart="0" format="10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10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6" format="16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6" format="16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06" format="16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06" format="163">
      <pivotArea type="data" outline="0" fieldPosition="0">
        <references count="2">
          <reference field="4294967294" count="1" selected="0">
            <x v="2"/>
          </reference>
          <reference field="1" count="1" selected="0">
            <x v="0"/>
          </reference>
        </references>
      </pivotArea>
    </chartFormat>
    <chartFormat chart="106" format="164">
      <pivotArea type="data" outline="0" fieldPosition="0">
        <references count="2">
          <reference field="4294967294" count="1" selected="0">
            <x v="2"/>
          </reference>
          <reference field="1" count="1" selected="0">
            <x v="78"/>
          </reference>
        </references>
      </pivotArea>
    </chartFormat>
    <chartFormat chart="106" format="165">
      <pivotArea type="data" outline="0" fieldPosition="0">
        <references count="2">
          <reference field="4294967294" count="1" selected="0">
            <x v="2"/>
          </reference>
          <reference field="1" count="1" selected="0">
            <x v="90"/>
          </reference>
        </references>
      </pivotArea>
    </chartFormat>
    <chartFormat chart="106" format="166">
      <pivotArea type="data" outline="0" fieldPosition="0">
        <references count="2">
          <reference field="4294967294" count="1" selected="0">
            <x v="2"/>
          </reference>
          <reference field="1" count="1" selected="0">
            <x v="94"/>
          </reference>
        </references>
      </pivotArea>
    </chartFormat>
    <chartFormat chart="106" format="167">
      <pivotArea type="data" outline="0" fieldPosition="0">
        <references count="2">
          <reference field="4294967294" count="1" selected="0">
            <x v="2"/>
          </reference>
          <reference field="1" count="1" selected="0">
            <x v="98"/>
          </reference>
        </references>
      </pivotArea>
    </chartFormat>
    <chartFormat chart="106" format="168">
      <pivotArea type="data" outline="0" fieldPosition="0">
        <references count="2">
          <reference field="4294967294" count="1" selected="0">
            <x v="2"/>
          </reference>
          <reference field="1" count="1" selected="0">
            <x v="102"/>
          </reference>
        </references>
      </pivotArea>
    </chartFormat>
    <chartFormat chart="106" format="169">
      <pivotArea type="data" outline="0" fieldPosition="0">
        <references count="2">
          <reference field="4294967294" count="1" selected="0">
            <x v="2"/>
          </reference>
          <reference field="1" count="1" selected="0">
            <x v="106"/>
          </reference>
        </references>
      </pivotArea>
    </chartFormat>
    <chartFormat chart="106" format="170">
      <pivotArea type="data" outline="0" fieldPosition="0">
        <references count="2">
          <reference field="4294967294" count="1" selected="0">
            <x v="2"/>
          </reference>
          <reference field="1" count="1" selected="0">
            <x v="110"/>
          </reference>
        </references>
      </pivotArea>
    </chartFormat>
    <chartFormat chart="106" format="171">
      <pivotArea type="data" outline="0" fieldPosition="0">
        <references count="2">
          <reference field="4294967294" count="1" selected="0">
            <x v="2"/>
          </reference>
          <reference field="1" count="1" selected="0">
            <x v="114"/>
          </reference>
        </references>
      </pivotArea>
    </chartFormat>
    <chartFormat chart="106" format="172">
      <pivotArea type="data" outline="0" fieldPosition="0">
        <references count="2">
          <reference field="4294967294" count="1" selected="0">
            <x v="2"/>
          </reference>
          <reference field="1" count="1" selected="0">
            <x v="118"/>
          </reference>
        </references>
      </pivotArea>
    </chartFormat>
    <chartFormat chart="106" format="173">
      <pivotArea type="data" outline="0" fieldPosition="0">
        <references count="2">
          <reference field="4294967294" count="1" selected="0">
            <x v="2"/>
          </reference>
          <reference field="1" count="1" selected="0">
            <x v="122"/>
          </reference>
        </references>
      </pivotArea>
    </chartFormat>
    <chartFormat chart="106" format="174">
      <pivotArea type="data" outline="0" fieldPosition="0">
        <references count="2">
          <reference field="4294967294" count="1" selected="0">
            <x v="2"/>
          </reference>
          <reference field="1" count="1" selected="0">
            <x v="126"/>
          </reference>
        </references>
      </pivotArea>
    </chartFormat>
    <chartFormat chart="106" format="175">
      <pivotArea type="data" outline="0" fieldPosition="0">
        <references count="2">
          <reference field="4294967294" count="1" selected="0">
            <x v="2"/>
          </reference>
          <reference field="1" count="1" selected="0">
            <x v="130"/>
          </reference>
        </references>
      </pivotArea>
    </chartFormat>
    <chartFormat chart="106" format="176">
      <pivotArea type="data" outline="0" fieldPosition="0">
        <references count="2">
          <reference field="4294967294" count="1" selected="0">
            <x v="2"/>
          </reference>
          <reference field="1" count="1" selected="0">
            <x v="134"/>
          </reference>
        </references>
      </pivotArea>
    </chartFormat>
    <chartFormat chart="106" format="177">
      <pivotArea type="data" outline="0" fieldPosition="0">
        <references count="2">
          <reference field="4294967294" count="1" selected="0">
            <x v="2"/>
          </reference>
          <reference field="1" count="1" selected="0">
            <x v="138"/>
          </reference>
        </references>
      </pivotArea>
    </chartFormat>
    <chartFormat chart="106" format="178">
      <pivotArea type="data" outline="0" fieldPosition="0">
        <references count="2">
          <reference field="4294967294" count="1" selected="0">
            <x v="2"/>
          </reference>
          <reference field="1" count="1" selected="0">
            <x v="142"/>
          </reference>
        </references>
      </pivotArea>
    </chartFormat>
    <chartFormat chart="106" format="179">
      <pivotArea type="data" outline="0" fieldPosition="0">
        <references count="2">
          <reference field="4294967294" count="1" selected="0">
            <x v="2"/>
          </reference>
          <reference field="1" count="1" selected="0">
            <x v="146"/>
          </reference>
        </references>
      </pivotArea>
    </chartFormat>
    <chartFormat chart="106" format="180">
      <pivotArea type="data" outline="0" fieldPosition="0">
        <references count="2">
          <reference field="4294967294" count="1" selected="0">
            <x v="2"/>
          </reference>
          <reference field="1" count="1" selected="0">
            <x v="150"/>
          </reference>
        </references>
      </pivotArea>
    </chartFormat>
    <chartFormat chart="106" format="181">
      <pivotArea type="data" outline="0" fieldPosition="0">
        <references count="2">
          <reference field="4294967294" count="1" selected="0">
            <x v="2"/>
          </reference>
          <reference field="1" count="1" selected="0">
            <x v="154"/>
          </reference>
        </references>
      </pivotArea>
    </chartFormat>
    <chartFormat chart="106" format="182">
      <pivotArea type="data" outline="0" fieldPosition="0">
        <references count="2">
          <reference field="4294967294" count="1" selected="0">
            <x v="2"/>
          </reference>
          <reference field="1" count="1" selected="0">
            <x v="158"/>
          </reference>
        </references>
      </pivotArea>
    </chartFormat>
    <chartFormat chart="106" format="183">
      <pivotArea type="data" outline="0" fieldPosition="0">
        <references count="2">
          <reference field="4294967294" count="1" selected="0">
            <x v="2"/>
          </reference>
          <reference field="1" count="1" selected="0">
            <x v="162"/>
          </reference>
        </references>
      </pivotArea>
    </chartFormat>
    <chartFormat chart="106" format="184">
      <pivotArea type="data" outline="0" fieldPosition="0">
        <references count="2">
          <reference field="4294967294" count="1" selected="0">
            <x v="2"/>
          </reference>
          <reference field="1" count="1" selected="0">
            <x v="166"/>
          </reference>
        </references>
      </pivotArea>
    </chartFormat>
    <chartFormat chart="106" format="185">
      <pivotArea type="data" outline="0" fieldPosition="0">
        <references count="2">
          <reference field="4294967294" count="1" selected="0">
            <x v="2"/>
          </reference>
          <reference field="1" count="1" selected="0">
            <x v="174"/>
          </reference>
        </references>
      </pivotArea>
    </chartFormat>
    <chartFormat chart="106" format="186">
      <pivotArea type="data" outline="0" fieldPosition="0">
        <references count="2">
          <reference field="4294967294" count="1" selected="0">
            <x v="2"/>
          </reference>
          <reference field="1" count="1" selected="0">
            <x v="178"/>
          </reference>
        </references>
      </pivotArea>
    </chartFormat>
    <chartFormat chart="106" format="187">
      <pivotArea type="data" outline="0" fieldPosition="0">
        <references count="2">
          <reference field="4294967294" count="1" selected="0">
            <x v="2"/>
          </reference>
          <reference field="1" count="1" selected="0">
            <x v="186"/>
          </reference>
        </references>
      </pivotArea>
    </chartFormat>
    <chartFormat chart="114" format="16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4" format="16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14" format="16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14" format="163">
      <pivotArea type="data" outline="0" fieldPosition="0">
        <references count="2">
          <reference field="4294967294" count="1" selected="0">
            <x v="2"/>
          </reference>
          <reference field="1" count="1" selected="0">
            <x v="0"/>
          </reference>
        </references>
      </pivotArea>
    </chartFormat>
    <chartFormat chart="114" format="164">
      <pivotArea type="data" outline="0" fieldPosition="0">
        <references count="2">
          <reference field="4294967294" count="1" selected="0">
            <x v="2"/>
          </reference>
          <reference field="1" count="1" selected="0">
            <x v="78"/>
          </reference>
        </references>
      </pivotArea>
    </chartFormat>
    <chartFormat chart="114" format="165">
      <pivotArea type="data" outline="0" fieldPosition="0">
        <references count="2">
          <reference field="4294967294" count="1" selected="0">
            <x v="2"/>
          </reference>
          <reference field="1" count="1" selected="0">
            <x v="90"/>
          </reference>
        </references>
      </pivotArea>
    </chartFormat>
    <chartFormat chart="114" format="166">
      <pivotArea type="data" outline="0" fieldPosition="0">
        <references count="2">
          <reference field="4294967294" count="1" selected="0">
            <x v="2"/>
          </reference>
          <reference field="1" count="1" selected="0">
            <x v="94"/>
          </reference>
        </references>
      </pivotArea>
    </chartFormat>
    <chartFormat chart="114" format="167">
      <pivotArea type="data" outline="0" fieldPosition="0">
        <references count="2">
          <reference field="4294967294" count="1" selected="0">
            <x v="2"/>
          </reference>
          <reference field="1" count="1" selected="0">
            <x v="98"/>
          </reference>
        </references>
      </pivotArea>
    </chartFormat>
    <chartFormat chart="114" format="168">
      <pivotArea type="data" outline="0" fieldPosition="0">
        <references count="2">
          <reference field="4294967294" count="1" selected="0">
            <x v="2"/>
          </reference>
          <reference field="1" count="1" selected="0">
            <x v="102"/>
          </reference>
        </references>
      </pivotArea>
    </chartFormat>
    <chartFormat chart="114" format="169">
      <pivotArea type="data" outline="0" fieldPosition="0">
        <references count="2">
          <reference field="4294967294" count="1" selected="0">
            <x v="2"/>
          </reference>
          <reference field="1" count="1" selected="0">
            <x v="106"/>
          </reference>
        </references>
      </pivotArea>
    </chartFormat>
    <chartFormat chart="114" format="170">
      <pivotArea type="data" outline="0" fieldPosition="0">
        <references count="2">
          <reference field="4294967294" count="1" selected="0">
            <x v="2"/>
          </reference>
          <reference field="1" count="1" selected="0">
            <x v="110"/>
          </reference>
        </references>
      </pivotArea>
    </chartFormat>
    <chartFormat chart="114" format="171">
      <pivotArea type="data" outline="0" fieldPosition="0">
        <references count="2">
          <reference field="4294967294" count="1" selected="0">
            <x v="2"/>
          </reference>
          <reference field="1" count="1" selected="0">
            <x v="114"/>
          </reference>
        </references>
      </pivotArea>
    </chartFormat>
    <chartFormat chart="114" format="172">
      <pivotArea type="data" outline="0" fieldPosition="0">
        <references count="2">
          <reference field="4294967294" count="1" selected="0">
            <x v="2"/>
          </reference>
          <reference field="1" count="1" selected="0">
            <x v="118"/>
          </reference>
        </references>
      </pivotArea>
    </chartFormat>
    <chartFormat chart="114" format="173">
      <pivotArea type="data" outline="0" fieldPosition="0">
        <references count="2">
          <reference field="4294967294" count="1" selected="0">
            <x v="2"/>
          </reference>
          <reference field="1" count="1" selected="0">
            <x v="122"/>
          </reference>
        </references>
      </pivotArea>
    </chartFormat>
    <chartFormat chart="114" format="174">
      <pivotArea type="data" outline="0" fieldPosition="0">
        <references count="2">
          <reference field="4294967294" count="1" selected="0">
            <x v="2"/>
          </reference>
          <reference field="1" count="1" selected="0">
            <x v="126"/>
          </reference>
        </references>
      </pivotArea>
    </chartFormat>
    <chartFormat chart="114" format="175">
      <pivotArea type="data" outline="0" fieldPosition="0">
        <references count="2">
          <reference field="4294967294" count="1" selected="0">
            <x v="2"/>
          </reference>
          <reference field="1" count="1" selected="0">
            <x v="130"/>
          </reference>
        </references>
      </pivotArea>
    </chartFormat>
    <chartFormat chart="114" format="176">
      <pivotArea type="data" outline="0" fieldPosition="0">
        <references count="2">
          <reference field="4294967294" count="1" selected="0">
            <x v="2"/>
          </reference>
          <reference field="1" count="1" selected="0">
            <x v="134"/>
          </reference>
        </references>
      </pivotArea>
    </chartFormat>
    <chartFormat chart="114" format="177">
      <pivotArea type="data" outline="0" fieldPosition="0">
        <references count="2">
          <reference field="4294967294" count="1" selected="0">
            <x v="2"/>
          </reference>
          <reference field="1" count="1" selected="0">
            <x v="138"/>
          </reference>
        </references>
      </pivotArea>
    </chartFormat>
    <chartFormat chart="114" format="178">
      <pivotArea type="data" outline="0" fieldPosition="0">
        <references count="2">
          <reference field="4294967294" count="1" selected="0">
            <x v="2"/>
          </reference>
          <reference field="1" count="1" selected="0">
            <x v="142"/>
          </reference>
        </references>
      </pivotArea>
    </chartFormat>
    <chartFormat chart="114" format="179">
      <pivotArea type="data" outline="0" fieldPosition="0">
        <references count="2">
          <reference field="4294967294" count="1" selected="0">
            <x v="2"/>
          </reference>
          <reference field="1" count="1" selected="0">
            <x v="146"/>
          </reference>
        </references>
      </pivotArea>
    </chartFormat>
    <chartFormat chart="114" format="180">
      <pivotArea type="data" outline="0" fieldPosition="0">
        <references count="2">
          <reference field="4294967294" count="1" selected="0">
            <x v="2"/>
          </reference>
          <reference field="1" count="1" selected="0">
            <x v="150"/>
          </reference>
        </references>
      </pivotArea>
    </chartFormat>
    <chartFormat chart="114" format="181">
      <pivotArea type="data" outline="0" fieldPosition="0">
        <references count="2">
          <reference field="4294967294" count="1" selected="0">
            <x v="2"/>
          </reference>
          <reference field="1" count="1" selected="0">
            <x v="154"/>
          </reference>
        </references>
      </pivotArea>
    </chartFormat>
    <chartFormat chart="114" format="182">
      <pivotArea type="data" outline="0" fieldPosition="0">
        <references count="2">
          <reference field="4294967294" count="1" selected="0">
            <x v="2"/>
          </reference>
          <reference field="1" count="1" selected="0">
            <x v="158"/>
          </reference>
        </references>
      </pivotArea>
    </chartFormat>
    <chartFormat chart="114" format="183">
      <pivotArea type="data" outline="0" fieldPosition="0">
        <references count="2">
          <reference field="4294967294" count="1" selected="0">
            <x v="2"/>
          </reference>
          <reference field="1" count="1" selected="0">
            <x v="162"/>
          </reference>
        </references>
      </pivotArea>
    </chartFormat>
    <chartFormat chart="114" format="184">
      <pivotArea type="data" outline="0" fieldPosition="0">
        <references count="2">
          <reference field="4294967294" count="1" selected="0">
            <x v="2"/>
          </reference>
          <reference field="1" count="1" selected="0">
            <x v="166"/>
          </reference>
        </references>
      </pivotArea>
    </chartFormat>
    <chartFormat chart="114" format="185">
      <pivotArea type="data" outline="0" fieldPosition="0">
        <references count="2">
          <reference field="4294967294" count="1" selected="0">
            <x v="2"/>
          </reference>
          <reference field="1" count="1" selected="0">
            <x v="174"/>
          </reference>
        </references>
      </pivotArea>
    </chartFormat>
    <chartFormat chart="114" format="186">
      <pivotArea type="data" outline="0" fieldPosition="0">
        <references count="2">
          <reference field="4294967294" count="1" selected="0">
            <x v="2"/>
          </reference>
          <reference field="1" count="1" selected="0">
            <x v="178"/>
          </reference>
        </references>
      </pivotArea>
    </chartFormat>
    <chartFormat chart="114" format="187">
      <pivotArea type="data" outline="0" fieldPosition="0">
        <references count="2">
          <reference field="4294967294" count="1" selected="0">
            <x v="2"/>
          </reference>
          <reference field="1" count="1" selected="0">
            <x v="186"/>
          </reference>
        </references>
      </pivotArea>
    </chartFormat>
    <chartFormat chart="0" format="104">
      <pivotArea type="data" outline="0" fieldPosition="0">
        <references count="2">
          <reference field="4294967294" count="1" selected="0">
            <x v="2"/>
          </reference>
          <reference field="1" count="1" selected="0">
            <x v="4"/>
          </reference>
        </references>
      </pivotArea>
    </chartFormat>
    <chartFormat chart="0" format="105">
      <pivotArea type="data" outline="0" fieldPosition="0">
        <references count="2">
          <reference field="4294967294" count="1" selected="0">
            <x v="2"/>
          </reference>
          <reference field="1" count="1" selected="0">
            <x v="5"/>
          </reference>
        </references>
      </pivotArea>
    </chartFormat>
    <chartFormat chart="0" format="106">
      <pivotArea type="data" outline="0" fieldPosition="0">
        <references count="2">
          <reference field="4294967294" count="1" selected="0">
            <x v="2"/>
          </reference>
          <reference field="1" count="1" selected="0">
            <x v="6"/>
          </reference>
        </references>
      </pivotArea>
    </chartFormat>
    <chartFormat chart="0" format="107">
      <pivotArea type="data" outline="0" fieldPosition="0">
        <references count="2">
          <reference field="4294967294" count="1" selected="0">
            <x v="2"/>
          </reference>
          <reference field="1" count="1" selected="0">
            <x v="7"/>
          </reference>
        </references>
      </pivotArea>
    </chartFormat>
    <chartFormat chart="0" format="108">
      <pivotArea type="data" outline="0" fieldPosition="0">
        <references count="2">
          <reference field="4294967294" count="1" selected="0">
            <x v="2"/>
          </reference>
          <reference field="1" count="1" selected="0">
            <x v="10"/>
          </reference>
        </references>
      </pivotArea>
    </chartFormat>
    <chartFormat chart="0" format="109">
      <pivotArea type="data" outline="0" fieldPosition="0">
        <references count="2">
          <reference field="4294967294" count="1" selected="0">
            <x v="2"/>
          </reference>
          <reference field="1" count="1" selected="0">
            <x v="11"/>
          </reference>
        </references>
      </pivotArea>
    </chartFormat>
    <chartFormat chart="0" format="110">
      <pivotArea type="data" outline="0" fieldPosition="0">
        <references count="2">
          <reference field="4294967294" count="1" selected="0">
            <x v="2"/>
          </reference>
          <reference field="1" count="1" selected="0">
            <x v="12"/>
          </reference>
        </references>
      </pivotArea>
    </chartFormat>
    <chartFormat chart="0" format="111">
      <pivotArea type="data" outline="0" fieldPosition="0">
        <references count="2">
          <reference field="4294967294" count="1" selected="0">
            <x v="2"/>
          </reference>
          <reference field="1" count="1" selected="0">
            <x v="13"/>
          </reference>
        </references>
      </pivotArea>
    </chartFormat>
    <chartFormat chart="0" format="112">
      <pivotArea type="data" outline="0" fieldPosition="0">
        <references count="2">
          <reference field="4294967294" count="1" selected="0">
            <x v="2"/>
          </reference>
          <reference field="1" count="1" selected="0">
            <x v="14"/>
          </reference>
        </references>
      </pivotArea>
    </chartFormat>
    <chartFormat chart="0" format="113">
      <pivotArea type="data" outline="0" fieldPosition="0">
        <references count="2">
          <reference field="4294967294" count="1" selected="0">
            <x v="2"/>
          </reference>
          <reference field="1" count="1" selected="0">
            <x v="15"/>
          </reference>
        </references>
      </pivotArea>
    </chartFormat>
    <chartFormat chart="0" format="114">
      <pivotArea type="data" outline="0" fieldPosition="0">
        <references count="2">
          <reference field="4294967294" count="1" selected="0">
            <x v="2"/>
          </reference>
          <reference field="1" count="1" selected="0">
            <x v="16"/>
          </reference>
        </references>
      </pivotArea>
    </chartFormat>
    <chartFormat chart="0" format="115">
      <pivotArea type="data" outline="0" fieldPosition="0">
        <references count="2">
          <reference field="4294967294" count="1" selected="0">
            <x v="2"/>
          </reference>
          <reference field="1" count="1" selected="0">
            <x v="17"/>
          </reference>
        </references>
      </pivotArea>
    </chartFormat>
    <chartFormat chart="0" format="116">
      <pivotArea type="data" outline="0" fieldPosition="0">
        <references count="2">
          <reference field="4294967294" count="1" selected="0">
            <x v="2"/>
          </reference>
          <reference field="1" count="1" selected="0">
            <x v="18"/>
          </reference>
        </references>
      </pivotArea>
    </chartFormat>
    <chartFormat chart="0" format="117">
      <pivotArea type="data" outline="0" fieldPosition="0">
        <references count="2">
          <reference field="4294967294" count="1" selected="0">
            <x v="2"/>
          </reference>
          <reference field="1" count="1" selected="0">
            <x v="19"/>
          </reference>
        </references>
      </pivotArea>
    </chartFormat>
    <chartFormat chart="0" format="118">
      <pivotArea type="data" outline="0" fieldPosition="0">
        <references count="2">
          <reference field="4294967294" count="1" selected="0">
            <x v="2"/>
          </reference>
          <reference field="1" count="1" selected="0">
            <x v="20"/>
          </reference>
        </references>
      </pivotArea>
    </chartFormat>
    <chartFormat chart="0" format="119">
      <pivotArea type="data" outline="0" fieldPosition="0">
        <references count="2">
          <reference field="4294967294" count="1" selected="0">
            <x v="2"/>
          </reference>
          <reference field="1" count="1" selected="0">
            <x v="21"/>
          </reference>
        </references>
      </pivotArea>
    </chartFormat>
    <chartFormat chart="0" format="120">
      <pivotArea type="data" outline="0" fieldPosition="0">
        <references count="2">
          <reference field="4294967294" count="1" selected="0">
            <x v="2"/>
          </reference>
          <reference field="1" count="1" selected="0">
            <x v="23"/>
          </reference>
        </references>
      </pivotArea>
    </chartFormat>
    <chartFormat chart="0" format="121">
      <pivotArea type="data" outline="0" fieldPosition="0">
        <references count="2">
          <reference field="4294967294" count="1" selected="0">
            <x v="2"/>
          </reference>
          <reference field="1" count="1" selected="0">
            <x v="24"/>
          </reference>
        </references>
      </pivotArea>
    </chartFormat>
    <chartFormat chart="0" format="122">
      <pivotArea type="data" outline="0" fieldPosition="0">
        <references count="2">
          <reference field="4294967294" count="1" selected="0">
            <x v="2"/>
          </reference>
          <reference field="1" count="1" selected="0">
            <x v="26"/>
          </reference>
        </references>
      </pivotArea>
    </chartFormat>
    <chartFormat chart="106" format="188">
      <pivotArea type="data" outline="0" fieldPosition="0">
        <references count="2">
          <reference field="4294967294" count="1" selected="0">
            <x v="2"/>
          </reference>
          <reference field="1" count="1" selected="0">
            <x v="1"/>
          </reference>
        </references>
      </pivotArea>
    </chartFormat>
    <chartFormat chart="106" format="189">
      <pivotArea type="data" outline="0" fieldPosition="0">
        <references count="2">
          <reference field="4294967294" count="1" selected="0">
            <x v="2"/>
          </reference>
          <reference field="1" count="1" selected="0">
            <x v="2"/>
          </reference>
        </references>
      </pivotArea>
    </chartFormat>
    <chartFormat chart="106" format="190">
      <pivotArea type="data" outline="0" fieldPosition="0">
        <references count="2">
          <reference field="4294967294" count="1" selected="0">
            <x v="2"/>
          </reference>
          <reference field="1" count="1" selected="0">
            <x v="3"/>
          </reference>
        </references>
      </pivotArea>
    </chartFormat>
    <chartFormat chart="106" format="191">
      <pivotArea type="data" outline="0" fieldPosition="0">
        <references count="2">
          <reference field="4294967294" count="1" selected="0">
            <x v="2"/>
          </reference>
          <reference field="1" count="1" selected="0">
            <x v="4"/>
          </reference>
        </references>
      </pivotArea>
    </chartFormat>
    <chartFormat chart="106" format="192">
      <pivotArea type="data" outline="0" fieldPosition="0">
        <references count="2">
          <reference field="4294967294" count="1" selected="0">
            <x v="2"/>
          </reference>
          <reference field="1" count="1" selected="0">
            <x v="5"/>
          </reference>
        </references>
      </pivotArea>
    </chartFormat>
    <chartFormat chart="106" format="193">
      <pivotArea type="data" outline="0" fieldPosition="0">
        <references count="2">
          <reference field="4294967294" count="1" selected="0">
            <x v="2"/>
          </reference>
          <reference field="1" count="1" selected="0">
            <x v="6"/>
          </reference>
        </references>
      </pivotArea>
    </chartFormat>
    <chartFormat chart="106" format="194">
      <pivotArea type="data" outline="0" fieldPosition="0">
        <references count="2">
          <reference field="4294967294" count="1" selected="0">
            <x v="2"/>
          </reference>
          <reference field="1" count="1" selected="0">
            <x v="7"/>
          </reference>
        </references>
      </pivotArea>
    </chartFormat>
    <chartFormat chart="106" format="195">
      <pivotArea type="data" outline="0" fieldPosition="0">
        <references count="2">
          <reference field="4294967294" count="1" selected="0">
            <x v="2"/>
          </reference>
          <reference field="1" count="1" selected="0">
            <x v="8"/>
          </reference>
        </references>
      </pivotArea>
    </chartFormat>
    <chartFormat chart="106" format="196">
      <pivotArea type="data" outline="0" fieldPosition="0">
        <references count="2">
          <reference field="4294967294" count="1" selected="0">
            <x v="2"/>
          </reference>
          <reference field="1" count="1" selected="0">
            <x v="9"/>
          </reference>
        </references>
      </pivotArea>
    </chartFormat>
    <chartFormat chart="106" format="197">
      <pivotArea type="data" outline="0" fieldPosition="0">
        <references count="2">
          <reference field="4294967294" count="1" selected="0">
            <x v="2"/>
          </reference>
          <reference field="1" count="1" selected="0">
            <x v="10"/>
          </reference>
        </references>
      </pivotArea>
    </chartFormat>
    <chartFormat chart="106" format="198">
      <pivotArea type="data" outline="0" fieldPosition="0">
        <references count="2">
          <reference field="4294967294" count="1" selected="0">
            <x v="2"/>
          </reference>
          <reference field="1" count="1" selected="0">
            <x v="11"/>
          </reference>
        </references>
      </pivotArea>
    </chartFormat>
    <chartFormat chart="106" format="199">
      <pivotArea type="data" outline="0" fieldPosition="0">
        <references count="2">
          <reference field="4294967294" count="1" selected="0">
            <x v="2"/>
          </reference>
          <reference field="1" count="1" selected="0">
            <x v="12"/>
          </reference>
        </references>
      </pivotArea>
    </chartFormat>
    <chartFormat chart="106" format="200">
      <pivotArea type="data" outline="0" fieldPosition="0">
        <references count="2">
          <reference field="4294967294" count="1" selected="0">
            <x v="2"/>
          </reference>
          <reference field="1" count="1" selected="0">
            <x v="13"/>
          </reference>
        </references>
      </pivotArea>
    </chartFormat>
    <chartFormat chart="106" format="201">
      <pivotArea type="data" outline="0" fieldPosition="0">
        <references count="2">
          <reference field="4294967294" count="1" selected="0">
            <x v="2"/>
          </reference>
          <reference field="1" count="1" selected="0">
            <x v="14"/>
          </reference>
        </references>
      </pivotArea>
    </chartFormat>
    <chartFormat chart="106" format="202">
      <pivotArea type="data" outline="0" fieldPosition="0">
        <references count="2">
          <reference field="4294967294" count="1" selected="0">
            <x v="2"/>
          </reference>
          <reference field="1" count="1" selected="0">
            <x v="15"/>
          </reference>
        </references>
      </pivotArea>
    </chartFormat>
    <chartFormat chart="106" format="203">
      <pivotArea type="data" outline="0" fieldPosition="0">
        <references count="2">
          <reference field="4294967294" count="1" selected="0">
            <x v="2"/>
          </reference>
          <reference field="1" count="1" selected="0">
            <x v="16"/>
          </reference>
        </references>
      </pivotArea>
    </chartFormat>
    <chartFormat chart="106" format="204">
      <pivotArea type="data" outline="0" fieldPosition="0">
        <references count="2">
          <reference field="4294967294" count="1" selected="0">
            <x v="2"/>
          </reference>
          <reference field="1" count="1" selected="0">
            <x v="17"/>
          </reference>
        </references>
      </pivotArea>
    </chartFormat>
    <chartFormat chart="106" format="205">
      <pivotArea type="data" outline="0" fieldPosition="0">
        <references count="2">
          <reference field="4294967294" count="1" selected="0">
            <x v="2"/>
          </reference>
          <reference field="1" count="1" selected="0">
            <x v="18"/>
          </reference>
        </references>
      </pivotArea>
    </chartFormat>
    <chartFormat chart="106" format="206">
      <pivotArea type="data" outline="0" fieldPosition="0">
        <references count="2">
          <reference field="4294967294" count="1" selected="0">
            <x v="2"/>
          </reference>
          <reference field="1" count="1" selected="0">
            <x v="19"/>
          </reference>
        </references>
      </pivotArea>
    </chartFormat>
    <chartFormat chart="106" format="207">
      <pivotArea type="data" outline="0" fieldPosition="0">
        <references count="2">
          <reference field="4294967294" count="1" selected="0">
            <x v="2"/>
          </reference>
          <reference field="1" count="1" selected="0">
            <x v="20"/>
          </reference>
        </references>
      </pivotArea>
    </chartFormat>
    <chartFormat chart="106" format="208">
      <pivotArea type="data" outline="0" fieldPosition="0">
        <references count="2">
          <reference field="4294967294" count="1" selected="0">
            <x v="2"/>
          </reference>
          <reference field="1" count="1" selected="0">
            <x v="21"/>
          </reference>
        </references>
      </pivotArea>
    </chartFormat>
    <chartFormat chart="106" format="209">
      <pivotArea type="data" outline="0" fieldPosition="0">
        <references count="2">
          <reference field="4294967294" count="1" selected="0">
            <x v="2"/>
          </reference>
          <reference field="1" count="1" selected="0">
            <x v="23"/>
          </reference>
        </references>
      </pivotArea>
    </chartFormat>
    <chartFormat chart="106" format="210">
      <pivotArea type="data" outline="0" fieldPosition="0">
        <references count="2">
          <reference field="4294967294" count="1" selected="0">
            <x v="2"/>
          </reference>
          <reference field="1" count="1" selected="0">
            <x v="24"/>
          </reference>
        </references>
      </pivotArea>
    </chartFormat>
    <chartFormat chart="106" format="211">
      <pivotArea type="data" outline="0" fieldPosition="0">
        <references count="2">
          <reference field="4294967294" count="1" selected="0">
            <x v="2"/>
          </reference>
          <reference field="1" count="1" selected="0">
            <x v="26"/>
          </reference>
        </references>
      </pivotArea>
    </chartFormat>
    <chartFormat chart="114" format="188">
      <pivotArea type="data" outline="0" fieldPosition="0">
        <references count="2">
          <reference field="4294967294" count="1" selected="0">
            <x v="2"/>
          </reference>
          <reference field="1" count="1" selected="0">
            <x v="1"/>
          </reference>
        </references>
      </pivotArea>
    </chartFormat>
    <chartFormat chart="114" format="189">
      <pivotArea type="data" outline="0" fieldPosition="0">
        <references count="2">
          <reference field="4294967294" count="1" selected="0">
            <x v="2"/>
          </reference>
          <reference field="1" count="1" selected="0">
            <x v="2"/>
          </reference>
        </references>
      </pivotArea>
    </chartFormat>
    <chartFormat chart="114" format="190">
      <pivotArea type="data" outline="0" fieldPosition="0">
        <references count="2">
          <reference field="4294967294" count="1" selected="0">
            <x v="2"/>
          </reference>
          <reference field="1" count="1" selected="0">
            <x v="3"/>
          </reference>
        </references>
      </pivotArea>
    </chartFormat>
    <chartFormat chart="114" format="191">
      <pivotArea type="data" outline="0" fieldPosition="0">
        <references count="2">
          <reference field="4294967294" count="1" selected="0">
            <x v="2"/>
          </reference>
          <reference field="1" count="1" selected="0">
            <x v="4"/>
          </reference>
        </references>
      </pivotArea>
    </chartFormat>
    <chartFormat chart="114" format="192">
      <pivotArea type="data" outline="0" fieldPosition="0">
        <references count="2">
          <reference field="4294967294" count="1" selected="0">
            <x v="2"/>
          </reference>
          <reference field="1" count="1" selected="0">
            <x v="5"/>
          </reference>
        </references>
      </pivotArea>
    </chartFormat>
    <chartFormat chart="114" format="193">
      <pivotArea type="data" outline="0" fieldPosition="0">
        <references count="2">
          <reference field="4294967294" count="1" selected="0">
            <x v="2"/>
          </reference>
          <reference field="1" count="1" selected="0">
            <x v="6"/>
          </reference>
        </references>
      </pivotArea>
    </chartFormat>
    <chartFormat chart="114" format="194">
      <pivotArea type="data" outline="0" fieldPosition="0">
        <references count="2">
          <reference field="4294967294" count="1" selected="0">
            <x v="2"/>
          </reference>
          <reference field="1" count="1" selected="0">
            <x v="7"/>
          </reference>
        </references>
      </pivotArea>
    </chartFormat>
    <chartFormat chart="114" format="195">
      <pivotArea type="data" outline="0" fieldPosition="0">
        <references count="2">
          <reference field="4294967294" count="1" selected="0">
            <x v="2"/>
          </reference>
          <reference field="1" count="1" selected="0">
            <x v="8"/>
          </reference>
        </references>
      </pivotArea>
    </chartFormat>
    <chartFormat chart="114" format="196">
      <pivotArea type="data" outline="0" fieldPosition="0">
        <references count="2">
          <reference field="4294967294" count="1" selected="0">
            <x v="2"/>
          </reference>
          <reference field="1" count="1" selected="0">
            <x v="9"/>
          </reference>
        </references>
      </pivotArea>
    </chartFormat>
    <chartFormat chart="114" format="197">
      <pivotArea type="data" outline="0" fieldPosition="0">
        <references count="2">
          <reference field="4294967294" count="1" selected="0">
            <x v="2"/>
          </reference>
          <reference field="1" count="1" selected="0">
            <x v="10"/>
          </reference>
        </references>
      </pivotArea>
    </chartFormat>
    <chartFormat chart="114" format="198">
      <pivotArea type="data" outline="0" fieldPosition="0">
        <references count="2">
          <reference field="4294967294" count="1" selected="0">
            <x v="2"/>
          </reference>
          <reference field="1" count="1" selected="0">
            <x v="11"/>
          </reference>
        </references>
      </pivotArea>
    </chartFormat>
    <chartFormat chart="114" format="199">
      <pivotArea type="data" outline="0" fieldPosition="0">
        <references count="2">
          <reference field="4294967294" count="1" selected="0">
            <x v="2"/>
          </reference>
          <reference field="1" count="1" selected="0">
            <x v="12"/>
          </reference>
        </references>
      </pivotArea>
    </chartFormat>
    <chartFormat chart="114" format="200">
      <pivotArea type="data" outline="0" fieldPosition="0">
        <references count="2">
          <reference field="4294967294" count="1" selected="0">
            <x v="2"/>
          </reference>
          <reference field="1" count="1" selected="0">
            <x v="13"/>
          </reference>
        </references>
      </pivotArea>
    </chartFormat>
    <chartFormat chart="114" format="201">
      <pivotArea type="data" outline="0" fieldPosition="0">
        <references count="2">
          <reference field="4294967294" count="1" selected="0">
            <x v="2"/>
          </reference>
          <reference field="1" count="1" selected="0">
            <x v="14"/>
          </reference>
        </references>
      </pivotArea>
    </chartFormat>
    <chartFormat chart="114" format="202">
      <pivotArea type="data" outline="0" fieldPosition="0">
        <references count="2">
          <reference field="4294967294" count="1" selected="0">
            <x v="2"/>
          </reference>
          <reference field="1" count="1" selected="0">
            <x v="15"/>
          </reference>
        </references>
      </pivotArea>
    </chartFormat>
    <chartFormat chart="114" format="203">
      <pivotArea type="data" outline="0" fieldPosition="0">
        <references count="2">
          <reference field="4294967294" count="1" selected="0">
            <x v="2"/>
          </reference>
          <reference field="1" count="1" selected="0">
            <x v="16"/>
          </reference>
        </references>
      </pivotArea>
    </chartFormat>
    <chartFormat chart="114" format="204">
      <pivotArea type="data" outline="0" fieldPosition="0">
        <references count="2">
          <reference field="4294967294" count="1" selected="0">
            <x v="2"/>
          </reference>
          <reference field="1" count="1" selected="0">
            <x v="17"/>
          </reference>
        </references>
      </pivotArea>
    </chartFormat>
    <chartFormat chart="114" format="205">
      <pivotArea type="data" outline="0" fieldPosition="0">
        <references count="2">
          <reference field="4294967294" count="1" selected="0">
            <x v="2"/>
          </reference>
          <reference field="1" count="1" selected="0">
            <x v="18"/>
          </reference>
        </references>
      </pivotArea>
    </chartFormat>
    <chartFormat chart="114" format="206">
      <pivotArea type="data" outline="0" fieldPosition="0">
        <references count="2">
          <reference field="4294967294" count="1" selected="0">
            <x v="2"/>
          </reference>
          <reference field="1" count="1" selected="0">
            <x v="19"/>
          </reference>
        </references>
      </pivotArea>
    </chartFormat>
    <chartFormat chart="114" format="207">
      <pivotArea type="data" outline="0" fieldPosition="0">
        <references count="2">
          <reference field="4294967294" count="1" selected="0">
            <x v="2"/>
          </reference>
          <reference field="1" count="1" selected="0">
            <x v="20"/>
          </reference>
        </references>
      </pivotArea>
    </chartFormat>
    <chartFormat chart="114" format="208">
      <pivotArea type="data" outline="0" fieldPosition="0">
        <references count="2">
          <reference field="4294967294" count="1" selected="0">
            <x v="2"/>
          </reference>
          <reference field="1" count="1" selected="0">
            <x v="21"/>
          </reference>
        </references>
      </pivotArea>
    </chartFormat>
    <chartFormat chart="114" format="209">
      <pivotArea type="data" outline="0" fieldPosition="0">
        <references count="2">
          <reference field="4294967294" count="1" selected="0">
            <x v="2"/>
          </reference>
          <reference field="1" count="1" selected="0">
            <x v="23"/>
          </reference>
        </references>
      </pivotArea>
    </chartFormat>
    <chartFormat chart="114" format="210">
      <pivotArea type="data" outline="0" fieldPosition="0">
        <references count="2">
          <reference field="4294967294" count="1" selected="0">
            <x v="2"/>
          </reference>
          <reference field="1" count="1" selected="0">
            <x v="24"/>
          </reference>
        </references>
      </pivotArea>
    </chartFormat>
    <chartFormat chart="114" format="211">
      <pivotArea type="data" outline="0" fieldPosition="0">
        <references count="2">
          <reference field="4294967294" count="1" selected="0">
            <x v="2"/>
          </reference>
          <reference field="1" count="1" selected="0">
            <x v="26"/>
          </reference>
        </references>
      </pivotArea>
    </chartFormat>
    <chartFormat chart="114" format="212">
      <pivotArea type="data" outline="0" fieldPosition="0">
        <references count="2">
          <reference field="4294967294" count="1" selected="0">
            <x v="2"/>
          </reference>
          <reference field="1" count="1" selected="0">
            <x v="41"/>
          </reference>
        </references>
      </pivotArea>
    </chartFormat>
    <chartFormat chart="0" format="123">
      <pivotArea type="data" outline="0" fieldPosition="0">
        <references count="2">
          <reference field="4294967294" count="1" selected="0">
            <x v="2"/>
          </reference>
          <reference field="1" count="1" selected="0">
            <x v="34"/>
          </reference>
        </references>
      </pivotArea>
    </chartFormat>
    <chartFormat chart="0" format="124">
      <pivotArea type="data" outline="0" fieldPosition="0">
        <references count="2">
          <reference field="4294967294" count="1" selected="0">
            <x v="2"/>
          </reference>
          <reference field="1" count="1" selected="0">
            <x v="35"/>
          </reference>
        </references>
      </pivotArea>
    </chartFormat>
    <chartFormat chart="0" format="125">
      <pivotArea type="data" outline="0" fieldPosition="0">
        <references count="2">
          <reference field="4294967294" count="1" selected="0">
            <x v="2"/>
          </reference>
          <reference field="1" count="1" selected="0">
            <x v="36"/>
          </reference>
        </references>
      </pivotArea>
    </chartFormat>
    <chartFormat chart="0" format="126">
      <pivotArea type="data" outline="0" fieldPosition="0">
        <references count="2">
          <reference field="4294967294" count="1" selected="0">
            <x v="2"/>
          </reference>
          <reference field="1" count="1" selected="0">
            <x v="37"/>
          </reference>
        </references>
      </pivotArea>
    </chartFormat>
    <chartFormat chart="0" format="127">
      <pivotArea type="data" outline="0" fieldPosition="0">
        <references count="2">
          <reference field="4294967294" count="1" selected="0">
            <x v="2"/>
          </reference>
          <reference field="1" count="1" selected="0">
            <x v="38"/>
          </reference>
        </references>
      </pivotArea>
    </chartFormat>
    <chartFormat chart="0" format="128">
      <pivotArea type="data" outline="0" fieldPosition="0">
        <references count="2">
          <reference field="4294967294" count="1" selected="0">
            <x v="2"/>
          </reference>
          <reference field="1" count="1" selected="0">
            <x v="39"/>
          </reference>
        </references>
      </pivotArea>
    </chartFormat>
    <chartFormat chart="0" format="129">
      <pivotArea type="data" outline="0" fieldPosition="0">
        <references count="2">
          <reference field="4294967294" count="1" selected="0">
            <x v="2"/>
          </reference>
          <reference field="1" count="1" selected="0">
            <x v="40"/>
          </reference>
        </references>
      </pivotArea>
    </chartFormat>
    <chartFormat chart="0" format="130">
      <pivotArea type="data" outline="0" fieldPosition="0">
        <references count="2">
          <reference field="4294967294" count="1" selected="0">
            <x v="2"/>
          </reference>
          <reference field="1" count="1" selected="0">
            <x v="41"/>
          </reference>
        </references>
      </pivotArea>
    </chartFormat>
    <chartFormat chart="0" format="131">
      <pivotArea type="data" outline="0" fieldPosition="0">
        <references count="2">
          <reference field="4294967294" count="1" selected="0">
            <x v="2"/>
          </reference>
          <reference field="1" count="1" selected="0">
            <x v="42"/>
          </reference>
        </references>
      </pivotArea>
    </chartFormat>
    <chartFormat chart="0" format="132">
      <pivotArea type="data" outline="0" fieldPosition="0">
        <references count="2">
          <reference field="4294967294" count="1" selected="0">
            <x v="2"/>
          </reference>
          <reference field="1" count="1" selected="0">
            <x v="43"/>
          </reference>
        </references>
      </pivotArea>
    </chartFormat>
    <chartFormat chart="0" format="133">
      <pivotArea type="data" outline="0" fieldPosition="0">
        <references count="2">
          <reference field="4294967294" count="1" selected="0">
            <x v="2"/>
          </reference>
          <reference field="1" count="1" selected="0">
            <x v="44"/>
          </reference>
        </references>
      </pivotArea>
    </chartFormat>
    <chartFormat chart="0" format="134">
      <pivotArea type="data" outline="0" fieldPosition="0">
        <references count="2">
          <reference field="4294967294" count="1" selected="0">
            <x v="2"/>
          </reference>
          <reference field="1" count="1" selected="0">
            <x v="45"/>
          </reference>
        </references>
      </pivotArea>
    </chartFormat>
    <chartFormat chart="0" format="135">
      <pivotArea type="data" outline="0" fieldPosition="0">
        <references count="2">
          <reference field="4294967294" count="1" selected="0">
            <x v="2"/>
          </reference>
          <reference field="1" count="1" selected="0">
            <x v="46"/>
          </reference>
        </references>
      </pivotArea>
    </chartFormat>
    <chartFormat chart="0" format="136">
      <pivotArea type="data" outline="0" fieldPosition="0">
        <references count="2">
          <reference field="4294967294" count="1" selected="0">
            <x v="2"/>
          </reference>
          <reference field="1" count="1" selected="0">
            <x v="47"/>
          </reference>
        </references>
      </pivotArea>
    </chartFormat>
    <chartFormat chart="0" format="137">
      <pivotArea type="data" outline="0" fieldPosition="0">
        <references count="2">
          <reference field="4294967294" count="1" selected="0">
            <x v="2"/>
          </reference>
          <reference field="1" count="1" selected="0">
            <x v="48"/>
          </reference>
        </references>
      </pivotArea>
    </chartFormat>
    <chartFormat chart="0" format="138">
      <pivotArea type="data" outline="0" fieldPosition="0">
        <references count="2">
          <reference field="4294967294" count="1" selected="0">
            <x v="2"/>
          </reference>
          <reference field="1" count="1" selected="0">
            <x v="49"/>
          </reference>
        </references>
      </pivotArea>
    </chartFormat>
    <chartFormat chart="0" format="139">
      <pivotArea type="data" outline="0" fieldPosition="0">
        <references count="2">
          <reference field="4294967294" count="1" selected="0">
            <x v="2"/>
          </reference>
          <reference field="1" count="1" selected="0">
            <x v="50"/>
          </reference>
        </references>
      </pivotArea>
    </chartFormat>
    <chartFormat chart="0" format="140">
      <pivotArea type="data" outline="0" fieldPosition="0">
        <references count="2">
          <reference field="4294967294" count="1" selected="0">
            <x v="2"/>
          </reference>
          <reference field="1" count="1" selected="0">
            <x v="51"/>
          </reference>
        </references>
      </pivotArea>
    </chartFormat>
    <chartFormat chart="106" format="212">
      <pivotArea type="data" outline="0" fieldPosition="0">
        <references count="2">
          <reference field="4294967294" count="1" selected="0">
            <x v="2"/>
          </reference>
          <reference field="1" count="1" selected="0">
            <x v="34"/>
          </reference>
        </references>
      </pivotArea>
    </chartFormat>
    <chartFormat chart="106" format="213">
      <pivotArea type="data" outline="0" fieldPosition="0">
        <references count="2">
          <reference field="4294967294" count="1" selected="0">
            <x v="2"/>
          </reference>
          <reference field="1" count="1" selected="0">
            <x v="35"/>
          </reference>
        </references>
      </pivotArea>
    </chartFormat>
    <chartFormat chart="106" format="214">
      <pivotArea type="data" outline="0" fieldPosition="0">
        <references count="2">
          <reference field="4294967294" count="1" selected="0">
            <x v="2"/>
          </reference>
          <reference field="1" count="1" selected="0">
            <x v="36"/>
          </reference>
        </references>
      </pivotArea>
    </chartFormat>
    <chartFormat chart="106" format="215">
      <pivotArea type="data" outline="0" fieldPosition="0">
        <references count="2">
          <reference field="4294967294" count="1" selected="0">
            <x v="2"/>
          </reference>
          <reference field="1" count="1" selected="0">
            <x v="37"/>
          </reference>
        </references>
      </pivotArea>
    </chartFormat>
    <chartFormat chart="106" format="216">
      <pivotArea type="data" outline="0" fieldPosition="0">
        <references count="2">
          <reference field="4294967294" count="1" selected="0">
            <x v="2"/>
          </reference>
          <reference field="1" count="1" selected="0">
            <x v="38"/>
          </reference>
        </references>
      </pivotArea>
    </chartFormat>
    <chartFormat chart="106" format="217">
      <pivotArea type="data" outline="0" fieldPosition="0">
        <references count="2">
          <reference field="4294967294" count="1" selected="0">
            <x v="2"/>
          </reference>
          <reference field="1" count="1" selected="0">
            <x v="39"/>
          </reference>
        </references>
      </pivotArea>
    </chartFormat>
    <chartFormat chart="106" format="218">
      <pivotArea type="data" outline="0" fieldPosition="0">
        <references count="2">
          <reference field="4294967294" count="1" selected="0">
            <x v="2"/>
          </reference>
          <reference field="1" count="1" selected="0">
            <x v="40"/>
          </reference>
        </references>
      </pivotArea>
    </chartFormat>
    <chartFormat chart="106" format="219">
      <pivotArea type="data" outline="0" fieldPosition="0">
        <references count="2">
          <reference field="4294967294" count="1" selected="0">
            <x v="2"/>
          </reference>
          <reference field="1" count="1" selected="0">
            <x v="41"/>
          </reference>
        </references>
      </pivotArea>
    </chartFormat>
    <chartFormat chart="106" format="220">
      <pivotArea type="data" outline="0" fieldPosition="0">
        <references count="2">
          <reference field="4294967294" count="1" selected="0">
            <x v="2"/>
          </reference>
          <reference field="1" count="1" selected="0">
            <x v="42"/>
          </reference>
        </references>
      </pivotArea>
    </chartFormat>
    <chartFormat chart="106" format="221">
      <pivotArea type="data" outline="0" fieldPosition="0">
        <references count="2">
          <reference field="4294967294" count="1" selected="0">
            <x v="2"/>
          </reference>
          <reference field="1" count="1" selected="0">
            <x v="43"/>
          </reference>
        </references>
      </pivotArea>
    </chartFormat>
    <chartFormat chart="106" format="222">
      <pivotArea type="data" outline="0" fieldPosition="0">
        <references count="2">
          <reference field="4294967294" count="1" selected="0">
            <x v="2"/>
          </reference>
          <reference field="1" count="1" selected="0">
            <x v="44"/>
          </reference>
        </references>
      </pivotArea>
    </chartFormat>
    <chartFormat chart="106" format="223">
      <pivotArea type="data" outline="0" fieldPosition="0">
        <references count="2">
          <reference field="4294967294" count="1" selected="0">
            <x v="2"/>
          </reference>
          <reference field="1" count="1" selected="0">
            <x v="45"/>
          </reference>
        </references>
      </pivotArea>
    </chartFormat>
    <chartFormat chart="106" format="224">
      <pivotArea type="data" outline="0" fieldPosition="0">
        <references count="2">
          <reference field="4294967294" count="1" selected="0">
            <x v="2"/>
          </reference>
          <reference field="1" count="1" selected="0">
            <x v="46"/>
          </reference>
        </references>
      </pivotArea>
    </chartFormat>
    <chartFormat chart="106" format="225">
      <pivotArea type="data" outline="0" fieldPosition="0">
        <references count="2">
          <reference field="4294967294" count="1" selected="0">
            <x v="2"/>
          </reference>
          <reference field="1" count="1" selected="0">
            <x v="47"/>
          </reference>
        </references>
      </pivotArea>
    </chartFormat>
    <chartFormat chart="106" format="226">
      <pivotArea type="data" outline="0" fieldPosition="0">
        <references count="2">
          <reference field="4294967294" count="1" selected="0">
            <x v="2"/>
          </reference>
          <reference field="1" count="1" selected="0">
            <x v="48"/>
          </reference>
        </references>
      </pivotArea>
    </chartFormat>
    <chartFormat chart="106" format="227">
      <pivotArea type="data" outline="0" fieldPosition="0">
        <references count="2">
          <reference field="4294967294" count="1" selected="0">
            <x v="2"/>
          </reference>
          <reference field="1" count="1" selected="0">
            <x v="49"/>
          </reference>
        </references>
      </pivotArea>
    </chartFormat>
    <chartFormat chart="106" format="228">
      <pivotArea type="data" outline="0" fieldPosition="0">
        <references count="2">
          <reference field="4294967294" count="1" selected="0">
            <x v="2"/>
          </reference>
          <reference field="1" count="1" selected="0">
            <x v="50"/>
          </reference>
        </references>
      </pivotArea>
    </chartFormat>
    <chartFormat chart="106" format="229">
      <pivotArea type="data" outline="0" fieldPosition="0">
        <references count="2">
          <reference field="4294967294" count="1" selected="0">
            <x v="2"/>
          </reference>
          <reference field="1" count="1" selected="0">
            <x v="51"/>
          </reference>
        </references>
      </pivotArea>
    </chartFormat>
    <chartFormat chart="114" format="213">
      <pivotArea type="data" outline="0" fieldPosition="0">
        <references count="2">
          <reference field="4294967294" count="1" selected="0">
            <x v="2"/>
          </reference>
          <reference field="1" count="1" selected="0">
            <x v="34"/>
          </reference>
        </references>
      </pivotArea>
    </chartFormat>
    <chartFormat chart="114" format="214">
      <pivotArea type="data" outline="0" fieldPosition="0">
        <references count="2">
          <reference field="4294967294" count="1" selected="0">
            <x v="2"/>
          </reference>
          <reference field="1" count="1" selected="0">
            <x v="35"/>
          </reference>
        </references>
      </pivotArea>
    </chartFormat>
    <chartFormat chart="114" format="215">
      <pivotArea type="data" outline="0" fieldPosition="0">
        <references count="2">
          <reference field="4294967294" count="1" selected="0">
            <x v="2"/>
          </reference>
          <reference field="1" count="1" selected="0">
            <x v="36"/>
          </reference>
        </references>
      </pivotArea>
    </chartFormat>
    <chartFormat chart="114" format="216">
      <pivotArea type="data" outline="0" fieldPosition="0">
        <references count="2">
          <reference field="4294967294" count="1" selected="0">
            <x v="2"/>
          </reference>
          <reference field="1" count="1" selected="0">
            <x v="37"/>
          </reference>
        </references>
      </pivotArea>
    </chartFormat>
    <chartFormat chart="114" format="217">
      <pivotArea type="data" outline="0" fieldPosition="0">
        <references count="2">
          <reference field="4294967294" count="1" selected="0">
            <x v="2"/>
          </reference>
          <reference field="1" count="1" selected="0">
            <x v="38"/>
          </reference>
        </references>
      </pivotArea>
    </chartFormat>
    <chartFormat chart="114" format="218">
      <pivotArea type="data" outline="0" fieldPosition="0">
        <references count="2">
          <reference field="4294967294" count="1" selected="0">
            <x v="2"/>
          </reference>
          <reference field="1" count="1" selected="0">
            <x v="39"/>
          </reference>
        </references>
      </pivotArea>
    </chartFormat>
    <chartFormat chart="114" format="219">
      <pivotArea type="data" outline="0" fieldPosition="0">
        <references count="2">
          <reference field="4294967294" count="1" selected="0">
            <x v="2"/>
          </reference>
          <reference field="1" count="1" selected="0">
            <x v="40"/>
          </reference>
        </references>
      </pivotArea>
    </chartFormat>
    <chartFormat chart="114" format="220">
      <pivotArea type="data" outline="0" fieldPosition="0">
        <references count="2">
          <reference field="4294967294" count="1" selected="0">
            <x v="2"/>
          </reference>
          <reference field="1" count="1" selected="0">
            <x v="42"/>
          </reference>
        </references>
      </pivotArea>
    </chartFormat>
    <chartFormat chart="114" format="221">
      <pivotArea type="data" outline="0" fieldPosition="0">
        <references count="2">
          <reference field="4294967294" count="1" selected="0">
            <x v="2"/>
          </reference>
          <reference field="1" count="1" selected="0">
            <x v="43"/>
          </reference>
        </references>
      </pivotArea>
    </chartFormat>
    <chartFormat chart="114" format="222">
      <pivotArea type="data" outline="0" fieldPosition="0">
        <references count="2">
          <reference field="4294967294" count="1" selected="0">
            <x v="2"/>
          </reference>
          <reference field="1" count="1" selected="0">
            <x v="44"/>
          </reference>
        </references>
      </pivotArea>
    </chartFormat>
    <chartFormat chart="114" format="223">
      <pivotArea type="data" outline="0" fieldPosition="0">
        <references count="2">
          <reference field="4294967294" count="1" selected="0">
            <x v="2"/>
          </reference>
          <reference field="1" count="1" selected="0">
            <x v="45"/>
          </reference>
        </references>
      </pivotArea>
    </chartFormat>
    <chartFormat chart="114" format="224">
      <pivotArea type="data" outline="0" fieldPosition="0">
        <references count="2">
          <reference field="4294967294" count="1" selected="0">
            <x v="2"/>
          </reference>
          <reference field="1" count="1" selected="0">
            <x v="46"/>
          </reference>
        </references>
      </pivotArea>
    </chartFormat>
    <chartFormat chart="114" format="225">
      <pivotArea type="data" outline="0" fieldPosition="0">
        <references count="2">
          <reference field="4294967294" count="1" selected="0">
            <x v="2"/>
          </reference>
          <reference field="1" count="1" selected="0">
            <x v="47"/>
          </reference>
        </references>
      </pivotArea>
    </chartFormat>
    <chartFormat chart="114" format="226">
      <pivotArea type="data" outline="0" fieldPosition="0">
        <references count="2">
          <reference field="4294967294" count="1" selected="0">
            <x v="2"/>
          </reference>
          <reference field="1" count="1" selected="0">
            <x v="48"/>
          </reference>
        </references>
      </pivotArea>
    </chartFormat>
    <chartFormat chart="114" format="227">
      <pivotArea type="data" outline="0" fieldPosition="0">
        <references count="2">
          <reference field="4294967294" count="1" selected="0">
            <x v="2"/>
          </reference>
          <reference field="1" count="1" selected="0">
            <x v="49"/>
          </reference>
        </references>
      </pivotArea>
    </chartFormat>
    <chartFormat chart="114" format="228">
      <pivotArea type="data" outline="0" fieldPosition="0">
        <references count="2">
          <reference field="4294967294" count="1" selected="0">
            <x v="2"/>
          </reference>
          <reference field="1" count="1" selected="0">
            <x v="50"/>
          </reference>
        </references>
      </pivotArea>
    </chartFormat>
    <chartFormat chart="114" format="229">
      <pivotArea type="data" outline="0" fieldPosition="0">
        <references count="2">
          <reference field="4294967294" count="1" selected="0">
            <x v="2"/>
          </reference>
          <reference field="1" count="1" selected="0">
            <x v="5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44471D-B6B6-4DFD-AF52-1DA97EC39C75}" name="PivotTable1" cacheId="12" dataOnRows="1" applyNumberFormats="0" applyBorderFormats="0" applyFontFormats="0" applyPatternFormats="0" applyAlignmentFormats="0" applyWidthHeightFormats="1" dataCaption="Complexity level" updatedVersion="8" minRefreshableVersion="3" useAutoFormatting="1" itemPrintTitles="1" createdVersion="8" indent="0" outline="1" outlineData="1" multipleFieldFilters="0" chartFormat="47">
  <location ref="A4:F15" firstHeaderRow="1" firstDataRow="2" firstDataCol="1"/>
  <pivotFields count="41">
    <pivotField showAll="0"/>
    <pivotField showAll="0" sortType="ascending"/>
    <pivotField showAll="0"/>
    <pivotField showAll="0"/>
    <pivotField showAll="0"/>
    <pivotField axis="axisCol" showAll="0" sortType="ascending">
      <items count="5">
        <item n="Original ranking" x="0"/>
        <item n="Pattern 1" x="1"/>
        <item n="Pattern 2" x="2"/>
        <item n="Pattern 3" x="3"/>
        <item t="default"/>
      </items>
    </pivotField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numFmtId="9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10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0">
    <dataField name=" LV1" fld="9" subtotal="average" baseField="5" baseItem="0"/>
    <dataField name=" LV2" fld="10" subtotal="average" baseField="5" baseItem="0"/>
    <dataField name=" LV3" fld="11" subtotal="average" baseField="5" baseItem="0"/>
    <dataField name=" LV4" fld="12" subtotal="average" baseField="5" baseItem="0"/>
    <dataField name=" LV5" fld="13" subtotal="average" baseField="5" baseItem="0"/>
    <dataField name=" LV6" fld="14" subtotal="average" baseField="5" baseItem="0"/>
    <dataField name=" LV7" fld="15" subtotal="average" baseField="5" baseItem="0"/>
    <dataField name=" LV8" fld="16" subtotal="average" baseField="5" baseItem="0"/>
    <dataField name=" LV9" fld="17" subtotal="average" baseField="5" baseItem="0"/>
    <dataField name=" LV10" fld="18" subtotal="average" baseField="5" baseItem="0"/>
  </dataFields>
  <formats count="3">
    <format dxfId="18">
      <pivotArea collapsedLevelsAreSubtotals="1" fieldPosition="0">
        <references count="2">
          <reference field="4294967294" count="9" selected="0">
            <x v="1"/>
            <x v="2"/>
            <x v="3"/>
            <x v="4"/>
            <x v="5"/>
            <x v="6"/>
            <x v="7"/>
            <x v="8"/>
            <x v="9"/>
          </reference>
          <reference field="5" count="0"/>
        </references>
      </pivotArea>
    </format>
    <format dxfId="17">
      <pivotArea outline="0" collapsedLevelsAreSubtotals="1" fieldPosition="0"/>
    </format>
    <format dxfId="16">
      <pivotArea outline="0" collapsedLevelsAreSubtotals="1" fieldPosition="0">
        <references count="1">
          <reference field="5" count="1" selected="0">
            <x v="0"/>
          </reference>
        </references>
      </pivotArea>
    </format>
  </formats>
  <chartFormats count="79">
    <chartFormat chart="26" format="9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9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6" format="9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6" format="9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26" format="9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26" format="9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26" format="9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26" format="9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26" format="10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26" format="10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27" format="10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7" format="10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7" format="10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7" format="10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27" format="10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27" format="10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27" format="10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27" format="10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27" format="11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27" format="11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18" format="1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1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8" format="11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8" format="11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8" format="11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8" format="11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18" format="11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18" format="11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18" format="12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18" format="12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30" format="12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0" format="12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0" format="12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0" format="12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30" format="12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30" format="12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30" format="12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30" format="12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30" format="13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30" format="13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31" format="13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1" format="13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1" format="13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1" format="13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31" format="13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31" format="13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31" format="13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31" format="13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31" format="14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31" format="14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32" format="12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2" format="12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2" format="12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2" format="12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32" format="12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32" format="12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32" format="12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32" format="12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32" format="13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32" format="13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33" format="14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3" format="14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3" format="14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3" format="14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33" format="14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33" format="14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33" format="14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33" format="14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33" format="15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33" format="15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32" format="13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2" format="13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2" format="13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2" format="13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3" format="15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9" format="13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9" format="13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9" format="13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9" format="14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1E47F9-D9BE-493D-90AF-D71BE98A9DFD}" name="PivotTable1" cacheId="1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7">
  <location ref="A4:K9" firstHeaderRow="0" firstDataRow="1" firstDataCol="1"/>
  <pivotFields count="41">
    <pivotField showAll="0"/>
    <pivotField showAll="0" sortType="ascending"/>
    <pivotField showAll="0"/>
    <pivotField showAll="0"/>
    <pivotField showAll="0"/>
    <pivotField axis="axisRow" showAll="0" sortType="ascending">
      <items count="5">
        <item x="1"/>
        <item x="2"/>
        <item x="3"/>
        <item n=" Original Ranking" x="0"/>
        <item t="default"/>
      </items>
    </pivotField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numFmtId="9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10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</colItems>
  <dataFields count="10">
    <dataField name=" LV1" fld="9" subtotal="average" baseField="5" baseItem="0"/>
    <dataField name=" LV2" fld="10" subtotal="average" baseField="5" baseItem="0"/>
    <dataField name=" LV3" fld="11" subtotal="average" baseField="5" baseItem="0"/>
    <dataField name=" LV4" fld="12" subtotal="average" baseField="5" baseItem="0"/>
    <dataField name=" LV5" fld="13" subtotal="average" baseField="5" baseItem="0"/>
    <dataField name=" LV6" fld="14" subtotal="average" baseField="5" baseItem="0"/>
    <dataField name=" LV7" fld="15" subtotal="average" baseField="5" baseItem="0"/>
    <dataField name=" LV8" fld="16" subtotal="average" baseField="5" baseItem="0"/>
    <dataField name=" LV9" fld="17" subtotal="average" baseField="5" baseItem="0"/>
    <dataField name=" LV10" fld="18" subtotal="average" baseField="5" baseItem="0"/>
  </dataFields>
  <formats count="3">
    <format dxfId="15">
      <pivotArea outline="0" collapsedLevelsAreSubtotals="1" fieldPosition="0"/>
    </format>
    <format dxfId="14">
      <pivotArea collapsedLevelsAreSubtotals="1" fieldPosition="0">
        <references count="1">
          <reference field="5" count="0"/>
        </references>
      </pivotArea>
    </format>
    <format dxfId="13">
      <pivotArea collapsedLevelsAreSubtotals="1" fieldPosition="0">
        <references count="1">
          <reference field="5" count="3">
            <x v="0"/>
            <x v="1"/>
            <x v="2"/>
          </reference>
        </references>
      </pivotArea>
    </format>
  </formats>
  <chartFormats count="90">
    <chartFormat chart="26" format="9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9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6" format="9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6" format="9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26" format="9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26" format="9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26" format="9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26" format="9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26" format="10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26" format="10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27" format="10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7" format="10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7" format="10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7" format="10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27" format="10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27" format="10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27" format="10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27" format="10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27" format="11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27" format="11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31" format="13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1" format="13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1" format="13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1" format="13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31" format="13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31" format="13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31" format="13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31" format="13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31" format="14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31" format="14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18" format="14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14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8" format="14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8" format="14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8" format="14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8" format="14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18" format="14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18" format="14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18" format="15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18" format="15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36" format="15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6" format="15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6" format="15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6" format="15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36" format="15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36" format="15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36" format="15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36" format="15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36" format="16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36" format="16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37" format="16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7" format="16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7" format="16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7" format="16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37" format="16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37" format="16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37" format="16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37" format="16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37" format="17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37" format="17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39" format="15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9" format="15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9" format="15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9" format="15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39" format="15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39" format="15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39" format="15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39" format="15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39" format="16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39" format="16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40" format="15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0" format="15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0" format="15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0" format="15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40" format="15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40" format="15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40" format="15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40" format="15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40" format="16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40" format="16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41" format="16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1" format="16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1" format="16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1" format="16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41" format="16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41" format="16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41" format="16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41" format="16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41" format="17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41" format="171" series="1">
      <pivotArea type="data" outline="0" fieldPosition="0">
        <references count="1">
          <reference field="4294967294" count="1" selected="0">
            <x v="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AEAD8F8-CC0E-48BA-996B-F34B780D0F9B}" name="Table1" displayName="Table1" ref="A1:AO80" headerRowDxfId="99">
  <autoFilter ref="A1:AO80" xr:uid="{4AEAD8F8-CC0E-48BA-996B-F34B780D0F9B}">
    <filterColumn colId="5">
      <filters>
        <filter val="1"/>
        <filter val="2"/>
        <filter val="3"/>
      </filters>
    </filterColumn>
  </autoFilter>
  <sortState xmlns:xlrd2="http://schemas.microsoft.com/office/spreadsheetml/2017/richdata2" ref="A2:AO29">
    <sortCondition ref="A1:A29"/>
  </sortState>
  <tableColumns count="41">
    <tableColumn id="1" xr3:uid="{DCABFA6F-C7E7-43B3-85A5-6C6FA0548F57}" name="Participant" totalsRowLabel="Total"/>
    <tableColumn id="32" xr3:uid="{B66D1EFA-B369-4DDE-996D-2900941D7114}" name="ID"/>
    <tableColumn id="33" xr3:uid="{1BBEC0E3-CDDD-4745-9293-DA72E9D95E83}" name="Participant2"/>
    <tableColumn id="5" xr3:uid="{609E5D5B-A0EA-4531-B592-77507CEBE1C8}" name="Code" dataDxfId="98" totalsRowDxfId="97"/>
    <tableColumn id="10" xr3:uid="{64771C3E-7E16-45EF-A2EE-D25D6C2AE74A}" name="Gender" dataDxfId="96" totalsRowDxfId="95"/>
    <tableColumn id="6" xr3:uid="{62236BB4-55BB-4C73-B959-4C284985000F}" name="Patern" dataDxfId="94" totalsRowDxfId="93"/>
    <tableColumn id="2" xr3:uid="{A38B2C70-183F-4B2D-8429-6302F3CE5596}" name="Façade ID" dataDxfId="92" totalsRowDxfId="91"/>
    <tableColumn id="42" xr3:uid="{6FADB675-FC65-4474-9858-D42CAD79DB9B}" name="Façade Variation" dataDxfId="90" totalsRowDxfId="89"/>
    <tableColumn id="7" xr3:uid="{FD4330AA-8CA2-4FAE-A6A6-858D8082DF46}" name="CICA Score" dataDxfId="88" totalsRowDxfId="87"/>
    <tableColumn id="4" xr3:uid="{1066692D-1C2C-4080-BA58-8C1BAF83E654}" name="LV1" totalsRowFunction="stdDev" dataDxfId="86" totalsRowDxfId="85"/>
    <tableColumn id="36" xr3:uid="{8ADD5CA9-9CB7-4AA7-925D-A1E6F28A3EDD}" name="LV2" totalsRowFunction="stdDev" dataDxfId="84" totalsRowDxfId="83"/>
    <tableColumn id="35" xr3:uid="{A3934A66-5422-462E-969F-A830EE533FCC}" name="LV3" totalsRowFunction="stdDev" dataDxfId="82" totalsRowDxfId="81"/>
    <tableColumn id="34" xr3:uid="{FC8840EA-741E-466E-B647-7A9327980039}" name="LV4" totalsRowFunction="stdDev" dataDxfId="80" totalsRowDxfId="79"/>
    <tableColumn id="8" xr3:uid="{2E0320C3-B4F2-4035-8731-6BBB5203730B}" name="LV5" totalsRowFunction="stdDev" dataDxfId="78" totalsRowDxfId="77"/>
    <tableColumn id="3" xr3:uid="{D3F416A3-C5B1-40A4-8645-082996A0786E}" name="LV6" totalsRowFunction="stdDev" dataDxfId="76" totalsRowDxfId="75"/>
    <tableColumn id="39" xr3:uid="{2AEAE83E-516F-4F75-80B5-55204FCAD2BC}" name="LV7" totalsRowFunction="stdDev" dataDxfId="74" totalsRowDxfId="73"/>
    <tableColumn id="38" xr3:uid="{C8D75F88-E9E1-41F1-A1B9-2CBBD9969697}" name="LV8" totalsRowFunction="stdDev" dataDxfId="72" totalsRowDxfId="71"/>
    <tableColumn id="37" xr3:uid="{A35E7F78-B484-4CD5-9E6C-11A7BDD71F3F}" name="LV9" totalsRowFunction="stdDev" dataDxfId="70" totalsRowDxfId="69"/>
    <tableColumn id="40" xr3:uid="{BBB38209-EC67-4A21-BB96-C3AE177A2B9A}" name="LV10" totalsRowFunction="stdDev" dataDxfId="68" totalsRowDxfId="67"/>
    <tableColumn id="11" xr3:uid="{A0043E1B-9F30-4289-A83B-3532079F9675}" name="Mean" dataDxfId="66" totalsRowDxfId="65">
      <calculatedColumnFormula>AVERAGE(Table1[CICA Score])</calculatedColumnFormula>
    </tableColumn>
    <tableColumn id="12" xr3:uid="{7E3498C4-E902-477A-8E25-383381324BA8}" name="Standard Deviation" dataDxfId="64">
      <calculatedColumnFormula>_xlfn.STDEV.P(Table1[CICA Score])</calculatedColumnFormula>
    </tableColumn>
    <tableColumn id="13" xr3:uid="{C177ADAC-A1D8-4890-ABD9-071854B36AAA}" name="Z-score" totalsRowFunction="average" dataDxfId="63" totalsRowDxfId="62">
      <calculatedColumnFormula>(Table1[[#This Row],[CICA Score]]-Table1[[#This Row],[Mean]])/Table1[[#This Row],[Standard Deviation]]</calculatedColumnFormula>
    </tableColumn>
    <tableColumn id="14" xr3:uid="{25E55D02-3768-4B1F-8F52-59DF71FF8579}" name="Probability CICA" totalsRowFunction="average" dataDxfId="61" totalsRowDxfId="60" dataCellStyle="Percent">
      <calculatedColumnFormula>_xlfn.NORM.DIST(Table1[[#This Row],[Z-score]],0,1,FALSE)</calculatedColumnFormula>
    </tableColumn>
    <tableColumn id="31" xr3:uid="{DF00E40E-15FC-4831-81B2-42670B42F90C}" name="Probability SD" dataDxfId="59" totalsRowDxfId="58">
      <calculatedColumnFormula>_xlfn.STDEV.P(Table1[Probability CICA])</calculatedColumnFormula>
    </tableColumn>
    <tableColumn id="9" xr3:uid="{AB0E5DB0-4CDB-4699-94C9-24D8FA990E9C}" name="Q1" dataDxfId="57"/>
    <tableColumn id="15" xr3:uid="{72F4079C-A213-4C48-989D-D7FC8B980638}" name="Q2" dataDxfId="56"/>
    <tableColumn id="16" xr3:uid="{42D93BF4-F56B-4FB4-85B5-7321B5C8563E}" name="Q3" dataDxfId="55"/>
    <tableColumn id="17" xr3:uid="{9AF0B243-08F4-4FEE-B90B-26A94594ECB2}" name="Q4" dataDxfId="54"/>
    <tableColumn id="18" xr3:uid="{440BEB28-4ED1-4326-802B-9C0C44E8CE3A}" name="Q5" dataDxfId="53"/>
    <tableColumn id="19" xr3:uid="{E5D57724-4045-4E12-9944-398162B5AA7C}" name="Q6" dataDxfId="52"/>
    <tableColumn id="20" xr3:uid="{68FEA1B8-5A78-4604-A1F4-8A579DC75438}" name="Q7" dataDxfId="51"/>
    <tableColumn id="21" xr3:uid="{59C6B532-E840-49AF-B11A-6F7C99B21B44}" name="Q8" dataDxfId="50"/>
    <tableColumn id="22" xr3:uid="{2B8A96D3-5F95-41D8-BBFF-4E0CC422093E}" name="Q9" dataDxfId="49"/>
    <tableColumn id="23" xr3:uid="{F616DD3F-2E77-4B3B-8AD8-921A9759962C}" name="Q10" dataDxfId="48"/>
    <tableColumn id="24" xr3:uid="{D97AD858-CBC9-4EBD-AAA8-8440B04657FA}" name="Q11" dataDxfId="47"/>
    <tableColumn id="25" xr3:uid="{8D924469-6E0A-43B5-B3DE-0308394EB538}" name="Q12" dataDxfId="46"/>
    <tableColumn id="26" xr3:uid="{B3276EC8-64C3-4224-ACD2-51806F626791}" name="Q13" dataDxfId="45"/>
    <tableColumn id="27" xr3:uid="{FE4CD374-A6E7-451D-A568-280102086B84}" name="Q14" dataDxfId="44"/>
    <tableColumn id="28" xr3:uid="{34B6AD55-2645-4326-8CD7-4DB729CCFAAC}" name="Q15" dataDxfId="43"/>
    <tableColumn id="29" xr3:uid="{70ABD23C-8887-4D6E-AC15-752215BAA267}" name="Mean Q6" dataDxfId="42">
      <calculatedColumnFormula array="1">AVERAGE(IF(Table1[Q6]&lt;&gt;"", Table1[Q6]))</calculatedColumnFormula>
    </tableColumn>
    <tableColumn id="30" xr3:uid="{FD151007-3BDD-45D6-A89B-8F1172A3F64D}" name="SD Q6" totalsRowFunction="sum" dataDxfId="41" totalsRowDxfId="40">
      <calculatedColumnFormula>_xlfn.STDEV.P(Table1[Q6])</calculatedColumnFormula>
    </tableColumn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802733E1-1A09-4E3B-A3A4-CED49632F884}" name="TableCICAScoresRanking" displayName="TableCICAScoresRanking" ref="A19:I49" totalsRowShown="0" headerRowDxfId="38">
  <autoFilter ref="A19:I49" xr:uid="{802733E1-1A09-4E3B-A3A4-CED49632F884}"/>
  <tableColumns count="9">
    <tableColumn id="1" xr3:uid="{AF575085-7425-4AC4-ACDC-D42DF4BDBBA8}" name="Façade ID"/>
    <tableColumn id="2" xr3:uid="{8E57B34F-9E4D-406A-A119-6BD4537A4A83}" name="Pattern"/>
    <tableColumn id="3" xr3:uid="{653A9E26-E06D-4116-864C-C7A40FB54DAC}" name="Façade N"/>
    <tableColumn id="4" xr3:uid="{1DAE542F-3E9D-4865-8437-400FC95E060C}" name="CICA score" dataCellStyle="Good"/>
    <tableColumn id="5" xr3:uid="{33ED38F2-FFE8-4255-BB7A-9FA0B3BA2957}" name="Participant score" dataDxfId="37"/>
    <tableColumn id="6" xr3:uid="{7BAC728B-3AB4-4DE5-9252-8F59849350B2}" name="CICA ranking" dataDxfId="36"/>
    <tableColumn id="7" xr3:uid="{2594E63C-3E2E-4852-89A2-9393ADB54B35}" name="Participant Ranking" dataDxfId="35"/>
    <tableColumn id="8" xr3:uid="{FED9B031-4BD1-43A6-8112-C602134C80B5}" name="Ranking SD" dataDxfId="34">
      <calculatedColumnFormula>_xlfn.STDEV.P(TableCICAScoresRanking[[#This Row],[CICA ranking]],TableCICAScoresRanking[[#This Row],[Participant Ranking]])</calculatedColumnFormula>
    </tableColumn>
    <tableColumn id="9" xr3:uid="{63572CDA-6F5E-4977-BC4C-1717E1FE4F1B}" name="Average SD" dataDxfId="33">
      <calculatedColumnFormula>STDEVA(TableCICAScoresRanking[Ranking SD])</calculatedColumnFormula>
    </tableColumn>
  </tableColumns>
  <tableStyleInfo name="TableStyleLight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56AD38C-FB7F-4889-962C-8620BC66FFA1}" name="Table25" displayName="Table25" ref="B33:D58" totalsRowShown="0">
  <autoFilter ref="B33:D58" xr:uid="{756AD38C-FB7F-4889-962C-8620BC66FFA1}"/>
  <tableColumns count="3">
    <tableColumn id="1" xr3:uid="{40266DB5-3F5D-40F5-AF9E-214A2C515DA3}" name="Birth Year"/>
    <tableColumn id="2" xr3:uid="{4D23039D-1C09-49DE-A4BE-A8621B85C211}" name="gender"/>
    <tableColumn id="3" xr3:uid="{0BC52A9A-4BA4-43D8-84CD-50915F427217}" name="Age in years">
      <calculatedColumnFormula>2023-Table25[[#This Row],[Birth Year]]</calculatedColumnFormula>
    </tableColumn>
  </tableColumns>
  <tableStyleInfo name="TableStyleLight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DB54E80-825E-4972-AE7C-9EA1B117D2FD}" name="Table3" displayName="Table3" ref="A1:F12" totalsRowCount="1">
  <autoFilter ref="A1:F11" xr:uid="{8DB54E80-825E-4972-AE7C-9EA1B117D2FD}"/>
  <sortState xmlns:xlrd2="http://schemas.microsoft.com/office/spreadsheetml/2017/richdata2" ref="A2:D11">
    <sortCondition ref="A1:A11"/>
  </sortState>
  <tableColumns count="6">
    <tableColumn id="1" xr3:uid="{FB5DF70B-33CC-4975-B87B-DA11AE649F1F}" name="N" totalsRowLabel="Total"/>
    <tableColumn id="2" xr3:uid="{E808C790-FF89-4662-9C08-56DDA7EF4099}" name="Question" dataDxfId="26" totalsRowDxfId="25"/>
    <tableColumn id="3" xr3:uid="{B0299FDB-99B1-41E2-A1AF-927B536AEA97}" name="Mean" totalsRowFunction="average" dataDxfId="24" totalsRowDxfId="23"/>
    <tableColumn id="4" xr3:uid="{3D378563-A9AB-40AB-A4E4-27570B04A11D}" name="SD" totalsRowFunction="average" dataDxfId="22" totalsRowDxfId="21"/>
    <tableColumn id="5" xr3:uid="{949C1CF1-D36C-4380-B181-50E75A9C055F}" name="min" dataDxfId="20">
      <calculatedColumnFormula>MIN(MainTable!AD2:AD26)</calculatedColumnFormula>
    </tableColumn>
    <tableColumn id="6" xr3:uid="{585C503D-FDF2-4AA2-9C3A-3EB02B1EFBFA}" name="Max" dataDxfId="19">
      <calculatedColumnFormula>MIN(Table1[Q6])</calculatedColumnFormula>
    </tableColumn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3.xml"/><Relationship Id="rId4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7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0.xml"/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31591-43A8-4460-8DC2-48580981F06F}">
  <dimension ref="A1:AO80"/>
  <sheetViews>
    <sheetView topLeftCell="A43" zoomScaleNormal="100" workbookViewId="0">
      <selection activeCell="B81" sqref="B81"/>
    </sheetView>
  </sheetViews>
  <sheetFormatPr defaultRowHeight="15" x14ac:dyDescent="0.25"/>
  <cols>
    <col min="1" max="2" width="11.140625" customWidth="1"/>
    <col min="3" max="3" width="16.7109375" customWidth="1"/>
    <col min="4" max="4" width="11.140625" customWidth="1"/>
    <col min="5" max="7" width="11.140625" style="25" customWidth="1"/>
    <col min="8" max="8" width="14.140625" style="25" customWidth="1"/>
    <col min="9" max="9" width="18.140625" customWidth="1"/>
    <col min="10" max="10" width="12.5703125" style="16" customWidth="1"/>
    <col min="11" max="19" width="11.140625" style="16" customWidth="1"/>
    <col min="20" max="20" width="10.7109375" customWidth="1"/>
    <col min="21" max="21" width="12.7109375" customWidth="1"/>
    <col min="22" max="22" width="11.42578125" customWidth="1"/>
    <col min="23" max="23" width="11.28515625" customWidth="1"/>
    <col min="24" max="24" width="14" customWidth="1"/>
    <col min="25" max="25" width="39.5703125" customWidth="1"/>
    <col min="28" max="28" width="18.7109375" customWidth="1"/>
    <col min="29" max="29" width="60.85546875" customWidth="1"/>
    <col min="40" max="41" width="9.140625" style="13"/>
  </cols>
  <sheetData>
    <row r="1" spans="1:41" s="2" customFormat="1" ht="30" x14ac:dyDescent="0.25">
      <c r="A1" s="2" t="s">
        <v>0</v>
      </c>
      <c r="B1" s="2" t="s">
        <v>37</v>
      </c>
      <c r="C1" s="2" t="s">
        <v>44</v>
      </c>
      <c r="D1" s="24" t="s">
        <v>1</v>
      </c>
      <c r="E1" s="24" t="s">
        <v>2</v>
      </c>
      <c r="F1" s="24" t="s">
        <v>43</v>
      </c>
      <c r="G1" s="24" t="s">
        <v>160</v>
      </c>
      <c r="H1" s="24" t="s">
        <v>122</v>
      </c>
      <c r="I1" s="2" t="s">
        <v>157</v>
      </c>
      <c r="J1" s="17" t="s">
        <v>45</v>
      </c>
      <c r="K1" s="17" t="s">
        <v>46</v>
      </c>
      <c r="L1" s="17" t="s">
        <v>47</v>
      </c>
      <c r="M1" s="17" t="s">
        <v>48</v>
      </c>
      <c r="N1" s="17" t="s">
        <v>49</v>
      </c>
      <c r="O1" s="17" t="s">
        <v>50</v>
      </c>
      <c r="P1" s="17" t="s">
        <v>51</v>
      </c>
      <c r="Q1" s="17" t="s">
        <v>52</v>
      </c>
      <c r="R1" s="17" t="s">
        <v>53</v>
      </c>
      <c r="S1" s="17" t="s">
        <v>54</v>
      </c>
      <c r="T1" s="2" t="s">
        <v>6</v>
      </c>
      <c r="U1" s="2" t="s">
        <v>7</v>
      </c>
      <c r="V1" s="2" t="s">
        <v>8</v>
      </c>
      <c r="W1" s="2" t="s">
        <v>171</v>
      </c>
      <c r="X1" s="2" t="s">
        <v>36</v>
      </c>
      <c r="Y1" s="2" t="s">
        <v>9</v>
      </c>
      <c r="Z1" s="2" t="s">
        <v>13</v>
      </c>
      <c r="AA1" s="2" t="s">
        <v>14</v>
      </c>
      <c r="AB1" s="2" t="s">
        <v>15</v>
      </c>
      <c r="AC1" s="2" t="s">
        <v>17</v>
      </c>
      <c r="AD1" s="2" t="s">
        <v>18</v>
      </c>
      <c r="AE1" s="2" t="s">
        <v>19</v>
      </c>
      <c r="AF1" s="2" t="s">
        <v>20</v>
      </c>
      <c r="AG1" s="2" t="s">
        <v>21</v>
      </c>
      <c r="AH1" s="2" t="s">
        <v>22</v>
      </c>
      <c r="AI1" s="2" t="s">
        <v>23</v>
      </c>
      <c r="AJ1" s="2" t="s">
        <v>16</v>
      </c>
      <c r="AK1" s="2" t="s">
        <v>24</v>
      </c>
      <c r="AL1" s="2" t="s">
        <v>25</v>
      </c>
      <c r="AM1" s="2" t="s">
        <v>26</v>
      </c>
      <c r="AN1" s="12" t="s">
        <v>31</v>
      </c>
      <c r="AO1" s="12" t="s">
        <v>32</v>
      </c>
    </row>
    <row r="2" spans="1:41" s="2" customFormat="1" hidden="1" x14ac:dyDescent="0.25">
      <c r="D2" s="24"/>
      <c r="E2" s="24"/>
      <c r="F2" s="25">
        <v>0</v>
      </c>
      <c r="G2" s="25"/>
      <c r="H2" s="25"/>
      <c r="I2" s="33"/>
      <c r="J2" s="15">
        <v>1</v>
      </c>
      <c r="K2" s="15">
        <v>2</v>
      </c>
      <c r="L2" s="15">
        <v>3</v>
      </c>
      <c r="M2" s="15">
        <v>4</v>
      </c>
      <c r="N2" s="15">
        <v>5</v>
      </c>
      <c r="O2" s="15">
        <v>6</v>
      </c>
      <c r="P2" s="15">
        <v>7</v>
      </c>
      <c r="Q2" s="15">
        <v>8</v>
      </c>
      <c r="R2" s="15">
        <v>9</v>
      </c>
      <c r="S2" s="15">
        <v>10</v>
      </c>
      <c r="T2" s="30">
        <f>AVERAGE(Table1[CICA Score])</f>
        <v>4.0542604535788609</v>
      </c>
      <c r="U2" s="30">
        <f>_xlfn.STDEV.P(Table1[CICA Score])</f>
        <v>1.2004566896970117</v>
      </c>
      <c r="V2" s="26">
        <f>(Table1[[#This Row],[CICA Score]]-Table1[[#This Row],[Mean]])/Table1[[#This Row],[Standard Deviation]]</f>
        <v>-3.3772650761787437</v>
      </c>
      <c r="W2" s="28">
        <f>_xlfn.NORM.DIST(Table1[[#This Row],[Z-score]],0,1,FALSE)</f>
        <v>1.3309021870415293E-3</v>
      </c>
      <c r="X2" s="24">
        <f>_xlfn.STDEV.P(Table1[Probability CICA])</f>
        <v>0.11814401626051778</v>
      </c>
      <c r="Y2" s="21"/>
      <c r="AN2" s="22" cm="1">
        <f t="array" ref="AN2">AVERAGE(IF(Table1[Q6]&lt;&gt;"", Table1[Q6]))</f>
        <v>4.76</v>
      </c>
      <c r="AO2" s="12">
        <f>_xlfn.STDEV.P(Table1[Q6])</f>
        <v>1.4221111067704943</v>
      </c>
    </row>
    <row r="3" spans="1:41" ht="39" x14ac:dyDescent="0.25">
      <c r="A3">
        <v>1</v>
      </c>
      <c r="B3" t="s">
        <v>331</v>
      </c>
      <c r="C3" t="s">
        <v>40</v>
      </c>
      <c r="D3" s="25" t="s">
        <v>55</v>
      </c>
      <c r="E3" s="25" t="s">
        <v>4</v>
      </c>
      <c r="F3" s="25">
        <v>1</v>
      </c>
      <c r="G3" s="15" t="s">
        <v>133</v>
      </c>
      <c r="H3" s="15">
        <v>3</v>
      </c>
      <c r="I3" s="33">
        <f>INDEX(TableCICAScoresRanking[CICA score], MATCH(Table1[[#This Row],[Façade ID]],TableCICAScoresRanking[Façade ID], 0))</f>
        <v>4.0709468205657604</v>
      </c>
      <c r="J3" s="16">
        <v>8</v>
      </c>
      <c r="K3" s="16">
        <v>9</v>
      </c>
      <c r="L3" s="16">
        <v>10</v>
      </c>
      <c r="M3" s="16">
        <v>4</v>
      </c>
      <c r="N3" s="16">
        <v>3</v>
      </c>
      <c r="O3" s="16">
        <v>5</v>
      </c>
      <c r="P3" s="16">
        <v>7</v>
      </c>
      <c r="Q3" s="16">
        <v>1</v>
      </c>
      <c r="R3" s="16">
        <v>2</v>
      </c>
      <c r="S3" s="16">
        <v>6</v>
      </c>
      <c r="T3" s="31">
        <f>AVERAGE(Table1[CICA Score])</f>
        <v>4.0542604535788609</v>
      </c>
      <c r="U3" s="31">
        <f>_xlfn.STDEV.P(Table1[CICA Score])</f>
        <v>1.2004566896970117</v>
      </c>
      <c r="V3" s="27">
        <f>(Table1[[#This Row],[CICA Score]]-Table1[[#This Row],[Mean]])/Table1[[#This Row],[Standard Deviation]]</f>
        <v>1.3900015827402367E-2</v>
      </c>
      <c r="W3" s="29">
        <f>_xlfn.NORM.DIST(Table1[[#This Row],[Z-score]],0,1,FALSE)</f>
        <v>0.39890374235618492</v>
      </c>
      <c r="X3" s="27">
        <f>_xlfn.STDEV.P(Table1[Probability CICA])</f>
        <v>0.11814401626051778</v>
      </c>
      <c r="Y3" s="8" t="s">
        <v>104</v>
      </c>
      <c r="Z3" s="8" t="s">
        <v>10</v>
      </c>
      <c r="AA3" s="8" t="s">
        <v>83</v>
      </c>
      <c r="AB3" s="8" t="s">
        <v>78</v>
      </c>
      <c r="AC3" s="8" t="s">
        <v>79</v>
      </c>
      <c r="AD3" s="9">
        <v>3</v>
      </c>
      <c r="AE3" s="9">
        <v>5</v>
      </c>
      <c r="AF3" s="9">
        <v>6</v>
      </c>
      <c r="AG3" s="9">
        <v>2</v>
      </c>
      <c r="AH3" s="9">
        <v>5</v>
      </c>
      <c r="AI3" s="9">
        <v>6</v>
      </c>
      <c r="AJ3" s="9">
        <v>2</v>
      </c>
      <c r="AK3" s="9">
        <v>6</v>
      </c>
      <c r="AL3" s="9">
        <v>2</v>
      </c>
      <c r="AM3" s="9">
        <v>2</v>
      </c>
      <c r="AN3" s="11" cm="1">
        <f t="array" ref="AN3">AVERAGE(IF(Table1[Q6]&lt;&gt;"", Table1[Q6]))</f>
        <v>4.76</v>
      </c>
      <c r="AO3" s="11">
        <f>_xlfn.STDEV.P(Table1[Q6])</f>
        <v>1.4221111067704943</v>
      </c>
    </row>
    <row r="4" spans="1:41" x14ac:dyDescent="0.25">
      <c r="A4">
        <v>2</v>
      </c>
      <c r="B4" t="s">
        <v>332</v>
      </c>
      <c r="C4" t="s">
        <v>40</v>
      </c>
      <c r="D4" s="25" t="s">
        <v>55</v>
      </c>
      <c r="E4" s="25" t="s">
        <v>4</v>
      </c>
      <c r="F4" s="25">
        <v>2</v>
      </c>
      <c r="G4" s="15" t="s">
        <v>140</v>
      </c>
      <c r="H4" s="15">
        <v>3</v>
      </c>
      <c r="I4" s="33">
        <f>INDEX(TableCICAScoresRanking[CICA score], MATCH(Table1[[#This Row],[Façade ID]],TableCICAScoresRanking[Façade ID], 0))</f>
        <v>3.3810580167354498</v>
      </c>
      <c r="J4" s="16">
        <v>8</v>
      </c>
      <c r="K4" s="16">
        <v>9</v>
      </c>
      <c r="L4" s="16">
        <v>10</v>
      </c>
      <c r="M4" s="16">
        <v>6</v>
      </c>
      <c r="N4" s="16">
        <v>1</v>
      </c>
      <c r="O4" s="16">
        <v>7</v>
      </c>
      <c r="P4" s="16">
        <v>5</v>
      </c>
      <c r="Q4" s="16">
        <v>3</v>
      </c>
      <c r="R4" s="16">
        <v>4</v>
      </c>
      <c r="S4" s="16">
        <v>2</v>
      </c>
      <c r="T4" s="31">
        <f>AVERAGE(Table1[CICA Score])</f>
        <v>4.0542604535788609</v>
      </c>
      <c r="U4" s="31">
        <f>_xlfn.STDEV.P(Table1[CICA Score])</f>
        <v>1.2004566896970117</v>
      </c>
      <c r="V4" s="27">
        <f>(Table1[[#This Row],[CICA Score]]-Table1[[#This Row],[Mean]])/Table1[[#This Row],[Standard Deviation]]</f>
        <v>-0.56078860871967273</v>
      </c>
      <c r="W4" s="29">
        <f>_xlfn.NORM.DIST(Table1[[#This Row],[Z-score]],0,1,FALSE)</f>
        <v>0.34089510293806208</v>
      </c>
      <c r="X4" s="27">
        <f>_xlfn.STDEV.P(Table1[Probability CICA])</f>
        <v>0.11814401626051778</v>
      </c>
      <c r="Y4" s="1"/>
      <c r="AN4" s="11" cm="1">
        <f t="array" ref="AN4">AVERAGE(IF(Table1[Q6]&lt;&gt;"", Table1[Q6]))</f>
        <v>4.76</v>
      </c>
      <c r="AO4" s="11">
        <f>_xlfn.STDEV.P(Table1[Q6])</f>
        <v>1.4221111067704943</v>
      </c>
    </row>
    <row r="5" spans="1:41" x14ac:dyDescent="0.25">
      <c r="A5">
        <v>3</v>
      </c>
      <c r="B5" t="s">
        <v>333</v>
      </c>
      <c r="C5" t="s">
        <v>40</v>
      </c>
      <c r="D5" s="25" t="s">
        <v>55</v>
      </c>
      <c r="E5" s="25" t="s">
        <v>4</v>
      </c>
      <c r="F5" s="25">
        <v>3</v>
      </c>
      <c r="G5" s="15" t="s">
        <v>148</v>
      </c>
      <c r="H5" s="15">
        <v>2</v>
      </c>
      <c r="I5" s="33">
        <f>INDEX(TableCICAScoresRanking[CICA score], MATCH(Table1[[#This Row],[Façade ID]],TableCICAScoresRanking[Façade ID], 0))</f>
        <v>2.44814100940693</v>
      </c>
      <c r="J5" s="16">
        <v>8</v>
      </c>
      <c r="K5" s="16">
        <v>10</v>
      </c>
      <c r="L5" s="16">
        <v>9</v>
      </c>
      <c r="M5" s="16">
        <v>6</v>
      </c>
      <c r="N5" s="16">
        <v>3</v>
      </c>
      <c r="O5" s="16">
        <v>7</v>
      </c>
      <c r="P5" s="16">
        <v>5</v>
      </c>
      <c r="Q5" s="16">
        <v>1</v>
      </c>
      <c r="R5" s="16">
        <v>2</v>
      </c>
      <c r="S5" s="16">
        <v>4</v>
      </c>
      <c r="T5" s="31">
        <f>AVERAGE(Table1[CICA Score])</f>
        <v>4.0542604535788609</v>
      </c>
      <c r="U5" s="31">
        <f>_xlfn.STDEV.P(Table1[CICA Score])</f>
        <v>1.2004566896970117</v>
      </c>
      <c r="V5" s="27">
        <f>(Table1[[#This Row],[CICA Score]]-Table1[[#This Row],[Mean]])/Table1[[#This Row],[Standard Deviation]]</f>
        <v>-1.337923690172701</v>
      </c>
      <c r="W5" s="29">
        <f>_xlfn.NORM.DIST(Table1[[#This Row],[Z-score]],0,1,FALSE)</f>
        <v>0.16300760324843333</v>
      </c>
      <c r="X5" s="27">
        <f>_xlfn.STDEV.P(Table1[Probability CICA])</f>
        <v>0.11814401626051778</v>
      </c>
      <c r="Y5" s="1"/>
      <c r="AN5" s="11" cm="1">
        <f t="array" ref="AN5">AVERAGE(IF(Table1[Q6]&lt;&gt;"", Table1[Q6]))</f>
        <v>4.76</v>
      </c>
      <c r="AO5" s="11">
        <f>_xlfn.STDEV.P(Table1[Q6])</f>
        <v>1.4221111067704943</v>
      </c>
    </row>
    <row r="6" spans="1:41" ht="26.25" x14ac:dyDescent="0.25">
      <c r="A6">
        <v>4</v>
      </c>
      <c r="B6" t="s">
        <v>334</v>
      </c>
      <c r="C6" t="s">
        <v>39</v>
      </c>
      <c r="D6" s="25" t="s">
        <v>5</v>
      </c>
      <c r="E6" s="25" t="s">
        <v>3</v>
      </c>
      <c r="F6" s="25">
        <v>1</v>
      </c>
      <c r="G6" s="15" t="s">
        <v>130</v>
      </c>
      <c r="H6" s="15">
        <v>2</v>
      </c>
      <c r="I6" s="33">
        <f>INDEX(TableCICAScoresRanking[CICA score], MATCH(Table1[[#This Row],[Façade ID]],TableCICAScoresRanking[Façade ID], 0))</f>
        <v>3.1046169383721902</v>
      </c>
      <c r="J6" s="16">
        <v>1</v>
      </c>
      <c r="K6" s="16">
        <v>2</v>
      </c>
      <c r="L6" s="16">
        <v>3</v>
      </c>
      <c r="M6" s="16">
        <v>4</v>
      </c>
      <c r="N6" s="16">
        <v>5</v>
      </c>
      <c r="O6" s="16">
        <v>6</v>
      </c>
      <c r="P6" s="16">
        <v>7</v>
      </c>
      <c r="Q6" s="16">
        <v>10</v>
      </c>
      <c r="R6" s="16">
        <v>9</v>
      </c>
      <c r="S6" s="16">
        <v>8</v>
      </c>
      <c r="T6" s="31">
        <f>AVERAGE(Table1[CICA Score])</f>
        <v>4.0542604535788609</v>
      </c>
      <c r="U6" s="31">
        <f>_xlfn.STDEV.P(Table1[CICA Score])</f>
        <v>1.2004566896970117</v>
      </c>
      <c r="V6" s="27">
        <f>(Table1[[#This Row],[CICA Score]]-Table1[[#This Row],[Mean]])/Table1[[#This Row],[Standard Deviation]]</f>
        <v>-0.79106853529747512</v>
      </c>
      <c r="W6" s="29">
        <f>_xlfn.NORM.DIST(Table1[[#This Row],[Z-score]],0,1,FALSE)</f>
        <v>0.29175722406507626</v>
      </c>
      <c r="X6" s="27">
        <f>_xlfn.STDEV.P(Table1[Probability CICA])</f>
        <v>0.11814401626051778</v>
      </c>
      <c r="Y6" s="8" t="s">
        <v>80</v>
      </c>
      <c r="Z6" s="8" t="s">
        <v>10</v>
      </c>
      <c r="AA6" s="8" t="s">
        <v>83</v>
      </c>
      <c r="AB6" s="8" t="s">
        <v>12</v>
      </c>
      <c r="AC6" s="8" t="s">
        <v>81</v>
      </c>
      <c r="AD6" s="9">
        <v>4</v>
      </c>
      <c r="AE6" s="9">
        <v>3</v>
      </c>
      <c r="AF6" s="9">
        <v>6</v>
      </c>
      <c r="AG6" s="9">
        <v>5</v>
      </c>
      <c r="AH6" s="9">
        <v>3</v>
      </c>
      <c r="AI6" s="9">
        <v>6</v>
      </c>
      <c r="AJ6" s="9">
        <v>6</v>
      </c>
      <c r="AK6" s="9">
        <v>7</v>
      </c>
      <c r="AL6" s="9">
        <v>5</v>
      </c>
      <c r="AM6" s="9">
        <v>6</v>
      </c>
      <c r="AN6" s="11" cm="1">
        <f t="array" ref="AN6">AVERAGE(IF(Table1[Q6]&lt;&gt;"", Table1[Q6]))</f>
        <v>4.76</v>
      </c>
      <c r="AO6" s="11">
        <f>_xlfn.STDEV.P(Table1[Q6])</f>
        <v>1.4221111067704943</v>
      </c>
    </row>
    <row r="7" spans="1:41" x14ac:dyDescent="0.25">
      <c r="A7">
        <v>5</v>
      </c>
      <c r="B7" t="s">
        <v>335</v>
      </c>
      <c r="C7" t="s">
        <v>39</v>
      </c>
      <c r="D7" s="25" t="s">
        <v>5</v>
      </c>
      <c r="E7" s="25" t="s">
        <v>3</v>
      </c>
      <c r="F7" s="25">
        <v>2</v>
      </c>
      <c r="G7" s="15" t="s">
        <v>142</v>
      </c>
      <c r="H7" s="15">
        <v>5</v>
      </c>
      <c r="I7" s="33">
        <f>INDEX(TableCICAScoresRanking[CICA score], MATCH(Table1[[#This Row],[Façade ID]],TableCICAScoresRanking[Façade ID], 0))</f>
        <v>3.4953594781301298</v>
      </c>
      <c r="J7" s="16">
        <v>1</v>
      </c>
      <c r="K7" s="16">
        <v>2</v>
      </c>
      <c r="L7" s="16">
        <v>3</v>
      </c>
      <c r="M7" s="16">
        <v>4</v>
      </c>
      <c r="N7" s="16">
        <v>5</v>
      </c>
      <c r="O7" s="16">
        <v>6</v>
      </c>
      <c r="P7" s="16">
        <v>7</v>
      </c>
      <c r="Q7" s="16">
        <v>8</v>
      </c>
      <c r="R7" s="16">
        <v>9</v>
      </c>
      <c r="S7" s="16">
        <v>10</v>
      </c>
      <c r="T7" s="31">
        <f>AVERAGE(Table1[CICA Score])</f>
        <v>4.0542604535788609</v>
      </c>
      <c r="U7" s="31">
        <f>_xlfn.STDEV.P(Table1[CICA Score])</f>
        <v>1.2004566896970117</v>
      </c>
      <c r="V7" s="27">
        <f>(Table1[[#This Row],[CICA Score]]-Table1[[#This Row],[Mean]])/Table1[[#This Row],[Standard Deviation]]</f>
        <v>-0.4655736273082825</v>
      </c>
      <c r="W7" s="29">
        <f>_xlfn.NORM.DIST(Table1[[#This Row],[Z-score]],0,1,FALSE)</f>
        <v>0.35796576185655377</v>
      </c>
      <c r="X7" s="27">
        <f>_xlfn.STDEV.P(Table1[Probability CICA])</f>
        <v>0.11814401626051778</v>
      </c>
      <c r="Y7" s="1"/>
      <c r="AN7" s="11" cm="1">
        <f t="array" ref="AN7">AVERAGE(IF(Table1[Q6]&lt;&gt;"", Table1[Q6]))</f>
        <v>4.76</v>
      </c>
      <c r="AO7" s="11">
        <f>_xlfn.STDEV.P(Table1[Q6])</f>
        <v>1.4221111067704943</v>
      </c>
    </row>
    <row r="8" spans="1:41" x14ac:dyDescent="0.25">
      <c r="A8">
        <v>6</v>
      </c>
      <c r="B8" t="s">
        <v>336</v>
      </c>
      <c r="C8" t="s">
        <v>39</v>
      </c>
      <c r="D8" s="25" t="s">
        <v>5</v>
      </c>
      <c r="E8" s="25" t="s">
        <v>3</v>
      </c>
      <c r="F8" s="25">
        <v>3</v>
      </c>
      <c r="G8" s="15" t="s">
        <v>151</v>
      </c>
      <c r="H8" s="15">
        <v>6</v>
      </c>
      <c r="I8" s="33">
        <f>INDEX(TableCICAScoresRanking[CICA score], MATCH(Table1[[#This Row],[Façade ID]],TableCICAScoresRanking[Façade ID], 0))</f>
        <v>6.0535753783445401</v>
      </c>
      <c r="J8" s="16">
        <v>1</v>
      </c>
      <c r="K8" s="16">
        <v>2</v>
      </c>
      <c r="L8" s="16">
        <v>3</v>
      </c>
      <c r="M8" s="16">
        <v>4</v>
      </c>
      <c r="N8" s="16">
        <v>5</v>
      </c>
      <c r="O8" s="16">
        <v>6</v>
      </c>
      <c r="P8" s="16">
        <v>7</v>
      </c>
      <c r="Q8" s="16">
        <v>9</v>
      </c>
      <c r="R8" s="16">
        <v>10</v>
      </c>
      <c r="S8" s="16">
        <v>8</v>
      </c>
      <c r="T8" s="31">
        <f>AVERAGE(Table1[CICA Score])</f>
        <v>4.0542604535788609</v>
      </c>
      <c r="U8" s="31">
        <f>_xlfn.STDEV.P(Table1[CICA Score])</f>
        <v>1.2004566896970117</v>
      </c>
      <c r="V8" s="27">
        <f>(Table1[[#This Row],[CICA Score]]-Table1[[#This Row],[Mean]])/Table1[[#This Row],[Standard Deviation]]</f>
        <v>1.6654619378815696</v>
      </c>
      <c r="W8" s="29">
        <f>_xlfn.NORM.DIST(Table1[[#This Row],[Z-score]],0,1,FALSE)</f>
        <v>9.9677005405812188E-2</v>
      </c>
      <c r="X8" s="27">
        <f>_xlfn.STDEV.P(Table1[Probability CICA])</f>
        <v>0.11814401626051778</v>
      </c>
      <c r="Y8" s="8"/>
      <c r="Z8" s="8"/>
      <c r="AA8" s="8"/>
      <c r="AB8" s="8"/>
      <c r="AC8" s="8"/>
      <c r="AD8" s="9"/>
      <c r="AE8" s="9"/>
      <c r="AF8" s="9"/>
      <c r="AG8" s="9"/>
      <c r="AH8" s="9"/>
      <c r="AI8" s="9"/>
      <c r="AJ8" s="9"/>
      <c r="AK8" s="9"/>
      <c r="AL8" s="9"/>
      <c r="AM8" s="9"/>
      <c r="AN8" s="11" cm="1">
        <f t="array" ref="AN8">AVERAGE(IF(Table1[Q6]&lt;&gt;"", Table1[Q6]))</f>
        <v>4.76</v>
      </c>
      <c r="AO8" s="11">
        <f>_xlfn.STDEV.P(Table1[Q6])</f>
        <v>1.4221111067704943</v>
      </c>
    </row>
    <row r="9" spans="1:41" ht="26.25" x14ac:dyDescent="0.25">
      <c r="A9">
        <v>7</v>
      </c>
      <c r="B9" t="s">
        <v>337</v>
      </c>
      <c r="C9" t="s">
        <v>112</v>
      </c>
      <c r="D9" s="25" t="s">
        <v>66</v>
      </c>
      <c r="E9" s="25" t="s">
        <v>4</v>
      </c>
      <c r="F9" s="25">
        <v>1</v>
      </c>
      <c r="G9" s="15" t="s">
        <v>135</v>
      </c>
      <c r="H9" s="15">
        <v>6</v>
      </c>
      <c r="I9" s="33">
        <f>INDEX(TableCICAScoresRanking[CICA score], MATCH(Table1[[#This Row],[Façade ID]],TableCICAScoresRanking[Façade ID], 0))</f>
        <v>4.6414756526268901</v>
      </c>
      <c r="J9" s="16">
        <v>5</v>
      </c>
      <c r="K9" s="16">
        <v>3</v>
      </c>
      <c r="L9" s="16">
        <v>2</v>
      </c>
      <c r="M9" s="16">
        <v>1</v>
      </c>
      <c r="N9" s="16">
        <v>4</v>
      </c>
      <c r="O9" s="16">
        <v>6</v>
      </c>
      <c r="P9" s="16">
        <v>7</v>
      </c>
      <c r="Q9" s="16">
        <v>9</v>
      </c>
      <c r="R9" s="16">
        <v>8</v>
      </c>
      <c r="S9" s="16">
        <v>10</v>
      </c>
      <c r="T9" s="31">
        <f>AVERAGE(Table1[CICA Score])</f>
        <v>4.0542604535788609</v>
      </c>
      <c r="U9" s="31">
        <f>_xlfn.STDEV.P(Table1[CICA Score])</f>
        <v>1.2004566896970117</v>
      </c>
      <c r="V9" s="27">
        <f>(Table1[[#This Row],[CICA Score]]-Table1[[#This Row],[Mean]])/Table1[[#This Row],[Standard Deviation]]</f>
        <v>0.48915983732510909</v>
      </c>
      <c r="W9" s="29">
        <f>_xlfn.NORM.DIST(Table1[[#This Row],[Z-score]],0,1,FALSE)</f>
        <v>0.35395793293356198</v>
      </c>
      <c r="X9" s="27">
        <f>_xlfn.STDEV.P(Table1[Probability CICA])</f>
        <v>0.11814401626051778</v>
      </c>
      <c r="Y9" s="8" t="s">
        <v>105</v>
      </c>
      <c r="Z9" s="8" t="s">
        <v>10</v>
      </c>
      <c r="AA9" s="8" t="s">
        <v>83</v>
      </c>
      <c r="AB9" s="8" t="s">
        <v>12</v>
      </c>
      <c r="AC9" s="8" t="s">
        <v>82</v>
      </c>
      <c r="AD9" s="9">
        <v>6</v>
      </c>
      <c r="AE9" s="9">
        <v>5</v>
      </c>
      <c r="AF9" s="9">
        <v>6</v>
      </c>
      <c r="AG9" s="9">
        <v>2</v>
      </c>
      <c r="AH9" s="9">
        <v>6</v>
      </c>
      <c r="AI9" s="9">
        <v>7</v>
      </c>
      <c r="AJ9" s="9">
        <v>6</v>
      </c>
      <c r="AK9" s="9">
        <v>6</v>
      </c>
      <c r="AL9" s="9">
        <v>7</v>
      </c>
      <c r="AM9" s="9">
        <v>4</v>
      </c>
      <c r="AN9" s="11" cm="1">
        <f t="array" ref="AN9">AVERAGE(IF(Table1[Q6]&lt;&gt;"", Table1[Q6]))</f>
        <v>4.76</v>
      </c>
      <c r="AO9" s="11">
        <f>_xlfn.STDEV.P(Table1[Q6])</f>
        <v>1.4221111067704943</v>
      </c>
    </row>
    <row r="10" spans="1:41" x14ac:dyDescent="0.25">
      <c r="A10">
        <v>8</v>
      </c>
      <c r="B10" t="s">
        <v>338</v>
      </c>
      <c r="C10" t="s">
        <v>112</v>
      </c>
      <c r="D10" s="25" t="s">
        <v>66</v>
      </c>
      <c r="E10" s="25" t="s">
        <v>4</v>
      </c>
      <c r="F10" s="25">
        <v>2</v>
      </c>
      <c r="G10" s="23" t="s">
        <v>142</v>
      </c>
      <c r="H10" s="23">
        <v>5</v>
      </c>
      <c r="I10" s="33">
        <f>INDEX(TableCICAScoresRanking[CICA score], MATCH(Table1[[#This Row],[Façade ID]],TableCICAScoresRanking[Façade ID], 0))</f>
        <v>3.4953594781301298</v>
      </c>
      <c r="J10" s="16">
        <v>2</v>
      </c>
      <c r="K10" s="16">
        <v>3</v>
      </c>
      <c r="L10" s="16">
        <v>1</v>
      </c>
      <c r="M10" s="16">
        <v>6</v>
      </c>
      <c r="N10" s="16">
        <v>4</v>
      </c>
      <c r="O10" s="16">
        <v>5</v>
      </c>
      <c r="P10" s="16">
        <v>8</v>
      </c>
      <c r="Q10" s="16">
        <v>7</v>
      </c>
      <c r="R10" s="16">
        <v>10</v>
      </c>
      <c r="S10" s="16">
        <v>10</v>
      </c>
      <c r="T10" s="31">
        <f>AVERAGE(Table1[CICA Score])</f>
        <v>4.0542604535788609</v>
      </c>
      <c r="U10" s="31">
        <f>_xlfn.STDEV.P(Table1[CICA Score])</f>
        <v>1.2004566896970117</v>
      </c>
      <c r="V10" s="27">
        <f>(Table1[[#This Row],[CICA Score]]-Table1[[#This Row],[Mean]])/Table1[[#This Row],[Standard Deviation]]</f>
        <v>-0.4655736273082825</v>
      </c>
      <c r="W10" s="29">
        <f>_xlfn.NORM.DIST(Table1[[#This Row],[Z-score]],0,1,FALSE)</f>
        <v>0.35796576185655377</v>
      </c>
      <c r="X10" s="27">
        <f>_xlfn.STDEV.P(Table1[Probability CICA])</f>
        <v>0.11814401626051778</v>
      </c>
      <c r="Y10" s="10"/>
      <c r="Z10" s="8"/>
      <c r="AA10" s="8"/>
      <c r="AB10" s="8"/>
      <c r="AC10" s="8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11" cm="1">
        <f t="array" ref="AN10">AVERAGE(IF(Table1[Q6]&lt;&gt;"", Table1[Q6]))</f>
        <v>4.76</v>
      </c>
      <c r="AO10" s="11">
        <f>_xlfn.STDEV.P(Table1[Q6])</f>
        <v>1.4221111067704943</v>
      </c>
    </row>
    <row r="11" spans="1:41" x14ac:dyDescent="0.25">
      <c r="A11">
        <v>9</v>
      </c>
      <c r="B11" t="s">
        <v>339</v>
      </c>
      <c r="C11" t="s">
        <v>112</v>
      </c>
      <c r="D11" s="25" t="s">
        <v>66</v>
      </c>
      <c r="E11" s="25" t="s">
        <v>4</v>
      </c>
      <c r="F11" s="25">
        <v>3</v>
      </c>
      <c r="G11" s="15" t="s">
        <v>154</v>
      </c>
      <c r="H11" s="15">
        <v>9</v>
      </c>
      <c r="I11" s="33">
        <f>INDEX(TableCICAScoresRanking[CICA score], MATCH(Table1[[#This Row],[Façade ID]],TableCICAScoresRanking[Façade ID], 0))</f>
        <v>5.5513785927583097</v>
      </c>
      <c r="J11" s="16">
        <v>2</v>
      </c>
      <c r="K11" s="16">
        <v>3</v>
      </c>
      <c r="L11" s="16">
        <v>1</v>
      </c>
      <c r="M11" s="16">
        <v>4</v>
      </c>
      <c r="N11" s="16">
        <v>6</v>
      </c>
      <c r="O11" s="16">
        <v>5</v>
      </c>
      <c r="P11" s="16">
        <v>7</v>
      </c>
      <c r="Q11" s="16">
        <v>9</v>
      </c>
      <c r="R11" s="16">
        <v>10</v>
      </c>
      <c r="S11" s="16">
        <v>8</v>
      </c>
      <c r="T11" s="31">
        <f>AVERAGE(Table1[CICA Score])</f>
        <v>4.0542604535788609</v>
      </c>
      <c r="U11" s="31">
        <f>_xlfn.STDEV.P(Table1[CICA Score])</f>
        <v>1.2004566896970117</v>
      </c>
      <c r="V11" s="27">
        <f>(Table1[[#This Row],[CICA Score]]-Table1[[#This Row],[Mean]])/Table1[[#This Row],[Standard Deviation]]</f>
        <v>1.2471238254812114</v>
      </c>
      <c r="W11" s="29">
        <f>_xlfn.NORM.DIST(Table1[[#This Row],[Z-score]],0,1,FALSE)</f>
        <v>0.18330617234472268</v>
      </c>
      <c r="X11" s="27">
        <f>_xlfn.STDEV.P(Table1[Probability CICA])</f>
        <v>0.11814401626051778</v>
      </c>
      <c r="Y11" s="1"/>
      <c r="AN11" s="11" cm="1">
        <f t="array" ref="AN11">AVERAGE(IF(Table1[Q6]&lt;&gt;"", Table1[Q6]))</f>
        <v>4.76</v>
      </c>
      <c r="AO11" s="11">
        <f>_xlfn.STDEV.P(Table1[Q6])</f>
        <v>1.4221111067704943</v>
      </c>
    </row>
    <row r="12" spans="1:41" ht="26.25" x14ac:dyDescent="0.25">
      <c r="A12">
        <v>10</v>
      </c>
      <c r="B12" t="s">
        <v>340</v>
      </c>
      <c r="C12" t="s">
        <v>38</v>
      </c>
      <c r="D12" s="25" t="s">
        <v>67</v>
      </c>
      <c r="E12" s="25" t="s">
        <v>3</v>
      </c>
      <c r="F12" s="25">
        <v>1</v>
      </c>
      <c r="G12" s="15" t="s">
        <v>133</v>
      </c>
      <c r="H12" s="15">
        <v>3</v>
      </c>
      <c r="I12" s="33">
        <f>INDEX(TableCICAScoresRanking[CICA score], MATCH(Table1[[#This Row],[Façade ID]],TableCICAScoresRanking[Façade ID], 0))</f>
        <v>4.0709468205657604</v>
      </c>
      <c r="J12" s="16">
        <v>1</v>
      </c>
      <c r="K12" s="18">
        <v>2</v>
      </c>
      <c r="L12" s="18">
        <v>3</v>
      </c>
      <c r="M12" s="18">
        <v>4</v>
      </c>
      <c r="N12" s="18">
        <v>6</v>
      </c>
      <c r="O12" s="18">
        <v>5</v>
      </c>
      <c r="P12" s="18">
        <v>7</v>
      </c>
      <c r="Q12" s="18">
        <v>10</v>
      </c>
      <c r="R12" s="18">
        <v>9</v>
      </c>
      <c r="S12" s="18">
        <v>8</v>
      </c>
      <c r="T12" s="31">
        <f>AVERAGE(Table1[CICA Score])</f>
        <v>4.0542604535788609</v>
      </c>
      <c r="U12" s="31">
        <f>_xlfn.STDEV.P(Table1[CICA Score])</f>
        <v>1.2004566896970117</v>
      </c>
      <c r="V12" s="27">
        <f>(Table1[[#This Row],[CICA Score]]-Table1[[#This Row],[Mean]])/Table1[[#This Row],[Standard Deviation]]</f>
        <v>1.3900015827402367E-2</v>
      </c>
      <c r="W12" s="29">
        <f>_xlfn.NORM.DIST(Table1[[#This Row],[Z-score]],0,1,FALSE)</f>
        <v>0.39890374235618492</v>
      </c>
      <c r="X12" s="27">
        <f>_xlfn.STDEV.P(Table1[Probability CICA])</f>
        <v>0.11814401626051778</v>
      </c>
      <c r="Y12" s="8" t="s">
        <v>30</v>
      </c>
      <c r="Z12" s="8" t="s">
        <v>11</v>
      </c>
      <c r="AA12" s="8" t="s">
        <v>83</v>
      </c>
      <c r="AB12" s="8" t="s">
        <v>84</v>
      </c>
      <c r="AC12" s="8" t="s">
        <v>85</v>
      </c>
      <c r="AD12" s="9">
        <v>6</v>
      </c>
      <c r="AE12" s="9">
        <v>5</v>
      </c>
      <c r="AF12" s="9">
        <v>5</v>
      </c>
      <c r="AG12" s="9">
        <v>4</v>
      </c>
      <c r="AH12" s="9">
        <v>6</v>
      </c>
      <c r="AI12" s="9">
        <v>3</v>
      </c>
      <c r="AJ12" s="9">
        <v>6</v>
      </c>
      <c r="AK12" s="9">
        <v>7</v>
      </c>
      <c r="AL12" s="9">
        <v>5</v>
      </c>
      <c r="AM12" s="9">
        <v>5</v>
      </c>
      <c r="AN12" s="11" cm="1">
        <f t="array" ref="AN12">AVERAGE(IF(Table1[Q6]&lt;&gt;"", Table1[Q6]))</f>
        <v>4.76</v>
      </c>
      <c r="AO12" s="11">
        <f>_xlfn.STDEV.P(Table1[Q6])</f>
        <v>1.4221111067704943</v>
      </c>
    </row>
    <row r="13" spans="1:41" x14ac:dyDescent="0.25">
      <c r="A13">
        <v>11</v>
      </c>
      <c r="B13" t="s">
        <v>341</v>
      </c>
      <c r="C13" t="s">
        <v>38</v>
      </c>
      <c r="D13" s="25" t="s">
        <v>67</v>
      </c>
      <c r="E13" s="25" t="s">
        <v>3</v>
      </c>
      <c r="F13" s="25">
        <v>2</v>
      </c>
      <c r="G13" s="15" t="s">
        <v>140</v>
      </c>
      <c r="H13" s="15">
        <v>3</v>
      </c>
      <c r="I13" s="33">
        <f>INDEX(TableCICAScoresRanking[CICA score], MATCH(Table1[[#This Row],[Façade ID]],TableCICAScoresRanking[Façade ID], 0))</f>
        <v>3.3810580167354498</v>
      </c>
      <c r="J13" s="16">
        <v>1</v>
      </c>
      <c r="K13" s="18">
        <v>2</v>
      </c>
      <c r="L13" s="18">
        <v>3</v>
      </c>
      <c r="M13" s="18">
        <v>4</v>
      </c>
      <c r="N13" s="18">
        <v>6</v>
      </c>
      <c r="O13" s="18">
        <v>5</v>
      </c>
      <c r="P13" s="18">
        <v>7</v>
      </c>
      <c r="Q13" s="18">
        <v>9</v>
      </c>
      <c r="R13" s="18">
        <v>10</v>
      </c>
      <c r="S13" s="18">
        <v>8</v>
      </c>
      <c r="T13" s="31">
        <f>AVERAGE(Table1[CICA Score])</f>
        <v>4.0542604535788609</v>
      </c>
      <c r="U13" s="31">
        <f>_xlfn.STDEV.P(Table1[CICA Score])</f>
        <v>1.2004566896970117</v>
      </c>
      <c r="V13" s="27">
        <f>(Table1[[#This Row],[CICA Score]]-Table1[[#This Row],[Mean]])/Table1[[#This Row],[Standard Deviation]]</f>
        <v>-0.56078860871967273</v>
      </c>
      <c r="W13" s="29">
        <f>_xlfn.NORM.DIST(Table1[[#This Row],[Z-score]],0,1,FALSE)</f>
        <v>0.34089510293806208</v>
      </c>
      <c r="X13" s="27">
        <f>_xlfn.STDEV.P(Table1[Probability CICA])</f>
        <v>0.11814401626051778</v>
      </c>
      <c r="Y13" s="1"/>
      <c r="AN13" s="11" cm="1">
        <f t="array" ref="AN13">AVERAGE(IF(Table1[Q6]&lt;&gt;"", Table1[Q6]))</f>
        <v>4.76</v>
      </c>
      <c r="AO13" s="11">
        <f>_xlfn.STDEV.P(Table1[Q6])</f>
        <v>1.4221111067704943</v>
      </c>
    </row>
    <row r="14" spans="1:41" ht="15.75" thickBot="1" x14ac:dyDescent="0.3">
      <c r="A14">
        <v>12</v>
      </c>
      <c r="B14" t="s">
        <v>342</v>
      </c>
      <c r="C14" t="s">
        <v>38</v>
      </c>
      <c r="D14" s="25" t="s">
        <v>67</v>
      </c>
      <c r="E14" s="25" t="s">
        <v>3</v>
      </c>
      <c r="F14" s="25">
        <v>3</v>
      </c>
      <c r="G14" s="15" t="s">
        <v>148</v>
      </c>
      <c r="H14" s="15">
        <v>2</v>
      </c>
      <c r="I14" s="33">
        <f>INDEX(TableCICAScoresRanking[CICA score], MATCH(Table1[[#This Row],[Façade ID]],TableCICAScoresRanking[Façade ID], 0))</f>
        <v>2.44814100940693</v>
      </c>
      <c r="J14" s="16">
        <v>1</v>
      </c>
      <c r="K14" s="18">
        <v>2</v>
      </c>
      <c r="L14" s="18">
        <v>3</v>
      </c>
      <c r="M14" s="18">
        <v>4</v>
      </c>
      <c r="N14" s="18">
        <v>7</v>
      </c>
      <c r="O14" s="18">
        <v>5</v>
      </c>
      <c r="P14" s="18">
        <v>6</v>
      </c>
      <c r="Q14" s="18">
        <v>10</v>
      </c>
      <c r="R14" s="18">
        <v>9</v>
      </c>
      <c r="S14" s="18">
        <v>8</v>
      </c>
      <c r="T14" s="31">
        <f>AVERAGE(Table1[CICA Score])</f>
        <v>4.0542604535788609</v>
      </c>
      <c r="U14" s="31">
        <f>_xlfn.STDEV.P(Table1[CICA Score])</f>
        <v>1.2004566896970117</v>
      </c>
      <c r="V14" s="27">
        <f>(Table1[[#This Row],[CICA Score]]-Table1[[#This Row],[Mean]])/Table1[[#This Row],[Standard Deviation]]</f>
        <v>-1.337923690172701</v>
      </c>
      <c r="W14" s="29">
        <f>_xlfn.NORM.DIST(Table1[[#This Row],[Z-score]],0,1,FALSE)</f>
        <v>0.16300760324843333</v>
      </c>
      <c r="X14" s="27">
        <f>_xlfn.STDEV.P(Table1[Probability CICA])</f>
        <v>0.11814401626051778</v>
      </c>
      <c r="Y14" s="1"/>
      <c r="AN14" s="11" cm="1">
        <f t="array" ref="AN14">AVERAGE(IF(Table1[Q6]&lt;&gt;"", Table1[Q6]))</f>
        <v>4.76</v>
      </c>
      <c r="AO14" s="11">
        <f>_xlfn.STDEV.P(Table1[Q6])</f>
        <v>1.4221111067704943</v>
      </c>
    </row>
    <row r="15" spans="1:41" ht="39.75" thickBot="1" x14ac:dyDescent="0.3">
      <c r="A15">
        <v>13</v>
      </c>
      <c r="B15" t="s">
        <v>343</v>
      </c>
      <c r="C15" t="s">
        <v>87</v>
      </c>
      <c r="D15" s="25" t="s">
        <v>88</v>
      </c>
      <c r="E15" s="25" t="s">
        <v>4</v>
      </c>
      <c r="F15" s="25">
        <v>1</v>
      </c>
      <c r="G15" s="15" t="s">
        <v>133</v>
      </c>
      <c r="H15" s="15">
        <v>3</v>
      </c>
      <c r="I15" s="33">
        <f>INDEX(TableCICAScoresRanking[CICA score], MATCH(Table1[[#This Row],[Façade ID]],TableCICAScoresRanking[Façade ID], 0))</f>
        <v>4.0709468205657604</v>
      </c>
      <c r="J15" s="16">
        <v>1</v>
      </c>
      <c r="K15" s="18">
        <v>2</v>
      </c>
      <c r="L15" s="18">
        <v>3</v>
      </c>
      <c r="M15" s="18">
        <v>4</v>
      </c>
      <c r="N15" s="18">
        <v>6</v>
      </c>
      <c r="O15" s="18">
        <v>5</v>
      </c>
      <c r="P15" s="18">
        <v>7</v>
      </c>
      <c r="Q15" s="18">
        <v>10</v>
      </c>
      <c r="R15" s="18">
        <v>9</v>
      </c>
      <c r="S15" s="18">
        <v>8</v>
      </c>
      <c r="T15" s="31">
        <f>AVERAGE(Table1[CICA Score])</f>
        <v>4.0542604535788609</v>
      </c>
      <c r="U15" s="31">
        <f>_xlfn.STDEV.P(Table1[CICA Score])</f>
        <v>1.2004566896970117</v>
      </c>
      <c r="V15" s="27">
        <f>(Table1[[#This Row],[CICA Score]]-Table1[[#This Row],[Mean]])/Table1[[#This Row],[Standard Deviation]]</f>
        <v>1.3900015827402367E-2</v>
      </c>
      <c r="W15" s="29">
        <f>_xlfn.NORM.DIST(Table1[[#This Row],[Z-score]],0,1,FALSE)</f>
        <v>0.39890374235618492</v>
      </c>
      <c r="X15" s="27">
        <f>_xlfn.STDEV.P(Table1[Probability CICA])</f>
        <v>0.11814401626051778</v>
      </c>
      <c r="Y15" s="19" t="s">
        <v>285</v>
      </c>
      <c r="Z15" s="19" t="s">
        <v>10</v>
      </c>
      <c r="AA15" s="19" t="s">
        <v>93</v>
      </c>
      <c r="AB15" s="19" t="s">
        <v>91</v>
      </c>
      <c r="AC15" s="19" t="s">
        <v>92</v>
      </c>
      <c r="AD15" s="20">
        <v>6</v>
      </c>
      <c r="AE15" s="20">
        <v>7</v>
      </c>
      <c r="AF15" s="20">
        <v>6</v>
      </c>
      <c r="AG15" s="20">
        <v>7</v>
      </c>
      <c r="AH15" s="20">
        <v>7</v>
      </c>
      <c r="AI15" s="20">
        <v>5</v>
      </c>
      <c r="AJ15" s="20">
        <v>6</v>
      </c>
      <c r="AK15" s="20">
        <v>7</v>
      </c>
      <c r="AL15" s="20">
        <v>5</v>
      </c>
      <c r="AM15" s="20">
        <v>7</v>
      </c>
      <c r="AN15" s="11" cm="1">
        <f t="array" ref="AN15">AVERAGE(IF(Table1[Q6]&lt;&gt;"", Table1[Q6]))</f>
        <v>4.76</v>
      </c>
      <c r="AO15" s="13">
        <f>_xlfn.STDEV.P(Table1[Q6])</f>
        <v>1.4221111067704943</v>
      </c>
    </row>
    <row r="16" spans="1:41" x14ac:dyDescent="0.25">
      <c r="A16">
        <v>14</v>
      </c>
      <c r="B16" t="s">
        <v>344</v>
      </c>
      <c r="C16" t="s">
        <v>87</v>
      </c>
      <c r="D16" s="25" t="s">
        <v>88</v>
      </c>
      <c r="E16" s="25" t="s">
        <v>4</v>
      </c>
      <c r="F16" s="25">
        <v>2</v>
      </c>
      <c r="G16" s="23" t="s">
        <v>128</v>
      </c>
      <c r="H16" s="23">
        <v>2</v>
      </c>
      <c r="I16" s="33">
        <f>INDEX(TableCICAScoresRanking[CICA score], MATCH(Table1[[#This Row],[Façade ID]],TableCICAScoresRanking[Façade ID], 0))</f>
        <v>2.7596209841446999</v>
      </c>
      <c r="J16" s="16">
        <v>1</v>
      </c>
      <c r="K16" s="18">
        <v>2</v>
      </c>
      <c r="L16" s="18">
        <v>3</v>
      </c>
      <c r="M16" s="18">
        <v>4</v>
      </c>
      <c r="N16" s="18">
        <v>6</v>
      </c>
      <c r="O16" s="18">
        <v>5</v>
      </c>
      <c r="P16" s="18">
        <v>7</v>
      </c>
      <c r="Q16" s="18">
        <v>9</v>
      </c>
      <c r="R16" s="18">
        <v>8</v>
      </c>
      <c r="S16" s="18">
        <v>10</v>
      </c>
      <c r="T16" s="31">
        <f>AVERAGE(Table1[CICA Score])</f>
        <v>4.0542604535788609</v>
      </c>
      <c r="U16" s="31">
        <f>_xlfn.STDEV.P(Table1[CICA Score])</f>
        <v>1.2004566896970117</v>
      </c>
      <c r="V16" s="27">
        <f>(Table1[[#This Row],[CICA Score]]-Table1[[#This Row],[Mean]])/Table1[[#This Row],[Standard Deviation]]</f>
        <v>-1.0784557914879216</v>
      </c>
      <c r="W16" s="29">
        <f>_xlfn.NORM.DIST(Table1[[#This Row],[Z-score]],0,1,FALSE)</f>
        <v>0.22302487195707932</v>
      </c>
      <c r="X16" s="27">
        <f>_xlfn.STDEV.P(Table1[Probability CICA])</f>
        <v>0.11814401626051778</v>
      </c>
      <c r="Y16" s="1"/>
      <c r="AN16" s="11" cm="1">
        <f t="array" ref="AN16">AVERAGE(IF(Table1[Q6]&lt;&gt;"", Table1[Q6]))</f>
        <v>4.76</v>
      </c>
      <c r="AO16" s="13">
        <f>_xlfn.STDEV.P(Table1[Q6])</f>
        <v>1.4221111067704943</v>
      </c>
    </row>
    <row r="17" spans="1:41" x14ac:dyDescent="0.25">
      <c r="A17">
        <v>15</v>
      </c>
      <c r="B17" t="s">
        <v>345</v>
      </c>
      <c r="C17" t="s">
        <v>87</v>
      </c>
      <c r="D17" s="25" t="s">
        <v>88</v>
      </c>
      <c r="E17" s="25" t="s">
        <v>4</v>
      </c>
      <c r="F17" s="25">
        <v>3</v>
      </c>
      <c r="G17" s="15" t="s">
        <v>149</v>
      </c>
      <c r="H17" s="15">
        <v>4</v>
      </c>
      <c r="I17" s="33">
        <f>INDEX(TableCICAScoresRanking[CICA score], MATCH(Table1[[#This Row],[Façade ID]],TableCICAScoresRanking[Façade ID], 0))</f>
        <v>5.6098050139362297</v>
      </c>
      <c r="J17" s="16">
        <v>1</v>
      </c>
      <c r="K17" s="18">
        <v>2</v>
      </c>
      <c r="L17" s="18">
        <v>3</v>
      </c>
      <c r="M17" s="18">
        <v>4</v>
      </c>
      <c r="N17" s="18">
        <v>5</v>
      </c>
      <c r="O17" s="18">
        <v>6</v>
      </c>
      <c r="P17" s="18">
        <v>7</v>
      </c>
      <c r="Q17" s="18">
        <v>9</v>
      </c>
      <c r="R17" s="18">
        <v>10</v>
      </c>
      <c r="S17" s="18">
        <v>8</v>
      </c>
      <c r="T17" s="31">
        <f>AVERAGE(Table1[CICA Score])</f>
        <v>4.0542604535788609</v>
      </c>
      <c r="U17" s="31">
        <f>_xlfn.STDEV.P(Table1[CICA Score])</f>
        <v>1.2004566896970117</v>
      </c>
      <c r="V17" s="27">
        <f>(Table1[[#This Row],[CICA Score]]-Table1[[#This Row],[Mean]])/Table1[[#This Row],[Standard Deviation]]</f>
        <v>1.295793987161652</v>
      </c>
      <c r="W17" s="29">
        <f>_xlfn.NORM.DIST(Table1[[#This Row],[Z-score]],0,1,FALSE)</f>
        <v>0.17230664637005177</v>
      </c>
      <c r="X17" s="27">
        <f>_xlfn.STDEV.P(Table1[Probability CICA])</f>
        <v>0.11814401626051778</v>
      </c>
      <c r="Y17" s="1"/>
      <c r="AN17" s="11" cm="1">
        <f t="array" ref="AN17">AVERAGE(IF(Table1[Q6]&lt;&gt;"", Table1[Q6]))</f>
        <v>4.76</v>
      </c>
      <c r="AO17" s="13">
        <f>_xlfn.STDEV.P(Table1[Q6])</f>
        <v>1.4221111067704943</v>
      </c>
    </row>
    <row r="18" spans="1:41" ht="26.25" x14ac:dyDescent="0.25">
      <c r="A18">
        <v>16</v>
      </c>
      <c r="B18" t="s">
        <v>346</v>
      </c>
      <c r="C18" t="s">
        <v>89</v>
      </c>
      <c r="D18" s="25" t="s">
        <v>103</v>
      </c>
      <c r="E18" s="25" t="s">
        <v>4</v>
      </c>
      <c r="F18" s="25">
        <v>1</v>
      </c>
      <c r="G18" s="15" t="s">
        <v>136</v>
      </c>
      <c r="H18" s="15">
        <v>8</v>
      </c>
      <c r="I18" s="33">
        <f>INDEX(TableCICAScoresRanking[CICA score], MATCH(Table1[[#This Row],[Façade ID]],TableCICAScoresRanking[Façade ID], 0))</f>
        <v>4.7471604313498101</v>
      </c>
      <c r="J18" s="16">
        <v>1</v>
      </c>
      <c r="K18" s="18">
        <v>2</v>
      </c>
      <c r="L18" s="18">
        <v>3</v>
      </c>
      <c r="M18" s="18">
        <v>5</v>
      </c>
      <c r="N18" s="18">
        <v>6</v>
      </c>
      <c r="O18" s="18">
        <v>4</v>
      </c>
      <c r="P18" s="18">
        <v>7</v>
      </c>
      <c r="Q18" s="18">
        <v>10</v>
      </c>
      <c r="R18" s="18">
        <v>9</v>
      </c>
      <c r="S18" s="18">
        <v>8</v>
      </c>
      <c r="T18" s="31">
        <f>AVERAGE(Table1[CICA Score])</f>
        <v>4.0542604535788609</v>
      </c>
      <c r="U18" s="31">
        <f>_xlfn.STDEV.P(Table1[CICA Score])</f>
        <v>1.2004566896970117</v>
      </c>
      <c r="V18" s="27">
        <f>(Table1[[#This Row],[CICA Score]]-Table1[[#This Row],[Mean]])/Table1[[#This Row],[Standard Deviation]]</f>
        <v>0.5771969815469421</v>
      </c>
      <c r="W18" s="29">
        <f>_xlfn.NORM.DIST(Table1[[#This Row],[Z-score]],0,1,FALSE)</f>
        <v>0.33772723343963867</v>
      </c>
      <c r="X18" s="27">
        <f>_xlfn.STDEV.P(Table1[Probability CICA])</f>
        <v>0.11814401626051778</v>
      </c>
      <c r="Y18" s="8" t="s">
        <v>105</v>
      </c>
      <c r="Z18" s="8" t="s">
        <v>10</v>
      </c>
      <c r="AA18" s="8" t="s">
        <v>83</v>
      </c>
      <c r="AB18" s="8" t="s">
        <v>91</v>
      </c>
      <c r="AC18" s="8" t="s">
        <v>12</v>
      </c>
      <c r="AD18" s="9">
        <v>3</v>
      </c>
      <c r="AE18" s="9">
        <v>2</v>
      </c>
      <c r="AF18" s="9">
        <v>2</v>
      </c>
      <c r="AG18" s="9">
        <v>3</v>
      </c>
      <c r="AH18" s="9">
        <v>5</v>
      </c>
      <c r="AI18" s="9">
        <v>3</v>
      </c>
      <c r="AJ18" s="9">
        <v>2</v>
      </c>
      <c r="AK18" s="9">
        <v>5</v>
      </c>
      <c r="AL18" s="9">
        <v>6</v>
      </c>
      <c r="AM18" s="9">
        <v>2</v>
      </c>
      <c r="AN18" s="11" cm="1">
        <f t="array" ref="AN18">AVERAGE(IF(Table1[Q6]&lt;&gt;"", Table1[Q6]))</f>
        <v>4.76</v>
      </c>
      <c r="AO18" s="13">
        <f>_xlfn.STDEV.P(Table1[Q6])</f>
        <v>1.4221111067704943</v>
      </c>
    </row>
    <row r="19" spans="1:41" x14ac:dyDescent="0.25">
      <c r="A19">
        <v>17</v>
      </c>
      <c r="B19" t="s">
        <v>347</v>
      </c>
      <c r="C19" t="s">
        <v>89</v>
      </c>
      <c r="D19" s="25" t="s">
        <v>103</v>
      </c>
      <c r="E19" s="25" t="s">
        <v>4</v>
      </c>
      <c r="F19" s="25">
        <v>2</v>
      </c>
      <c r="G19" s="15" t="s">
        <v>155</v>
      </c>
      <c r="H19" s="15">
        <v>10</v>
      </c>
      <c r="I19" s="33">
        <f>INDEX(TableCICAScoresRanking[CICA score], MATCH(Table1[[#This Row],[Façade ID]],TableCICAScoresRanking[Façade ID], 0))</f>
        <v>3.65898607536396</v>
      </c>
      <c r="J19" s="16">
        <v>4</v>
      </c>
      <c r="K19" s="18">
        <v>5</v>
      </c>
      <c r="L19" s="18">
        <v>6</v>
      </c>
      <c r="M19" s="18">
        <v>3</v>
      </c>
      <c r="N19" s="18">
        <v>2</v>
      </c>
      <c r="O19" s="18">
        <v>1</v>
      </c>
      <c r="P19" s="18">
        <v>7</v>
      </c>
      <c r="Q19" s="18">
        <v>8</v>
      </c>
      <c r="R19" s="18">
        <v>9</v>
      </c>
      <c r="S19" s="18">
        <v>8</v>
      </c>
      <c r="T19" s="31">
        <f>AVERAGE(Table1[CICA Score])</f>
        <v>4.0542604535788609</v>
      </c>
      <c r="U19" s="31">
        <f>_xlfn.STDEV.P(Table1[CICA Score])</f>
        <v>1.2004566896970117</v>
      </c>
      <c r="V19" s="27">
        <f>(Table1[[#This Row],[CICA Score]]-Table1[[#This Row],[Mean]])/Table1[[#This Row],[Standard Deviation]]</f>
        <v>-0.32927000333070394</v>
      </c>
      <c r="W19" s="29">
        <f>_xlfn.NORM.DIST(Table1[[#This Row],[Z-score]],0,1,FALSE)</f>
        <v>0.37789159857347465</v>
      </c>
      <c r="X19" s="27">
        <f>_xlfn.STDEV.P(Table1[Probability CICA])</f>
        <v>0.11814401626051778</v>
      </c>
      <c r="Y19" s="1"/>
      <c r="AN19" s="11" cm="1">
        <f t="array" ref="AN19">AVERAGE(IF(Table1[Q6]&lt;&gt;"", Table1[Q6]))</f>
        <v>4.76</v>
      </c>
      <c r="AO19" s="13">
        <f>_xlfn.STDEV.P(Table1[Q6])</f>
        <v>1.4221111067704943</v>
      </c>
    </row>
    <row r="20" spans="1:41" x14ac:dyDescent="0.25">
      <c r="A20">
        <v>18</v>
      </c>
      <c r="B20" t="s">
        <v>348</v>
      </c>
      <c r="C20" t="s">
        <v>89</v>
      </c>
      <c r="D20" s="25" t="s">
        <v>103</v>
      </c>
      <c r="E20" s="25" t="s">
        <v>4</v>
      </c>
      <c r="F20" s="25">
        <v>3</v>
      </c>
      <c r="G20" s="15" t="s">
        <v>129</v>
      </c>
      <c r="H20" s="15">
        <v>3</v>
      </c>
      <c r="I20" s="33">
        <f>INDEX(TableCICAScoresRanking[CICA score], MATCH(Table1[[#This Row],[Façade ID]],TableCICAScoresRanking[Façade ID], 0))</f>
        <v>3.8040117432535898</v>
      </c>
      <c r="J20" s="16">
        <v>5</v>
      </c>
      <c r="K20" s="18">
        <v>6</v>
      </c>
      <c r="L20" s="18">
        <v>4</v>
      </c>
      <c r="M20" s="18">
        <v>7</v>
      </c>
      <c r="N20" s="18">
        <v>3</v>
      </c>
      <c r="O20" s="18">
        <v>1</v>
      </c>
      <c r="P20" s="18">
        <v>2</v>
      </c>
      <c r="Q20" s="18">
        <v>9</v>
      </c>
      <c r="R20" s="18">
        <v>10</v>
      </c>
      <c r="S20" s="18">
        <v>8</v>
      </c>
      <c r="T20" s="31">
        <f>AVERAGE(Table1[CICA Score])</f>
        <v>4.0542604535788609</v>
      </c>
      <c r="U20" s="31">
        <f>_xlfn.STDEV.P(Table1[CICA Score])</f>
        <v>1.2004566896970117</v>
      </c>
      <c r="V20" s="27">
        <f>(Table1[[#This Row],[CICA Score]]-Table1[[#This Row],[Mean]])/Table1[[#This Row],[Standard Deviation]]</f>
        <v>-0.20846125684753558</v>
      </c>
      <c r="W20" s="29">
        <f>_xlfn.NORM.DIST(Table1[[#This Row],[Z-score]],0,1,FALSE)</f>
        <v>0.3903675370269144</v>
      </c>
      <c r="X20" s="27">
        <f>_xlfn.STDEV.P(Table1[Probability CICA])</f>
        <v>0.11814401626051778</v>
      </c>
      <c r="Y20" s="1"/>
      <c r="AN20" s="11" cm="1">
        <f t="array" ref="AN20">AVERAGE(IF(Table1[Q6]&lt;&gt;"", Table1[Q6]))</f>
        <v>4.76</v>
      </c>
      <c r="AO20" s="13">
        <f>_xlfn.STDEV.P(Table1[Q6])</f>
        <v>1.4221111067704943</v>
      </c>
    </row>
    <row r="21" spans="1:41" ht="39" x14ac:dyDescent="0.25">
      <c r="A21">
        <v>19</v>
      </c>
      <c r="B21" t="s">
        <v>349</v>
      </c>
      <c r="C21" t="s">
        <v>90</v>
      </c>
      <c r="D21" s="25" t="s">
        <v>108</v>
      </c>
      <c r="E21" s="25" t="s">
        <v>4</v>
      </c>
      <c r="F21" s="25">
        <v>1</v>
      </c>
      <c r="G21" s="15" t="s">
        <v>134</v>
      </c>
      <c r="H21" s="15">
        <v>4</v>
      </c>
      <c r="I21" s="33">
        <f>INDEX(TableCICAScoresRanking[CICA score], MATCH(Table1[[#This Row],[Façade ID]],TableCICAScoresRanking[Façade ID], 0))</f>
        <v>5.00963449499221</v>
      </c>
      <c r="J21" s="18">
        <v>1</v>
      </c>
      <c r="K21" s="18">
        <v>2</v>
      </c>
      <c r="L21" s="18">
        <v>3</v>
      </c>
      <c r="M21" s="18">
        <v>4</v>
      </c>
      <c r="N21" s="18">
        <v>5</v>
      </c>
      <c r="O21" s="18">
        <v>6</v>
      </c>
      <c r="P21" s="18">
        <v>7</v>
      </c>
      <c r="Q21" s="18">
        <v>10</v>
      </c>
      <c r="R21" s="18">
        <v>9</v>
      </c>
      <c r="S21" s="18">
        <v>8</v>
      </c>
      <c r="T21" s="31">
        <f>AVERAGE(Table1[CICA Score])</f>
        <v>4.0542604535788609</v>
      </c>
      <c r="U21" s="31">
        <f>_xlfn.STDEV.P(Table1[CICA Score])</f>
        <v>1.2004566896970117</v>
      </c>
      <c r="V21" s="27">
        <f>(Table1[[#This Row],[CICA Score]]-Table1[[#This Row],[Mean]])/Table1[[#This Row],[Standard Deviation]]</f>
        <v>0.79584215708313477</v>
      </c>
      <c r="W21" s="29">
        <f>_xlfn.NORM.DIST(Table1[[#This Row],[Z-score]],0,1,FALSE)</f>
        <v>0.29065423832836296</v>
      </c>
      <c r="X21" s="27">
        <f>_xlfn.STDEV.P(Table1[Probability CICA])</f>
        <v>0.11814401626051778</v>
      </c>
      <c r="Y21" s="8" t="s">
        <v>30</v>
      </c>
      <c r="Z21" s="8" t="s">
        <v>109</v>
      </c>
      <c r="AA21" s="8" t="s">
        <v>83</v>
      </c>
      <c r="AB21" s="8" t="s">
        <v>84</v>
      </c>
      <c r="AC21" s="8" t="s">
        <v>110</v>
      </c>
      <c r="AD21" s="9">
        <v>1</v>
      </c>
      <c r="AE21" s="9">
        <v>4</v>
      </c>
      <c r="AF21" s="9">
        <v>6</v>
      </c>
      <c r="AG21" s="9">
        <v>3</v>
      </c>
      <c r="AH21" s="9">
        <v>4</v>
      </c>
      <c r="AI21" s="9">
        <v>6</v>
      </c>
      <c r="AJ21" s="9">
        <v>4</v>
      </c>
      <c r="AK21" s="9">
        <v>6</v>
      </c>
      <c r="AL21" s="9">
        <v>4</v>
      </c>
      <c r="AM21" s="9">
        <v>2</v>
      </c>
      <c r="AN21" s="11" cm="1">
        <f t="array" ref="AN21">AVERAGE(IF(Table1[Q6]&lt;&gt;"", Table1[Q6]))</f>
        <v>4.76</v>
      </c>
      <c r="AO21" s="13">
        <f>_xlfn.STDEV.P(Table1[Q6])</f>
        <v>1.4221111067704943</v>
      </c>
    </row>
    <row r="22" spans="1:41" x14ac:dyDescent="0.25">
      <c r="A22">
        <v>20</v>
      </c>
      <c r="B22" t="s">
        <v>350</v>
      </c>
      <c r="C22" t="s">
        <v>90</v>
      </c>
      <c r="D22" s="25" t="s">
        <v>108</v>
      </c>
      <c r="E22" s="25" t="s">
        <v>4</v>
      </c>
      <c r="F22" s="25">
        <v>2</v>
      </c>
      <c r="G22" s="15" t="s">
        <v>140</v>
      </c>
      <c r="H22" s="15">
        <v>3</v>
      </c>
      <c r="I22" s="33">
        <f>INDEX(TableCICAScoresRanking[CICA score], MATCH(Table1[[#This Row],[Façade ID]],TableCICAScoresRanking[Façade ID], 0))</f>
        <v>3.3810580167354498</v>
      </c>
      <c r="J22" s="18">
        <v>1</v>
      </c>
      <c r="K22" s="18">
        <v>2</v>
      </c>
      <c r="L22" s="18">
        <v>3</v>
      </c>
      <c r="M22" s="18">
        <v>4</v>
      </c>
      <c r="N22" s="18">
        <v>5</v>
      </c>
      <c r="O22" s="18">
        <v>6</v>
      </c>
      <c r="P22" s="18">
        <v>7</v>
      </c>
      <c r="Q22" s="18">
        <v>10</v>
      </c>
      <c r="R22" s="18">
        <v>9</v>
      </c>
      <c r="S22" s="18">
        <v>8</v>
      </c>
      <c r="T22" s="31">
        <f>AVERAGE(Table1[CICA Score])</f>
        <v>4.0542604535788609</v>
      </c>
      <c r="U22" s="31">
        <f>_xlfn.STDEV.P(Table1[CICA Score])</f>
        <v>1.2004566896970117</v>
      </c>
      <c r="V22" s="27">
        <f>(Table1[[#This Row],[CICA Score]]-Table1[[#This Row],[Mean]])/Table1[[#This Row],[Standard Deviation]]</f>
        <v>-0.56078860871967273</v>
      </c>
      <c r="W22" s="29">
        <f>_xlfn.NORM.DIST(Table1[[#This Row],[Z-score]],0,1,FALSE)</f>
        <v>0.34089510293806208</v>
      </c>
      <c r="X22" s="27">
        <f>_xlfn.STDEV.P(Table1[Probability CICA])</f>
        <v>0.11814401626051778</v>
      </c>
      <c r="Y22" s="1"/>
      <c r="AN22" s="11" cm="1">
        <f t="array" ref="AN22">AVERAGE(IF(Table1[Q6]&lt;&gt;"", Table1[Q6]))</f>
        <v>4.76</v>
      </c>
      <c r="AO22" s="13">
        <f>_xlfn.STDEV.P(Table1[Q6])</f>
        <v>1.4221111067704943</v>
      </c>
    </row>
    <row r="23" spans="1:41" x14ac:dyDescent="0.25">
      <c r="A23">
        <v>21</v>
      </c>
      <c r="B23" t="s">
        <v>351</v>
      </c>
      <c r="C23" t="s">
        <v>90</v>
      </c>
      <c r="D23" s="25" t="s">
        <v>108</v>
      </c>
      <c r="E23" s="25" t="s">
        <v>4</v>
      </c>
      <c r="F23" s="25">
        <v>3</v>
      </c>
      <c r="G23" s="15" t="s">
        <v>149</v>
      </c>
      <c r="H23" s="15">
        <v>4</v>
      </c>
      <c r="I23" s="33">
        <f>INDEX(TableCICAScoresRanking[CICA score], MATCH(Table1[[#This Row],[Façade ID]],TableCICAScoresRanking[Façade ID], 0))</f>
        <v>5.6098050139362297</v>
      </c>
      <c r="J23" s="18">
        <v>1</v>
      </c>
      <c r="K23" s="18">
        <v>2</v>
      </c>
      <c r="L23" s="18">
        <v>3</v>
      </c>
      <c r="M23" s="18">
        <v>4</v>
      </c>
      <c r="N23" s="18">
        <v>5</v>
      </c>
      <c r="O23" s="18">
        <v>6</v>
      </c>
      <c r="P23" s="18">
        <v>7</v>
      </c>
      <c r="Q23" s="18">
        <v>10</v>
      </c>
      <c r="R23" s="18">
        <v>9</v>
      </c>
      <c r="S23" s="18">
        <v>8</v>
      </c>
      <c r="T23" s="31">
        <f>AVERAGE(Table1[CICA Score])</f>
        <v>4.0542604535788609</v>
      </c>
      <c r="U23" s="31">
        <f>_xlfn.STDEV.P(Table1[CICA Score])</f>
        <v>1.2004566896970117</v>
      </c>
      <c r="V23" s="27">
        <f>(Table1[[#This Row],[CICA Score]]-Table1[[#This Row],[Mean]])/Table1[[#This Row],[Standard Deviation]]</f>
        <v>1.295793987161652</v>
      </c>
      <c r="W23" s="29">
        <f>_xlfn.NORM.DIST(Table1[[#This Row],[Z-score]],0,1,FALSE)</f>
        <v>0.17230664637005177</v>
      </c>
      <c r="X23" s="27">
        <f>_xlfn.STDEV.P(Table1[Probability CICA])</f>
        <v>0.11814401626051778</v>
      </c>
      <c r="Y23" s="1"/>
      <c r="AN23" s="11" cm="1">
        <f t="array" ref="AN23">AVERAGE(IF(Table1[Q6]&lt;&gt;"", Table1[Q6]))</f>
        <v>4.76</v>
      </c>
      <c r="AO23" s="13">
        <f>_xlfn.STDEV.P(Table1[Q6])</f>
        <v>1.4221111067704943</v>
      </c>
    </row>
    <row r="24" spans="1:41" x14ac:dyDescent="0.25">
      <c r="A24">
        <v>22</v>
      </c>
      <c r="B24" t="s">
        <v>352</v>
      </c>
      <c r="C24" t="s">
        <v>102</v>
      </c>
      <c r="D24" s="25" t="s">
        <v>111</v>
      </c>
      <c r="E24" s="25" t="s">
        <v>3</v>
      </c>
      <c r="F24" s="25">
        <v>1</v>
      </c>
      <c r="G24" s="15" t="s">
        <v>127</v>
      </c>
      <c r="H24" s="15">
        <v>1</v>
      </c>
      <c r="I24" s="33">
        <f>INDEX(TableCICAScoresRanking[CICA score], MATCH(Table1[[#This Row],[Façade ID]],TableCICAScoresRanking[Façade ID], 0))</f>
        <v>2.16753707666108</v>
      </c>
      <c r="J24" s="18">
        <v>1</v>
      </c>
      <c r="K24" s="18">
        <v>2</v>
      </c>
      <c r="L24" s="18">
        <v>3</v>
      </c>
      <c r="M24" s="18">
        <v>4</v>
      </c>
      <c r="N24" s="18">
        <v>5</v>
      </c>
      <c r="O24" s="18">
        <v>6</v>
      </c>
      <c r="P24" s="18">
        <v>7</v>
      </c>
      <c r="Q24" s="18">
        <v>10</v>
      </c>
      <c r="R24" s="18">
        <v>9</v>
      </c>
      <c r="S24" s="18">
        <v>8</v>
      </c>
      <c r="T24" s="31">
        <f>AVERAGE(Table1[CICA Score])</f>
        <v>4.0542604535788609</v>
      </c>
      <c r="U24" s="31">
        <f>_xlfn.STDEV.P(Table1[CICA Score])</f>
        <v>1.2004566896970117</v>
      </c>
      <c r="V24" s="27">
        <f>(Table1[[#This Row],[CICA Score]]-Table1[[#This Row],[Mean]])/Table1[[#This Row],[Standard Deviation]]</f>
        <v>-1.571671342340538</v>
      </c>
      <c r="W24" s="29">
        <f>_xlfn.NORM.DIST(Table1[[#This Row],[Z-score]],0,1,FALSE)</f>
        <v>0.11601753478360838</v>
      </c>
      <c r="X24" s="27">
        <f>_xlfn.STDEV.P(Table1[Probability CICA])</f>
        <v>0.11814401626051778</v>
      </c>
      <c r="Y24" s="1" t="s">
        <v>106</v>
      </c>
      <c r="AN24" s="11" cm="1">
        <f t="array" ref="AN24">AVERAGE(IF(Table1[Q6]&lt;&gt;"", Table1[Q6]))</f>
        <v>4.76</v>
      </c>
      <c r="AO24" s="13">
        <f>_xlfn.STDEV.P(Table1[Q6])</f>
        <v>1.4221111067704943</v>
      </c>
    </row>
    <row r="25" spans="1:41" x14ac:dyDescent="0.25">
      <c r="A25">
        <v>23</v>
      </c>
      <c r="B25" t="s">
        <v>353</v>
      </c>
      <c r="C25" t="s">
        <v>102</v>
      </c>
      <c r="D25" s="25" t="s">
        <v>111</v>
      </c>
      <c r="E25" s="25" t="s">
        <v>3</v>
      </c>
      <c r="F25" s="25">
        <v>2</v>
      </c>
      <c r="G25" s="15" t="s">
        <v>139</v>
      </c>
      <c r="H25" s="15">
        <v>1</v>
      </c>
      <c r="I25" s="33">
        <f>INDEX(TableCICAScoresRanking[CICA score], MATCH(Table1[[#This Row],[Façade ID]],TableCICAScoresRanking[Façade ID], 0))</f>
        <v>2.1269954637560202</v>
      </c>
      <c r="J25" s="18">
        <v>1</v>
      </c>
      <c r="K25" s="18">
        <v>2</v>
      </c>
      <c r="L25" s="18">
        <v>3</v>
      </c>
      <c r="M25" s="18">
        <v>4</v>
      </c>
      <c r="N25" s="18">
        <v>5</v>
      </c>
      <c r="O25" s="18">
        <v>6</v>
      </c>
      <c r="P25" s="18">
        <v>7</v>
      </c>
      <c r="Q25" s="18">
        <v>10</v>
      </c>
      <c r="R25" s="18">
        <v>9</v>
      </c>
      <c r="S25" s="18">
        <v>8</v>
      </c>
      <c r="T25" s="31">
        <f>AVERAGE(Table1[CICA Score])</f>
        <v>4.0542604535788609</v>
      </c>
      <c r="U25" s="31">
        <f>_xlfn.STDEV.P(Table1[CICA Score])</f>
        <v>1.2004566896970117</v>
      </c>
      <c r="V25" s="27">
        <f>(Table1[[#This Row],[CICA Score]]-Table1[[#This Row],[Mean]])/Table1[[#This Row],[Standard Deviation]]</f>
        <v>-1.6054431670577562</v>
      </c>
      <c r="W25" s="29">
        <f>_xlfn.NORM.DIST(Table1[[#This Row],[Z-score]],0,1,FALSE)</f>
        <v>0.10995738311005543</v>
      </c>
      <c r="X25" s="27">
        <f>_xlfn.STDEV.P(Table1[Probability CICA])</f>
        <v>0.11814401626051778</v>
      </c>
      <c r="Y25" s="1"/>
      <c r="AN25" s="11" cm="1">
        <f t="array" ref="AN25">AVERAGE(IF(Table1[Q6]&lt;&gt;"", Table1[Q6]))</f>
        <v>4.76</v>
      </c>
      <c r="AO25" s="13">
        <f>_xlfn.STDEV.P(Table1[Q6])</f>
        <v>1.4221111067704943</v>
      </c>
    </row>
    <row r="26" spans="1:41" x14ac:dyDescent="0.25">
      <c r="A26">
        <v>24</v>
      </c>
      <c r="B26" t="s">
        <v>354</v>
      </c>
      <c r="C26" t="s">
        <v>102</v>
      </c>
      <c r="D26" s="25" t="s">
        <v>111</v>
      </c>
      <c r="E26" s="25" t="s">
        <v>3</v>
      </c>
      <c r="F26" s="25">
        <v>3</v>
      </c>
      <c r="G26" s="15" t="s">
        <v>148</v>
      </c>
      <c r="H26" s="15">
        <v>2</v>
      </c>
      <c r="I26" s="33">
        <f>INDEX(TableCICAScoresRanking[CICA score], MATCH(Table1[[#This Row],[Façade ID]],TableCICAScoresRanking[Façade ID], 0))</f>
        <v>2.44814100940693</v>
      </c>
      <c r="J26" s="18">
        <v>1</v>
      </c>
      <c r="K26" s="18">
        <v>2</v>
      </c>
      <c r="L26" s="18">
        <v>3</v>
      </c>
      <c r="M26" s="18">
        <v>4</v>
      </c>
      <c r="N26" s="18">
        <v>5</v>
      </c>
      <c r="O26" s="18">
        <v>6</v>
      </c>
      <c r="P26" s="18">
        <v>7</v>
      </c>
      <c r="Q26" s="18">
        <v>10</v>
      </c>
      <c r="R26" s="18">
        <v>9</v>
      </c>
      <c r="S26" s="18">
        <v>8</v>
      </c>
      <c r="T26" s="31">
        <f>AVERAGE(Table1[CICA Score])</f>
        <v>4.0542604535788609</v>
      </c>
      <c r="U26" s="31">
        <f>_xlfn.STDEV.P(Table1[CICA Score])</f>
        <v>1.2004566896970117</v>
      </c>
      <c r="V26" s="27">
        <f>(Table1[[#This Row],[CICA Score]]-Table1[[#This Row],[Mean]])/Table1[[#This Row],[Standard Deviation]]</f>
        <v>-1.337923690172701</v>
      </c>
      <c r="W26" s="29">
        <f>_xlfn.NORM.DIST(Table1[[#This Row],[Z-score]],0,1,FALSE)</f>
        <v>0.16300760324843333</v>
      </c>
      <c r="X26" s="27">
        <f>_xlfn.STDEV.P(Table1[Probability CICA])</f>
        <v>0.11814401626051778</v>
      </c>
      <c r="Y26" s="1"/>
      <c r="AN26" s="11" cm="1">
        <f t="array" ref="AN26">AVERAGE(IF(Table1[Q6]&lt;&gt;"", Table1[Q6]))</f>
        <v>4.76</v>
      </c>
      <c r="AO26" s="13">
        <f>_xlfn.STDEV.P(Table1[Q6])</f>
        <v>1.4221111067704943</v>
      </c>
    </row>
    <row r="27" spans="1:41" ht="26.25" x14ac:dyDescent="0.25">
      <c r="A27">
        <v>25</v>
      </c>
      <c r="B27" t="s">
        <v>355</v>
      </c>
      <c r="C27" t="s">
        <v>94</v>
      </c>
      <c r="D27" s="25" t="s">
        <v>113</v>
      </c>
      <c r="E27" s="25" t="s">
        <v>3</v>
      </c>
      <c r="F27" s="25">
        <v>1</v>
      </c>
      <c r="G27" s="15" t="s">
        <v>133</v>
      </c>
      <c r="H27" s="15">
        <v>3</v>
      </c>
      <c r="I27" s="33">
        <f>INDEX(TableCICAScoresRanking[CICA score], MATCH(Table1[[#This Row],[Façade ID]],TableCICAScoresRanking[Façade ID], 0))</f>
        <v>4.0709468205657604</v>
      </c>
      <c r="J27" s="18">
        <v>1</v>
      </c>
      <c r="K27" s="18">
        <v>2</v>
      </c>
      <c r="L27" s="18">
        <v>3</v>
      </c>
      <c r="M27" s="18">
        <v>4</v>
      </c>
      <c r="N27" s="18">
        <v>7</v>
      </c>
      <c r="O27" s="18">
        <v>5</v>
      </c>
      <c r="P27" s="18">
        <v>6</v>
      </c>
      <c r="Q27" s="18">
        <v>8</v>
      </c>
      <c r="R27" s="18">
        <v>9</v>
      </c>
      <c r="S27" s="18">
        <v>10</v>
      </c>
      <c r="T27" s="31">
        <f>AVERAGE(Table1[CICA Score])</f>
        <v>4.0542604535788609</v>
      </c>
      <c r="U27" s="31">
        <f>_xlfn.STDEV.P(Table1[CICA Score])</f>
        <v>1.2004566896970117</v>
      </c>
      <c r="V27" s="27">
        <f>(Table1[[#This Row],[CICA Score]]-Table1[[#This Row],[Mean]])/Table1[[#This Row],[Standard Deviation]]</f>
        <v>1.3900015827402367E-2</v>
      </c>
      <c r="W27" s="29">
        <f>_xlfn.NORM.DIST(Table1[[#This Row],[Z-score]],0,1,FALSE)</f>
        <v>0.39890374235618492</v>
      </c>
      <c r="X27" s="27">
        <f>_xlfn.STDEV.P(Table1[Probability CICA])</f>
        <v>0.11814401626051778</v>
      </c>
      <c r="Y27" s="8" t="s">
        <v>30</v>
      </c>
      <c r="Z27" s="8" t="s">
        <v>10</v>
      </c>
      <c r="AA27" s="8" t="s">
        <v>83</v>
      </c>
      <c r="AB27" s="8" t="s">
        <v>114</v>
      </c>
      <c r="AC27" s="8" t="s">
        <v>115</v>
      </c>
      <c r="AD27" s="9">
        <v>5</v>
      </c>
      <c r="AE27" s="9">
        <v>6</v>
      </c>
      <c r="AF27" s="9">
        <v>7</v>
      </c>
      <c r="AG27" s="9">
        <v>5</v>
      </c>
      <c r="AH27" s="9">
        <v>4</v>
      </c>
      <c r="AI27" s="9">
        <v>3</v>
      </c>
      <c r="AJ27" s="9">
        <v>7</v>
      </c>
      <c r="AK27" s="9">
        <v>6</v>
      </c>
      <c r="AL27" s="9">
        <v>7</v>
      </c>
      <c r="AM27" s="9">
        <v>6</v>
      </c>
      <c r="AN27" s="11" cm="1">
        <f t="array" ref="AN27">AVERAGE(IF(Table1[Q6]&lt;&gt;"", Table1[Q6]))</f>
        <v>4.76</v>
      </c>
      <c r="AO27" s="13">
        <f>_xlfn.STDEV.P(Table1[Q6])</f>
        <v>1.4221111067704943</v>
      </c>
    </row>
    <row r="28" spans="1:41" x14ac:dyDescent="0.25">
      <c r="A28">
        <v>26</v>
      </c>
      <c r="B28" t="s">
        <v>356</v>
      </c>
      <c r="C28" t="s">
        <v>94</v>
      </c>
      <c r="D28" s="25" t="s">
        <v>113</v>
      </c>
      <c r="E28" s="25" t="s">
        <v>3</v>
      </c>
      <c r="F28" s="25">
        <v>2</v>
      </c>
      <c r="G28" s="15" t="s">
        <v>143</v>
      </c>
      <c r="H28" s="15">
        <v>6</v>
      </c>
      <c r="I28" s="33">
        <f>INDEX(TableCICAScoresRanking[CICA score], MATCH(Table1[[#This Row],[Façade ID]],TableCICAScoresRanking[Façade ID], 0))</f>
        <v>3.6741751246223799</v>
      </c>
      <c r="J28" s="18">
        <v>1</v>
      </c>
      <c r="K28" s="18">
        <v>2</v>
      </c>
      <c r="L28" s="18">
        <v>3</v>
      </c>
      <c r="M28" s="18">
        <v>4</v>
      </c>
      <c r="N28" s="18">
        <v>7</v>
      </c>
      <c r="O28" s="18">
        <v>5</v>
      </c>
      <c r="P28" s="18">
        <v>6</v>
      </c>
      <c r="Q28" s="18">
        <v>8</v>
      </c>
      <c r="R28" s="18">
        <v>10</v>
      </c>
      <c r="S28" s="18">
        <v>9</v>
      </c>
      <c r="T28" s="31">
        <f>AVERAGE(Table1[CICA Score])</f>
        <v>4.0542604535788609</v>
      </c>
      <c r="U28" s="31">
        <f>_xlfn.STDEV.P(Table1[CICA Score])</f>
        <v>1.2004566896970117</v>
      </c>
      <c r="V28" s="27">
        <f>(Table1[[#This Row],[CICA Score]]-Table1[[#This Row],[Mean]])/Table1[[#This Row],[Standard Deviation]]</f>
        <v>-0.31661727758992481</v>
      </c>
      <c r="W28" s="29">
        <f>_xlfn.NORM.DIST(Table1[[#This Row],[Z-score]],0,1,FALSE)</f>
        <v>0.37943886698395213</v>
      </c>
      <c r="X28" s="27">
        <f>_xlfn.STDEV.P(Table1[Probability CICA])</f>
        <v>0.11814401626051778</v>
      </c>
      <c r="Y28" s="1"/>
      <c r="AN28" s="11" cm="1">
        <f t="array" ref="AN28">AVERAGE(IF(Table1[Q6]&lt;&gt;"", Table1[Q6]))</f>
        <v>4.76</v>
      </c>
      <c r="AO28" s="13">
        <f>_xlfn.STDEV.P(Table1[Q6])</f>
        <v>1.4221111067704943</v>
      </c>
    </row>
    <row r="29" spans="1:41" x14ac:dyDescent="0.25">
      <c r="A29">
        <v>27</v>
      </c>
      <c r="B29" t="s">
        <v>357</v>
      </c>
      <c r="C29" t="s">
        <v>94</v>
      </c>
      <c r="D29" s="25" t="s">
        <v>113</v>
      </c>
      <c r="E29" s="25" t="s">
        <v>3</v>
      </c>
      <c r="F29" s="25">
        <v>3</v>
      </c>
      <c r="G29" s="15" t="s">
        <v>129</v>
      </c>
      <c r="H29" s="15">
        <v>3</v>
      </c>
      <c r="I29" s="33">
        <f>INDEX(TableCICAScoresRanking[CICA score], MATCH(Table1[[#This Row],[Façade ID]],TableCICAScoresRanking[Façade ID], 0))</f>
        <v>3.8040117432535898</v>
      </c>
      <c r="J29" s="18">
        <v>1</v>
      </c>
      <c r="K29" s="18">
        <v>2</v>
      </c>
      <c r="L29" s="18">
        <v>3</v>
      </c>
      <c r="M29" s="18">
        <v>4</v>
      </c>
      <c r="N29" s="18">
        <v>7</v>
      </c>
      <c r="O29" s="18">
        <v>5</v>
      </c>
      <c r="P29" s="18">
        <v>6</v>
      </c>
      <c r="Q29" s="18">
        <v>10</v>
      </c>
      <c r="R29" s="18">
        <v>9</v>
      </c>
      <c r="S29" s="18">
        <v>8</v>
      </c>
      <c r="T29" s="31">
        <f>AVERAGE(Table1[CICA Score])</f>
        <v>4.0542604535788609</v>
      </c>
      <c r="U29" s="31">
        <f>_xlfn.STDEV.P(Table1[CICA Score])</f>
        <v>1.2004566896970117</v>
      </c>
      <c r="V29" s="27">
        <f>(Table1[[#This Row],[CICA Score]]-Table1[[#This Row],[Mean]])/Table1[[#This Row],[Standard Deviation]]</f>
        <v>-0.20846125684753558</v>
      </c>
      <c r="W29" s="29">
        <f>_xlfn.NORM.DIST(Table1[[#This Row],[Z-score]],0,1,FALSE)</f>
        <v>0.3903675370269144</v>
      </c>
      <c r="X29" s="27">
        <f>_xlfn.STDEV.P(Table1[Probability CICA])</f>
        <v>0.11814401626051778</v>
      </c>
      <c r="Y29" s="1"/>
      <c r="AN29" s="11" cm="1">
        <f t="array" ref="AN29">AVERAGE(IF(Table1[Q6]&lt;&gt;"", Table1[Q6]))</f>
        <v>4.76</v>
      </c>
      <c r="AO29" s="13">
        <f>_xlfn.STDEV.P(Table1[Q6])</f>
        <v>1.4221111067704943</v>
      </c>
    </row>
    <row r="30" spans="1:41" x14ac:dyDescent="0.25">
      <c r="A30">
        <v>28</v>
      </c>
      <c r="B30" t="s">
        <v>358</v>
      </c>
      <c r="C30" t="s">
        <v>177</v>
      </c>
      <c r="D30" s="25" t="s">
        <v>179</v>
      </c>
      <c r="E30" s="25" t="s">
        <v>3</v>
      </c>
      <c r="F30" s="25">
        <v>1</v>
      </c>
      <c r="G30" s="15" t="s">
        <v>132</v>
      </c>
      <c r="H30" s="15">
        <v>7</v>
      </c>
      <c r="I30" s="33">
        <f>INDEX(TableCICAScoresRanking[CICA score], MATCH(Table1[[#This Row],[Façade ID]],TableCICAScoresRanking[Façade ID], 0))</f>
        <v>4.8169373660429304</v>
      </c>
      <c r="J30" s="18">
        <v>1</v>
      </c>
      <c r="K30" s="18">
        <v>2</v>
      </c>
      <c r="L30" s="18">
        <v>3</v>
      </c>
      <c r="M30" s="18">
        <v>4</v>
      </c>
      <c r="N30" s="16">
        <v>5</v>
      </c>
      <c r="O30" s="16">
        <v>6</v>
      </c>
      <c r="P30" s="16">
        <v>7</v>
      </c>
      <c r="Q30" s="16">
        <v>8</v>
      </c>
      <c r="R30" s="16">
        <v>9</v>
      </c>
      <c r="S30" s="16">
        <v>10</v>
      </c>
      <c r="T30" s="31">
        <f>AVERAGE(Table1[CICA Score])</f>
        <v>4.0542604535788609</v>
      </c>
      <c r="U30" s="31">
        <f>_xlfn.STDEV.P(Table1[CICA Score])</f>
        <v>1.2004566896970117</v>
      </c>
      <c r="V30" s="27">
        <f>(Table1[[#This Row],[CICA Score]]-Table1[[#This Row],[Mean]])/Table1[[#This Row],[Standard Deviation]]</f>
        <v>0.635322306093829</v>
      </c>
      <c r="W30" s="29">
        <f>_xlfn.NORM.DIST(Table1[[#This Row],[Z-score]],0,1,FALSE)</f>
        <v>0.32603330198162273</v>
      </c>
      <c r="X30" s="27">
        <f>_xlfn.STDEV.P(Table1[Probability CICA])</f>
        <v>0.11814401626051778</v>
      </c>
      <c r="Y30" s="1" t="s">
        <v>239</v>
      </c>
      <c r="Z30" t="s">
        <v>10</v>
      </c>
      <c r="AA30" t="s">
        <v>223</v>
      </c>
      <c r="AB30" t="s">
        <v>226</v>
      </c>
      <c r="AC30" t="s">
        <v>227</v>
      </c>
      <c r="AD30">
        <v>4</v>
      </c>
      <c r="AE30">
        <v>5</v>
      </c>
      <c r="AF30">
        <v>5</v>
      </c>
      <c r="AG30">
        <v>5</v>
      </c>
      <c r="AH30">
        <v>5</v>
      </c>
      <c r="AI30">
        <v>3</v>
      </c>
      <c r="AJ30">
        <v>5</v>
      </c>
      <c r="AK30">
        <v>7</v>
      </c>
      <c r="AL30">
        <v>3</v>
      </c>
      <c r="AM30">
        <v>4</v>
      </c>
      <c r="AN30" s="11" cm="1">
        <f t="array" ref="AN30">AVERAGE(IF(Table1[Q6]&lt;&gt;"", Table1[Q6]))</f>
        <v>4.76</v>
      </c>
      <c r="AO30" s="13">
        <f>_xlfn.STDEV.P(Table1[Q6])</f>
        <v>1.4221111067704943</v>
      </c>
    </row>
    <row r="31" spans="1:41" x14ac:dyDescent="0.25">
      <c r="A31">
        <v>29</v>
      </c>
      <c r="B31" t="s">
        <v>359</v>
      </c>
      <c r="C31" t="s">
        <v>177</v>
      </c>
      <c r="D31" s="25" t="s">
        <v>179</v>
      </c>
      <c r="E31" s="25" t="s">
        <v>3</v>
      </c>
      <c r="F31" s="25">
        <v>2</v>
      </c>
      <c r="G31" s="15" t="s">
        <v>139</v>
      </c>
      <c r="H31" s="15">
        <v>1</v>
      </c>
      <c r="I31" s="33">
        <f>INDEX(TableCICAScoresRanking[CICA score], MATCH(Table1[[#This Row],[Façade ID]],TableCICAScoresRanking[Façade ID], 0))</f>
        <v>2.1269954637560202</v>
      </c>
      <c r="J31" s="18">
        <v>1</v>
      </c>
      <c r="K31" s="18">
        <v>2</v>
      </c>
      <c r="L31" s="18">
        <v>3</v>
      </c>
      <c r="M31" s="18">
        <v>4</v>
      </c>
      <c r="N31" s="16">
        <v>5</v>
      </c>
      <c r="O31" s="16">
        <v>6</v>
      </c>
      <c r="P31" s="16">
        <v>7</v>
      </c>
      <c r="Q31" s="16">
        <v>8</v>
      </c>
      <c r="R31" s="16">
        <v>9</v>
      </c>
      <c r="S31" s="16">
        <v>10</v>
      </c>
      <c r="T31" s="31">
        <f>AVERAGE(Table1[CICA Score])</f>
        <v>4.0542604535788609</v>
      </c>
      <c r="U31" s="31">
        <f>_xlfn.STDEV.P(Table1[CICA Score])</f>
        <v>1.2004566896970117</v>
      </c>
      <c r="V31" s="27">
        <f>(Table1[[#This Row],[CICA Score]]-Table1[[#This Row],[Mean]])/Table1[[#This Row],[Standard Deviation]]</f>
        <v>-1.6054431670577562</v>
      </c>
      <c r="W31" s="29">
        <f>_xlfn.NORM.DIST(Table1[[#This Row],[Z-score]],0,1,FALSE)</f>
        <v>0.10995738311005543</v>
      </c>
      <c r="X31" s="27">
        <f>_xlfn.STDEV.P(Table1[Probability CICA])</f>
        <v>0.11814401626051778</v>
      </c>
      <c r="Y31" s="1"/>
      <c r="AN31" s="11" cm="1">
        <f t="array" ref="AN31">AVERAGE(IF(Table1[Q6]&lt;&gt;"", Table1[Q6]))</f>
        <v>4.76</v>
      </c>
      <c r="AO31" s="13">
        <f>_xlfn.STDEV.P(Table1[Q6])</f>
        <v>1.4221111067704943</v>
      </c>
    </row>
    <row r="32" spans="1:41" ht="15.75" thickBot="1" x14ac:dyDescent="0.3">
      <c r="A32">
        <v>30</v>
      </c>
      <c r="B32" t="s">
        <v>360</v>
      </c>
      <c r="C32" t="s">
        <v>177</v>
      </c>
      <c r="D32" s="25" t="s">
        <v>179</v>
      </c>
      <c r="E32" s="25" t="s">
        <v>3</v>
      </c>
      <c r="F32" s="25">
        <v>3</v>
      </c>
      <c r="G32" s="15" t="s">
        <v>152</v>
      </c>
      <c r="H32" s="15">
        <v>7</v>
      </c>
      <c r="I32" s="33">
        <f>INDEX(TableCICAScoresRanking[CICA score], MATCH(Table1[[#This Row],[Façade ID]],TableCICAScoresRanking[Façade ID], 0))</f>
        <v>6.1751236847401296</v>
      </c>
      <c r="J32" s="18">
        <v>1</v>
      </c>
      <c r="K32" s="18">
        <v>2</v>
      </c>
      <c r="L32" s="18">
        <v>3</v>
      </c>
      <c r="M32" s="18">
        <v>4</v>
      </c>
      <c r="N32" s="16">
        <v>5</v>
      </c>
      <c r="O32" s="16">
        <v>6</v>
      </c>
      <c r="P32" s="16">
        <v>7</v>
      </c>
      <c r="Q32" s="16">
        <v>8</v>
      </c>
      <c r="R32" s="16">
        <v>9</v>
      </c>
      <c r="S32" s="16">
        <v>10</v>
      </c>
      <c r="T32" s="31">
        <f>AVERAGE(Table1[CICA Score])</f>
        <v>4.0542604535788609</v>
      </c>
      <c r="U32" s="31">
        <f>_xlfn.STDEV.P(Table1[CICA Score])</f>
        <v>1.2004566896970117</v>
      </c>
      <c r="V32" s="27">
        <f>(Table1[[#This Row],[CICA Score]]-Table1[[#This Row],[Mean]])/Table1[[#This Row],[Standard Deviation]]</f>
        <v>1.7667136593628898</v>
      </c>
      <c r="W32" s="29">
        <f>_xlfn.NORM.DIST(Table1[[#This Row],[Z-score]],0,1,FALSE)</f>
        <v>8.3778647229409364E-2</v>
      </c>
      <c r="X32" s="27">
        <f>_xlfn.STDEV.P(Table1[Probability CICA])</f>
        <v>0.11814401626051778</v>
      </c>
      <c r="Y32" s="1"/>
      <c r="AN32" s="11" cm="1">
        <f t="array" ref="AN32">AVERAGE(IF(Table1[Q6]&lt;&gt;"", Table1[Q6]))</f>
        <v>4.76</v>
      </c>
      <c r="AO32" s="13">
        <f>_xlfn.STDEV.P(Table1[Q6])</f>
        <v>1.4221111067704943</v>
      </c>
    </row>
    <row r="33" spans="1:41" ht="52.5" thickBot="1" x14ac:dyDescent="0.3">
      <c r="A33">
        <v>31</v>
      </c>
      <c r="B33" t="s">
        <v>361</v>
      </c>
      <c r="C33" t="s">
        <v>178</v>
      </c>
      <c r="D33" s="25" t="s">
        <v>180</v>
      </c>
      <c r="E33" s="25" t="s">
        <v>3</v>
      </c>
      <c r="F33" s="25">
        <v>1</v>
      </c>
      <c r="G33" s="39" t="s">
        <v>131</v>
      </c>
      <c r="H33" s="39">
        <v>5</v>
      </c>
      <c r="I33" s="33">
        <f>INDEX(TableCICAScoresRanking[CICA score], MATCH(Table1[[#This Row],[Façade ID]],TableCICAScoresRanking[Façade ID], 0))</f>
        <v>4.8155578021165404</v>
      </c>
      <c r="J33" s="18">
        <v>1</v>
      </c>
      <c r="K33" s="18">
        <v>2</v>
      </c>
      <c r="L33" s="18">
        <v>3</v>
      </c>
      <c r="M33" s="18">
        <v>4</v>
      </c>
      <c r="N33" s="16">
        <v>6</v>
      </c>
      <c r="O33" s="16">
        <v>5</v>
      </c>
      <c r="P33" s="16">
        <v>7</v>
      </c>
      <c r="Q33" s="16">
        <v>10</v>
      </c>
      <c r="R33" s="16">
        <v>9</v>
      </c>
      <c r="S33" s="16">
        <v>8</v>
      </c>
      <c r="T33" s="31">
        <f>AVERAGE(Table1[CICA Score])</f>
        <v>4.0542604535788609</v>
      </c>
      <c r="U33" s="31">
        <f>_xlfn.STDEV.P(Table1[CICA Score])</f>
        <v>1.2004566896970117</v>
      </c>
      <c r="V33" s="27">
        <f>(Table1[[#This Row],[CICA Score]]-Table1[[#This Row],[Mean]])/Table1[[#This Row],[Standard Deviation]]</f>
        <v>0.63417310684471806</v>
      </c>
      <c r="W33" s="29">
        <f>_xlfn.NORM.DIST(Table1[[#This Row],[Z-score]],0,1,FALSE)</f>
        <v>0.32627121425357264</v>
      </c>
      <c r="X33" s="27">
        <f>_xlfn.STDEV.P(Table1[Probability CICA])</f>
        <v>0.11814401626051778</v>
      </c>
      <c r="Y33" s="19" t="s">
        <v>225</v>
      </c>
      <c r="Z33" s="19" t="s">
        <v>10</v>
      </c>
      <c r="AA33" s="19" t="s">
        <v>223</v>
      </c>
      <c r="AB33" s="19" t="s">
        <v>224</v>
      </c>
      <c r="AC33" s="19" t="s">
        <v>110</v>
      </c>
      <c r="AD33" s="20">
        <v>5</v>
      </c>
      <c r="AE33" s="20">
        <v>5</v>
      </c>
      <c r="AF33" s="20">
        <v>6</v>
      </c>
      <c r="AG33" s="20">
        <v>5</v>
      </c>
      <c r="AH33" s="20">
        <v>5</v>
      </c>
      <c r="AI33" s="20">
        <v>6</v>
      </c>
      <c r="AJ33" s="20">
        <v>5</v>
      </c>
      <c r="AK33" s="20">
        <v>7</v>
      </c>
      <c r="AL33" s="20">
        <v>7</v>
      </c>
      <c r="AM33" s="20">
        <v>6</v>
      </c>
      <c r="AN33" s="11" cm="1">
        <f t="array" ref="AN33">AVERAGE(IF(Table1[Q6]&lt;&gt;"", Table1[Q6]))</f>
        <v>4.76</v>
      </c>
      <c r="AO33" s="13">
        <f>_xlfn.STDEV.P(Table1[Q6])</f>
        <v>1.4221111067704943</v>
      </c>
    </row>
    <row r="34" spans="1:41" x14ac:dyDescent="0.25">
      <c r="A34">
        <v>32</v>
      </c>
      <c r="B34" t="s">
        <v>362</v>
      </c>
      <c r="C34" t="s">
        <v>178</v>
      </c>
      <c r="D34" s="25" t="s">
        <v>180</v>
      </c>
      <c r="E34" s="25" t="s">
        <v>3</v>
      </c>
      <c r="F34" s="25">
        <v>2</v>
      </c>
      <c r="G34" s="39" t="s">
        <v>155</v>
      </c>
      <c r="H34" s="39">
        <v>10</v>
      </c>
      <c r="I34" s="33">
        <f>INDEX(TableCICAScoresRanking[CICA score], MATCH(Table1[[#This Row],[Façade ID]],TableCICAScoresRanking[Façade ID], 0))</f>
        <v>3.65898607536396</v>
      </c>
      <c r="J34" s="18">
        <v>1</v>
      </c>
      <c r="K34" s="18">
        <v>2</v>
      </c>
      <c r="L34" s="18">
        <v>3</v>
      </c>
      <c r="M34" s="18">
        <v>4</v>
      </c>
      <c r="N34" s="16">
        <v>6</v>
      </c>
      <c r="O34" s="16">
        <v>5</v>
      </c>
      <c r="P34" s="16">
        <v>7</v>
      </c>
      <c r="Q34" s="16">
        <v>9</v>
      </c>
      <c r="R34" s="16">
        <v>8</v>
      </c>
      <c r="S34" s="16">
        <v>10</v>
      </c>
      <c r="T34" s="31">
        <f>AVERAGE(Table1[CICA Score])</f>
        <v>4.0542604535788609</v>
      </c>
      <c r="U34" s="31">
        <f>_xlfn.STDEV.P(Table1[CICA Score])</f>
        <v>1.2004566896970117</v>
      </c>
      <c r="V34" s="27">
        <f>(Table1[[#This Row],[CICA Score]]-Table1[[#This Row],[Mean]])/Table1[[#This Row],[Standard Deviation]]</f>
        <v>-0.32927000333070394</v>
      </c>
      <c r="W34" s="29">
        <f>_xlfn.NORM.DIST(Table1[[#This Row],[Z-score]],0,1,FALSE)</f>
        <v>0.37789159857347465</v>
      </c>
      <c r="X34" s="27">
        <f>_xlfn.STDEV.P(Table1[Probability CICA])</f>
        <v>0.11814401626051778</v>
      </c>
      <c r="Y34" s="1"/>
      <c r="AN34" s="11" cm="1">
        <f t="array" ref="AN34">AVERAGE(IF(Table1[Q6]&lt;&gt;"", Table1[Q6]))</f>
        <v>4.76</v>
      </c>
      <c r="AO34" s="13">
        <f>_xlfn.STDEV.P(Table1[Q6])</f>
        <v>1.4221111067704943</v>
      </c>
    </row>
    <row r="35" spans="1:41" x14ac:dyDescent="0.25">
      <c r="A35">
        <v>33</v>
      </c>
      <c r="B35" t="s">
        <v>363</v>
      </c>
      <c r="C35" t="s">
        <v>178</v>
      </c>
      <c r="D35" s="25" t="s">
        <v>180</v>
      </c>
      <c r="E35" s="25" t="s">
        <v>3</v>
      </c>
      <c r="F35" s="25">
        <v>3</v>
      </c>
      <c r="G35" s="39" t="s">
        <v>151</v>
      </c>
      <c r="H35" s="39">
        <v>6</v>
      </c>
      <c r="I35" s="33">
        <f>INDEX(TableCICAScoresRanking[CICA score], MATCH(Table1[[#This Row],[Façade ID]],TableCICAScoresRanking[Façade ID], 0))</f>
        <v>6.0535753783445401</v>
      </c>
      <c r="J35" s="18">
        <v>1</v>
      </c>
      <c r="K35" s="18">
        <v>2</v>
      </c>
      <c r="L35" s="18">
        <v>3</v>
      </c>
      <c r="M35" s="18">
        <v>4</v>
      </c>
      <c r="N35" s="16">
        <v>6</v>
      </c>
      <c r="O35" s="16">
        <v>5</v>
      </c>
      <c r="P35" s="16">
        <v>7</v>
      </c>
      <c r="Q35" s="16">
        <v>8</v>
      </c>
      <c r="R35" s="16">
        <v>10</v>
      </c>
      <c r="S35" s="16">
        <v>9</v>
      </c>
      <c r="T35" s="31">
        <f>AVERAGE(Table1[CICA Score])</f>
        <v>4.0542604535788609</v>
      </c>
      <c r="U35" s="31">
        <f>_xlfn.STDEV.P(Table1[CICA Score])</f>
        <v>1.2004566896970117</v>
      </c>
      <c r="V35" s="27">
        <f>(Table1[[#This Row],[CICA Score]]-Table1[[#This Row],[Mean]])/Table1[[#This Row],[Standard Deviation]]</f>
        <v>1.6654619378815696</v>
      </c>
      <c r="W35" s="29">
        <f>_xlfn.NORM.DIST(Table1[[#This Row],[Z-score]],0,1,FALSE)</f>
        <v>9.9677005405812188E-2</v>
      </c>
      <c r="X35" s="27">
        <f>_xlfn.STDEV.P(Table1[Probability CICA])</f>
        <v>0.11814401626051778</v>
      </c>
      <c r="Y35" s="1"/>
      <c r="AN35" s="11" cm="1">
        <f t="array" ref="AN35">AVERAGE(IF(Table1[Q6]&lt;&gt;"", Table1[Q6]))</f>
        <v>4.76</v>
      </c>
      <c r="AO35" s="13">
        <f>_xlfn.STDEV.P(Table1[Q6])</f>
        <v>1.4221111067704943</v>
      </c>
    </row>
    <row r="36" spans="1:41" x14ac:dyDescent="0.25">
      <c r="A36">
        <v>34</v>
      </c>
      <c r="B36" t="s">
        <v>364</v>
      </c>
      <c r="C36" t="s">
        <v>188</v>
      </c>
      <c r="D36" s="25" t="s">
        <v>189</v>
      </c>
      <c r="E36" s="25" t="s">
        <v>3</v>
      </c>
      <c r="F36" s="25">
        <v>1</v>
      </c>
      <c r="G36" s="15" t="s">
        <v>133</v>
      </c>
      <c r="H36" s="15">
        <v>3</v>
      </c>
      <c r="I36" s="33">
        <f>INDEX(TableCICAScoresRanking[CICA score], MATCH(Table1[[#This Row],[Façade ID]],TableCICAScoresRanking[Façade ID], 0))</f>
        <v>4.0709468205657604</v>
      </c>
      <c r="J36" s="18">
        <v>1</v>
      </c>
      <c r="K36" s="18">
        <v>2</v>
      </c>
      <c r="L36" s="18">
        <v>3</v>
      </c>
      <c r="M36" s="18">
        <v>4</v>
      </c>
      <c r="N36" s="16">
        <v>5</v>
      </c>
      <c r="O36" s="16">
        <v>6</v>
      </c>
      <c r="P36" s="16">
        <v>7</v>
      </c>
      <c r="Q36" s="16">
        <v>8</v>
      </c>
      <c r="R36" s="16">
        <v>9</v>
      </c>
      <c r="S36" s="16">
        <v>10</v>
      </c>
      <c r="T36" s="31">
        <f>AVERAGE(Table1[CICA Score])</f>
        <v>4.0542604535788609</v>
      </c>
      <c r="U36" s="31">
        <f>_xlfn.STDEV.P(Table1[CICA Score])</f>
        <v>1.2004566896970117</v>
      </c>
      <c r="V36" s="27">
        <f>(Table1[[#This Row],[CICA Score]]-Table1[[#This Row],[Mean]])/Table1[[#This Row],[Standard Deviation]]</f>
        <v>1.3900015827402367E-2</v>
      </c>
      <c r="W36" s="29">
        <f>_xlfn.NORM.DIST(Table1[[#This Row],[Z-score]],0,1,FALSE)</f>
        <v>0.39890374235618492</v>
      </c>
      <c r="X36" s="27">
        <f>_xlfn.STDEV.P(Table1[Probability CICA])</f>
        <v>0.11814401626051778</v>
      </c>
      <c r="Y36" s="1" t="s">
        <v>30</v>
      </c>
      <c r="Z36" t="s">
        <v>11</v>
      </c>
      <c r="AA36" t="s">
        <v>223</v>
      </c>
      <c r="AB36" t="s">
        <v>228</v>
      </c>
      <c r="AC36" t="s">
        <v>229</v>
      </c>
      <c r="AD36">
        <v>5</v>
      </c>
      <c r="AE36">
        <v>5</v>
      </c>
      <c r="AF36">
        <v>5</v>
      </c>
      <c r="AG36">
        <v>5</v>
      </c>
      <c r="AH36">
        <v>5</v>
      </c>
      <c r="AI36">
        <v>6</v>
      </c>
      <c r="AJ36">
        <v>5</v>
      </c>
      <c r="AK36">
        <v>5</v>
      </c>
      <c r="AL36">
        <v>4</v>
      </c>
      <c r="AM36">
        <v>4</v>
      </c>
      <c r="AN36" s="11" cm="1">
        <f t="array" ref="AN36">AVERAGE(IF(Table1[Q6]&lt;&gt;"", Table1[Q6]))</f>
        <v>4.76</v>
      </c>
      <c r="AO36" s="13">
        <f>_xlfn.STDEV.P(Table1[Q6])</f>
        <v>1.4221111067704943</v>
      </c>
    </row>
    <row r="37" spans="1:41" x14ac:dyDescent="0.25">
      <c r="A37">
        <v>35</v>
      </c>
      <c r="B37" t="s">
        <v>365</v>
      </c>
      <c r="C37" t="s">
        <v>188</v>
      </c>
      <c r="D37" s="25" t="s">
        <v>189</v>
      </c>
      <c r="E37" s="25" t="s">
        <v>3</v>
      </c>
      <c r="F37" s="25">
        <v>2</v>
      </c>
      <c r="G37" s="15" t="s">
        <v>143</v>
      </c>
      <c r="H37" s="15">
        <v>4</v>
      </c>
      <c r="I37" s="33">
        <f>INDEX(TableCICAScoresRanking[CICA score], MATCH(Table1[[#This Row],[Façade ID]],TableCICAScoresRanking[Façade ID], 0))</f>
        <v>3.6741751246223799</v>
      </c>
      <c r="J37" s="18">
        <v>1</v>
      </c>
      <c r="K37" s="18">
        <v>2</v>
      </c>
      <c r="L37" s="18">
        <v>3</v>
      </c>
      <c r="M37" s="18">
        <v>4</v>
      </c>
      <c r="N37" s="16">
        <v>5</v>
      </c>
      <c r="O37" s="16">
        <v>6</v>
      </c>
      <c r="P37" s="16">
        <v>7</v>
      </c>
      <c r="Q37" s="16">
        <v>8</v>
      </c>
      <c r="R37" s="16">
        <v>9</v>
      </c>
      <c r="S37" s="16">
        <v>10</v>
      </c>
      <c r="T37" s="31">
        <f>AVERAGE(Table1[CICA Score])</f>
        <v>4.0542604535788609</v>
      </c>
      <c r="U37" s="31">
        <f>_xlfn.STDEV.P(Table1[CICA Score])</f>
        <v>1.2004566896970117</v>
      </c>
      <c r="V37" s="27">
        <f>(Table1[[#This Row],[CICA Score]]-Table1[[#This Row],[Mean]])/Table1[[#This Row],[Standard Deviation]]</f>
        <v>-0.31661727758992481</v>
      </c>
      <c r="W37" s="29">
        <f>_xlfn.NORM.DIST(Table1[[#This Row],[Z-score]],0,1,FALSE)</f>
        <v>0.37943886698395213</v>
      </c>
      <c r="X37" s="27">
        <f>_xlfn.STDEV.P(Table1[Probability CICA])</f>
        <v>0.11814401626051778</v>
      </c>
      <c r="Y37" s="1"/>
      <c r="AN37" s="11" cm="1">
        <f t="array" ref="AN37">AVERAGE(IF(Table1[Q6]&lt;&gt;"", Table1[Q6]))</f>
        <v>4.76</v>
      </c>
      <c r="AO37" s="13">
        <f>_xlfn.STDEV.P(Table1[Q6])</f>
        <v>1.4221111067704943</v>
      </c>
    </row>
    <row r="38" spans="1:41" x14ac:dyDescent="0.25">
      <c r="A38">
        <v>36</v>
      </c>
      <c r="B38" t="s">
        <v>366</v>
      </c>
      <c r="C38" t="s">
        <v>188</v>
      </c>
      <c r="D38" s="25" t="s">
        <v>189</v>
      </c>
      <c r="E38" s="25" t="s">
        <v>3</v>
      </c>
      <c r="F38" s="25">
        <v>3</v>
      </c>
      <c r="G38" s="15" t="s">
        <v>129</v>
      </c>
      <c r="H38" s="15">
        <v>3</v>
      </c>
      <c r="I38" s="33">
        <f>INDEX(TableCICAScoresRanking[CICA score], MATCH(Table1[[#This Row],[Façade ID]],TableCICAScoresRanking[Façade ID], 0))</f>
        <v>3.8040117432535898</v>
      </c>
      <c r="J38" s="18">
        <v>1</v>
      </c>
      <c r="K38" s="18">
        <v>2</v>
      </c>
      <c r="L38" s="18">
        <v>3</v>
      </c>
      <c r="M38" s="18">
        <v>4</v>
      </c>
      <c r="N38" s="16">
        <v>5</v>
      </c>
      <c r="O38" s="16">
        <v>6</v>
      </c>
      <c r="P38" s="16">
        <v>7</v>
      </c>
      <c r="Q38" s="16">
        <v>10</v>
      </c>
      <c r="R38" s="16">
        <v>9</v>
      </c>
      <c r="S38" s="16">
        <v>8</v>
      </c>
      <c r="T38" s="31">
        <f>AVERAGE(Table1[CICA Score])</f>
        <v>4.0542604535788609</v>
      </c>
      <c r="U38" s="31">
        <f>_xlfn.STDEV.P(Table1[CICA Score])</f>
        <v>1.2004566896970117</v>
      </c>
      <c r="V38" s="27">
        <f>(Table1[[#This Row],[CICA Score]]-Table1[[#This Row],[Mean]])/Table1[[#This Row],[Standard Deviation]]</f>
        <v>-0.20846125684753558</v>
      </c>
      <c r="W38" s="29">
        <f>_xlfn.NORM.DIST(Table1[[#This Row],[Z-score]],0,1,FALSE)</f>
        <v>0.3903675370269144</v>
      </c>
      <c r="X38" s="27">
        <f>_xlfn.STDEV.P(Table1[Probability CICA])</f>
        <v>0.11814401626051778</v>
      </c>
      <c r="Y38" s="1"/>
      <c r="AN38" s="11" cm="1">
        <f t="array" ref="AN38">AVERAGE(IF(Table1[Q6]&lt;&gt;"", Table1[Q6]))</f>
        <v>4.76</v>
      </c>
      <c r="AO38" s="13">
        <f>_xlfn.STDEV.P(Table1[Q6])</f>
        <v>1.4221111067704943</v>
      </c>
    </row>
    <row r="39" spans="1:41" x14ac:dyDescent="0.25">
      <c r="A39">
        <v>37</v>
      </c>
      <c r="B39" t="s">
        <v>367</v>
      </c>
      <c r="C39" s="40" t="s">
        <v>193</v>
      </c>
      <c r="D39" s="25" t="s">
        <v>197</v>
      </c>
      <c r="E39" s="25" t="s">
        <v>4</v>
      </c>
      <c r="F39" s="25">
        <v>1</v>
      </c>
      <c r="G39" s="25" t="s">
        <v>135</v>
      </c>
      <c r="H39" s="25">
        <v>6</v>
      </c>
      <c r="I39" s="33">
        <f>INDEX(TableCICAScoresRanking[CICA score], MATCH(Table1[[#This Row],[Façade ID]],TableCICAScoresRanking[Façade ID], 0))</f>
        <v>4.6414756526268901</v>
      </c>
      <c r="J39" s="18">
        <v>1</v>
      </c>
      <c r="K39" s="18">
        <v>2</v>
      </c>
      <c r="L39" s="18">
        <v>3</v>
      </c>
      <c r="M39" s="18">
        <v>4</v>
      </c>
      <c r="N39" s="16">
        <v>9</v>
      </c>
      <c r="O39" s="16">
        <v>6</v>
      </c>
      <c r="P39" s="16">
        <v>7</v>
      </c>
      <c r="Q39" s="16">
        <v>8</v>
      </c>
      <c r="R39" s="16">
        <v>10</v>
      </c>
      <c r="S39" s="16">
        <v>5</v>
      </c>
      <c r="T39" s="31">
        <f>AVERAGE(Table1[CICA Score])</f>
        <v>4.0542604535788609</v>
      </c>
      <c r="U39" s="31">
        <f>_xlfn.STDEV.P(Table1[CICA Score])</f>
        <v>1.2004566896970117</v>
      </c>
      <c r="V39" s="27">
        <f>(Table1[[#This Row],[CICA Score]]-Table1[[#This Row],[Mean]])/Table1[[#This Row],[Standard Deviation]]</f>
        <v>0.48915983732510909</v>
      </c>
      <c r="W39" s="29">
        <f>_xlfn.NORM.DIST(Table1[[#This Row],[Z-score]],0,1,FALSE)</f>
        <v>0.35395793293356198</v>
      </c>
      <c r="X39" s="27">
        <f>_xlfn.STDEV.P(Table1[Probability CICA])</f>
        <v>0.11814401626051778</v>
      </c>
      <c r="Y39" s="1" t="s">
        <v>239</v>
      </c>
      <c r="Z39" t="s">
        <v>10</v>
      </c>
      <c r="AA39" t="s">
        <v>223</v>
      </c>
      <c r="AB39" t="s">
        <v>230</v>
      </c>
      <c r="AC39" t="s">
        <v>230</v>
      </c>
      <c r="AD39">
        <v>5</v>
      </c>
      <c r="AE39">
        <v>5</v>
      </c>
      <c r="AF39">
        <v>6</v>
      </c>
      <c r="AG39">
        <v>7</v>
      </c>
      <c r="AH39">
        <v>4</v>
      </c>
      <c r="AI39">
        <v>5</v>
      </c>
      <c r="AJ39">
        <v>4</v>
      </c>
      <c r="AK39">
        <v>6</v>
      </c>
      <c r="AL39">
        <v>2</v>
      </c>
      <c r="AM39">
        <v>6</v>
      </c>
      <c r="AN39" s="11" cm="1">
        <f t="array" ref="AN39">AVERAGE(IF(Table1[Q6]&lt;&gt;"", Table1[Q6]))</f>
        <v>4.76</v>
      </c>
      <c r="AO39" s="13">
        <f>_xlfn.STDEV.P(Table1[Q6])</f>
        <v>1.4221111067704943</v>
      </c>
    </row>
    <row r="40" spans="1:41" x14ac:dyDescent="0.25">
      <c r="A40">
        <v>38</v>
      </c>
      <c r="B40" t="s">
        <v>368</v>
      </c>
      <c r="C40" s="40" t="s">
        <v>193</v>
      </c>
      <c r="D40" s="25" t="s">
        <v>197</v>
      </c>
      <c r="E40" s="25" t="s">
        <v>4</v>
      </c>
      <c r="F40" s="25">
        <v>2</v>
      </c>
      <c r="G40" s="25" t="s">
        <v>139</v>
      </c>
      <c r="H40" s="25">
        <v>1</v>
      </c>
      <c r="I40" s="33">
        <f>INDEX(TableCICAScoresRanking[CICA score], MATCH(Table1[[#This Row],[Façade ID]],TableCICAScoresRanking[Façade ID], 0))</f>
        <v>2.1269954637560202</v>
      </c>
      <c r="J40" s="18">
        <v>1</v>
      </c>
      <c r="K40" s="18">
        <v>2</v>
      </c>
      <c r="L40" s="18">
        <v>3</v>
      </c>
      <c r="M40" s="18">
        <v>5</v>
      </c>
      <c r="N40" s="16">
        <v>6</v>
      </c>
      <c r="O40" s="16">
        <v>4</v>
      </c>
      <c r="P40" s="16">
        <v>7</v>
      </c>
      <c r="Q40" s="16">
        <v>9</v>
      </c>
      <c r="R40" s="16">
        <v>8</v>
      </c>
      <c r="S40" s="16">
        <v>10</v>
      </c>
      <c r="T40" s="31">
        <f>AVERAGE(Table1[CICA Score])</f>
        <v>4.0542604535788609</v>
      </c>
      <c r="U40" s="31">
        <f>_xlfn.STDEV.P(Table1[CICA Score])</f>
        <v>1.2004566896970117</v>
      </c>
      <c r="V40" s="27">
        <f>(Table1[[#This Row],[CICA Score]]-Table1[[#This Row],[Mean]])/Table1[[#This Row],[Standard Deviation]]</f>
        <v>-1.6054431670577562</v>
      </c>
      <c r="W40" s="29">
        <f>_xlfn.NORM.DIST(Table1[[#This Row],[Z-score]],0,1,FALSE)</f>
        <v>0.10995738311005543</v>
      </c>
      <c r="X40" s="27">
        <f>_xlfn.STDEV.P(Table1[Probability CICA])</f>
        <v>0.11814401626051778</v>
      </c>
      <c r="Y40" s="1"/>
      <c r="AN40" s="11" cm="1">
        <f t="array" ref="AN40">AVERAGE(IF(Table1[Q6]&lt;&gt;"", Table1[Q6]))</f>
        <v>4.76</v>
      </c>
      <c r="AO40" s="13">
        <f>_xlfn.STDEV.P(Table1[Q6])</f>
        <v>1.4221111067704943</v>
      </c>
    </row>
    <row r="41" spans="1:41" x14ac:dyDescent="0.25">
      <c r="A41">
        <v>39</v>
      </c>
      <c r="B41" t="s">
        <v>369</v>
      </c>
      <c r="C41" s="40" t="s">
        <v>193</v>
      </c>
      <c r="D41" s="25" t="s">
        <v>197</v>
      </c>
      <c r="E41" s="25" t="s">
        <v>4</v>
      </c>
      <c r="F41" s="25">
        <v>3</v>
      </c>
      <c r="G41" s="25" t="s">
        <v>198</v>
      </c>
      <c r="H41" s="25">
        <v>10</v>
      </c>
      <c r="I41" s="33">
        <f>INDEX(TableCICAScoresRanking[CICA score], MATCH(Table1[[#This Row],[Façade ID]],TableCICAScoresRanking[Façade ID], 0))</f>
        <v>4.1463703057165198</v>
      </c>
      <c r="J41" s="18">
        <v>1</v>
      </c>
      <c r="K41" s="18">
        <v>2</v>
      </c>
      <c r="L41" s="18">
        <v>3</v>
      </c>
      <c r="M41" s="18">
        <v>5</v>
      </c>
      <c r="N41" s="16">
        <v>4</v>
      </c>
      <c r="O41" s="16">
        <v>6</v>
      </c>
      <c r="P41" s="16">
        <v>8</v>
      </c>
      <c r="Q41" s="16">
        <v>9</v>
      </c>
      <c r="R41" s="16">
        <v>10</v>
      </c>
      <c r="S41" s="16">
        <v>7</v>
      </c>
      <c r="T41" s="31">
        <f>AVERAGE(Table1[CICA Score])</f>
        <v>4.0542604535788609</v>
      </c>
      <c r="U41" s="31">
        <f>_xlfn.STDEV.P(Table1[CICA Score])</f>
        <v>1.2004566896970117</v>
      </c>
      <c r="V41" s="27">
        <f>(Table1[[#This Row],[CICA Score]]-Table1[[#This Row],[Mean]])/Table1[[#This Row],[Standard Deviation]]</f>
        <v>7.6729008991492126E-2</v>
      </c>
      <c r="W41" s="29">
        <f>_xlfn.NORM.DIST(Table1[[#This Row],[Z-score]],0,1,FALSE)</f>
        <v>0.39776965257682306</v>
      </c>
      <c r="X41" s="27">
        <f>_xlfn.STDEV.P(Table1[Probability CICA])</f>
        <v>0.11814401626051778</v>
      </c>
      <c r="Y41" s="1"/>
      <c r="AN41" s="11" cm="1">
        <f t="array" ref="AN41">AVERAGE(IF(Table1[Q6]&lt;&gt;"", Table1[Q6]))</f>
        <v>4.76</v>
      </c>
      <c r="AO41" s="13">
        <f>_xlfn.STDEV.P(Table1[Q6])</f>
        <v>1.4221111067704943</v>
      </c>
    </row>
    <row r="42" spans="1:41" x14ac:dyDescent="0.25">
      <c r="A42">
        <v>40</v>
      </c>
      <c r="B42" t="s">
        <v>370</v>
      </c>
      <c r="C42" t="s">
        <v>203</v>
      </c>
      <c r="D42" s="25" t="s">
        <v>199</v>
      </c>
      <c r="E42" s="25" t="s">
        <v>4</v>
      </c>
      <c r="F42" s="25">
        <v>1</v>
      </c>
      <c r="G42" s="15" t="s">
        <v>135</v>
      </c>
      <c r="H42" s="15">
        <v>6</v>
      </c>
      <c r="I42" s="33">
        <f>INDEX(TableCICAScoresRanking[CICA score], MATCH(Table1[[#This Row],[Façade ID]],TableCICAScoresRanking[Façade ID], 0))</f>
        <v>4.6414756526268901</v>
      </c>
      <c r="J42" s="18">
        <v>1</v>
      </c>
      <c r="K42" s="18">
        <v>2</v>
      </c>
      <c r="L42" s="18">
        <v>3</v>
      </c>
      <c r="M42" s="18">
        <v>4</v>
      </c>
      <c r="N42" s="16">
        <v>5</v>
      </c>
      <c r="O42" s="16">
        <v>6</v>
      </c>
      <c r="P42" s="16">
        <v>8</v>
      </c>
      <c r="Q42" s="16">
        <v>9</v>
      </c>
      <c r="R42" s="16">
        <v>10</v>
      </c>
      <c r="S42" s="16">
        <v>7</v>
      </c>
      <c r="T42" s="31">
        <f>AVERAGE(Table1[CICA Score])</f>
        <v>4.0542604535788609</v>
      </c>
      <c r="U42" s="31">
        <f>_xlfn.STDEV.P(Table1[CICA Score])</f>
        <v>1.2004566896970117</v>
      </c>
      <c r="V42" s="27">
        <f>(Table1[[#This Row],[CICA Score]]-Table1[[#This Row],[Mean]])/Table1[[#This Row],[Standard Deviation]]</f>
        <v>0.48915983732510909</v>
      </c>
      <c r="W42" s="29">
        <f>_xlfn.NORM.DIST(Table1[[#This Row],[Z-score]],0,1,FALSE)</f>
        <v>0.35395793293356198</v>
      </c>
      <c r="X42" s="27">
        <f>_xlfn.STDEV.P(Table1[Probability CICA])</f>
        <v>0.11814401626051778</v>
      </c>
      <c r="Y42" s="1" t="s">
        <v>239</v>
      </c>
      <c r="Z42" t="s">
        <v>10</v>
      </c>
      <c r="AA42" t="s">
        <v>223</v>
      </c>
      <c r="AB42" t="s">
        <v>91</v>
      </c>
      <c r="AC42" t="s">
        <v>231</v>
      </c>
      <c r="AD42">
        <v>6</v>
      </c>
      <c r="AE42">
        <v>2</v>
      </c>
      <c r="AF42">
        <v>2</v>
      </c>
      <c r="AG42">
        <v>5</v>
      </c>
      <c r="AH42">
        <v>2</v>
      </c>
      <c r="AI42">
        <v>6</v>
      </c>
      <c r="AJ42">
        <v>4</v>
      </c>
      <c r="AK42">
        <v>7</v>
      </c>
      <c r="AL42">
        <v>6</v>
      </c>
      <c r="AM42">
        <v>1</v>
      </c>
      <c r="AN42" s="11" cm="1">
        <f t="array" ref="AN42">AVERAGE(IF(Table1[Q6]&lt;&gt;"", Table1[Q6]))</f>
        <v>4.76</v>
      </c>
      <c r="AO42" s="13">
        <f>_xlfn.STDEV.P(Table1[Q6])</f>
        <v>1.4221111067704943</v>
      </c>
    </row>
    <row r="43" spans="1:41" x14ac:dyDescent="0.25">
      <c r="A43">
        <v>41</v>
      </c>
      <c r="B43" t="s">
        <v>371</v>
      </c>
      <c r="C43" t="s">
        <v>203</v>
      </c>
      <c r="D43" s="25" t="s">
        <v>199</v>
      </c>
      <c r="E43" s="25" t="s">
        <v>4</v>
      </c>
      <c r="F43" s="25">
        <v>2</v>
      </c>
      <c r="G43" s="15" t="s">
        <v>139</v>
      </c>
      <c r="H43" s="15">
        <v>1</v>
      </c>
      <c r="I43" s="33">
        <f>INDEX(TableCICAScoresRanking[CICA score], MATCH(Table1[[#This Row],[Façade ID]],TableCICAScoresRanking[Façade ID], 0))</f>
        <v>2.1269954637560202</v>
      </c>
      <c r="J43" s="18">
        <v>1</v>
      </c>
      <c r="K43" s="18">
        <v>2</v>
      </c>
      <c r="L43" s="18">
        <v>4</v>
      </c>
      <c r="M43" s="18">
        <v>3</v>
      </c>
      <c r="N43" s="16">
        <v>5</v>
      </c>
      <c r="O43" s="16">
        <v>6</v>
      </c>
      <c r="P43" s="16">
        <v>7</v>
      </c>
      <c r="Q43" s="16">
        <v>9</v>
      </c>
      <c r="R43" s="16">
        <v>10</v>
      </c>
      <c r="S43" s="16">
        <v>8</v>
      </c>
      <c r="T43" s="31">
        <f>AVERAGE(Table1[CICA Score])</f>
        <v>4.0542604535788609</v>
      </c>
      <c r="U43" s="31">
        <f>_xlfn.STDEV.P(Table1[CICA Score])</f>
        <v>1.2004566896970117</v>
      </c>
      <c r="V43" s="27">
        <f>(Table1[[#This Row],[CICA Score]]-Table1[[#This Row],[Mean]])/Table1[[#This Row],[Standard Deviation]]</f>
        <v>-1.6054431670577562</v>
      </c>
      <c r="W43" s="29">
        <f>_xlfn.NORM.DIST(Table1[[#This Row],[Z-score]],0,1,FALSE)</f>
        <v>0.10995738311005543</v>
      </c>
      <c r="X43" s="27">
        <f>_xlfn.STDEV.P(Table1[Probability CICA])</f>
        <v>0.11814401626051778</v>
      </c>
      <c r="Y43" s="1"/>
      <c r="AN43" s="11" cm="1">
        <f t="array" ref="AN43">AVERAGE(IF(Table1[Q6]&lt;&gt;"", Table1[Q6]))</f>
        <v>4.76</v>
      </c>
      <c r="AO43" s="13">
        <f>_xlfn.STDEV.P(Table1[Q6])</f>
        <v>1.4221111067704943</v>
      </c>
    </row>
    <row r="44" spans="1:41" x14ac:dyDescent="0.25">
      <c r="A44">
        <v>42</v>
      </c>
      <c r="B44" t="s">
        <v>372</v>
      </c>
      <c r="C44" t="s">
        <v>203</v>
      </c>
      <c r="D44" s="25" t="s">
        <v>199</v>
      </c>
      <c r="E44" s="25" t="s">
        <v>4</v>
      </c>
      <c r="F44" s="25">
        <v>3</v>
      </c>
      <c r="G44" s="15" t="s">
        <v>151</v>
      </c>
      <c r="H44" s="15">
        <v>6</v>
      </c>
      <c r="I44" s="33">
        <f>INDEX(TableCICAScoresRanking[CICA score], MATCH(Table1[[#This Row],[Façade ID]],TableCICAScoresRanking[Façade ID], 0))</f>
        <v>6.0535753783445401</v>
      </c>
      <c r="J44" s="18">
        <v>2</v>
      </c>
      <c r="K44" s="18">
        <v>1</v>
      </c>
      <c r="L44" s="18">
        <v>3</v>
      </c>
      <c r="M44" s="18">
        <v>4</v>
      </c>
      <c r="N44" s="16">
        <v>5</v>
      </c>
      <c r="O44" s="16">
        <v>6</v>
      </c>
      <c r="P44" s="16">
        <v>8</v>
      </c>
      <c r="Q44" s="16">
        <v>9</v>
      </c>
      <c r="R44" s="16">
        <v>10</v>
      </c>
      <c r="S44" s="16">
        <v>7</v>
      </c>
      <c r="T44" s="31">
        <f>AVERAGE(Table1[CICA Score])</f>
        <v>4.0542604535788609</v>
      </c>
      <c r="U44" s="31">
        <f>_xlfn.STDEV.P(Table1[CICA Score])</f>
        <v>1.2004566896970117</v>
      </c>
      <c r="V44" s="27">
        <f>(Table1[[#This Row],[CICA Score]]-Table1[[#This Row],[Mean]])/Table1[[#This Row],[Standard Deviation]]</f>
        <v>1.6654619378815696</v>
      </c>
      <c r="W44" s="29">
        <f>_xlfn.NORM.DIST(Table1[[#This Row],[Z-score]],0,1,FALSE)</f>
        <v>9.9677005405812188E-2</v>
      </c>
      <c r="X44" s="27">
        <f>_xlfn.STDEV.P(Table1[Probability CICA])</f>
        <v>0.11814401626051778</v>
      </c>
      <c r="Y44" s="1"/>
      <c r="AN44" s="11" cm="1">
        <f t="array" ref="AN44">AVERAGE(IF(Table1[Q6]&lt;&gt;"", Table1[Q6]))</f>
        <v>4.76</v>
      </c>
      <c r="AO44" s="13">
        <f>_xlfn.STDEV.P(Table1[Q6])</f>
        <v>1.4221111067704943</v>
      </c>
    </row>
    <row r="45" spans="1:41" x14ac:dyDescent="0.25">
      <c r="A45">
        <v>43</v>
      </c>
      <c r="B45" t="s">
        <v>373</v>
      </c>
      <c r="C45" t="s">
        <v>217</v>
      </c>
      <c r="D45" s="25" t="s">
        <v>204</v>
      </c>
      <c r="E45" s="25" t="s">
        <v>4</v>
      </c>
      <c r="F45" s="25">
        <v>1</v>
      </c>
      <c r="G45" s="15" t="s">
        <v>134</v>
      </c>
      <c r="H45" s="25">
        <v>4</v>
      </c>
      <c r="I45" s="33">
        <f>INDEX(TableCICAScoresRanking[CICA score], MATCH(Table1[[#This Row],[Façade ID]],TableCICAScoresRanking[Façade ID], 0))</f>
        <v>5.00963449499221</v>
      </c>
      <c r="J45" s="18">
        <v>1</v>
      </c>
      <c r="K45" s="18">
        <v>2</v>
      </c>
      <c r="L45" s="18">
        <v>3</v>
      </c>
      <c r="M45" s="18">
        <v>4</v>
      </c>
      <c r="N45" s="16">
        <v>5</v>
      </c>
      <c r="O45" s="16">
        <v>6</v>
      </c>
      <c r="P45" s="16">
        <v>7</v>
      </c>
      <c r="Q45" s="16">
        <v>8</v>
      </c>
      <c r="R45" s="16">
        <v>9</v>
      </c>
      <c r="S45" s="16">
        <v>10</v>
      </c>
      <c r="T45" s="31">
        <f>AVERAGE(Table1[CICA Score])</f>
        <v>4.0542604535788609</v>
      </c>
      <c r="U45" s="31">
        <f>_xlfn.STDEV.P(Table1[CICA Score])</f>
        <v>1.2004566896970117</v>
      </c>
      <c r="V45" s="27">
        <f>(Table1[[#This Row],[CICA Score]]-Table1[[#This Row],[Mean]])/Table1[[#This Row],[Standard Deviation]]</f>
        <v>0.79584215708313477</v>
      </c>
      <c r="W45" s="29">
        <f>_xlfn.NORM.DIST(Table1[[#This Row],[Z-score]],0,1,FALSE)</f>
        <v>0.29065423832836296</v>
      </c>
      <c r="X45" s="27">
        <f>_xlfn.STDEV.P(Table1[Probability CICA])</f>
        <v>0.11814401626051778</v>
      </c>
      <c r="Y45" s="1" t="s">
        <v>239</v>
      </c>
      <c r="Z45" t="s">
        <v>11</v>
      </c>
      <c r="AA45" t="s">
        <v>232</v>
      </c>
      <c r="AB45" t="s">
        <v>78</v>
      </c>
      <c r="AC45" t="s">
        <v>233</v>
      </c>
      <c r="AD45">
        <v>3</v>
      </c>
      <c r="AE45">
        <v>2</v>
      </c>
      <c r="AF45">
        <v>4</v>
      </c>
      <c r="AG45">
        <v>4</v>
      </c>
      <c r="AH45">
        <v>3</v>
      </c>
      <c r="AI45">
        <v>5</v>
      </c>
      <c r="AJ45">
        <v>4</v>
      </c>
      <c r="AK45">
        <v>5</v>
      </c>
      <c r="AL45">
        <v>4</v>
      </c>
      <c r="AM45">
        <v>4</v>
      </c>
      <c r="AN45" s="11" cm="1">
        <f t="array" ref="AN45">AVERAGE(IF(Table1[Q6]&lt;&gt;"", Table1[Q6]))</f>
        <v>4.76</v>
      </c>
      <c r="AO45" s="13">
        <f>_xlfn.STDEV.P(Table1[Q6])</f>
        <v>1.4221111067704943</v>
      </c>
    </row>
    <row r="46" spans="1:41" x14ac:dyDescent="0.25">
      <c r="A46">
        <v>44</v>
      </c>
      <c r="B46" t="s">
        <v>374</v>
      </c>
      <c r="C46" t="s">
        <v>217</v>
      </c>
      <c r="D46" s="25" t="s">
        <v>204</v>
      </c>
      <c r="E46" s="25" t="s">
        <v>4</v>
      </c>
      <c r="F46" s="25">
        <v>2</v>
      </c>
      <c r="G46" s="15" t="s">
        <v>142</v>
      </c>
      <c r="H46" s="25">
        <v>5</v>
      </c>
      <c r="I46" s="33">
        <f>INDEX(TableCICAScoresRanking[CICA score], MATCH(Table1[[#This Row],[Façade ID]],TableCICAScoresRanking[Façade ID], 0))</f>
        <v>3.4953594781301298</v>
      </c>
      <c r="J46" s="18">
        <v>1</v>
      </c>
      <c r="K46" s="18">
        <v>2</v>
      </c>
      <c r="L46" s="18">
        <v>3</v>
      </c>
      <c r="M46" s="18">
        <v>4</v>
      </c>
      <c r="N46" s="16">
        <v>6</v>
      </c>
      <c r="O46" s="16">
        <v>5</v>
      </c>
      <c r="P46" s="16">
        <v>7</v>
      </c>
      <c r="Q46" s="16">
        <v>8</v>
      </c>
      <c r="R46" s="16">
        <v>9</v>
      </c>
      <c r="S46" s="16">
        <v>10</v>
      </c>
      <c r="T46" s="31">
        <f>AVERAGE(Table1[CICA Score])</f>
        <v>4.0542604535788609</v>
      </c>
      <c r="U46" s="31">
        <f>_xlfn.STDEV.P(Table1[CICA Score])</f>
        <v>1.2004566896970117</v>
      </c>
      <c r="V46" s="27">
        <f>(Table1[[#This Row],[CICA Score]]-Table1[[#This Row],[Mean]])/Table1[[#This Row],[Standard Deviation]]</f>
        <v>-0.4655736273082825</v>
      </c>
      <c r="W46" s="29">
        <f>_xlfn.NORM.DIST(Table1[[#This Row],[Z-score]],0,1,FALSE)</f>
        <v>0.35796576185655377</v>
      </c>
      <c r="X46" s="27">
        <f>_xlfn.STDEV.P(Table1[Probability CICA])</f>
        <v>0.11814401626051778</v>
      </c>
      <c r="Y46" s="1"/>
      <c r="AN46" s="11" cm="1">
        <f t="array" ref="AN46">AVERAGE(IF(Table1[Q6]&lt;&gt;"", Table1[Q6]))</f>
        <v>4.76</v>
      </c>
      <c r="AO46" s="13">
        <f>_xlfn.STDEV.P(Table1[Q6])</f>
        <v>1.4221111067704943</v>
      </c>
    </row>
    <row r="47" spans="1:41" x14ac:dyDescent="0.25">
      <c r="A47">
        <v>45</v>
      </c>
      <c r="B47" t="s">
        <v>375</v>
      </c>
      <c r="C47" t="s">
        <v>217</v>
      </c>
      <c r="D47" s="25" t="s">
        <v>204</v>
      </c>
      <c r="E47" s="25" t="s">
        <v>4</v>
      </c>
      <c r="F47" s="25">
        <v>3</v>
      </c>
      <c r="G47" s="15" t="s">
        <v>129</v>
      </c>
      <c r="H47" s="25">
        <v>3</v>
      </c>
      <c r="I47" s="33">
        <f>INDEX(TableCICAScoresRanking[CICA score], MATCH(Table1[[#This Row],[Façade ID]],TableCICAScoresRanking[Façade ID], 0))</f>
        <v>3.8040117432535898</v>
      </c>
      <c r="J47" s="18">
        <v>1</v>
      </c>
      <c r="K47" s="18">
        <v>2</v>
      </c>
      <c r="L47" s="18">
        <v>3</v>
      </c>
      <c r="M47" s="18">
        <v>4</v>
      </c>
      <c r="N47" s="16">
        <v>5</v>
      </c>
      <c r="O47" s="16">
        <v>6</v>
      </c>
      <c r="P47" s="16">
        <v>7</v>
      </c>
      <c r="Q47" s="16">
        <v>10</v>
      </c>
      <c r="R47" s="16">
        <v>9</v>
      </c>
      <c r="S47" s="16">
        <v>8</v>
      </c>
      <c r="T47" s="31">
        <f>AVERAGE(Table1[CICA Score])</f>
        <v>4.0542604535788609</v>
      </c>
      <c r="U47" s="31">
        <f>_xlfn.STDEV.P(Table1[CICA Score])</f>
        <v>1.2004566896970117</v>
      </c>
      <c r="V47" s="27">
        <f>(Table1[[#This Row],[CICA Score]]-Table1[[#This Row],[Mean]])/Table1[[#This Row],[Standard Deviation]]</f>
        <v>-0.20846125684753558</v>
      </c>
      <c r="W47" s="29">
        <f>_xlfn.NORM.DIST(Table1[[#This Row],[Z-score]],0,1,FALSE)</f>
        <v>0.3903675370269144</v>
      </c>
      <c r="X47" s="27">
        <f>_xlfn.STDEV.P(Table1[Probability CICA])</f>
        <v>0.11814401626051778</v>
      </c>
      <c r="Y47" s="1"/>
      <c r="AN47" s="11" cm="1">
        <f t="array" ref="AN47">AVERAGE(IF(Table1[Q6]&lt;&gt;"", Table1[Q6]))</f>
        <v>4.76</v>
      </c>
      <c r="AO47" s="13">
        <f>_xlfn.STDEV.P(Table1[Q6])</f>
        <v>1.4221111067704943</v>
      </c>
    </row>
    <row r="48" spans="1:41" x14ac:dyDescent="0.25">
      <c r="A48">
        <v>46</v>
      </c>
      <c r="B48" t="s">
        <v>172</v>
      </c>
      <c r="C48" t="s">
        <v>216</v>
      </c>
      <c r="D48" s="25" t="s">
        <v>220</v>
      </c>
      <c r="E48" s="25" t="s">
        <v>4</v>
      </c>
      <c r="F48" s="25">
        <v>1</v>
      </c>
      <c r="G48" s="15" t="s">
        <v>130</v>
      </c>
      <c r="H48" s="15">
        <v>2</v>
      </c>
      <c r="I48" s="33">
        <f>INDEX(TableCICAScoresRanking[CICA score], MATCH(Table1[[#This Row],[Façade ID]],TableCICAScoresRanking[Façade ID], 0))</f>
        <v>3.1046169383721902</v>
      </c>
      <c r="J48" s="18">
        <v>1</v>
      </c>
      <c r="K48" s="18">
        <v>2</v>
      </c>
      <c r="L48" s="18">
        <v>3</v>
      </c>
      <c r="M48" s="18">
        <v>4</v>
      </c>
      <c r="N48" s="16">
        <v>7</v>
      </c>
      <c r="O48" s="16">
        <v>5</v>
      </c>
      <c r="P48" s="16">
        <v>6</v>
      </c>
      <c r="Q48" s="16">
        <v>9</v>
      </c>
      <c r="R48" s="16">
        <v>10</v>
      </c>
      <c r="S48" s="16">
        <v>8</v>
      </c>
      <c r="T48" s="31">
        <f>AVERAGE(Table1[CICA Score])</f>
        <v>4.0542604535788609</v>
      </c>
      <c r="U48" s="31">
        <f>_xlfn.STDEV.P(Table1[CICA Score])</f>
        <v>1.2004566896970117</v>
      </c>
      <c r="V48" s="27">
        <f>(Table1[[#This Row],[CICA Score]]-Table1[[#This Row],[Mean]])/Table1[[#This Row],[Standard Deviation]]</f>
        <v>-0.79106853529747512</v>
      </c>
      <c r="W48" s="29">
        <f>_xlfn.NORM.DIST(Table1[[#This Row],[Z-score]],0,1,FALSE)</f>
        <v>0.29175722406507626</v>
      </c>
      <c r="X48" s="27">
        <f>_xlfn.STDEV.P(Table1[Probability CICA])</f>
        <v>0.11814401626051778</v>
      </c>
      <c r="Y48" s="1" t="s">
        <v>239</v>
      </c>
      <c r="Z48" t="s">
        <v>10</v>
      </c>
      <c r="AA48" t="s">
        <v>223</v>
      </c>
      <c r="AB48" t="s">
        <v>91</v>
      </c>
      <c r="AC48" t="s">
        <v>234</v>
      </c>
      <c r="AD48">
        <v>4</v>
      </c>
      <c r="AE48">
        <v>5</v>
      </c>
      <c r="AF48">
        <v>6</v>
      </c>
      <c r="AG48">
        <v>3</v>
      </c>
      <c r="AH48">
        <v>7</v>
      </c>
      <c r="AI48">
        <v>2</v>
      </c>
      <c r="AJ48">
        <v>5</v>
      </c>
      <c r="AK48">
        <v>6</v>
      </c>
      <c r="AL48">
        <v>6</v>
      </c>
      <c r="AM48">
        <v>3</v>
      </c>
      <c r="AN48" s="11" cm="1">
        <f t="array" ref="AN48">AVERAGE(IF(Table1[Q6]&lt;&gt;"", Table1[Q6]))</f>
        <v>4.76</v>
      </c>
      <c r="AO48" s="13">
        <f>_xlfn.STDEV.P(Table1[Q6])</f>
        <v>1.4221111067704943</v>
      </c>
    </row>
    <row r="49" spans="1:41" x14ac:dyDescent="0.25">
      <c r="A49">
        <v>47</v>
      </c>
      <c r="B49" t="s">
        <v>173</v>
      </c>
      <c r="C49" t="s">
        <v>216</v>
      </c>
      <c r="D49" s="25" t="s">
        <v>220</v>
      </c>
      <c r="E49" s="25" t="s">
        <v>4</v>
      </c>
      <c r="F49" s="25">
        <v>2</v>
      </c>
      <c r="G49" s="15" t="s">
        <v>139</v>
      </c>
      <c r="H49" s="15">
        <v>1</v>
      </c>
      <c r="I49" s="33">
        <f>INDEX(TableCICAScoresRanking[CICA score], MATCH(Table1[[#This Row],[Façade ID]],TableCICAScoresRanking[Façade ID], 0))</f>
        <v>2.1269954637560202</v>
      </c>
      <c r="J49" s="18">
        <v>1</v>
      </c>
      <c r="K49" s="18">
        <v>2</v>
      </c>
      <c r="L49" s="18">
        <v>3</v>
      </c>
      <c r="M49" s="18">
        <v>4</v>
      </c>
      <c r="N49" s="16">
        <v>6</v>
      </c>
      <c r="O49" s="16">
        <v>5</v>
      </c>
      <c r="P49" s="16">
        <v>7</v>
      </c>
      <c r="Q49" s="16">
        <v>8</v>
      </c>
      <c r="R49" s="16">
        <v>9</v>
      </c>
      <c r="S49" s="16">
        <v>10</v>
      </c>
      <c r="T49" s="31">
        <f>AVERAGE(Table1[CICA Score])</f>
        <v>4.0542604535788609</v>
      </c>
      <c r="U49" s="31">
        <f>_xlfn.STDEV.P(Table1[CICA Score])</f>
        <v>1.2004566896970117</v>
      </c>
      <c r="V49" s="27">
        <f>(Table1[[#This Row],[CICA Score]]-Table1[[#This Row],[Mean]])/Table1[[#This Row],[Standard Deviation]]</f>
        <v>-1.6054431670577562</v>
      </c>
      <c r="W49" s="29">
        <f>_xlfn.NORM.DIST(Table1[[#This Row],[Z-score]],0,1,FALSE)</f>
        <v>0.10995738311005543</v>
      </c>
      <c r="X49" s="27">
        <f>_xlfn.STDEV.P(Table1[Probability CICA])</f>
        <v>0.11814401626051778</v>
      </c>
      <c r="Y49" s="1"/>
      <c r="AN49" s="11" cm="1">
        <f t="array" ref="AN49">AVERAGE(IF(Table1[Q6]&lt;&gt;"", Table1[Q6]))</f>
        <v>4.76</v>
      </c>
      <c r="AO49" s="13">
        <f>_xlfn.STDEV.P(Table1[Q6])</f>
        <v>1.4221111067704943</v>
      </c>
    </row>
    <row r="50" spans="1:41" x14ac:dyDescent="0.25">
      <c r="A50">
        <v>48</v>
      </c>
      <c r="B50" t="s">
        <v>174</v>
      </c>
      <c r="C50" t="s">
        <v>216</v>
      </c>
      <c r="D50" s="25" t="s">
        <v>220</v>
      </c>
      <c r="E50" s="25" t="s">
        <v>4</v>
      </c>
      <c r="F50" s="25">
        <v>3</v>
      </c>
      <c r="G50" s="15" t="s">
        <v>148</v>
      </c>
      <c r="H50" s="15">
        <v>2</v>
      </c>
      <c r="I50" s="33">
        <f>INDEX(TableCICAScoresRanking[CICA score], MATCH(Table1[[#This Row],[Façade ID]],TableCICAScoresRanking[Façade ID], 0))</f>
        <v>2.44814100940693</v>
      </c>
      <c r="J50" s="18">
        <v>1</v>
      </c>
      <c r="K50" s="18">
        <v>2</v>
      </c>
      <c r="L50" s="18">
        <v>4</v>
      </c>
      <c r="M50" s="18">
        <v>5</v>
      </c>
      <c r="N50" s="16">
        <v>6</v>
      </c>
      <c r="O50" s="16">
        <v>3</v>
      </c>
      <c r="P50" s="16">
        <v>7</v>
      </c>
      <c r="Q50" s="16">
        <v>9</v>
      </c>
      <c r="R50" s="16">
        <v>8</v>
      </c>
      <c r="S50" s="16">
        <v>10</v>
      </c>
      <c r="T50" s="31">
        <f>AVERAGE(Table1[CICA Score])</f>
        <v>4.0542604535788609</v>
      </c>
      <c r="U50" s="31">
        <f>_xlfn.STDEV.P(Table1[CICA Score])</f>
        <v>1.2004566896970117</v>
      </c>
      <c r="V50" s="27">
        <f>(Table1[[#This Row],[CICA Score]]-Table1[[#This Row],[Mean]])/Table1[[#This Row],[Standard Deviation]]</f>
        <v>-1.337923690172701</v>
      </c>
      <c r="W50" s="29">
        <f>_xlfn.NORM.DIST(Table1[[#This Row],[Z-score]],0,1,FALSE)</f>
        <v>0.16300760324843333</v>
      </c>
      <c r="X50" s="27">
        <f>_xlfn.STDEV.P(Table1[Probability CICA])</f>
        <v>0.11814401626051778</v>
      </c>
      <c r="Y50" s="1"/>
      <c r="AN50" s="11" cm="1">
        <f t="array" ref="AN50">AVERAGE(IF(Table1[Q6]&lt;&gt;"", Table1[Q6]))</f>
        <v>4.76</v>
      </c>
      <c r="AO50" s="13">
        <f>_xlfn.STDEV.P(Table1[Q6])</f>
        <v>1.4221111067704943</v>
      </c>
    </row>
    <row r="51" spans="1:41" x14ac:dyDescent="0.25">
      <c r="A51">
        <v>49</v>
      </c>
      <c r="B51" t="s">
        <v>9</v>
      </c>
      <c r="C51" s="41" t="s">
        <v>218</v>
      </c>
      <c r="D51" s="25" t="s">
        <v>221</v>
      </c>
      <c r="E51" s="25" t="s">
        <v>3</v>
      </c>
      <c r="F51" s="25">
        <v>1</v>
      </c>
      <c r="G51" s="15" t="s">
        <v>138</v>
      </c>
      <c r="H51" s="15">
        <v>10</v>
      </c>
      <c r="I51" s="33">
        <f>INDEX(TableCICAScoresRanking[CICA score], MATCH(Table1[[#This Row],[Façade ID]],TableCICAScoresRanking[Façade ID], 0))</f>
        <v>4.2098927989796504</v>
      </c>
      <c r="J51" s="18">
        <v>3</v>
      </c>
      <c r="K51" s="18">
        <v>6</v>
      </c>
      <c r="L51" s="18">
        <v>7</v>
      </c>
      <c r="M51" s="18">
        <v>2</v>
      </c>
      <c r="N51" s="16">
        <v>1</v>
      </c>
      <c r="O51" s="16">
        <v>5</v>
      </c>
      <c r="P51" s="16">
        <v>4</v>
      </c>
      <c r="Q51" s="16">
        <v>8</v>
      </c>
      <c r="R51" s="16">
        <v>9</v>
      </c>
      <c r="S51" s="16">
        <v>10</v>
      </c>
      <c r="T51" s="31">
        <f>AVERAGE(Table1[CICA Score])</f>
        <v>4.0542604535788609</v>
      </c>
      <c r="U51" s="31">
        <f>_xlfn.STDEV.P(Table1[CICA Score])</f>
        <v>1.2004566896970117</v>
      </c>
      <c r="V51" s="27">
        <f>(Table1[[#This Row],[CICA Score]]-Table1[[#This Row],[Mean]])/Table1[[#This Row],[Standard Deviation]]</f>
        <v>0.12964428182750201</v>
      </c>
      <c r="W51" s="29">
        <f>_xlfn.NORM.DIST(Table1[[#This Row],[Z-score]],0,1,FALSE)</f>
        <v>0.39560368943170926</v>
      </c>
      <c r="X51" s="27">
        <f>_xlfn.STDEV.P(Table1[Probability CICA])</f>
        <v>0.11814401626051778</v>
      </c>
      <c r="Y51" s="1" t="s">
        <v>239</v>
      </c>
      <c r="Z51" t="s">
        <v>10</v>
      </c>
      <c r="AA51" t="s">
        <v>223</v>
      </c>
      <c r="AB51" t="s">
        <v>235</v>
      </c>
      <c r="AC51" t="s">
        <v>236</v>
      </c>
      <c r="AD51">
        <v>6</v>
      </c>
      <c r="AE51">
        <v>6</v>
      </c>
      <c r="AF51">
        <v>6</v>
      </c>
      <c r="AG51">
        <v>5</v>
      </c>
      <c r="AH51">
        <v>6</v>
      </c>
      <c r="AI51">
        <v>6</v>
      </c>
      <c r="AJ51">
        <v>6</v>
      </c>
      <c r="AK51">
        <v>6</v>
      </c>
      <c r="AL51">
        <v>7</v>
      </c>
      <c r="AM51">
        <v>4</v>
      </c>
      <c r="AN51" s="11" cm="1">
        <f t="array" ref="AN51">AVERAGE(IF(Table1[Q6]&lt;&gt;"", Table1[Q6]))</f>
        <v>4.76</v>
      </c>
      <c r="AO51" s="13">
        <f>_xlfn.STDEV.P(Table1[Q6])</f>
        <v>1.4221111067704943</v>
      </c>
    </row>
    <row r="52" spans="1:41" x14ac:dyDescent="0.25">
      <c r="A52">
        <v>50</v>
      </c>
      <c r="B52" t="s">
        <v>13</v>
      </c>
      <c r="C52" s="41" t="s">
        <v>218</v>
      </c>
      <c r="D52" s="25" t="s">
        <v>221</v>
      </c>
      <c r="E52" s="25" t="s">
        <v>3</v>
      </c>
      <c r="F52" s="25">
        <v>2</v>
      </c>
      <c r="G52" s="15" t="s">
        <v>140</v>
      </c>
      <c r="H52" s="15">
        <v>3</v>
      </c>
      <c r="I52" s="33">
        <f>INDEX(TableCICAScoresRanking[CICA score], MATCH(Table1[[#This Row],[Façade ID]],TableCICAScoresRanking[Façade ID], 0))</f>
        <v>3.3810580167354498</v>
      </c>
      <c r="J52" s="18">
        <v>1</v>
      </c>
      <c r="K52" s="18">
        <v>6</v>
      </c>
      <c r="L52" s="18">
        <v>7</v>
      </c>
      <c r="M52" s="18">
        <v>5</v>
      </c>
      <c r="N52" s="16">
        <v>2</v>
      </c>
      <c r="O52" s="16">
        <v>3</v>
      </c>
      <c r="P52" s="16">
        <v>4</v>
      </c>
      <c r="Q52" s="16">
        <v>10</v>
      </c>
      <c r="R52" s="16">
        <v>9</v>
      </c>
      <c r="S52" s="16">
        <v>8</v>
      </c>
      <c r="T52" s="31">
        <f>AVERAGE(Table1[CICA Score])</f>
        <v>4.0542604535788609</v>
      </c>
      <c r="U52" s="31">
        <f>_xlfn.STDEV.P(Table1[CICA Score])</f>
        <v>1.2004566896970117</v>
      </c>
      <c r="V52" s="27">
        <f>(Table1[[#This Row],[CICA Score]]-Table1[[#This Row],[Mean]])/Table1[[#This Row],[Standard Deviation]]</f>
        <v>-0.56078860871967273</v>
      </c>
      <c r="W52" s="29">
        <f>_xlfn.NORM.DIST(Table1[[#This Row],[Z-score]],0,1,FALSE)</f>
        <v>0.34089510293806208</v>
      </c>
      <c r="X52" s="27">
        <f>_xlfn.STDEV.P(Table1[Probability CICA])</f>
        <v>0.11814401626051778</v>
      </c>
      <c r="Y52" s="1"/>
      <c r="AN52" s="11" cm="1">
        <f t="array" ref="AN52">AVERAGE(IF(Table1[Q6]&lt;&gt;"", Table1[Q6]))</f>
        <v>4.76</v>
      </c>
      <c r="AO52" s="13">
        <f>_xlfn.STDEV.P(Table1[Q6])</f>
        <v>1.4221111067704943</v>
      </c>
    </row>
    <row r="53" spans="1:41" x14ac:dyDescent="0.25">
      <c r="A53">
        <v>51</v>
      </c>
      <c r="B53" t="s">
        <v>14</v>
      </c>
      <c r="C53" s="41" t="s">
        <v>218</v>
      </c>
      <c r="D53" s="25" t="s">
        <v>221</v>
      </c>
      <c r="E53" s="25" t="s">
        <v>3</v>
      </c>
      <c r="F53" s="25">
        <v>3</v>
      </c>
      <c r="G53" s="15" t="s">
        <v>198</v>
      </c>
      <c r="H53" s="15">
        <v>10</v>
      </c>
      <c r="I53" s="33">
        <f>INDEX(TableCICAScoresRanking[CICA score], MATCH(Table1[[#This Row],[Façade ID]],TableCICAScoresRanking[Façade ID], 0))</f>
        <v>4.1463703057165198</v>
      </c>
      <c r="J53" s="18">
        <v>2</v>
      </c>
      <c r="K53" s="18">
        <v>7</v>
      </c>
      <c r="L53" s="18">
        <v>3</v>
      </c>
      <c r="M53" s="18">
        <v>4</v>
      </c>
      <c r="N53" s="16">
        <v>1</v>
      </c>
      <c r="O53" s="16">
        <v>6</v>
      </c>
      <c r="P53" s="16">
        <v>5</v>
      </c>
      <c r="Q53" s="16">
        <v>8</v>
      </c>
      <c r="R53" s="16">
        <v>9</v>
      </c>
      <c r="S53" s="16">
        <v>10</v>
      </c>
      <c r="T53" s="31">
        <f>AVERAGE(Table1[CICA Score])</f>
        <v>4.0542604535788609</v>
      </c>
      <c r="U53" s="31">
        <f>_xlfn.STDEV.P(Table1[CICA Score])</f>
        <v>1.2004566896970117</v>
      </c>
      <c r="V53" s="27">
        <f>(Table1[[#This Row],[CICA Score]]-Table1[[#This Row],[Mean]])/Table1[[#This Row],[Standard Deviation]]</f>
        <v>7.6729008991492126E-2</v>
      </c>
      <c r="W53" s="29">
        <f>_xlfn.NORM.DIST(Table1[[#This Row],[Z-score]],0,1,FALSE)</f>
        <v>0.39776965257682306</v>
      </c>
      <c r="X53" s="27">
        <f>_xlfn.STDEV.P(Table1[Probability CICA])</f>
        <v>0.11814401626051778</v>
      </c>
      <c r="Y53" s="1"/>
      <c r="AN53" s="11" cm="1">
        <f t="array" ref="AN53">AVERAGE(IF(Table1[Q6]&lt;&gt;"", Table1[Q6]))</f>
        <v>4.76</v>
      </c>
      <c r="AO53" s="13">
        <f>_xlfn.STDEV.P(Table1[Q6])</f>
        <v>1.4221111067704943</v>
      </c>
    </row>
    <row r="54" spans="1:41" x14ac:dyDescent="0.25">
      <c r="A54">
        <v>52</v>
      </c>
      <c r="B54" t="s">
        <v>376</v>
      </c>
      <c r="C54" s="41" t="s">
        <v>219</v>
      </c>
      <c r="D54" s="25" t="s">
        <v>222</v>
      </c>
      <c r="E54" s="25" t="s">
        <v>3</v>
      </c>
      <c r="F54" s="25">
        <v>1</v>
      </c>
      <c r="G54" s="15" t="s">
        <v>131</v>
      </c>
      <c r="H54" s="15">
        <v>5</v>
      </c>
      <c r="I54" s="33">
        <f>INDEX(TableCICAScoresRanking[CICA score], MATCH(Table1[[#This Row],[Façade ID]],TableCICAScoresRanking[Façade ID], 0))</f>
        <v>4.8155578021165404</v>
      </c>
      <c r="J54" s="18">
        <v>1</v>
      </c>
      <c r="K54" s="18">
        <v>2</v>
      </c>
      <c r="L54" s="18">
        <v>4</v>
      </c>
      <c r="M54" s="18">
        <v>3</v>
      </c>
      <c r="N54" s="16">
        <v>6</v>
      </c>
      <c r="O54" s="16">
        <v>7</v>
      </c>
      <c r="P54" s="16">
        <v>5</v>
      </c>
      <c r="Q54" s="16">
        <v>9</v>
      </c>
      <c r="R54" s="16">
        <v>8</v>
      </c>
      <c r="S54" s="16">
        <v>10</v>
      </c>
      <c r="T54" s="31">
        <f>AVERAGE(Table1[CICA Score])</f>
        <v>4.0542604535788609</v>
      </c>
      <c r="U54" s="31">
        <f>_xlfn.STDEV.P(Table1[CICA Score])</f>
        <v>1.2004566896970117</v>
      </c>
      <c r="V54" s="27">
        <f>(Table1[[#This Row],[CICA Score]]-Table1[[#This Row],[Mean]])/Table1[[#This Row],[Standard Deviation]]</f>
        <v>0.63417310684471806</v>
      </c>
      <c r="W54" s="29">
        <f>_xlfn.NORM.DIST(Table1[[#This Row],[Z-score]],0,1,FALSE)</f>
        <v>0.32627121425357264</v>
      </c>
      <c r="X54" s="27">
        <f>_xlfn.STDEV.P(Table1[Probability CICA])</f>
        <v>0.11814401626051778</v>
      </c>
      <c r="Y54" s="1" t="s">
        <v>237</v>
      </c>
      <c r="Z54" t="s">
        <v>10</v>
      </c>
      <c r="AA54" t="s">
        <v>232</v>
      </c>
      <c r="AB54" t="s">
        <v>228</v>
      </c>
      <c r="AC54" t="s">
        <v>238</v>
      </c>
      <c r="AD54">
        <v>6</v>
      </c>
      <c r="AE54">
        <v>5</v>
      </c>
      <c r="AF54">
        <v>6</v>
      </c>
      <c r="AG54">
        <v>6</v>
      </c>
      <c r="AH54">
        <v>5</v>
      </c>
      <c r="AI54">
        <v>6</v>
      </c>
      <c r="AJ54">
        <v>5</v>
      </c>
      <c r="AK54">
        <v>6</v>
      </c>
      <c r="AL54">
        <v>5</v>
      </c>
      <c r="AM54">
        <v>5</v>
      </c>
      <c r="AN54" s="11" cm="1">
        <f t="array" ref="AN54">AVERAGE(IF(Table1[Q6]&lt;&gt;"", Table1[Q6]))</f>
        <v>4.76</v>
      </c>
      <c r="AO54" s="13">
        <f>_xlfn.STDEV.P(Table1[Q6])</f>
        <v>1.4221111067704943</v>
      </c>
    </row>
    <row r="55" spans="1:41" x14ac:dyDescent="0.25">
      <c r="A55">
        <v>53</v>
      </c>
      <c r="B55" t="s">
        <v>377</v>
      </c>
      <c r="C55" s="41" t="s">
        <v>219</v>
      </c>
      <c r="D55" s="25" t="s">
        <v>222</v>
      </c>
      <c r="E55" s="25" t="s">
        <v>3</v>
      </c>
      <c r="F55" s="25">
        <v>2</v>
      </c>
      <c r="G55" s="15" t="s">
        <v>143</v>
      </c>
      <c r="H55" s="15">
        <v>6</v>
      </c>
      <c r="I55" s="33">
        <f>INDEX(TableCICAScoresRanking[CICA score], MATCH(Table1[[#This Row],[Façade ID]],TableCICAScoresRanking[Façade ID], 0))</f>
        <v>3.6741751246223799</v>
      </c>
      <c r="J55" s="18">
        <v>1</v>
      </c>
      <c r="K55" s="18">
        <v>3</v>
      </c>
      <c r="L55" s="18">
        <v>2</v>
      </c>
      <c r="M55" s="18">
        <v>4</v>
      </c>
      <c r="N55" s="16">
        <v>7</v>
      </c>
      <c r="O55" s="16">
        <v>5</v>
      </c>
      <c r="P55" s="16">
        <v>6</v>
      </c>
      <c r="Q55" s="16">
        <v>9</v>
      </c>
      <c r="R55" s="16">
        <v>8</v>
      </c>
      <c r="S55" s="16">
        <v>10</v>
      </c>
      <c r="T55" s="31">
        <f>AVERAGE(Table1[CICA Score])</f>
        <v>4.0542604535788609</v>
      </c>
      <c r="U55" s="31">
        <f>_xlfn.STDEV.P(Table1[CICA Score])</f>
        <v>1.2004566896970117</v>
      </c>
      <c r="V55" s="27">
        <f>(Table1[[#This Row],[CICA Score]]-Table1[[#This Row],[Mean]])/Table1[[#This Row],[Standard Deviation]]</f>
        <v>-0.31661727758992481</v>
      </c>
      <c r="W55" s="29">
        <f>_xlfn.NORM.DIST(Table1[[#This Row],[Z-score]],0,1,FALSE)</f>
        <v>0.37943886698395213</v>
      </c>
      <c r="X55" s="27">
        <f>_xlfn.STDEV.P(Table1[Probability CICA])</f>
        <v>0.11814401626051778</v>
      </c>
      <c r="Y55" s="1"/>
      <c r="AN55" s="11" cm="1">
        <f t="array" ref="AN55">AVERAGE(IF(Table1[Q6]&lt;&gt;"", Table1[Q6]))</f>
        <v>4.76</v>
      </c>
      <c r="AO55" s="13">
        <f>_xlfn.STDEV.P(Table1[Q6])</f>
        <v>1.4221111067704943</v>
      </c>
    </row>
    <row r="56" spans="1:41" x14ac:dyDescent="0.25">
      <c r="A56">
        <v>54</v>
      </c>
      <c r="B56" t="s">
        <v>378</v>
      </c>
      <c r="C56" s="41" t="s">
        <v>219</v>
      </c>
      <c r="D56" s="25" t="s">
        <v>222</v>
      </c>
      <c r="E56" s="25" t="s">
        <v>3</v>
      </c>
      <c r="F56" s="25">
        <v>3</v>
      </c>
      <c r="G56" s="15" t="s">
        <v>150</v>
      </c>
      <c r="H56" s="15">
        <v>5</v>
      </c>
      <c r="I56" s="33">
        <f>INDEX(TableCICAScoresRanking[CICA score], MATCH(Table1[[#This Row],[Façade ID]],TableCICAScoresRanking[Façade ID], 0))</f>
        <v>6.1141652622381102</v>
      </c>
      <c r="J56" s="18">
        <v>1</v>
      </c>
      <c r="K56" s="18">
        <v>3</v>
      </c>
      <c r="L56" s="18">
        <v>2</v>
      </c>
      <c r="M56" s="18">
        <v>5</v>
      </c>
      <c r="N56" s="16">
        <v>6</v>
      </c>
      <c r="O56" s="16">
        <v>4</v>
      </c>
      <c r="P56" s="16">
        <v>7</v>
      </c>
      <c r="Q56" s="16">
        <v>8</v>
      </c>
      <c r="R56" s="16">
        <v>10</v>
      </c>
      <c r="S56" s="16">
        <v>9</v>
      </c>
      <c r="T56" s="31">
        <f>AVERAGE(Table1[CICA Score])</f>
        <v>4.0542604535788609</v>
      </c>
      <c r="U56" s="31">
        <f>_xlfn.STDEV.P(Table1[CICA Score])</f>
        <v>1.2004566896970117</v>
      </c>
      <c r="V56" s="27">
        <f>(Table1[[#This Row],[CICA Score]]-Table1[[#This Row],[Mean]])/Table1[[#This Row],[Standard Deviation]]</f>
        <v>1.7159342992866802</v>
      </c>
      <c r="W56" s="29">
        <f>_xlfn.NORM.DIST(Table1[[#This Row],[Z-score]],0,1,FALSE)</f>
        <v>9.1524023162267848E-2</v>
      </c>
      <c r="X56" s="27">
        <f>_xlfn.STDEV.P(Table1[Probability CICA])</f>
        <v>0.11814401626051778</v>
      </c>
      <c r="Y56" s="1"/>
      <c r="AN56" s="11" cm="1">
        <f t="array" ref="AN56">AVERAGE(IF(Table1[Q6]&lt;&gt;"", Table1[Q6]))</f>
        <v>4.76</v>
      </c>
      <c r="AO56" s="13">
        <f>_xlfn.STDEV.P(Table1[Q6])</f>
        <v>1.4221111067704943</v>
      </c>
    </row>
    <row r="57" spans="1:41" x14ac:dyDescent="0.25">
      <c r="A57">
        <v>55</v>
      </c>
      <c r="B57" t="s">
        <v>379</v>
      </c>
      <c r="C57" t="s">
        <v>273</v>
      </c>
      <c r="D57" s="25" t="s">
        <v>275</v>
      </c>
      <c r="E57" s="25" t="s">
        <v>3</v>
      </c>
      <c r="F57" s="25">
        <v>1</v>
      </c>
      <c r="G57" s="15" t="s">
        <v>133</v>
      </c>
      <c r="H57" s="43">
        <v>3</v>
      </c>
      <c r="I57" s="33">
        <f>INDEX(TableCICAScoresRanking[CICA score], MATCH(Table1[[#This Row],[Façade ID]],TableCICAScoresRanking[Façade ID], 0))</f>
        <v>4.0709468205657604</v>
      </c>
      <c r="J57" s="18">
        <v>1</v>
      </c>
      <c r="K57" s="18">
        <v>2</v>
      </c>
      <c r="L57" s="18">
        <v>3</v>
      </c>
      <c r="M57" s="18">
        <v>4</v>
      </c>
      <c r="N57" s="16">
        <v>6</v>
      </c>
      <c r="O57" s="16">
        <v>5</v>
      </c>
      <c r="P57" s="16">
        <v>7</v>
      </c>
      <c r="Q57" s="16">
        <v>10</v>
      </c>
      <c r="R57" s="16">
        <v>9</v>
      </c>
      <c r="S57" s="16">
        <v>8</v>
      </c>
      <c r="T57" s="31">
        <f>AVERAGE(Table1[CICA Score])</f>
        <v>4.0542604535788609</v>
      </c>
      <c r="U57" s="31">
        <f>_xlfn.STDEV.P(Table1[CICA Score])</f>
        <v>1.2004566896970117</v>
      </c>
      <c r="V57" s="27">
        <f>(Table1[[#This Row],[CICA Score]]-Table1[[#This Row],[Mean]])/Table1[[#This Row],[Standard Deviation]]</f>
        <v>1.3900015827402367E-2</v>
      </c>
      <c r="W57" s="29">
        <f>_xlfn.NORM.DIST(Table1[[#This Row],[Z-score]],0,1,FALSE)</f>
        <v>0.39890374235618492</v>
      </c>
      <c r="X57" s="27">
        <f>_xlfn.STDEV.P(Table1[Probability CICA])</f>
        <v>0.11814401626051778</v>
      </c>
      <c r="Y57" s="1" t="s">
        <v>105</v>
      </c>
      <c r="Z57" t="s">
        <v>10</v>
      </c>
      <c r="AA57" t="s">
        <v>276</v>
      </c>
      <c r="AB57" t="s">
        <v>91</v>
      </c>
      <c r="AC57" t="s">
        <v>91</v>
      </c>
      <c r="AD57">
        <v>5</v>
      </c>
      <c r="AE57">
        <v>6</v>
      </c>
      <c r="AF57">
        <v>7</v>
      </c>
      <c r="AG57">
        <v>3</v>
      </c>
      <c r="AH57">
        <v>6</v>
      </c>
      <c r="AI57">
        <v>6</v>
      </c>
      <c r="AJ57">
        <v>6</v>
      </c>
      <c r="AK57">
        <v>7</v>
      </c>
      <c r="AL57">
        <v>4</v>
      </c>
      <c r="AM57">
        <v>6</v>
      </c>
      <c r="AN57" s="11" cm="1">
        <f t="array" ref="AN57">AVERAGE(IF(Table1[Q6]&lt;&gt;"", Table1[Q6]))</f>
        <v>4.76</v>
      </c>
      <c r="AO57" s="13">
        <f>_xlfn.STDEV.P(Table1[Q6])</f>
        <v>1.4221111067704943</v>
      </c>
    </row>
    <row r="58" spans="1:41" x14ac:dyDescent="0.25">
      <c r="A58">
        <v>56</v>
      </c>
      <c r="B58" t="s">
        <v>380</v>
      </c>
      <c r="C58" t="s">
        <v>273</v>
      </c>
      <c r="D58" s="25" t="s">
        <v>275</v>
      </c>
      <c r="E58" s="25" t="s">
        <v>3</v>
      </c>
      <c r="F58" s="25">
        <v>2</v>
      </c>
      <c r="G58" s="15" t="s">
        <v>128</v>
      </c>
      <c r="H58" s="43">
        <v>2</v>
      </c>
      <c r="I58" s="33">
        <f>INDEX(TableCICAScoresRanking[CICA score], MATCH(Table1[[#This Row],[Façade ID]],TableCICAScoresRanking[Façade ID], 0))</f>
        <v>2.7596209841446999</v>
      </c>
      <c r="J58" s="18">
        <v>1</v>
      </c>
      <c r="K58" s="18">
        <v>2</v>
      </c>
      <c r="L58" s="18">
        <v>3</v>
      </c>
      <c r="M58" s="18">
        <v>4</v>
      </c>
      <c r="N58" s="16">
        <v>6</v>
      </c>
      <c r="O58" s="16">
        <v>5</v>
      </c>
      <c r="P58" s="16">
        <v>7</v>
      </c>
      <c r="Q58" s="16">
        <v>9</v>
      </c>
      <c r="R58" s="16">
        <v>10</v>
      </c>
      <c r="S58" s="16">
        <v>8</v>
      </c>
      <c r="T58" s="31">
        <f>AVERAGE(Table1[CICA Score])</f>
        <v>4.0542604535788609</v>
      </c>
      <c r="U58" s="31">
        <f>_xlfn.STDEV.P(Table1[CICA Score])</f>
        <v>1.2004566896970117</v>
      </c>
      <c r="V58" s="27">
        <f>(Table1[[#This Row],[CICA Score]]-Table1[[#This Row],[Mean]])/Table1[[#This Row],[Standard Deviation]]</f>
        <v>-1.0784557914879216</v>
      </c>
      <c r="W58" s="29">
        <f>_xlfn.NORM.DIST(Table1[[#This Row],[Z-score]],0,1,FALSE)</f>
        <v>0.22302487195707932</v>
      </c>
      <c r="X58" s="27">
        <f>_xlfn.STDEV.P(Table1[Probability CICA])</f>
        <v>0.11814401626051778</v>
      </c>
      <c r="Y58" s="1"/>
      <c r="AN58" s="11" cm="1">
        <f t="array" ref="AN58">AVERAGE(IF(Table1[Q6]&lt;&gt;"", Table1[Q6]))</f>
        <v>4.76</v>
      </c>
      <c r="AO58" s="13">
        <f>_xlfn.STDEV.P(Table1[Q6])</f>
        <v>1.4221111067704943</v>
      </c>
    </row>
    <row r="59" spans="1:41" x14ac:dyDescent="0.25">
      <c r="A59">
        <v>57</v>
      </c>
      <c r="B59" t="s">
        <v>381</v>
      </c>
      <c r="C59" t="s">
        <v>273</v>
      </c>
      <c r="D59" s="25" t="s">
        <v>275</v>
      </c>
      <c r="E59" s="25" t="s">
        <v>3</v>
      </c>
      <c r="F59" s="25">
        <v>3</v>
      </c>
      <c r="G59" s="15" t="s">
        <v>129</v>
      </c>
      <c r="H59" s="43">
        <v>3</v>
      </c>
      <c r="I59" s="33">
        <f>INDEX(TableCICAScoresRanking[CICA score], MATCH(Table1[[#This Row],[Façade ID]],TableCICAScoresRanking[Façade ID], 0))</f>
        <v>3.8040117432535898</v>
      </c>
      <c r="J59" s="18">
        <v>1</v>
      </c>
      <c r="K59" s="18">
        <v>2</v>
      </c>
      <c r="L59" s="18">
        <v>3</v>
      </c>
      <c r="M59" s="18">
        <v>4</v>
      </c>
      <c r="N59" s="16">
        <v>5</v>
      </c>
      <c r="O59" s="16">
        <v>6</v>
      </c>
      <c r="P59" s="16">
        <v>7</v>
      </c>
      <c r="Q59" s="16">
        <v>9</v>
      </c>
      <c r="R59" s="16">
        <v>10</v>
      </c>
      <c r="S59" s="16">
        <v>8</v>
      </c>
      <c r="T59" s="31">
        <f>AVERAGE(Table1[CICA Score])</f>
        <v>4.0542604535788609</v>
      </c>
      <c r="U59" s="31">
        <f>_xlfn.STDEV.P(Table1[CICA Score])</f>
        <v>1.2004566896970117</v>
      </c>
      <c r="V59" s="27">
        <f>(Table1[[#This Row],[CICA Score]]-Table1[[#This Row],[Mean]])/Table1[[#This Row],[Standard Deviation]]</f>
        <v>-0.20846125684753558</v>
      </c>
      <c r="W59" s="29">
        <f>_xlfn.NORM.DIST(Table1[[#This Row],[Z-score]],0,1,FALSE)</f>
        <v>0.3903675370269144</v>
      </c>
      <c r="X59" s="27">
        <f>_xlfn.STDEV.P(Table1[Probability CICA])</f>
        <v>0.11814401626051778</v>
      </c>
      <c r="Y59" s="1"/>
      <c r="AN59" s="11" cm="1">
        <f t="array" ref="AN59">AVERAGE(IF(Table1[Q6]&lt;&gt;"", Table1[Q6]))</f>
        <v>4.76</v>
      </c>
      <c r="AO59" s="13">
        <f>_xlfn.STDEV.P(Table1[Q6])</f>
        <v>1.4221111067704943</v>
      </c>
    </row>
    <row r="60" spans="1:41" x14ac:dyDescent="0.25">
      <c r="A60">
        <v>58</v>
      </c>
      <c r="B60" t="s">
        <v>382</v>
      </c>
      <c r="C60" t="s">
        <v>247</v>
      </c>
      <c r="D60" s="25" t="s">
        <v>274</v>
      </c>
      <c r="E60" s="25" t="s">
        <v>4</v>
      </c>
      <c r="F60" s="25">
        <v>1</v>
      </c>
      <c r="G60" s="15" t="s">
        <v>135</v>
      </c>
      <c r="H60" s="43">
        <v>6</v>
      </c>
      <c r="I60" s="33">
        <f>INDEX(TableCICAScoresRanking[CICA score], MATCH(Table1[[#This Row],[Façade ID]],TableCICAScoresRanking[Façade ID], 0))</f>
        <v>4.6414756526268901</v>
      </c>
      <c r="J60" s="18">
        <v>3</v>
      </c>
      <c r="K60" s="18">
        <v>2</v>
      </c>
      <c r="L60" s="18">
        <v>1</v>
      </c>
      <c r="M60" s="18">
        <v>5</v>
      </c>
      <c r="N60" s="16">
        <v>6</v>
      </c>
      <c r="O60" s="16">
        <v>4</v>
      </c>
      <c r="P60" s="16">
        <v>7</v>
      </c>
      <c r="Q60" s="16">
        <v>8</v>
      </c>
      <c r="R60" s="16">
        <v>9</v>
      </c>
      <c r="S60" s="16">
        <v>10</v>
      </c>
      <c r="T60" s="31">
        <f>AVERAGE(Table1[CICA Score])</f>
        <v>4.0542604535788609</v>
      </c>
      <c r="U60" s="31">
        <f>_xlfn.STDEV.P(Table1[CICA Score])</f>
        <v>1.2004566896970117</v>
      </c>
      <c r="V60" s="27">
        <f>(Table1[[#This Row],[CICA Score]]-Table1[[#This Row],[Mean]])/Table1[[#This Row],[Standard Deviation]]</f>
        <v>0.48915983732510909</v>
      </c>
      <c r="W60" s="29">
        <f>_xlfn.NORM.DIST(Table1[[#This Row],[Z-score]],0,1,FALSE)</f>
        <v>0.35395793293356198</v>
      </c>
      <c r="X60" s="27">
        <f>_xlfn.STDEV.P(Table1[Probability CICA])</f>
        <v>0.11814401626051778</v>
      </c>
      <c r="Y60" s="1" t="s">
        <v>239</v>
      </c>
      <c r="Z60" t="s">
        <v>10</v>
      </c>
      <c r="AA60" t="s">
        <v>223</v>
      </c>
      <c r="AB60" t="s">
        <v>114</v>
      </c>
      <c r="AC60" t="s">
        <v>238</v>
      </c>
      <c r="AD60">
        <v>5</v>
      </c>
      <c r="AE60">
        <v>6</v>
      </c>
      <c r="AF60">
        <v>6</v>
      </c>
      <c r="AG60">
        <v>6</v>
      </c>
      <c r="AH60">
        <v>5</v>
      </c>
      <c r="AI60">
        <v>7</v>
      </c>
      <c r="AJ60">
        <v>6</v>
      </c>
      <c r="AK60">
        <v>7</v>
      </c>
      <c r="AL60">
        <v>7</v>
      </c>
      <c r="AM60">
        <v>4</v>
      </c>
      <c r="AN60" s="11" cm="1">
        <f t="array" ref="AN60">AVERAGE(IF(Table1[Q6]&lt;&gt;"", Table1[Q6]))</f>
        <v>4.76</v>
      </c>
      <c r="AO60" s="13">
        <f>_xlfn.STDEV.P(Table1[Q6])</f>
        <v>1.4221111067704943</v>
      </c>
    </row>
    <row r="61" spans="1:41" x14ac:dyDescent="0.25">
      <c r="A61">
        <v>59</v>
      </c>
      <c r="B61" t="s">
        <v>383</v>
      </c>
      <c r="C61" t="s">
        <v>247</v>
      </c>
      <c r="D61" s="25" t="s">
        <v>274</v>
      </c>
      <c r="E61" s="25" t="s">
        <v>4</v>
      </c>
      <c r="F61" s="25">
        <v>2</v>
      </c>
      <c r="G61" s="15" t="s">
        <v>141</v>
      </c>
      <c r="H61" s="43">
        <v>4</v>
      </c>
      <c r="I61" s="33">
        <f>INDEX(TableCICAScoresRanking[CICA score], MATCH(Table1[[#This Row],[Façade ID]],TableCICAScoresRanking[Façade ID], 0))</f>
        <v>3.7220473925356599</v>
      </c>
      <c r="J61" s="18">
        <v>5</v>
      </c>
      <c r="K61" s="18">
        <v>4</v>
      </c>
      <c r="L61" s="18">
        <v>2</v>
      </c>
      <c r="M61" s="18">
        <v>1</v>
      </c>
      <c r="N61" s="16">
        <v>6</v>
      </c>
      <c r="O61" s="16">
        <v>3</v>
      </c>
      <c r="P61" s="16">
        <v>7</v>
      </c>
      <c r="Q61" s="16">
        <v>8</v>
      </c>
      <c r="R61" s="16">
        <v>9</v>
      </c>
      <c r="S61" s="16">
        <v>10</v>
      </c>
      <c r="T61" s="31">
        <f>AVERAGE(Table1[CICA Score])</f>
        <v>4.0542604535788609</v>
      </c>
      <c r="U61" s="31">
        <f>_xlfn.STDEV.P(Table1[CICA Score])</f>
        <v>1.2004566896970117</v>
      </c>
      <c r="V61" s="27">
        <f>(Table1[[#This Row],[CICA Score]]-Table1[[#This Row],[Mean]])/Table1[[#This Row],[Standard Deviation]]</f>
        <v>-0.27673889769988258</v>
      </c>
      <c r="W61" s="29">
        <f>_xlfn.NORM.DIST(Table1[[#This Row],[Z-score]],0,1,FALSE)</f>
        <v>0.38395468469883909</v>
      </c>
      <c r="X61" s="27">
        <f>_xlfn.STDEV.P(Table1[Probability CICA])</f>
        <v>0.11814401626051778</v>
      </c>
      <c r="Y61" s="1"/>
      <c r="AN61" s="11" cm="1">
        <f t="array" ref="AN61">AVERAGE(IF(Table1[Q6]&lt;&gt;"", Table1[Q6]))</f>
        <v>4.76</v>
      </c>
      <c r="AO61" s="13">
        <f>_xlfn.STDEV.P(Table1[Q6])</f>
        <v>1.4221111067704943</v>
      </c>
    </row>
    <row r="62" spans="1:41" x14ac:dyDescent="0.25">
      <c r="A62">
        <v>60</v>
      </c>
      <c r="B62" t="s">
        <v>384</v>
      </c>
      <c r="C62" t="s">
        <v>247</v>
      </c>
      <c r="D62" s="25" t="s">
        <v>274</v>
      </c>
      <c r="E62" s="25" t="s">
        <v>4</v>
      </c>
      <c r="F62" s="25">
        <v>3</v>
      </c>
      <c r="G62" s="15" t="s">
        <v>151</v>
      </c>
      <c r="H62" s="43">
        <v>6</v>
      </c>
      <c r="I62" s="33">
        <f>INDEX(TableCICAScoresRanking[CICA score], MATCH(Table1[[#This Row],[Façade ID]],TableCICAScoresRanking[Façade ID], 0))</f>
        <v>6.0535753783445401</v>
      </c>
      <c r="J62" s="18">
        <v>5</v>
      </c>
      <c r="K62" s="18">
        <v>4</v>
      </c>
      <c r="L62" s="18">
        <v>2</v>
      </c>
      <c r="M62" s="18">
        <v>1</v>
      </c>
      <c r="N62" s="16">
        <v>6</v>
      </c>
      <c r="O62" s="16">
        <v>3</v>
      </c>
      <c r="P62" s="16">
        <v>7</v>
      </c>
      <c r="Q62" s="16">
        <v>8</v>
      </c>
      <c r="R62" s="16">
        <v>9</v>
      </c>
      <c r="S62" s="16">
        <v>10</v>
      </c>
      <c r="T62" s="31">
        <f>AVERAGE(Table1[CICA Score])</f>
        <v>4.0542604535788609</v>
      </c>
      <c r="U62" s="31">
        <f>_xlfn.STDEV.P(Table1[CICA Score])</f>
        <v>1.2004566896970117</v>
      </c>
      <c r="V62" s="27">
        <f>(Table1[[#This Row],[CICA Score]]-Table1[[#This Row],[Mean]])/Table1[[#This Row],[Standard Deviation]]</f>
        <v>1.6654619378815696</v>
      </c>
      <c r="W62" s="29">
        <f>_xlfn.NORM.DIST(Table1[[#This Row],[Z-score]],0,1,FALSE)</f>
        <v>9.9677005405812188E-2</v>
      </c>
      <c r="X62" s="27">
        <f>_xlfn.STDEV.P(Table1[Probability CICA])</f>
        <v>0.11814401626051778</v>
      </c>
      <c r="Y62" s="1"/>
      <c r="AN62" s="11" cm="1">
        <f t="array" ref="AN62">AVERAGE(IF(Table1[Q6]&lt;&gt;"", Table1[Q6]))</f>
        <v>4.76</v>
      </c>
      <c r="AO62" s="13">
        <f>_xlfn.STDEV.P(Table1[Q6])</f>
        <v>1.4221111067704943</v>
      </c>
    </row>
    <row r="63" spans="1:41" x14ac:dyDescent="0.25">
      <c r="A63" s="42">
        <v>61</v>
      </c>
      <c r="B63" t="s">
        <v>385</v>
      </c>
      <c r="C63" t="s">
        <v>248</v>
      </c>
      <c r="D63" s="25" t="s">
        <v>294</v>
      </c>
      <c r="E63" s="25" t="s">
        <v>3</v>
      </c>
      <c r="F63" s="25">
        <v>1</v>
      </c>
      <c r="G63" s="15" t="s">
        <v>134</v>
      </c>
      <c r="H63" s="43">
        <v>4</v>
      </c>
      <c r="I63" s="33">
        <f>INDEX(TableCICAScoresRanking[CICA score], MATCH(Table1[[#This Row],[Façade ID]],TableCICAScoresRanking[Façade ID], 0))</f>
        <v>5.00963449499221</v>
      </c>
      <c r="J63" s="18">
        <v>1</v>
      </c>
      <c r="K63" s="18">
        <v>2</v>
      </c>
      <c r="L63" s="18">
        <v>3</v>
      </c>
      <c r="M63" s="18">
        <v>5</v>
      </c>
      <c r="N63" s="16">
        <v>6</v>
      </c>
      <c r="O63" s="16">
        <v>4</v>
      </c>
      <c r="P63" s="16">
        <v>7</v>
      </c>
      <c r="Q63" s="16">
        <v>10</v>
      </c>
      <c r="R63" s="16">
        <v>9</v>
      </c>
      <c r="S63" s="16">
        <v>8</v>
      </c>
      <c r="T63" s="31">
        <f>AVERAGE(Table1[CICA Score])</f>
        <v>4.0542604535788609</v>
      </c>
      <c r="U63" s="31">
        <f>_xlfn.STDEV.P(Table1[CICA Score])</f>
        <v>1.2004566896970117</v>
      </c>
      <c r="V63" s="27">
        <f>(Table1[[#This Row],[CICA Score]]-Table1[[#This Row],[Mean]])/Table1[[#This Row],[Standard Deviation]]</f>
        <v>0.79584215708313477</v>
      </c>
      <c r="W63" s="29">
        <f>_xlfn.NORM.DIST(Table1[[#This Row],[Z-score]],0,1,FALSE)</f>
        <v>0.29065423832836296</v>
      </c>
      <c r="X63" s="27">
        <f>_xlfn.STDEV.P(Table1[Probability CICA])</f>
        <v>0.11814401626051778</v>
      </c>
      <c r="Y63" s="1" t="s">
        <v>30</v>
      </c>
      <c r="Z63" t="s">
        <v>10</v>
      </c>
      <c r="AA63" t="s">
        <v>276</v>
      </c>
      <c r="AB63" t="s">
        <v>284</v>
      </c>
      <c r="AC63" t="s">
        <v>233</v>
      </c>
      <c r="AD63">
        <v>5</v>
      </c>
      <c r="AE63">
        <v>6</v>
      </c>
      <c r="AF63">
        <v>7</v>
      </c>
      <c r="AG63">
        <v>6</v>
      </c>
      <c r="AH63">
        <v>6</v>
      </c>
      <c r="AI63">
        <v>7</v>
      </c>
      <c r="AJ63">
        <v>5</v>
      </c>
      <c r="AK63">
        <v>6</v>
      </c>
      <c r="AL63">
        <v>6</v>
      </c>
      <c r="AM63">
        <v>5</v>
      </c>
      <c r="AN63" s="11" cm="1">
        <f t="array" ref="AN63">AVERAGE(IF(Table1[Q6]&lt;&gt;"", Table1[Q6]))</f>
        <v>4.76</v>
      </c>
      <c r="AO63" s="13">
        <f>_xlfn.STDEV.P(Table1[Q6])</f>
        <v>1.4221111067704943</v>
      </c>
    </row>
    <row r="64" spans="1:41" x14ac:dyDescent="0.25">
      <c r="A64">
        <v>62</v>
      </c>
      <c r="B64" t="s">
        <v>386</v>
      </c>
      <c r="C64" t="s">
        <v>248</v>
      </c>
      <c r="D64" s="25" t="s">
        <v>294</v>
      </c>
      <c r="E64" s="25" t="s">
        <v>3</v>
      </c>
      <c r="F64" s="25">
        <v>2</v>
      </c>
      <c r="G64" s="15" t="s">
        <v>140</v>
      </c>
      <c r="H64" s="43">
        <v>3</v>
      </c>
      <c r="I64" s="33">
        <f>INDEX(TableCICAScoresRanking[CICA score], MATCH(Table1[[#This Row],[Façade ID]],TableCICAScoresRanking[Façade ID], 0))</f>
        <v>3.3810580167354498</v>
      </c>
      <c r="J64" s="18">
        <v>1</v>
      </c>
      <c r="K64" s="18">
        <v>2</v>
      </c>
      <c r="L64" s="18">
        <v>3</v>
      </c>
      <c r="M64" s="18">
        <v>4</v>
      </c>
      <c r="N64" s="16">
        <v>7</v>
      </c>
      <c r="O64" s="16">
        <v>5</v>
      </c>
      <c r="P64" s="16">
        <v>6</v>
      </c>
      <c r="Q64" s="16">
        <v>10</v>
      </c>
      <c r="R64" s="16">
        <v>9</v>
      </c>
      <c r="S64" s="16">
        <v>8</v>
      </c>
      <c r="T64" s="31">
        <f>AVERAGE(Table1[CICA Score])</f>
        <v>4.0542604535788609</v>
      </c>
      <c r="U64" s="31">
        <f>_xlfn.STDEV.P(Table1[CICA Score])</f>
        <v>1.2004566896970117</v>
      </c>
      <c r="V64" s="27">
        <f>(Table1[[#This Row],[CICA Score]]-Table1[[#This Row],[Mean]])/Table1[[#This Row],[Standard Deviation]]</f>
        <v>-0.56078860871967273</v>
      </c>
      <c r="W64" s="29">
        <f>_xlfn.NORM.DIST(Table1[[#This Row],[Z-score]],0,1,FALSE)</f>
        <v>0.34089510293806208</v>
      </c>
      <c r="X64" s="27">
        <f>_xlfn.STDEV.P(Table1[Probability CICA])</f>
        <v>0.11814401626051778</v>
      </c>
      <c r="Y64" s="1"/>
      <c r="AN64" s="11" cm="1">
        <f t="array" ref="AN64">AVERAGE(IF(Table1[Q6]&lt;&gt;"", Table1[Q6]))</f>
        <v>4.76</v>
      </c>
      <c r="AO64" s="13">
        <f>_xlfn.STDEV.P(Table1[Q6])</f>
        <v>1.4221111067704943</v>
      </c>
    </row>
    <row r="65" spans="1:41" x14ac:dyDescent="0.25">
      <c r="A65" s="42">
        <v>63</v>
      </c>
      <c r="B65" t="s">
        <v>387</v>
      </c>
      <c r="C65" t="s">
        <v>248</v>
      </c>
      <c r="D65" s="25" t="s">
        <v>294</v>
      </c>
      <c r="E65" s="25" t="s">
        <v>3</v>
      </c>
      <c r="F65" s="25">
        <v>3</v>
      </c>
      <c r="G65" s="15" t="s">
        <v>151</v>
      </c>
      <c r="H65" s="43">
        <v>6</v>
      </c>
      <c r="I65" s="33">
        <f>INDEX(TableCICAScoresRanking[CICA score], MATCH(Table1[[#This Row],[Façade ID]],TableCICAScoresRanking[Façade ID], 0))</f>
        <v>6.0535753783445401</v>
      </c>
      <c r="J65" s="18">
        <v>1</v>
      </c>
      <c r="K65" s="18">
        <v>2</v>
      </c>
      <c r="L65" s="18">
        <v>3</v>
      </c>
      <c r="M65" s="18">
        <v>4</v>
      </c>
      <c r="N65" s="16">
        <v>7</v>
      </c>
      <c r="O65" s="16">
        <v>5</v>
      </c>
      <c r="P65" s="16">
        <v>6</v>
      </c>
      <c r="Q65" s="16">
        <v>9</v>
      </c>
      <c r="R65" s="16">
        <v>8</v>
      </c>
      <c r="S65" s="16">
        <v>10</v>
      </c>
      <c r="T65" s="31">
        <f>AVERAGE(Table1[CICA Score])</f>
        <v>4.0542604535788609</v>
      </c>
      <c r="U65" s="31">
        <f>_xlfn.STDEV.P(Table1[CICA Score])</f>
        <v>1.2004566896970117</v>
      </c>
      <c r="V65" s="27">
        <f>(Table1[[#This Row],[CICA Score]]-Table1[[#This Row],[Mean]])/Table1[[#This Row],[Standard Deviation]]</f>
        <v>1.6654619378815696</v>
      </c>
      <c r="W65" s="29">
        <f>_xlfn.NORM.DIST(Table1[[#This Row],[Z-score]],0,1,FALSE)</f>
        <v>9.9677005405812188E-2</v>
      </c>
      <c r="X65" s="27">
        <f>_xlfn.STDEV.P(Table1[Probability CICA])</f>
        <v>0.11814401626051778</v>
      </c>
      <c r="Y65" s="1"/>
      <c r="AN65" s="11" cm="1">
        <f t="array" ref="AN65">AVERAGE(IF(Table1[Q6]&lt;&gt;"", Table1[Q6]))</f>
        <v>4.76</v>
      </c>
      <c r="AO65" s="13">
        <f>_xlfn.STDEV.P(Table1[Q6])</f>
        <v>1.4221111067704943</v>
      </c>
    </row>
    <row r="66" spans="1:41" x14ac:dyDescent="0.25">
      <c r="A66">
        <v>64</v>
      </c>
      <c r="B66" t="s">
        <v>388</v>
      </c>
      <c r="C66" t="s">
        <v>281</v>
      </c>
      <c r="D66" s="25" t="s">
        <v>293</v>
      </c>
      <c r="E66" s="25" t="s">
        <v>3</v>
      </c>
      <c r="F66" s="25">
        <v>1</v>
      </c>
      <c r="G66" s="15" t="s">
        <v>134</v>
      </c>
      <c r="H66" s="43">
        <v>4</v>
      </c>
      <c r="I66" s="33">
        <f>INDEX(TableCICAScoresRanking[CICA score], MATCH(Table1[[#This Row],[Façade ID]],TableCICAScoresRanking[Façade ID], 0))</f>
        <v>5.00963449499221</v>
      </c>
      <c r="J66" s="18">
        <v>1</v>
      </c>
      <c r="K66" s="18">
        <v>2</v>
      </c>
      <c r="L66" s="18">
        <v>3</v>
      </c>
      <c r="M66" s="18">
        <v>4</v>
      </c>
      <c r="N66" s="16">
        <v>6</v>
      </c>
      <c r="O66" s="16">
        <v>5</v>
      </c>
      <c r="P66" s="16">
        <v>7</v>
      </c>
      <c r="Q66" s="16">
        <v>8</v>
      </c>
      <c r="R66" s="16">
        <v>9</v>
      </c>
      <c r="S66" s="16">
        <v>10</v>
      </c>
      <c r="T66" s="31">
        <f>AVERAGE(Table1[CICA Score])</f>
        <v>4.0542604535788609</v>
      </c>
      <c r="U66" s="31">
        <f>_xlfn.STDEV.P(Table1[CICA Score])</f>
        <v>1.2004566896970117</v>
      </c>
      <c r="V66" s="27">
        <f>(Table1[[#This Row],[CICA Score]]-Table1[[#This Row],[Mean]])/Table1[[#This Row],[Standard Deviation]]</f>
        <v>0.79584215708313477</v>
      </c>
      <c r="W66" s="29">
        <f>_xlfn.NORM.DIST(Table1[[#This Row],[Z-score]],0,1,FALSE)</f>
        <v>0.29065423832836296</v>
      </c>
      <c r="X66" s="27">
        <f>_xlfn.STDEV.P(Table1[Probability CICA])</f>
        <v>0.11814401626051778</v>
      </c>
      <c r="Y66" s="1" t="s">
        <v>30</v>
      </c>
      <c r="Z66" t="s">
        <v>109</v>
      </c>
      <c r="AA66" t="s">
        <v>276</v>
      </c>
      <c r="AB66" t="s">
        <v>282</v>
      </c>
      <c r="AC66" t="s">
        <v>283</v>
      </c>
      <c r="AD66">
        <v>5</v>
      </c>
      <c r="AE66">
        <v>7</v>
      </c>
      <c r="AF66">
        <v>7</v>
      </c>
      <c r="AG66">
        <v>7</v>
      </c>
      <c r="AH66">
        <v>5</v>
      </c>
      <c r="AI66">
        <v>7</v>
      </c>
      <c r="AJ66">
        <v>6</v>
      </c>
      <c r="AK66">
        <v>7</v>
      </c>
      <c r="AL66">
        <v>3</v>
      </c>
      <c r="AM66">
        <v>7</v>
      </c>
      <c r="AN66" s="11" cm="1">
        <f t="array" ref="AN66">AVERAGE(IF(Table1[Q6]&lt;&gt;"", Table1[Q6]))</f>
        <v>4.76</v>
      </c>
      <c r="AO66" s="13">
        <f>_xlfn.STDEV.P(Table1[Q6])</f>
        <v>1.4221111067704943</v>
      </c>
    </row>
    <row r="67" spans="1:41" x14ac:dyDescent="0.25">
      <c r="A67" s="42">
        <v>65</v>
      </c>
      <c r="B67" t="s">
        <v>389</v>
      </c>
      <c r="C67" t="s">
        <v>281</v>
      </c>
      <c r="D67" s="25" t="s">
        <v>293</v>
      </c>
      <c r="E67" s="25" t="s">
        <v>3</v>
      </c>
      <c r="F67" s="25">
        <v>2</v>
      </c>
      <c r="G67" s="15" t="s">
        <v>141</v>
      </c>
      <c r="H67" s="43">
        <v>4</v>
      </c>
      <c r="I67" s="33">
        <f>INDEX(TableCICAScoresRanking[CICA score], MATCH(Table1[[#This Row],[Façade ID]],TableCICAScoresRanking[Façade ID], 0))</f>
        <v>3.7220473925356599</v>
      </c>
      <c r="J67" s="18">
        <v>1</v>
      </c>
      <c r="K67" s="18">
        <v>2</v>
      </c>
      <c r="L67" s="18">
        <v>3</v>
      </c>
      <c r="M67" s="18">
        <v>4</v>
      </c>
      <c r="N67" s="16">
        <v>6</v>
      </c>
      <c r="O67" s="16">
        <v>5</v>
      </c>
      <c r="P67" s="16">
        <v>7</v>
      </c>
      <c r="Q67" s="16">
        <v>8</v>
      </c>
      <c r="R67" s="16">
        <v>9</v>
      </c>
      <c r="S67" s="16">
        <v>10</v>
      </c>
      <c r="T67" s="31">
        <f>AVERAGE(Table1[CICA Score])</f>
        <v>4.0542604535788609</v>
      </c>
      <c r="U67" s="31">
        <f>_xlfn.STDEV.P(Table1[CICA Score])</f>
        <v>1.2004566896970117</v>
      </c>
      <c r="V67" s="27">
        <f>(Table1[[#This Row],[CICA Score]]-Table1[[#This Row],[Mean]])/Table1[[#This Row],[Standard Deviation]]</f>
        <v>-0.27673889769988258</v>
      </c>
      <c r="W67" s="29">
        <f>_xlfn.NORM.DIST(Table1[[#This Row],[Z-score]],0,1,FALSE)</f>
        <v>0.38395468469883909</v>
      </c>
      <c r="X67" s="27">
        <f>_xlfn.STDEV.P(Table1[Probability CICA])</f>
        <v>0.11814401626051778</v>
      </c>
      <c r="Y67" s="1"/>
      <c r="AN67" s="11" cm="1">
        <f t="array" ref="AN67">AVERAGE(IF(Table1[Q6]&lt;&gt;"", Table1[Q6]))</f>
        <v>4.76</v>
      </c>
      <c r="AO67" s="13">
        <f>_xlfn.STDEV.P(Table1[Q6])</f>
        <v>1.4221111067704943</v>
      </c>
    </row>
    <row r="68" spans="1:41" x14ac:dyDescent="0.25">
      <c r="A68">
        <v>66</v>
      </c>
      <c r="B68" t="s">
        <v>390</v>
      </c>
      <c r="C68" t="s">
        <v>281</v>
      </c>
      <c r="D68" s="25" t="s">
        <v>293</v>
      </c>
      <c r="E68" s="25" t="s">
        <v>3</v>
      </c>
      <c r="F68" s="25">
        <v>3</v>
      </c>
      <c r="G68" s="15" t="s">
        <v>151</v>
      </c>
      <c r="H68" s="43">
        <v>6</v>
      </c>
      <c r="I68" s="33">
        <f>INDEX(TableCICAScoresRanking[CICA score], MATCH(Table1[[#This Row],[Façade ID]],TableCICAScoresRanking[Façade ID], 0))</f>
        <v>6.0535753783445401</v>
      </c>
      <c r="J68" s="18">
        <v>1</v>
      </c>
      <c r="K68" s="18">
        <v>2</v>
      </c>
      <c r="L68" s="18">
        <v>3</v>
      </c>
      <c r="M68" s="18">
        <v>5</v>
      </c>
      <c r="N68" s="16">
        <v>6</v>
      </c>
      <c r="O68" s="16">
        <v>4</v>
      </c>
      <c r="P68" s="16">
        <v>7</v>
      </c>
      <c r="Q68" s="16">
        <v>8</v>
      </c>
      <c r="R68" s="16">
        <v>9</v>
      </c>
      <c r="S68" s="16">
        <v>10</v>
      </c>
      <c r="T68" s="31">
        <f>AVERAGE(Table1[CICA Score])</f>
        <v>4.0542604535788609</v>
      </c>
      <c r="U68" s="31">
        <f>_xlfn.STDEV.P(Table1[CICA Score])</f>
        <v>1.2004566896970117</v>
      </c>
      <c r="V68" s="27">
        <f>(Table1[[#This Row],[CICA Score]]-Table1[[#This Row],[Mean]])/Table1[[#This Row],[Standard Deviation]]</f>
        <v>1.6654619378815696</v>
      </c>
      <c r="W68" s="29">
        <f>_xlfn.NORM.DIST(Table1[[#This Row],[Z-score]],0,1,FALSE)</f>
        <v>9.9677005405812188E-2</v>
      </c>
      <c r="X68" s="27">
        <f>_xlfn.STDEV.P(Table1[Probability CICA])</f>
        <v>0.11814401626051778</v>
      </c>
      <c r="Y68" s="1"/>
      <c r="AN68" s="11" cm="1">
        <f t="array" ref="AN68">AVERAGE(IF(Table1[Q6]&lt;&gt;"", Table1[Q6]))</f>
        <v>4.76</v>
      </c>
      <c r="AO68" s="13">
        <f>_xlfn.STDEV.P(Table1[Q6])</f>
        <v>1.4221111067704943</v>
      </c>
    </row>
    <row r="69" spans="1:41" x14ac:dyDescent="0.25">
      <c r="A69" s="42">
        <v>67</v>
      </c>
      <c r="B69" t="s">
        <v>391</v>
      </c>
      <c r="C69" t="s">
        <v>249</v>
      </c>
      <c r="D69" s="25" t="s">
        <v>292</v>
      </c>
      <c r="E69" s="25" t="s">
        <v>4</v>
      </c>
      <c r="F69" s="25">
        <v>1</v>
      </c>
      <c r="G69" s="15" t="s">
        <v>127</v>
      </c>
      <c r="H69" s="43">
        <v>1</v>
      </c>
      <c r="I69" s="33">
        <f>INDEX(TableCICAScoresRanking[CICA score], MATCH(Table1[[#This Row],[Façade ID]],TableCICAScoresRanking[Façade ID], 0))</f>
        <v>2.16753707666108</v>
      </c>
      <c r="J69" s="18">
        <v>1</v>
      </c>
      <c r="K69" s="18">
        <v>2</v>
      </c>
      <c r="L69" s="18">
        <v>3</v>
      </c>
      <c r="M69" s="18">
        <v>4</v>
      </c>
      <c r="N69" s="16">
        <v>5</v>
      </c>
      <c r="O69" s="16">
        <v>6</v>
      </c>
      <c r="P69" s="16">
        <v>7</v>
      </c>
      <c r="Q69" s="16">
        <v>9</v>
      </c>
      <c r="R69" s="16">
        <v>10</v>
      </c>
      <c r="S69" s="16">
        <v>8</v>
      </c>
      <c r="T69" s="31">
        <f>AVERAGE(Table1[CICA Score])</f>
        <v>4.0542604535788609</v>
      </c>
      <c r="U69" s="31">
        <f>_xlfn.STDEV.P(Table1[CICA Score])</f>
        <v>1.2004566896970117</v>
      </c>
      <c r="V69" s="27">
        <f>(Table1[[#This Row],[CICA Score]]-Table1[[#This Row],[Mean]])/Table1[[#This Row],[Standard Deviation]]</f>
        <v>-1.571671342340538</v>
      </c>
      <c r="W69" s="29">
        <f>_xlfn.NORM.DIST(Table1[[#This Row],[Z-score]],0,1,FALSE)</f>
        <v>0.11601753478360838</v>
      </c>
      <c r="X69" s="27">
        <f>_xlfn.STDEV.P(Table1[Probability CICA])</f>
        <v>0.11814401626051778</v>
      </c>
      <c r="Y69" s="1" t="s">
        <v>285</v>
      </c>
      <c r="Z69" t="s">
        <v>10</v>
      </c>
      <c r="AA69" t="s">
        <v>223</v>
      </c>
      <c r="AB69" t="s">
        <v>286</v>
      </c>
      <c r="AC69" t="s">
        <v>287</v>
      </c>
      <c r="AD69">
        <v>2</v>
      </c>
      <c r="AE69">
        <v>6</v>
      </c>
      <c r="AF69">
        <v>7</v>
      </c>
      <c r="AG69">
        <v>6</v>
      </c>
      <c r="AH69">
        <v>7</v>
      </c>
      <c r="AI69">
        <v>6</v>
      </c>
      <c r="AJ69">
        <v>5</v>
      </c>
      <c r="AK69">
        <v>7</v>
      </c>
      <c r="AL69">
        <v>5</v>
      </c>
      <c r="AM69">
        <v>6</v>
      </c>
      <c r="AN69" s="11" cm="1">
        <f t="array" ref="AN69">AVERAGE(IF(Table1[Q6]&lt;&gt;"", Table1[Q6]))</f>
        <v>4.76</v>
      </c>
      <c r="AO69" s="13">
        <f>_xlfn.STDEV.P(Table1[Q6])</f>
        <v>1.4221111067704943</v>
      </c>
    </row>
    <row r="70" spans="1:41" x14ac:dyDescent="0.25">
      <c r="A70">
        <v>68</v>
      </c>
      <c r="B70" t="s">
        <v>392</v>
      </c>
      <c r="C70" t="s">
        <v>249</v>
      </c>
      <c r="D70" s="25" t="s">
        <v>292</v>
      </c>
      <c r="E70" s="25" t="s">
        <v>4</v>
      </c>
      <c r="F70" s="25">
        <v>2</v>
      </c>
      <c r="G70" s="15" t="s">
        <v>128</v>
      </c>
      <c r="H70" s="43">
        <v>2</v>
      </c>
      <c r="I70" s="33">
        <f>INDEX(TableCICAScoresRanking[CICA score], MATCH(Table1[[#This Row],[Façade ID]],TableCICAScoresRanking[Façade ID], 0))</f>
        <v>2.7596209841446999</v>
      </c>
      <c r="J70" s="18">
        <v>1</v>
      </c>
      <c r="K70" s="18">
        <v>2</v>
      </c>
      <c r="L70" s="18">
        <v>3</v>
      </c>
      <c r="M70" s="18">
        <v>4</v>
      </c>
      <c r="N70" s="16">
        <v>5</v>
      </c>
      <c r="O70" s="16">
        <v>6</v>
      </c>
      <c r="P70" s="16">
        <v>7</v>
      </c>
      <c r="Q70" s="16">
        <v>9</v>
      </c>
      <c r="R70" s="16">
        <v>10</v>
      </c>
      <c r="S70" s="16">
        <v>8</v>
      </c>
      <c r="T70" s="31">
        <f>AVERAGE(Table1[CICA Score])</f>
        <v>4.0542604535788609</v>
      </c>
      <c r="U70" s="31">
        <f>_xlfn.STDEV.P(Table1[CICA Score])</f>
        <v>1.2004566896970117</v>
      </c>
      <c r="V70" s="27">
        <f>(Table1[[#This Row],[CICA Score]]-Table1[[#This Row],[Mean]])/Table1[[#This Row],[Standard Deviation]]</f>
        <v>-1.0784557914879216</v>
      </c>
      <c r="W70" s="29">
        <f>_xlfn.NORM.DIST(Table1[[#This Row],[Z-score]],0,1,FALSE)</f>
        <v>0.22302487195707932</v>
      </c>
      <c r="X70" s="27">
        <f>_xlfn.STDEV.P(Table1[Probability CICA])</f>
        <v>0.11814401626051778</v>
      </c>
      <c r="Y70" s="1"/>
      <c r="AN70" s="11" cm="1">
        <f t="array" ref="AN70">AVERAGE(IF(Table1[Q6]&lt;&gt;"", Table1[Q6]))</f>
        <v>4.76</v>
      </c>
      <c r="AO70" s="13">
        <f>_xlfn.STDEV.P(Table1[Q6])</f>
        <v>1.4221111067704943</v>
      </c>
    </row>
    <row r="71" spans="1:41" x14ac:dyDescent="0.25">
      <c r="A71" s="42">
        <v>69</v>
      </c>
      <c r="B71" t="s">
        <v>393</v>
      </c>
      <c r="C71" t="s">
        <v>249</v>
      </c>
      <c r="D71" s="25" t="s">
        <v>292</v>
      </c>
      <c r="E71" s="25" t="s">
        <v>4</v>
      </c>
      <c r="F71" s="25">
        <v>3</v>
      </c>
      <c r="G71" s="15" t="s">
        <v>153</v>
      </c>
      <c r="H71" s="43">
        <v>8</v>
      </c>
      <c r="I71" s="33">
        <f>INDEX(TableCICAScoresRanking[CICA score], MATCH(Table1[[#This Row],[Façade ID]],TableCICAScoresRanking[Façade ID], 0))</f>
        <v>5.8160472654821902</v>
      </c>
      <c r="J71" s="18">
        <v>1</v>
      </c>
      <c r="K71" s="18">
        <v>2</v>
      </c>
      <c r="L71" s="18">
        <v>3</v>
      </c>
      <c r="M71" s="18">
        <v>4</v>
      </c>
      <c r="N71" s="16">
        <v>5</v>
      </c>
      <c r="O71" s="16">
        <v>6</v>
      </c>
      <c r="P71" s="16">
        <v>7</v>
      </c>
      <c r="Q71" s="16">
        <v>9</v>
      </c>
      <c r="R71" s="16">
        <v>10</v>
      </c>
      <c r="S71" s="16">
        <v>8</v>
      </c>
      <c r="T71" s="31">
        <f>AVERAGE(Table1[CICA Score])</f>
        <v>4.0542604535788609</v>
      </c>
      <c r="U71" s="31">
        <f>_xlfn.STDEV.P(Table1[CICA Score])</f>
        <v>1.2004566896970117</v>
      </c>
      <c r="V71" s="27">
        <f>(Table1[[#This Row],[CICA Score]]-Table1[[#This Row],[Mean]])/Table1[[#This Row],[Standard Deviation]]</f>
        <v>1.467597146172757</v>
      </c>
      <c r="W71" s="29">
        <f>_xlfn.NORM.DIST(Table1[[#This Row],[Z-score]],0,1,FALSE)</f>
        <v>0.1358968380369649</v>
      </c>
      <c r="X71" s="27">
        <f>_xlfn.STDEV.P(Table1[Probability CICA])</f>
        <v>0.11814401626051778</v>
      </c>
      <c r="Y71" s="1"/>
      <c r="AN71" s="11" cm="1">
        <f t="array" ref="AN71">AVERAGE(IF(Table1[Q6]&lt;&gt;"", Table1[Q6]))</f>
        <v>4.76</v>
      </c>
      <c r="AO71" s="13">
        <f>_xlfn.STDEV.P(Table1[Q6])</f>
        <v>1.4221111067704943</v>
      </c>
    </row>
    <row r="72" spans="1:41" x14ac:dyDescent="0.25">
      <c r="A72">
        <v>70</v>
      </c>
      <c r="B72" t="s">
        <v>394</v>
      </c>
      <c r="C72" t="s">
        <v>277</v>
      </c>
      <c r="D72" s="25" t="s">
        <v>291</v>
      </c>
      <c r="E72" s="25" t="s">
        <v>4</v>
      </c>
      <c r="F72" s="25">
        <v>1</v>
      </c>
      <c r="G72" s="15" t="s">
        <v>133</v>
      </c>
      <c r="H72" s="43">
        <v>3</v>
      </c>
      <c r="I72" s="33">
        <f>INDEX(TableCICAScoresRanking[CICA score], MATCH(Table1[[#This Row],[Façade ID]],TableCICAScoresRanking[Façade ID], 0))</f>
        <v>4.0709468205657604</v>
      </c>
      <c r="J72" s="18">
        <v>1</v>
      </c>
      <c r="K72" s="18">
        <v>2</v>
      </c>
      <c r="L72" s="18">
        <v>3</v>
      </c>
      <c r="M72" s="18">
        <v>4</v>
      </c>
      <c r="N72" s="16">
        <v>5</v>
      </c>
      <c r="O72" s="16">
        <v>6</v>
      </c>
      <c r="P72" s="16">
        <v>7</v>
      </c>
      <c r="Q72" s="16">
        <v>9</v>
      </c>
      <c r="R72" s="16">
        <v>8</v>
      </c>
      <c r="S72" s="16">
        <v>10</v>
      </c>
      <c r="T72" s="31">
        <f>AVERAGE(Table1[CICA Score])</f>
        <v>4.0542604535788609</v>
      </c>
      <c r="U72" s="31">
        <f>_xlfn.STDEV.P(Table1[CICA Score])</f>
        <v>1.2004566896970117</v>
      </c>
      <c r="V72" s="27">
        <f>(Table1[[#This Row],[CICA Score]]-Table1[[#This Row],[Mean]])/Table1[[#This Row],[Standard Deviation]]</f>
        <v>1.3900015827402367E-2</v>
      </c>
      <c r="W72" s="29">
        <f>_xlfn.NORM.DIST(Table1[[#This Row],[Z-score]],0,1,FALSE)</f>
        <v>0.39890374235618492</v>
      </c>
      <c r="X72" s="27">
        <f>_xlfn.STDEV.P(Table1[Probability CICA])</f>
        <v>0.11814401626051778</v>
      </c>
      <c r="Y72" s="1" t="s">
        <v>239</v>
      </c>
      <c r="Z72" t="s">
        <v>10</v>
      </c>
      <c r="AA72" t="s">
        <v>223</v>
      </c>
      <c r="AB72" t="s">
        <v>288</v>
      </c>
      <c r="AC72" t="s">
        <v>289</v>
      </c>
      <c r="AD72">
        <v>7</v>
      </c>
      <c r="AE72">
        <v>5</v>
      </c>
      <c r="AF72">
        <v>6</v>
      </c>
      <c r="AG72">
        <v>5</v>
      </c>
      <c r="AH72">
        <v>6</v>
      </c>
      <c r="AI72">
        <v>6</v>
      </c>
      <c r="AJ72">
        <v>6</v>
      </c>
      <c r="AK72">
        <v>7</v>
      </c>
      <c r="AL72">
        <v>7</v>
      </c>
      <c r="AM72">
        <v>5</v>
      </c>
      <c r="AN72" s="11" cm="1">
        <f t="array" ref="AN72">AVERAGE(IF(Table1[Q6]&lt;&gt;"", Table1[Q6]))</f>
        <v>4.76</v>
      </c>
      <c r="AO72" s="13">
        <f>_xlfn.STDEV.P(Table1[Q6])</f>
        <v>1.4221111067704943</v>
      </c>
    </row>
    <row r="73" spans="1:41" x14ac:dyDescent="0.25">
      <c r="A73" s="42">
        <v>71</v>
      </c>
      <c r="B73" t="s">
        <v>395</v>
      </c>
      <c r="C73" t="s">
        <v>277</v>
      </c>
      <c r="D73" s="25" t="s">
        <v>291</v>
      </c>
      <c r="E73" s="25" t="s">
        <v>4</v>
      </c>
      <c r="F73" s="25">
        <v>2</v>
      </c>
      <c r="G73" s="15" t="s">
        <v>128</v>
      </c>
      <c r="H73" s="43">
        <v>2</v>
      </c>
      <c r="I73" s="33">
        <f>INDEX(TableCICAScoresRanking[CICA score], MATCH(Table1[[#This Row],[Façade ID]],TableCICAScoresRanking[Façade ID], 0))</f>
        <v>2.7596209841446999</v>
      </c>
      <c r="J73" s="18">
        <v>1</v>
      </c>
      <c r="K73" s="18">
        <v>2</v>
      </c>
      <c r="L73" s="18">
        <v>3</v>
      </c>
      <c r="M73" s="18">
        <v>4</v>
      </c>
      <c r="N73" s="16">
        <v>5</v>
      </c>
      <c r="O73" s="16">
        <v>6</v>
      </c>
      <c r="P73" s="16">
        <v>7</v>
      </c>
      <c r="Q73" s="16">
        <v>8</v>
      </c>
      <c r="R73" s="16">
        <v>9</v>
      </c>
      <c r="S73" s="16">
        <v>10</v>
      </c>
      <c r="T73" s="31">
        <f>AVERAGE(Table1[CICA Score])</f>
        <v>4.0542604535788609</v>
      </c>
      <c r="U73" s="31">
        <f>_xlfn.STDEV.P(Table1[CICA Score])</f>
        <v>1.2004566896970117</v>
      </c>
      <c r="V73" s="27">
        <f>(Table1[[#This Row],[CICA Score]]-Table1[[#This Row],[Mean]])/Table1[[#This Row],[Standard Deviation]]</f>
        <v>-1.0784557914879216</v>
      </c>
      <c r="W73" s="29">
        <f>_xlfn.NORM.DIST(Table1[[#This Row],[Z-score]],0,1,FALSE)</f>
        <v>0.22302487195707932</v>
      </c>
      <c r="X73" s="27">
        <f>_xlfn.STDEV.P(Table1[Probability CICA])</f>
        <v>0.11814401626051778</v>
      </c>
      <c r="Y73" s="1"/>
      <c r="AN73" s="11" cm="1">
        <f t="array" ref="AN73">AVERAGE(IF(Table1[Q6]&lt;&gt;"", Table1[Q6]))</f>
        <v>4.76</v>
      </c>
      <c r="AO73" s="13">
        <f>_xlfn.STDEV.P(Table1[Q6])</f>
        <v>1.4221111067704943</v>
      </c>
    </row>
    <row r="74" spans="1:41" x14ac:dyDescent="0.25">
      <c r="A74">
        <v>72</v>
      </c>
      <c r="B74" t="s">
        <v>396</v>
      </c>
      <c r="C74" t="s">
        <v>277</v>
      </c>
      <c r="D74" s="25" t="s">
        <v>291</v>
      </c>
      <c r="E74" s="25" t="s">
        <v>4</v>
      </c>
      <c r="F74" s="25">
        <v>3</v>
      </c>
      <c r="G74" s="15" t="s">
        <v>148</v>
      </c>
      <c r="H74" s="43">
        <v>2</v>
      </c>
      <c r="I74" s="33">
        <f>INDEX(TableCICAScoresRanking[CICA score], MATCH(Table1[[#This Row],[Façade ID]],TableCICAScoresRanking[Façade ID], 0))</f>
        <v>2.44814100940693</v>
      </c>
      <c r="J74" s="18">
        <v>1</v>
      </c>
      <c r="K74" s="18">
        <v>2</v>
      </c>
      <c r="L74" s="18">
        <v>3</v>
      </c>
      <c r="M74" s="18">
        <v>4</v>
      </c>
      <c r="N74" s="16">
        <v>5</v>
      </c>
      <c r="O74" s="16">
        <v>6</v>
      </c>
      <c r="P74" s="16">
        <v>7</v>
      </c>
      <c r="Q74" s="16">
        <v>9</v>
      </c>
      <c r="R74" s="16">
        <v>10</v>
      </c>
      <c r="S74" s="16">
        <v>8</v>
      </c>
      <c r="T74" s="31">
        <f>AVERAGE(Table1[CICA Score])</f>
        <v>4.0542604535788609</v>
      </c>
      <c r="U74" s="31">
        <f>_xlfn.STDEV.P(Table1[CICA Score])</f>
        <v>1.2004566896970117</v>
      </c>
      <c r="V74" s="27">
        <f>(Table1[[#This Row],[CICA Score]]-Table1[[#This Row],[Mean]])/Table1[[#This Row],[Standard Deviation]]</f>
        <v>-1.337923690172701</v>
      </c>
      <c r="W74" s="29">
        <f>_xlfn.NORM.DIST(Table1[[#This Row],[Z-score]],0,1,FALSE)</f>
        <v>0.16300760324843333</v>
      </c>
      <c r="X74" s="27">
        <f>_xlfn.STDEV.P(Table1[Probability CICA])</f>
        <v>0.11814401626051778</v>
      </c>
      <c r="Y74" s="1"/>
      <c r="AN74" s="11" cm="1">
        <f t="array" ref="AN74">AVERAGE(IF(Table1[Q6]&lt;&gt;"", Table1[Q6]))</f>
        <v>4.76</v>
      </c>
      <c r="AO74" s="13">
        <f>_xlfn.STDEV.P(Table1[Q6])</f>
        <v>1.4221111067704943</v>
      </c>
    </row>
    <row r="75" spans="1:41" x14ac:dyDescent="0.25">
      <c r="A75" s="42">
        <v>73</v>
      </c>
      <c r="B75" t="s">
        <v>397</v>
      </c>
      <c r="C75" t="s">
        <v>250</v>
      </c>
      <c r="D75" s="25" t="s">
        <v>290</v>
      </c>
      <c r="E75" s="25" t="s">
        <v>3</v>
      </c>
      <c r="F75" s="25">
        <v>1</v>
      </c>
      <c r="G75" s="15" t="s">
        <v>134</v>
      </c>
      <c r="H75" s="43">
        <v>4</v>
      </c>
      <c r="I75" s="33">
        <f>INDEX(TableCICAScoresRanking[CICA score], MATCH(Table1[[#This Row],[Façade ID]],TableCICAScoresRanking[Façade ID], 0))</f>
        <v>5.00963449499221</v>
      </c>
      <c r="J75" s="18">
        <v>1</v>
      </c>
      <c r="K75" s="18">
        <v>2</v>
      </c>
      <c r="L75" s="18">
        <v>3</v>
      </c>
      <c r="M75" s="18">
        <v>5</v>
      </c>
      <c r="N75" s="16">
        <v>6</v>
      </c>
      <c r="O75" s="16">
        <v>4</v>
      </c>
      <c r="P75" s="16">
        <v>7</v>
      </c>
      <c r="Q75" s="16">
        <v>10</v>
      </c>
      <c r="R75" s="16">
        <v>9</v>
      </c>
      <c r="S75" s="16">
        <v>8</v>
      </c>
      <c r="T75" s="31">
        <f>AVERAGE(Table1[CICA Score])</f>
        <v>4.0542604535788609</v>
      </c>
      <c r="U75" s="31">
        <f>_xlfn.STDEV.P(Table1[CICA Score])</f>
        <v>1.2004566896970117</v>
      </c>
      <c r="V75" s="27">
        <f>(Table1[[#This Row],[CICA Score]]-Table1[[#This Row],[Mean]])/Table1[[#This Row],[Standard Deviation]]</f>
        <v>0.79584215708313477</v>
      </c>
      <c r="W75" s="29">
        <f>_xlfn.NORM.DIST(Table1[[#This Row],[Z-score]],0,1,FALSE)</f>
        <v>0.29065423832836296</v>
      </c>
      <c r="X75" s="27">
        <f>_xlfn.STDEV.P(Table1[Probability CICA])</f>
        <v>0.11814401626051778</v>
      </c>
      <c r="Y75" s="1" t="s">
        <v>285</v>
      </c>
      <c r="Z75" t="s">
        <v>10</v>
      </c>
      <c r="AA75" t="s">
        <v>223</v>
      </c>
      <c r="AB75" t="s">
        <v>91</v>
      </c>
      <c r="AC75" t="s">
        <v>91</v>
      </c>
      <c r="AD75">
        <v>6</v>
      </c>
      <c r="AE75">
        <v>5</v>
      </c>
      <c r="AF75">
        <v>7</v>
      </c>
      <c r="AG75">
        <v>4</v>
      </c>
      <c r="AH75">
        <v>4</v>
      </c>
      <c r="AI75">
        <v>6</v>
      </c>
      <c r="AJ75">
        <v>6</v>
      </c>
      <c r="AK75">
        <v>6</v>
      </c>
      <c r="AL75">
        <v>6</v>
      </c>
      <c r="AM75">
        <v>6</v>
      </c>
      <c r="AN75" s="11" cm="1">
        <f t="array" ref="AN75">AVERAGE(IF(Table1[Q6]&lt;&gt;"", Table1[Q6]))</f>
        <v>4.76</v>
      </c>
      <c r="AO75" s="13">
        <f>_xlfn.STDEV.P(Table1[Q6])</f>
        <v>1.4221111067704943</v>
      </c>
    </row>
    <row r="76" spans="1:41" x14ac:dyDescent="0.25">
      <c r="A76">
        <v>74</v>
      </c>
      <c r="B76" t="s">
        <v>398</v>
      </c>
      <c r="C76" t="s">
        <v>250</v>
      </c>
      <c r="D76" s="25" t="s">
        <v>290</v>
      </c>
      <c r="E76" s="25" t="s">
        <v>3</v>
      </c>
      <c r="F76" s="25">
        <v>2</v>
      </c>
      <c r="G76" s="15" t="s">
        <v>143</v>
      </c>
      <c r="H76" s="43">
        <v>6</v>
      </c>
      <c r="I76" s="33">
        <f>INDEX(TableCICAScoresRanking[CICA score], MATCH(Table1[[#This Row],[Façade ID]],TableCICAScoresRanking[Façade ID], 0))</f>
        <v>3.6741751246223799</v>
      </c>
      <c r="J76" s="18">
        <v>1</v>
      </c>
      <c r="K76" s="18">
        <v>2</v>
      </c>
      <c r="L76" s="18">
        <v>3</v>
      </c>
      <c r="M76" s="18">
        <v>4</v>
      </c>
      <c r="N76" s="16">
        <v>6</v>
      </c>
      <c r="O76" s="16">
        <v>5</v>
      </c>
      <c r="P76" s="16">
        <v>7</v>
      </c>
      <c r="Q76" s="16">
        <v>9</v>
      </c>
      <c r="R76" s="16">
        <v>10</v>
      </c>
      <c r="S76" s="16">
        <v>8</v>
      </c>
      <c r="T76" s="31">
        <f>AVERAGE(Table1[CICA Score])</f>
        <v>4.0542604535788609</v>
      </c>
      <c r="U76" s="31">
        <f>_xlfn.STDEV.P(Table1[CICA Score])</f>
        <v>1.2004566896970117</v>
      </c>
      <c r="V76" s="27">
        <f>(Table1[[#This Row],[CICA Score]]-Table1[[#This Row],[Mean]])/Table1[[#This Row],[Standard Deviation]]</f>
        <v>-0.31661727758992481</v>
      </c>
      <c r="W76" s="29">
        <f>_xlfn.NORM.DIST(Table1[[#This Row],[Z-score]],0,1,FALSE)</f>
        <v>0.37943886698395213</v>
      </c>
      <c r="X76" s="27">
        <f>_xlfn.STDEV.P(Table1[Probability CICA])</f>
        <v>0.11814401626051778</v>
      </c>
      <c r="Y76" s="1"/>
      <c r="AN76" s="11" cm="1">
        <f t="array" ref="AN76">AVERAGE(IF(Table1[Q6]&lt;&gt;"", Table1[Q6]))</f>
        <v>4.76</v>
      </c>
      <c r="AO76" s="13">
        <f>_xlfn.STDEV.P(Table1[Q6])</f>
        <v>1.4221111067704943</v>
      </c>
    </row>
    <row r="77" spans="1:41" x14ac:dyDescent="0.25">
      <c r="A77" s="42">
        <v>75</v>
      </c>
      <c r="B77" t="s">
        <v>399</v>
      </c>
      <c r="C77" t="s">
        <v>250</v>
      </c>
      <c r="D77" s="25" t="s">
        <v>290</v>
      </c>
      <c r="E77" s="25" t="s">
        <v>3</v>
      </c>
      <c r="F77" s="25">
        <v>3</v>
      </c>
      <c r="G77" s="15" t="s">
        <v>152</v>
      </c>
      <c r="H77" s="43">
        <v>7</v>
      </c>
      <c r="I77" s="33">
        <f>INDEX(TableCICAScoresRanking[CICA score], MATCH(Table1[[#This Row],[Façade ID]],TableCICAScoresRanking[Façade ID], 0))</f>
        <v>6.1751236847401296</v>
      </c>
      <c r="J77" s="18">
        <v>1</v>
      </c>
      <c r="K77" s="18">
        <v>2</v>
      </c>
      <c r="L77" s="18">
        <v>3</v>
      </c>
      <c r="M77" s="18">
        <v>4</v>
      </c>
      <c r="N77" s="16">
        <v>6</v>
      </c>
      <c r="O77" s="16">
        <v>5</v>
      </c>
      <c r="P77" s="16">
        <v>7</v>
      </c>
      <c r="Q77" s="16">
        <v>9</v>
      </c>
      <c r="R77" s="16">
        <v>10</v>
      </c>
      <c r="S77" s="16">
        <v>8</v>
      </c>
      <c r="T77" s="31">
        <f>AVERAGE(Table1[CICA Score])</f>
        <v>4.0542604535788609</v>
      </c>
      <c r="U77" s="31">
        <f>_xlfn.STDEV.P(Table1[CICA Score])</f>
        <v>1.2004566896970117</v>
      </c>
      <c r="V77" s="27">
        <f>(Table1[[#This Row],[CICA Score]]-Table1[[#This Row],[Mean]])/Table1[[#This Row],[Standard Deviation]]</f>
        <v>1.7667136593628898</v>
      </c>
      <c r="W77" s="44">
        <f>_xlfn.NORM.DIST(Table1[[#This Row],[Z-score]],0,1,FALSE)</f>
        <v>8.3778647229409364E-2</v>
      </c>
      <c r="X77" s="27">
        <f>_xlfn.STDEV.P(Table1[Probability CICA])</f>
        <v>0.11814401626051778</v>
      </c>
      <c r="Y77" s="1"/>
      <c r="AN77" s="11" cm="1">
        <f t="array" ref="AN77">AVERAGE(IF(Table1[Q6]&lt;&gt;"", Table1[Q6]))</f>
        <v>4.76</v>
      </c>
      <c r="AO77" s="13">
        <f>_xlfn.STDEV.P(Table1[Q6])</f>
        <v>1.4221111067704943</v>
      </c>
    </row>
    <row r="78" spans="1:41" x14ac:dyDescent="0.25">
      <c r="A78">
        <v>76</v>
      </c>
      <c r="B78" t="s">
        <v>400</v>
      </c>
      <c r="C78" t="s">
        <v>251</v>
      </c>
      <c r="D78" s="25" t="s">
        <v>295</v>
      </c>
      <c r="E78" s="25" t="s">
        <v>4</v>
      </c>
      <c r="F78" s="25">
        <v>1</v>
      </c>
      <c r="G78" s="15" t="s">
        <v>134</v>
      </c>
      <c r="H78" s="43">
        <v>4</v>
      </c>
      <c r="I78" s="33">
        <f>INDEX(TableCICAScoresRanking[CICA score], MATCH(Table1[[#This Row],[Façade ID]],TableCICAScoresRanking[Façade ID], 0))</f>
        <v>5.00963449499221</v>
      </c>
      <c r="J78" s="18">
        <v>1</v>
      </c>
      <c r="K78" s="18">
        <v>2</v>
      </c>
      <c r="L78" s="18">
        <v>4</v>
      </c>
      <c r="M78" s="18">
        <v>3</v>
      </c>
      <c r="N78" s="16">
        <v>5</v>
      </c>
      <c r="O78" s="16">
        <v>6</v>
      </c>
      <c r="P78" s="16">
        <v>9</v>
      </c>
      <c r="Q78" s="16">
        <v>10</v>
      </c>
      <c r="R78" s="16">
        <v>8</v>
      </c>
      <c r="S78" s="16">
        <v>7</v>
      </c>
      <c r="T78" s="31">
        <f>AVERAGE(Table1[CICA Score])</f>
        <v>4.0542604535788609</v>
      </c>
      <c r="U78" s="31">
        <f>_xlfn.STDEV.P(Table1[CICA Score])</f>
        <v>1.2004566896970117</v>
      </c>
      <c r="V78" s="27">
        <f>(Table1[[#This Row],[CICA Score]]-Table1[[#This Row],[Mean]])/Table1[[#This Row],[Standard Deviation]]</f>
        <v>0.79584215708313477</v>
      </c>
      <c r="W78" s="29">
        <f>_xlfn.NORM.DIST(Table1[[#This Row],[Z-score]],0,1,FALSE)</f>
        <v>0.29065423832836296</v>
      </c>
      <c r="X78" s="27">
        <f>_xlfn.STDEV.P(Table1[Probability CICA])</f>
        <v>0.11814401626051778</v>
      </c>
      <c r="Y78" s="1" t="s">
        <v>296</v>
      </c>
      <c r="Z78" t="s">
        <v>10</v>
      </c>
      <c r="AA78" t="s">
        <v>223</v>
      </c>
      <c r="AB78" t="s">
        <v>226</v>
      </c>
      <c r="AC78" t="s">
        <v>289</v>
      </c>
      <c r="AD78">
        <v>6</v>
      </c>
      <c r="AE78">
        <v>6</v>
      </c>
      <c r="AF78">
        <v>7</v>
      </c>
      <c r="AG78">
        <v>4</v>
      </c>
      <c r="AH78">
        <v>4</v>
      </c>
      <c r="AI78">
        <v>5</v>
      </c>
      <c r="AJ78">
        <v>7</v>
      </c>
      <c r="AK78">
        <v>6</v>
      </c>
      <c r="AL78">
        <v>5</v>
      </c>
      <c r="AM78">
        <v>4</v>
      </c>
      <c r="AN78" s="11" cm="1">
        <f t="array" ref="AN78">AVERAGE(IF(Table1[Q6]&lt;&gt;"", Table1[Q6]))</f>
        <v>4.76</v>
      </c>
      <c r="AO78" s="13">
        <f>_xlfn.STDEV.P(Table1[Q6])</f>
        <v>1.4221111067704943</v>
      </c>
    </row>
    <row r="79" spans="1:41" x14ac:dyDescent="0.25">
      <c r="A79">
        <v>77</v>
      </c>
      <c r="B79" t="s">
        <v>401</v>
      </c>
      <c r="C79" t="s">
        <v>251</v>
      </c>
      <c r="D79" s="25" t="s">
        <v>295</v>
      </c>
      <c r="E79" s="25" t="s">
        <v>4</v>
      </c>
      <c r="F79" s="25">
        <v>2</v>
      </c>
      <c r="G79" s="15" t="s">
        <v>155</v>
      </c>
      <c r="H79" s="43">
        <v>10</v>
      </c>
      <c r="I79" s="33">
        <f>INDEX(TableCICAScoresRanking[CICA score], MATCH(Table1[[#This Row],[Façade ID]],TableCICAScoresRanking[Façade ID], 0))</f>
        <v>3.65898607536396</v>
      </c>
      <c r="J79" s="18">
        <v>1</v>
      </c>
      <c r="K79" s="18">
        <v>2</v>
      </c>
      <c r="L79" s="18">
        <v>3</v>
      </c>
      <c r="M79" s="18">
        <v>5</v>
      </c>
      <c r="N79" s="16">
        <v>8</v>
      </c>
      <c r="O79" s="16">
        <v>4</v>
      </c>
      <c r="P79" s="16">
        <v>7</v>
      </c>
      <c r="Q79" s="16">
        <v>9</v>
      </c>
      <c r="R79" s="16">
        <v>10</v>
      </c>
      <c r="S79" s="16">
        <v>6</v>
      </c>
      <c r="T79" s="31">
        <f>AVERAGE(Table1[CICA Score])</f>
        <v>4.0542604535788609</v>
      </c>
      <c r="U79" s="31">
        <f>_xlfn.STDEV.P(Table1[CICA Score])</f>
        <v>1.2004566896970117</v>
      </c>
      <c r="V79" s="27">
        <f>(Table1[[#This Row],[CICA Score]]-Table1[[#This Row],[Mean]])/Table1[[#This Row],[Standard Deviation]]</f>
        <v>-0.32927000333070394</v>
      </c>
      <c r="W79" s="29">
        <f>_xlfn.NORM.DIST(Table1[[#This Row],[Z-score]],0,1,FALSE)</f>
        <v>0.37789159857347465</v>
      </c>
      <c r="X79" s="27">
        <f>_xlfn.STDEV.P(Table1[Probability CICA])</f>
        <v>0.11814401626051778</v>
      </c>
      <c r="Y79" s="1"/>
      <c r="AN79" s="11" cm="1">
        <f t="array" ref="AN79">AVERAGE(IF(Table1[Q6]&lt;&gt;"", Table1[Q6]))</f>
        <v>4.76</v>
      </c>
      <c r="AO79" s="13">
        <f>_xlfn.STDEV.P(Table1[Q6])</f>
        <v>1.4221111067704943</v>
      </c>
    </row>
    <row r="80" spans="1:41" x14ac:dyDescent="0.25">
      <c r="A80">
        <v>78</v>
      </c>
      <c r="B80" t="s">
        <v>402</v>
      </c>
      <c r="C80" t="s">
        <v>251</v>
      </c>
      <c r="D80" s="25" t="s">
        <v>295</v>
      </c>
      <c r="E80" s="25" t="s">
        <v>4</v>
      </c>
      <c r="F80" s="25">
        <v>3</v>
      </c>
      <c r="G80" s="15" t="s">
        <v>151</v>
      </c>
      <c r="H80" s="43">
        <v>6</v>
      </c>
      <c r="I80" s="33">
        <f>INDEX(TableCICAScoresRanking[CICA score], MATCH(Table1[[#This Row],[Façade ID]],TableCICAScoresRanking[Façade ID], 0))</f>
        <v>6.0535753783445401</v>
      </c>
      <c r="J80" s="18">
        <v>1</v>
      </c>
      <c r="K80" s="18">
        <v>3</v>
      </c>
      <c r="L80" s="18">
        <v>2</v>
      </c>
      <c r="M80" s="18">
        <v>5</v>
      </c>
      <c r="N80" s="16">
        <v>8</v>
      </c>
      <c r="O80" s="16">
        <v>4</v>
      </c>
      <c r="P80" s="16">
        <v>7</v>
      </c>
      <c r="Q80" s="16">
        <v>9</v>
      </c>
      <c r="R80" s="16">
        <v>10</v>
      </c>
      <c r="S80" s="16">
        <v>6</v>
      </c>
      <c r="T80" s="31">
        <f>AVERAGE(Table1[CICA Score])</f>
        <v>4.0542604535788609</v>
      </c>
      <c r="U80" s="31">
        <f>_xlfn.STDEV.P(Table1[CICA Score])</f>
        <v>1.2004566896970117</v>
      </c>
      <c r="V80" s="27">
        <f>(Table1[[#This Row],[CICA Score]]-Table1[[#This Row],[Mean]])/Table1[[#This Row],[Standard Deviation]]</f>
        <v>1.6654619378815696</v>
      </c>
      <c r="W80" s="29">
        <f>_xlfn.NORM.DIST(Table1[[#This Row],[Z-score]],0,1,FALSE)</f>
        <v>9.9677005405812188E-2</v>
      </c>
      <c r="X80" s="27">
        <f>_xlfn.STDEV.P(Table1[Probability CICA])</f>
        <v>0.11814401626051778</v>
      </c>
      <c r="Y80" s="1"/>
      <c r="AN80" s="11" cm="1">
        <f t="array" ref="AN80">AVERAGE(IF(Table1[Q6]&lt;&gt;"", Table1[Q6]))</f>
        <v>4.76</v>
      </c>
      <c r="AO80" s="13">
        <f>_xlfn.STDEV.P(Table1[Q6])</f>
        <v>1.4221111067704943</v>
      </c>
    </row>
  </sheetData>
  <phoneticPr fontId="1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27D7F4-BBA8-41A4-B552-7DEEA12CE365}">
  <dimension ref="A1:H34"/>
  <sheetViews>
    <sheetView workbookViewId="0">
      <selection activeCell="G7" sqref="G7"/>
    </sheetView>
  </sheetViews>
  <sheetFormatPr defaultRowHeight="15" x14ac:dyDescent="0.25"/>
  <cols>
    <col min="1" max="1" width="12.42578125" bestFit="1" customWidth="1"/>
    <col min="2" max="2" width="11.85546875" bestFit="1" customWidth="1"/>
    <col min="3" max="3" width="15.42578125" bestFit="1" customWidth="1"/>
    <col min="4" max="4" width="11.85546875" bestFit="1" customWidth="1"/>
    <col min="5" max="5" width="17.7109375" bestFit="1" customWidth="1"/>
    <col min="6" max="6" width="10.5703125" bestFit="1" customWidth="1"/>
    <col min="7" max="7" width="11.85546875" bestFit="1" customWidth="1"/>
    <col min="8" max="8" width="8.85546875" bestFit="1" customWidth="1"/>
    <col min="10" max="10" width="11.140625" customWidth="1"/>
  </cols>
  <sheetData>
    <row r="1" spans="1:8" x14ac:dyDescent="0.25">
      <c r="A1" s="4" t="s">
        <v>121</v>
      </c>
      <c r="B1" t="s">
        <v>86</v>
      </c>
    </row>
    <row r="3" spans="1:8" x14ac:dyDescent="0.25">
      <c r="A3" s="4" t="s">
        <v>27</v>
      </c>
      <c r="B3" t="s">
        <v>241</v>
      </c>
      <c r="C3" t="s">
        <v>240</v>
      </c>
      <c r="D3" t="s">
        <v>242</v>
      </c>
      <c r="E3" t="s">
        <v>243</v>
      </c>
      <c r="F3" t="s">
        <v>244</v>
      </c>
      <c r="G3" t="s">
        <v>245</v>
      </c>
      <c r="H3" t="s">
        <v>246</v>
      </c>
    </row>
    <row r="4" spans="1:8" x14ac:dyDescent="0.25">
      <c r="A4" s="5" t="s">
        <v>127</v>
      </c>
      <c r="B4">
        <v>2.16753707666108</v>
      </c>
      <c r="C4">
        <v>1.5769230769230769</v>
      </c>
      <c r="D4">
        <v>1</v>
      </c>
      <c r="E4">
        <v>1</v>
      </c>
      <c r="F4">
        <v>0</v>
      </c>
      <c r="G4">
        <v>0.88473646962790853</v>
      </c>
      <c r="H4">
        <v>1</v>
      </c>
    </row>
    <row r="5" spans="1:8" x14ac:dyDescent="0.25">
      <c r="A5" s="5" t="s">
        <v>130</v>
      </c>
      <c r="B5">
        <v>3.1046169383721902</v>
      </c>
      <c r="C5">
        <v>2.4615384615384617</v>
      </c>
      <c r="D5">
        <v>2</v>
      </c>
      <c r="E5">
        <v>2</v>
      </c>
      <c r="F5">
        <v>0</v>
      </c>
      <c r="G5">
        <v>0.88473646962790853</v>
      </c>
      <c r="H5">
        <v>2</v>
      </c>
    </row>
    <row r="6" spans="1:8" x14ac:dyDescent="0.25">
      <c r="A6" s="5" t="s">
        <v>133</v>
      </c>
      <c r="B6">
        <v>4.0709468205657604</v>
      </c>
      <c r="C6">
        <v>3.3846153846153846</v>
      </c>
      <c r="D6">
        <v>3</v>
      </c>
      <c r="E6">
        <v>3</v>
      </c>
      <c r="F6">
        <v>0</v>
      </c>
      <c r="G6">
        <v>0.88473646962790853</v>
      </c>
      <c r="H6">
        <v>3</v>
      </c>
    </row>
    <row r="7" spans="1:8" x14ac:dyDescent="0.25">
      <c r="A7" s="5" t="s">
        <v>134</v>
      </c>
      <c r="B7">
        <v>5.00963449499221</v>
      </c>
      <c r="C7">
        <v>3.8846153846153846</v>
      </c>
      <c r="D7">
        <v>10</v>
      </c>
      <c r="E7">
        <v>4</v>
      </c>
      <c r="F7">
        <v>3</v>
      </c>
      <c r="G7">
        <v>0.88473646962790853</v>
      </c>
      <c r="H7">
        <v>4</v>
      </c>
    </row>
    <row r="8" spans="1:8" x14ac:dyDescent="0.25">
      <c r="A8" s="5" t="s">
        <v>131</v>
      </c>
      <c r="B8">
        <v>4.8155578021165404</v>
      </c>
      <c r="C8">
        <v>5.4230769230769234</v>
      </c>
      <c r="D8">
        <v>8</v>
      </c>
      <c r="E8">
        <v>6</v>
      </c>
      <c r="F8">
        <v>1</v>
      </c>
      <c r="G8">
        <v>0.88473646962790853</v>
      </c>
      <c r="H8">
        <v>5</v>
      </c>
    </row>
    <row r="9" spans="1:8" x14ac:dyDescent="0.25">
      <c r="A9" s="5" t="s">
        <v>135</v>
      </c>
      <c r="B9">
        <v>4.6414756526268901</v>
      </c>
      <c r="C9">
        <v>5.384615384615385</v>
      </c>
      <c r="D9">
        <v>5</v>
      </c>
      <c r="E9">
        <v>5</v>
      </c>
      <c r="F9">
        <v>0</v>
      </c>
      <c r="G9">
        <v>0.88473646962790853</v>
      </c>
      <c r="H9">
        <v>6</v>
      </c>
    </row>
    <row r="10" spans="1:8" x14ac:dyDescent="0.25">
      <c r="A10" s="5" t="s">
        <v>132</v>
      </c>
      <c r="B10">
        <v>4.8169373660429304</v>
      </c>
      <c r="C10">
        <v>6.8461538461538458</v>
      </c>
      <c r="D10">
        <v>9</v>
      </c>
      <c r="E10">
        <v>7</v>
      </c>
      <c r="F10">
        <v>1</v>
      </c>
      <c r="G10">
        <v>0.88473646962790853</v>
      </c>
      <c r="H10">
        <v>7</v>
      </c>
    </row>
    <row r="11" spans="1:8" x14ac:dyDescent="0.25">
      <c r="A11" s="5" t="s">
        <v>136</v>
      </c>
      <c r="B11">
        <v>4.7471604313498101</v>
      </c>
      <c r="C11">
        <v>8.8076923076923084</v>
      </c>
      <c r="D11">
        <v>6</v>
      </c>
      <c r="E11">
        <v>10</v>
      </c>
      <c r="F11">
        <v>2</v>
      </c>
      <c r="G11">
        <v>0.88473646962790853</v>
      </c>
      <c r="H11">
        <v>8</v>
      </c>
    </row>
    <row r="12" spans="1:8" x14ac:dyDescent="0.25">
      <c r="A12" s="5" t="s">
        <v>137</v>
      </c>
      <c r="B12">
        <v>4.7637043183719596</v>
      </c>
      <c r="C12">
        <v>8.7307692307692299</v>
      </c>
      <c r="D12">
        <v>7</v>
      </c>
      <c r="E12">
        <v>9</v>
      </c>
      <c r="F12">
        <v>1</v>
      </c>
      <c r="G12">
        <v>0.88473646962790853</v>
      </c>
      <c r="H12">
        <v>9</v>
      </c>
    </row>
    <row r="13" spans="1:8" x14ac:dyDescent="0.25">
      <c r="A13" s="5" t="s">
        <v>138</v>
      </c>
      <c r="B13">
        <v>4.2098927989796504</v>
      </c>
      <c r="C13">
        <v>8.5</v>
      </c>
      <c r="D13">
        <v>4</v>
      </c>
      <c r="E13">
        <v>8</v>
      </c>
      <c r="F13">
        <v>2</v>
      </c>
      <c r="G13">
        <v>0.88473646962790853</v>
      </c>
      <c r="H13">
        <v>10</v>
      </c>
    </row>
    <row r="14" spans="1:8" x14ac:dyDescent="0.25">
      <c r="A14" s="5" t="s">
        <v>139</v>
      </c>
      <c r="B14">
        <v>2.1269954637560202</v>
      </c>
      <c r="C14">
        <v>1.5769230769230769</v>
      </c>
      <c r="D14">
        <v>1</v>
      </c>
      <c r="E14">
        <v>1</v>
      </c>
      <c r="F14">
        <v>0</v>
      </c>
      <c r="G14">
        <v>0.88473646962790853</v>
      </c>
      <c r="H14">
        <v>1</v>
      </c>
    </row>
    <row r="15" spans="1:8" x14ac:dyDescent="0.25">
      <c r="A15" s="5" t="s">
        <v>128</v>
      </c>
      <c r="B15">
        <v>2.7596209841446999</v>
      </c>
      <c r="C15">
        <v>2.6923076923076925</v>
      </c>
      <c r="D15">
        <v>2</v>
      </c>
      <c r="E15">
        <v>2</v>
      </c>
      <c r="F15">
        <v>0</v>
      </c>
      <c r="G15">
        <v>0.88473646962790853</v>
      </c>
      <c r="H15">
        <v>2</v>
      </c>
    </row>
    <row r="16" spans="1:8" x14ac:dyDescent="0.25">
      <c r="A16" s="5" t="s">
        <v>140</v>
      </c>
      <c r="B16">
        <v>3.3810580167354498</v>
      </c>
      <c r="C16">
        <v>3.4230769230769229</v>
      </c>
      <c r="D16">
        <v>3</v>
      </c>
      <c r="E16">
        <v>3</v>
      </c>
      <c r="F16">
        <v>0</v>
      </c>
      <c r="G16">
        <v>0.88473646962790853</v>
      </c>
      <c r="H16">
        <v>3</v>
      </c>
    </row>
    <row r="17" spans="1:8" x14ac:dyDescent="0.25">
      <c r="A17" s="5" t="s">
        <v>141</v>
      </c>
      <c r="B17">
        <v>3.7220473925356599</v>
      </c>
      <c r="C17">
        <v>4.0769230769230766</v>
      </c>
      <c r="D17">
        <v>7</v>
      </c>
      <c r="E17">
        <v>4</v>
      </c>
      <c r="F17">
        <v>1.5</v>
      </c>
      <c r="G17">
        <v>0.88473646962790853</v>
      </c>
      <c r="H17">
        <v>4</v>
      </c>
    </row>
    <row r="18" spans="1:8" x14ac:dyDescent="0.25">
      <c r="A18" s="5" t="s">
        <v>142</v>
      </c>
      <c r="B18">
        <v>3.4953594781301298</v>
      </c>
      <c r="C18">
        <v>5.3076923076923075</v>
      </c>
      <c r="D18">
        <v>4</v>
      </c>
      <c r="E18">
        <v>6</v>
      </c>
      <c r="F18">
        <v>1</v>
      </c>
      <c r="G18">
        <v>0.88473646962790853</v>
      </c>
      <c r="H18">
        <v>5</v>
      </c>
    </row>
    <row r="19" spans="1:8" x14ac:dyDescent="0.25">
      <c r="A19" s="5" t="s">
        <v>143</v>
      </c>
      <c r="B19">
        <v>3.6741751246223799</v>
      </c>
      <c r="C19">
        <v>5</v>
      </c>
      <c r="D19">
        <v>6</v>
      </c>
      <c r="E19">
        <v>5</v>
      </c>
      <c r="F19">
        <v>0.5</v>
      </c>
      <c r="G19">
        <v>0.88473646962790853</v>
      </c>
      <c r="H19">
        <v>6</v>
      </c>
    </row>
    <row r="20" spans="1:8" x14ac:dyDescent="0.25">
      <c r="A20" s="5" t="s">
        <v>144</v>
      </c>
      <c r="B20">
        <v>3.7748858102618001</v>
      </c>
      <c r="C20">
        <v>6.7307692307692308</v>
      </c>
      <c r="D20">
        <v>8</v>
      </c>
      <c r="E20">
        <v>7</v>
      </c>
      <c r="F20">
        <v>0.5</v>
      </c>
      <c r="G20">
        <v>0.88473646962790853</v>
      </c>
      <c r="H20">
        <v>7</v>
      </c>
    </row>
    <row r="21" spans="1:8" x14ac:dyDescent="0.25">
      <c r="A21" s="5" t="s">
        <v>145</v>
      </c>
      <c r="B21">
        <v>3.9143774986565898</v>
      </c>
      <c r="C21">
        <v>8.4615384615384617</v>
      </c>
      <c r="D21">
        <v>9</v>
      </c>
      <c r="E21">
        <v>8</v>
      </c>
      <c r="F21">
        <v>0.5</v>
      </c>
      <c r="G21">
        <v>0.88473646962790853</v>
      </c>
      <c r="H21">
        <v>8</v>
      </c>
    </row>
    <row r="22" spans="1:8" x14ac:dyDescent="0.25">
      <c r="A22" s="5" t="s">
        <v>146</v>
      </c>
      <c r="B22">
        <v>3.9802524145988101</v>
      </c>
      <c r="C22">
        <v>8.9615384615384617</v>
      </c>
      <c r="D22">
        <v>10</v>
      </c>
      <c r="E22">
        <v>10</v>
      </c>
      <c r="F22">
        <v>0</v>
      </c>
      <c r="G22">
        <v>0.88473646962790853</v>
      </c>
      <c r="H22">
        <v>9</v>
      </c>
    </row>
    <row r="23" spans="1:8" x14ac:dyDescent="0.25">
      <c r="A23" s="5" t="s">
        <v>155</v>
      </c>
      <c r="B23">
        <v>3.65898607536396</v>
      </c>
      <c r="C23">
        <v>8.7307692307692299</v>
      </c>
      <c r="D23">
        <v>5</v>
      </c>
      <c r="E23">
        <v>9</v>
      </c>
      <c r="F23">
        <v>2</v>
      </c>
      <c r="G23">
        <v>0.88473646962790853</v>
      </c>
      <c r="H23">
        <v>10</v>
      </c>
    </row>
    <row r="24" spans="1:8" x14ac:dyDescent="0.25">
      <c r="A24" s="5" t="s">
        <v>147</v>
      </c>
      <c r="B24">
        <v>1.63708643446392</v>
      </c>
      <c r="C24">
        <v>1.6923076923076923</v>
      </c>
      <c r="D24">
        <v>1</v>
      </c>
      <c r="E24">
        <v>1</v>
      </c>
      <c r="F24">
        <v>0</v>
      </c>
      <c r="G24">
        <v>0.88473646962790853</v>
      </c>
      <c r="H24">
        <v>1</v>
      </c>
    </row>
    <row r="25" spans="1:8" x14ac:dyDescent="0.25">
      <c r="A25" s="5" t="s">
        <v>148</v>
      </c>
      <c r="B25">
        <v>2.44814100940693</v>
      </c>
      <c r="C25">
        <v>2.8076923076923075</v>
      </c>
      <c r="D25">
        <v>2</v>
      </c>
      <c r="E25">
        <v>2</v>
      </c>
      <c r="F25">
        <v>0</v>
      </c>
      <c r="G25">
        <v>0.88473646962790853</v>
      </c>
      <c r="H25">
        <v>2</v>
      </c>
    </row>
    <row r="26" spans="1:8" x14ac:dyDescent="0.25">
      <c r="A26" s="5" t="s">
        <v>129</v>
      </c>
      <c r="B26">
        <v>3.8040117432535898</v>
      </c>
      <c r="C26">
        <v>3.1153846153846154</v>
      </c>
      <c r="D26">
        <v>3</v>
      </c>
      <c r="E26">
        <v>3</v>
      </c>
      <c r="F26">
        <v>0</v>
      </c>
      <c r="G26">
        <v>0.88473646962790853</v>
      </c>
      <c r="H26">
        <v>3</v>
      </c>
    </row>
    <row r="27" spans="1:8" x14ac:dyDescent="0.25">
      <c r="A27" s="5" t="s">
        <v>149</v>
      </c>
      <c r="B27">
        <v>5.6098050139362297</v>
      </c>
      <c r="C27">
        <v>4.2692307692307692</v>
      </c>
      <c r="D27">
        <v>6</v>
      </c>
      <c r="E27">
        <v>4</v>
      </c>
      <c r="F27">
        <v>1</v>
      </c>
      <c r="G27">
        <v>0.88473646962790853</v>
      </c>
      <c r="H27">
        <v>4</v>
      </c>
    </row>
    <row r="28" spans="1:8" x14ac:dyDescent="0.25">
      <c r="A28" s="5" t="s">
        <v>150</v>
      </c>
      <c r="B28">
        <v>6.1141652622381102</v>
      </c>
      <c r="C28">
        <v>5.2692307692307692</v>
      </c>
      <c r="D28">
        <v>9</v>
      </c>
      <c r="E28">
        <v>6</v>
      </c>
      <c r="F28">
        <v>1.5</v>
      </c>
      <c r="G28">
        <v>0.88473646962790853</v>
      </c>
      <c r="H28">
        <v>5</v>
      </c>
    </row>
    <row r="29" spans="1:8" x14ac:dyDescent="0.25">
      <c r="A29" s="5" t="s">
        <v>151</v>
      </c>
      <c r="B29">
        <v>6.0535753783445401</v>
      </c>
      <c r="C29">
        <v>5.1538461538461542</v>
      </c>
      <c r="D29">
        <v>8</v>
      </c>
      <c r="E29">
        <v>5</v>
      </c>
      <c r="F29">
        <v>1.5</v>
      </c>
      <c r="G29">
        <v>0.88473646962790853</v>
      </c>
      <c r="H29">
        <v>6</v>
      </c>
    </row>
    <row r="30" spans="1:8" x14ac:dyDescent="0.25">
      <c r="A30" s="5" t="s">
        <v>152</v>
      </c>
      <c r="B30">
        <v>6.1751236847401296</v>
      </c>
      <c r="C30">
        <v>6.615384615384615</v>
      </c>
      <c r="D30">
        <v>10</v>
      </c>
      <c r="E30">
        <v>7</v>
      </c>
      <c r="F30">
        <v>1.5</v>
      </c>
      <c r="G30">
        <v>0.88473646962790853</v>
      </c>
      <c r="H30">
        <v>7</v>
      </c>
    </row>
    <row r="31" spans="1:8" x14ac:dyDescent="0.25">
      <c r="A31" s="5" t="s">
        <v>153</v>
      </c>
      <c r="B31">
        <v>5.8160472654821902</v>
      </c>
      <c r="C31">
        <v>8.6923076923076916</v>
      </c>
      <c r="D31">
        <v>7</v>
      </c>
      <c r="E31">
        <v>9</v>
      </c>
      <c r="F31">
        <v>1</v>
      </c>
      <c r="G31">
        <v>0.88473646962790853</v>
      </c>
      <c r="H31">
        <v>8</v>
      </c>
    </row>
    <row r="32" spans="1:8" x14ac:dyDescent="0.25">
      <c r="A32" s="5" t="s">
        <v>154</v>
      </c>
      <c r="B32">
        <v>5.5513785927583097</v>
      </c>
      <c r="C32">
        <v>9.1538461538461533</v>
      </c>
      <c r="D32">
        <v>5</v>
      </c>
      <c r="E32">
        <v>10</v>
      </c>
      <c r="F32">
        <v>2.5</v>
      </c>
      <c r="G32">
        <v>0.88473646962790853</v>
      </c>
      <c r="H32">
        <v>9</v>
      </c>
    </row>
    <row r="33" spans="1:8" x14ac:dyDescent="0.25">
      <c r="A33" s="5" t="s">
        <v>198</v>
      </c>
      <c r="B33">
        <v>4.1463703057165198</v>
      </c>
      <c r="C33">
        <v>8.2307692307692299</v>
      </c>
      <c r="D33">
        <v>4</v>
      </c>
      <c r="E33">
        <v>8</v>
      </c>
      <c r="F33">
        <v>2</v>
      </c>
      <c r="G33">
        <v>0.88473646962790853</v>
      </c>
      <c r="H33">
        <v>10</v>
      </c>
    </row>
    <row r="34" spans="1:8" x14ac:dyDescent="0.25">
      <c r="A34" s="5" t="s">
        <v>28</v>
      </c>
      <c r="B34">
        <v>124.19092664922496</v>
      </c>
      <c r="C34">
        <v>164.96153846153845</v>
      </c>
      <c r="D34">
        <v>165</v>
      </c>
      <c r="E34">
        <v>165</v>
      </c>
      <c r="F34">
        <v>27</v>
      </c>
      <c r="G34">
        <v>26.542094088837271</v>
      </c>
      <c r="H34">
        <v>165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CA4A47-25E6-40AE-9631-3FB43D5C6FE5}">
  <dimension ref="A1:AB49"/>
  <sheetViews>
    <sheetView topLeftCell="F15" zoomScale="70" zoomScaleNormal="70" workbookViewId="0">
      <selection activeCell="Q50" sqref="Q50"/>
    </sheetView>
  </sheetViews>
  <sheetFormatPr defaultRowHeight="15" x14ac:dyDescent="0.25"/>
  <cols>
    <col min="1" max="1" width="15" bestFit="1" customWidth="1"/>
    <col min="2" max="2" width="6.42578125" bestFit="1" customWidth="1"/>
    <col min="3" max="10" width="6.85546875" bestFit="1" customWidth="1"/>
    <col min="11" max="11" width="7.85546875" bestFit="1" customWidth="1"/>
    <col min="12" max="12" width="15.7109375" customWidth="1"/>
    <col min="13" max="14" width="6.85546875" bestFit="1" customWidth="1"/>
    <col min="15" max="15" width="16.28515625" bestFit="1" customWidth="1"/>
    <col min="16" max="16" width="13.42578125" bestFit="1" customWidth="1"/>
    <col min="17" max="17" width="15.7109375" bestFit="1" customWidth="1"/>
    <col min="18" max="18" width="17.42578125" bestFit="1" customWidth="1"/>
    <col min="19" max="19" width="24.85546875" bestFit="1" customWidth="1"/>
    <col min="20" max="20" width="19.7109375" bestFit="1" customWidth="1"/>
    <col min="21" max="21" width="27.7109375" bestFit="1" customWidth="1"/>
    <col min="22" max="22" width="18.140625" bestFit="1" customWidth="1"/>
    <col min="23" max="23" width="18.28515625" bestFit="1" customWidth="1"/>
  </cols>
  <sheetData>
    <row r="1" spans="1:12" ht="18.75" x14ac:dyDescent="0.3">
      <c r="A1" s="35" t="s">
        <v>164</v>
      </c>
    </row>
    <row r="3" spans="1:12" ht="35.25" customHeight="1" x14ac:dyDescent="0.25">
      <c r="A3" s="4" t="s">
        <v>121</v>
      </c>
      <c r="B3" t="s">
        <v>56</v>
      </c>
      <c r="C3" t="s">
        <v>57</v>
      </c>
      <c r="D3" t="s">
        <v>58</v>
      </c>
      <c r="E3" t="s">
        <v>59</v>
      </c>
      <c r="F3" t="s">
        <v>60</v>
      </c>
      <c r="G3" t="s">
        <v>61</v>
      </c>
      <c r="H3" t="s">
        <v>62</v>
      </c>
      <c r="I3" t="s">
        <v>63</v>
      </c>
      <c r="J3" t="s">
        <v>64</v>
      </c>
      <c r="K3" t="s">
        <v>65</v>
      </c>
    </row>
    <row r="4" spans="1:12" x14ac:dyDescent="0.25">
      <c r="A4" s="5">
        <v>1</v>
      </c>
      <c r="B4" s="3">
        <v>1.5769230769230769</v>
      </c>
      <c r="C4" s="3">
        <v>2.4615384615384617</v>
      </c>
      <c r="D4" s="3">
        <v>3.3846153846153846</v>
      </c>
      <c r="E4" s="3">
        <v>3.8846153846153846</v>
      </c>
      <c r="F4" s="3">
        <v>5.4230769230769234</v>
      </c>
      <c r="G4" s="3">
        <v>5.384615384615385</v>
      </c>
      <c r="H4" s="3">
        <v>6.8461538461538458</v>
      </c>
      <c r="I4" s="3">
        <v>8.8076923076923084</v>
      </c>
      <c r="J4" s="3">
        <v>8.7307692307692299</v>
      </c>
      <c r="K4" s="3">
        <v>8.5</v>
      </c>
      <c r="L4" s="13"/>
    </row>
    <row r="5" spans="1:12" x14ac:dyDescent="0.25">
      <c r="A5" s="5">
        <v>2</v>
      </c>
      <c r="B5" s="3">
        <v>1.5769230769230769</v>
      </c>
      <c r="C5" s="3">
        <v>2.6923076923076925</v>
      </c>
      <c r="D5" s="3">
        <v>3.4230769230769229</v>
      </c>
      <c r="E5" s="3">
        <v>4.0769230769230766</v>
      </c>
      <c r="F5" s="3">
        <v>5.3076923076923075</v>
      </c>
      <c r="G5" s="3">
        <v>5</v>
      </c>
      <c r="H5" s="3">
        <v>6.7307692307692308</v>
      </c>
      <c r="I5" s="3">
        <v>8.4615384615384617</v>
      </c>
      <c r="J5" s="3">
        <v>8.9615384615384617</v>
      </c>
      <c r="K5" s="3">
        <v>8.7307692307692299</v>
      </c>
      <c r="L5" s="13"/>
    </row>
    <row r="6" spans="1:12" x14ac:dyDescent="0.25">
      <c r="A6" s="5">
        <v>3</v>
      </c>
      <c r="B6" s="3">
        <v>1.6923076923076923</v>
      </c>
      <c r="C6" s="3">
        <v>2.8076923076923075</v>
      </c>
      <c r="D6" s="3">
        <v>3.1153846153846154</v>
      </c>
      <c r="E6" s="3">
        <v>4.2692307692307692</v>
      </c>
      <c r="F6" s="3">
        <v>5.2692307692307692</v>
      </c>
      <c r="G6" s="3">
        <v>5.1538461538461542</v>
      </c>
      <c r="H6" s="3">
        <v>6.615384615384615</v>
      </c>
      <c r="I6" s="3">
        <v>8.6923076923076916</v>
      </c>
      <c r="J6" s="3">
        <v>9.1538461538461533</v>
      </c>
      <c r="K6" s="3">
        <v>8.2307692307692299</v>
      </c>
      <c r="L6" s="13"/>
    </row>
    <row r="7" spans="1:12" x14ac:dyDescent="0.25">
      <c r="A7" s="5" t="s">
        <v>28</v>
      </c>
      <c r="B7" s="3">
        <v>1.6153846153846154</v>
      </c>
      <c r="C7" s="3">
        <v>2.6538461538461537</v>
      </c>
      <c r="D7" s="3">
        <v>3.3076923076923075</v>
      </c>
      <c r="E7" s="3">
        <v>4.0769230769230766</v>
      </c>
      <c r="F7" s="3">
        <v>5.333333333333333</v>
      </c>
      <c r="G7" s="3">
        <v>5.1794871794871797</v>
      </c>
      <c r="H7" s="3">
        <v>6.7307692307692308</v>
      </c>
      <c r="I7" s="3">
        <v>8.6538461538461533</v>
      </c>
      <c r="J7" s="3">
        <v>8.9487179487179489</v>
      </c>
      <c r="K7" s="3">
        <v>8.4871794871794872</v>
      </c>
      <c r="L7" s="13"/>
    </row>
    <row r="8" spans="1:12" x14ac:dyDescent="0.25">
      <c r="A8" s="5"/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</row>
    <row r="9" spans="1:12" ht="18.75" x14ac:dyDescent="0.3">
      <c r="A9" s="35" t="s">
        <v>176</v>
      </c>
      <c r="C9" s="27"/>
      <c r="D9" s="27"/>
    </row>
    <row r="10" spans="1:12" x14ac:dyDescent="0.25">
      <c r="C10" s="27"/>
      <c r="D10" s="27"/>
    </row>
    <row r="11" spans="1:12" x14ac:dyDescent="0.25">
      <c r="B11" t="s">
        <v>117</v>
      </c>
      <c r="C11" s="27"/>
      <c r="D11" s="27"/>
    </row>
    <row r="12" spans="1:12" x14ac:dyDescent="0.25">
      <c r="A12" t="s">
        <v>172</v>
      </c>
      <c r="B12">
        <f>AVERAGE(H20:H29)</f>
        <v>1</v>
      </c>
      <c r="C12" s="27"/>
      <c r="D12" s="27"/>
    </row>
    <row r="13" spans="1:12" x14ac:dyDescent="0.25">
      <c r="A13" t="s">
        <v>173</v>
      </c>
      <c r="B13">
        <f>AVERAGE(H30:H39)</f>
        <v>0.6</v>
      </c>
      <c r="C13" s="27"/>
      <c r="D13" s="27"/>
    </row>
    <row r="14" spans="1:12" x14ac:dyDescent="0.25">
      <c r="A14" t="s">
        <v>174</v>
      </c>
      <c r="B14">
        <f>AVERAGE(H40:H49)</f>
        <v>1.1000000000000001</v>
      </c>
      <c r="C14" s="27"/>
      <c r="D14" s="27"/>
    </row>
    <row r="15" spans="1:12" x14ac:dyDescent="0.25">
      <c r="A15" t="s">
        <v>175</v>
      </c>
      <c r="B15" s="3">
        <f>AVERAGE(H20:H49)</f>
        <v>0.9</v>
      </c>
      <c r="C15" s="27"/>
      <c r="D15" s="27"/>
    </row>
    <row r="16" spans="1:12" x14ac:dyDescent="0.25">
      <c r="C16" s="27"/>
      <c r="D16" s="27"/>
    </row>
    <row r="17" spans="1:28" ht="18.75" x14ac:dyDescent="0.3">
      <c r="A17" s="35" t="s">
        <v>165</v>
      </c>
      <c r="N17" s="35" t="s">
        <v>169</v>
      </c>
    </row>
    <row r="19" spans="1:28" ht="39" customHeight="1" x14ac:dyDescent="0.25">
      <c r="A19" s="2" t="s">
        <v>160</v>
      </c>
      <c r="B19" s="36" t="s">
        <v>121</v>
      </c>
      <c r="C19" s="36" t="s">
        <v>161</v>
      </c>
      <c r="D19" s="37" t="s">
        <v>126</v>
      </c>
      <c r="E19" s="2" t="s">
        <v>158</v>
      </c>
      <c r="F19" s="2" t="s">
        <v>125</v>
      </c>
      <c r="G19" s="2" t="s">
        <v>159</v>
      </c>
      <c r="H19" s="2" t="s">
        <v>162</v>
      </c>
      <c r="I19" s="2" t="s">
        <v>117</v>
      </c>
    </row>
    <row r="20" spans="1:28" x14ac:dyDescent="0.25">
      <c r="A20" t="s">
        <v>127</v>
      </c>
      <c r="B20" t="s">
        <v>118</v>
      </c>
      <c r="C20">
        <v>1</v>
      </c>
      <c r="D20" s="34">
        <v>2.16753707666108</v>
      </c>
      <c r="E20" s="3">
        <v>1.5769230769230769</v>
      </c>
      <c r="F20" s="25">
        <f t="shared" ref="F20:F29" si="0">_xlfn.RANK.AVG(D20,$D$20:$D$29,1)</f>
        <v>1</v>
      </c>
      <c r="G20" s="25">
        <f t="shared" ref="G20:G29" si="1">_xlfn.RANK.AVG(E20,$E$20:$E$29,1)</f>
        <v>1</v>
      </c>
      <c r="H20">
        <f>_xlfn.STDEV.P(TableCICAScoresRanking[[#This Row],[CICA ranking]],TableCICAScoresRanking[[#This Row],[Participant Ranking]])</f>
        <v>0</v>
      </c>
      <c r="I20" s="3">
        <f>STDEVA(TableCICAScoresRanking[Ranking SD])</f>
        <v>0.88473646962790853</v>
      </c>
    </row>
    <row r="21" spans="1:28" ht="17.25" x14ac:dyDescent="0.3">
      <c r="A21" t="s">
        <v>130</v>
      </c>
      <c r="B21" t="s">
        <v>118</v>
      </c>
      <c r="C21">
        <v>2</v>
      </c>
      <c r="D21" s="34">
        <v>3.1046169383721902</v>
      </c>
      <c r="E21" s="3">
        <v>2.4615384615384617</v>
      </c>
      <c r="F21" s="25">
        <f t="shared" si="0"/>
        <v>2</v>
      </c>
      <c r="G21" s="25">
        <f t="shared" si="1"/>
        <v>2</v>
      </c>
      <c r="H21">
        <f>_xlfn.STDEV.P(TableCICAScoresRanking[[#This Row],[CICA ranking]],TableCICAScoresRanking[[#This Row],[Participant Ranking]])</f>
        <v>0</v>
      </c>
      <c r="I21" s="3">
        <f>STDEVA(TableCICAScoresRanking[Ranking SD])</f>
        <v>0.88473646962790853</v>
      </c>
      <c r="AB21" s="38"/>
    </row>
    <row r="22" spans="1:28" x14ac:dyDescent="0.25">
      <c r="A22" t="s">
        <v>133</v>
      </c>
      <c r="B22" t="s">
        <v>118</v>
      </c>
      <c r="C22">
        <v>3</v>
      </c>
      <c r="D22" s="34">
        <v>4.0709468205657604</v>
      </c>
      <c r="E22" s="3">
        <v>3.3846153846153846</v>
      </c>
      <c r="F22" s="25">
        <f t="shared" si="0"/>
        <v>3</v>
      </c>
      <c r="G22" s="25">
        <f t="shared" si="1"/>
        <v>3</v>
      </c>
      <c r="H22">
        <f>_xlfn.STDEV.P(TableCICAScoresRanking[[#This Row],[CICA ranking]],TableCICAScoresRanking[[#This Row],[Participant Ranking]])</f>
        <v>0</v>
      </c>
      <c r="I22" s="3">
        <f>STDEVA(TableCICAScoresRanking[Ranking SD])</f>
        <v>0.88473646962790853</v>
      </c>
    </row>
    <row r="23" spans="1:28" x14ac:dyDescent="0.25">
      <c r="A23" t="s">
        <v>134</v>
      </c>
      <c r="B23" t="s">
        <v>118</v>
      </c>
      <c r="C23">
        <v>4</v>
      </c>
      <c r="D23" s="34">
        <v>5.00963449499221</v>
      </c>
      <c r="E23" s="3">
        <v>3.8846153846153846</v>
      </c>
      <c r="F23" s="25">
        <f t="shared" si="0"/>
        <v>10</v>
      </c>
      <c r="G23" s="25">
        <f t="shared" si="1"/>
        <v>4</v>
      </c>
      <c r="H23">
        <f>_xlfn.STDEV.P(TableCICAScoresRanking[[#This Row],[CICA ranking]],TableCICAScoresRanking[[#This Row],[Participant Ranking]])</f>
        <v>3</v>
      </c>
      <c r="I23" s="3">
        <f>STDEVA(TableCICAScoresRanking[Ranking SD])</f>
        <v>0.88473646962790853</v>
      </c>
    </row>
    <row r="24" spans="1:28" x14ac:dyDescent="0.25">
      <c r="A24" t="s">
        <v>131</v>
      </c>
      <c r="B24" t="s">
        <v>118</v>
      </c>
      <c r="C24">
        <v>5</v>
      </c>
      <c r="D24" s="34">
        <v>4.8155578021165404</v>
      </c>
      <c r="E24" s="3">
        <v>5.4230769230769234</v>
      </c>
      <c r="F24" s="25">
        <f t="shared" si="0"/>
        <v>8</v>
      </c>
      <c r="G24" s="25">
        <f t="shared" si="1"/>
        <v>6</v>
      </c>
      <c r="H24">
        <f>_xlfn.STDEV.P(TableCICAScoresRanking[[#This Row],[CICA ranking]],TableCICAScoresRanking[[#This Row],[Participant Ranking]])</f>
        <v>1</v>
      </c>
      <c r="I24" s="3">
        <f>STDEVA(TableCICAScoresRanking[Ranking SD])</f>
        <v>0.88473646962790853</v>
      </c>
    </row>
    <row r="25" spans="1:28" x14ac:dyDescent="0.25">
      <c r="A25" t="s">
        <v>135</v>
      </c>
      <c r="B25" t="s">
        <v>118</v>
      </c>
      <c r="C25">
        <v>6</v>
      </c>
      <c r="D25" s="34">
        <v>4.6414756526268901</v>
      </c>
      <c r="E25" s="3">
        <v>5.384615384615385</v>
      </c>
      <c r="F25" s="25">
        <f t="shared" si="0"/>
        <v>5</v>
      </c>
      <c r="G25" s="25">
        <f t="shared" si="1"/>
        <v>5</v>
      </c>
      <c r="H25">
        <f>_xlfn.STDEV.P(TableCICAScoresRanking[[#This Row],[CICA ranking]],TableCICAScoresRanking[[#This Row],[Participant Ranking]])</f>
        <v>0</v>
      </c>
      <c r="I25" s="3">
        <f>STDEVA(TableCICAScoresRanking[Ranking SD])</f>
        <v>0.88473646962790853</v>
      </c>
    </row>
    <row r="26" spans="1:28" x14ac:dyDescent="0.25">
      <c r="A26" t="s">
        <v>132</v>
      </c>
      <c r="B26" t="s">
        <v>118</v>
      </c>
      <c r="C26">
        <v>7</v>
      </c>
      <c r="D26" s="34">
        <v>4.8169373660429304</v>
      </c>
      <c r="E26" s="3">
        <v>6.8461538461538458</v>
      </c>
      <c r="F26" s="25">
        <f t="shared" si="0"/>
        <v>9</v>
      </c>
      <c r="G26" s="25">
        <f t="shared" si="1"/>
        <v>7</v>
      </c>
      <c r="H26">
        <f>_xlfn.STDEV.P(TableCICAScoresRanking[[#This Row],[CICA ranking]],TableCICAScoresRanking[[#This Row],[Participant Ranking]])</f>
        <v>1</v>
      </c>
      <c r="I26" s="3">
        <f>STDEVA(TableCICAScoresRanking[Ranking SD])</f>
        <v>0.88473646962790853</v>
      </c>
    </row>
    <row r="27" spans="1:28" x14ac:dyDescent="0.25">
      <c r="A27" t="s">
        <v>136</v>
      </c>
      <c r="B27" t="s">
        <v>118</v>
      </c>
      <c r="C27">
        <v>8</v>
      </c>
      <c r="D27" s="34">
        <v>4.7471604313498101</v>
      </c>
      <c r="E27" s="3">
        <v>8.8076923076923084</v>
      </c>
      <c r="F27" s="25">
        <f t="shared" si="0"/>
        <v>6</v>
      </c>
      <c r="G27" s="25">
        <f t="shared" si="1"/>
        <v>10</v>
      </c>
      <c r="H27">
        <f>_xlfn.STDEV.P(TableCICAScoresRanking[[#This Row],[CICA ranking]],TableCICAScoresRanking[[#This Row],[Participant Ranking]])</f>
        <v>2</v>
      </c>
      <c r="I27" s="3">
        <f>STDEVA(TableCICAScoresRanking[Ranking SD])</f>
        <v>0.88473646962790853</v>
      </c>
    </row>
    <row r="28" spans="1:28" x14ac:dyDescent="0.25">
      <c r="A28" t="s">
        <v>137</v>
      </c>
      <c r="B28" t="s">
        <v>118</v>
      </c>
      <c r="C28">
        <v>9</v>
      </c>
      <c r="D28" s="34">
        <v>4.7637043183719596</v>
      </c>
      <c r="E28" s="3">
        <v>8.7307692307692299</v>
      </c>
      <c r="F28" s="25">
        <f t="shared" si="0"/>
        <v>7</v>
      </c>
      <c r="G28" s="25">
        <f t="shared" si="1"/>
        <v>9</v>
      </c>
      <c r="H28">
        <f>_xlfn.STDEV.P(TableCICAScoresRanking[[#This Row],[CICA ranking]],TableCICAScoresRanking[[#This Row],[Participant Ranking]])</f>
        <v>1</v>
      </c>
      <c r="I28" s="3">
        <f>STDEVA(TableCICAScoresRanking[Ranking SD])</f>
        <v>0.88473646962790853</v>
      </c>
    </row>
    <row r="29" spans="1:28" x14ac:dyDescent="0.25">
      <c r="A29" t="s">
        <v>138</v>
      </c>
      <c r="B29" t="s">
        <v>118</v>
      </c>
      <c r="C29">
        <v>10</v>
      </c>
      <c r="D29" s="34">
        <v>4.2098927989796504</v>
      </c>
      <c r="E29" s="3">
        <v>8.5</v>
      </c>
      <c r="F29" s="25">
        <f t="shared" si="0"/>
        <v>4</v>
      </c>
      <c r="G29" s="25">
        <f t="shared" si="1"/>
        <v>8</v>
      </c>
      <c r="H29">
        <f>_xlfn.STDEV.P(TableCICAScoresRanking[[#This Row],[CICA ranking]],TableCICAScoresRanking[[#This Row],[Participant Ranking]])</f>
        <v>2</v>
      </c>
      <c r="I29" s="3">
        <f>STDEVA(TableCICAScoresRanking[Ranking SD])</f>
        <v>0.88473646962790853</v>
      </c>
    </row>
    <row r="30" spans="1:28" x14ac:dyDescent="0.25">
      <c r="A30" t="s">
        <v>139</v>
      </c>
      <c r="B30" t="s">
        <v>119</v>
      </c>
      <c r="C30">
        <v>1</v>
      </c>
      <c r="D30" s="34">
        <v>2.1269954637560202</v>
      </c>
      <c r="E30" s="3">
        <v>1.5769230769230769</v>
      </c>
      <c r="F30" s="25">
        <f t="shared" ref="F30:F39" si="2">_xlfn.RANK.AVG(D30,$D$30:$D$39,1)</f>
        <v>1</v>
      </c>
      <c r="G30" s="25">
        <f t="shared" ref="G30:G39" si="3">_xlfn.RANK.AVG(E30,$E$30:$E$39,1)</f>
        <v>1</v>
      </c>
      <c r="H30">
        <f>_xlfn.STDEV.P(TableCICAScoresRanking[[#This Row],[CICA ranking]],TableCICAScoresRanking[[#This Row],[Participant Ranking]])</f>
        <v>0</v>
      </c>
      <c r="I30" s="3">
        <f>STDEVA(TableCICAScoresRanking[Ranking SD])</f>
        <v>0.88473646962790853</v>
      </c>
    </row>
    <row r="31" spans="1:28" x14ac:dyDescent="0.25">
      <c r="A31" t="s">
        <v>128</v>
      </c>
      <c r="B31" t="s">
        <v>119</v>
      </c>
      <c r="C31">
        <v>2</v>
      </c>
      <c r="D31" s="34">
        <v>2.7596209841446999</v>
      </c>
      <c r="E31" s="3">
        <v>2.6923076923076925</v>
      </c>
      <c r="F31" s="25">
        <f t="shared" si="2"/>
        <v>2</v>
      </c>
      <c r="G31" s="25">
        <f t="shared" si="3"/>
        <v>2</v>
      </c>
      <c r="H31">
        <f>_xlfn.STDEV.P(TableCICAScoresRanking[[#This Row],[CICA ranking]],TableCICAScoresRanking[[#This Row],[Participant Ranking]])</f>
        <v>0</v>
      </c>
      <c r="I31" s="3">
        <f>STDEVA(TableCICAScoresRanking[Ranking SD])</f>
        <v>0.88473646962790853</v>
      </c>
    </row>
    <row r="32" spans="1:28" x14ac:dyDescent="0.25">
      <c r="A32" t="s">
        <v>140</v>
      </c>
      <c r="B32" t="s">
        <v>119</v>
      </c>
      <c r="C32">
        <v>3</v>
      </c>
      <c r="D32" s="34">
        <v>3.3810580167354498</v>
      </c>
      <c r="E32" s="3">
        <v>3.4230769230769229</v>
      </c>
      <c r="F32" s="25">
        <f t="shared" si="2"/>
        <v>3</v>
      </c>
      <c r="G32" s="25">
        <f t="shared" si="3"/>
        <v>3</v>
      </c>
      <c r="H32">
        <f>_xlfn.STDEV.P(TableCICAScoresRanking[[#This Row],[CICA ranking]],TableCICAScoresRanking[[#This Row],[Participant Ranking]])</f>
        <v>0</v>
      </c>
      <c r="I32" s="3">
        <f>STDEVA(TableCICAScoresRanking[Ranking SD])</f>
        <v>0.88473646962790853</v>
      </c>
    </row>
    <row r="33" spans="1:12" x14ac:dyDescent="0.25">
      <c r="A33" t="s">
        <v>141</v>
      </c>
      <c r="B33" t="s">
        <v>119</v>
      </c>
      <c r="C33">
        <v>4</v>
      </c>
      <c r="D33" s="34">
        <v>3.7220473925356599</v>
      </c>
      <c r="E33" s="3">
        <v>4.0769230769230766</v>
      </c>
      <c r="F33" s="25">
        <f t="shared" si="2"/>
        <v>7</v>
      </c>
      <c r="G33" s="25">
        <f t="shared" si="3"/>
        <v>4</v>
      </c>
      <c r="H33">
        <f>_xlfn.STDEV.P(TableCICAScoresRanking[[#This Row],[CICA ranking]],TableCICAScoresRanking[[#This Row],[Participant Ranking]])</f>
        <v>1.5</v>
      </c>
      <c r="I33" s="3">
        <f>STDEVA(TableCICAScoresRanking[Ranking SD])</f>
        <v>0.88473646962790853</v>
      </c>
    </row>
    <row r="34" spans="1:12" x14ac:dyDescent="0.25">
      <c r="A34" t="s">
        <v>142</v>
      </c>
      <c r="B34" t="s">
        <v>119</v>
      </c>
      <c r="C34">
        <v>5</v>
      </c>
      <c r="D34" s="34">
        <v>3.4953594781301298</v>
      </c>
      <c r="E34" s="3">
        <v>5.3076923076923075</v>
      </c>
      <c r="F34" s="25">
        <f t="shared" si="2"/>
        <v>4</v>
      </c>
      <c r="G34" s="25">
        <f t="shared" si="3"/>
        <v>6</v>
      </c>
      <c r="H34">
        <f>_xlfn.STDEV.P(TableCICAScoresRanking[[#This Row],[CICA ranking]],TableCICAScoresRanking[[#This Row],[Participant Ranking]])</f>
        <v>1</v>
      </c>
      <c r="I34" s="3">
        <f>STDEVA(TableCICAScoresRanking[Ranking SD])</f>
        <v>0.88473646962790853</v>
      </c>
    </row>
    <row r="35" spans="1:12" x14ac:dyDescent="0.25">
      <c r="A35" t="s">
        <v>143</v>
      </c>
      <c r="B35" t="s">
        <v>119</v>
      </c>
      <c r="C35">
        <v>6</v>
      </c>
      <c r="D35" s="34">
        <v>3.6741751246223799</v>
      </c>
      <c r="E35" s="3">
        <v>5</v>
      </c>
      <c r="F35" s="25">
        <f t="shared" si="2"/>
        <v>6</v>
      </c>
      <c r="G35" s="25">
        <f t="shared" si="3"/>
        <v>5</v>
      </c>
      <c r="H35">
        <f>_xlfn.STDEV.P(TableCICAScoresRanking[[#This Row],[CICA ranking]],TableCICAScoresRanking[[#This Row],[Participant Ranking]])</f>
        <v>0.5</v>
      </c>
      <c r="I35" s="3">
        <f>STDEVA(TableCICAScoresRanking[Ranking SD])</f>
        <v>0.88473646962790853</v>
      </c>
    </row>
    <row r="36" spans="1:12" x14ac:dyDescent="0.25">
      <c r="A36" t="s">
        <v>144</v>
      </c>
      <c r="B36" t="s">
        <v>119</v>
      </c>
      <c r="C36">
        <v>7</v>
      </c>
      <c r="D36" s="34">
        <v>3.7748858102618001</v>
      </c>
      <c r="E36" s="3">
        <v>6.7307692307692308</v>
      </c>
      <c r="F36" s="25">
        <f t="shared" si="2"/>
        <v>8</v>
      </c>
      <c r="G36" s="25">
        <f t="shared" si="3"/>
        <v>7</v>
      </c>
      <c r="H36">
        <f>_xlfn.STDEV.P(TableCICAScoresRanking[[#This Row],[CICA ranking]],TableCICAScoresRanking[[#This Row],[Participant Ranking]])</f>
        <v>0.5</v>
      </c>
      <c r="I36" s="3">
        <f>STDEVA(TableCICAScoresRanking[Ranking SD])</f>
        <v>0.88473646962790853</v>
      </c>
    </row>
    <row r="37" spans="1:12" x14ac:dyDescent="0.25">
      <c r="A37" t="s">
        <v>145</v>
      </c>
      <c r="B37" t="s">
        <v>119</v>
      </c>
      <c r="C37">
        <v>8</v>
      </c>
      <c r="D37" s="34">
        <v>3.9143774986565898</v>
      </c>
      <c r="E37" s="3">
        <v>8.4615384615384617</v>
      </c>
      <c r="F37" s="25">
        <f t="shared" si="2"/>
        <v>9</v>
      </c>
      <c r="G37" s="25">
        <f t="shared" si="3"/>
        <v>8</v>
      </c>
      <c r="H37">
        <f>_xlfn.STDEV.P(TableCICAScoresRanking[[#This Row],[CICA ranking]],TableCICAScoresRanking[[#This Row],[Participant Ranking]])</f>
        <v>0.5</v>
      </c>
      <c r="I37" s="3">
        <f>STDEVA(TableCICAScoresRanking[Ranking SD])</f>
        <v>0.88473646962790853</v>
      </c>
    </row>
    <row r="38" spans="1:12" x14ac:dyDescent="0.25">
      <c r="A38" t="s">
        <v>146</v>
      </c>
      <c r="B38" t="s">
        <v>119</v>
      </c>
      <c r="C38">
        <v>9</v>
      </c>
      <c r="D38" s="34">
        <v>3.9802524145988101</v>
      </c>
      <c r="E38" s="3">
        <v>8.9615384615384617</v>
      </c>
      <c r="F38" s="25">
        <f t="shared" si="2"/>
        <v>10</v>
      </c>
      <c r="G38" s="25">
        <f t="shared" si="3"/>
        <v>10</v>
      </c>
      <c r="H38">
        <f>_xlfn.STDEV.P(TableCICAScoresRanking[[#This Row],[CICA ranking]],TableCICAScoresRanking[[#This Row],[Participant Ranking]])</f>
        <v>0</v>
      </c>
      <c r="I38" s="3">
        <f>STDEVA(TableCICAScoresRanking[Ranking SD])</f>
        <v>0.88473646962790853</v>
      </c>
      <c r="J38" s="3"/>
      <c r="K38" s="3"/>
      <c r="L38" s="3"/>
    </row>
    <row r="39" spans="1:12" x14ac:dyDescent="0.25">
      <c r="A39" t="s">
        <v>155</v>
      </c>
      <c r="B39" t="s">
        <v>119</v>
      </c>
      <c r="C39">
        <v>10</v>
      </c>
      <c r="D39" s="34">
        <v>3.65898607536396</v>
      </c>
      <c r="E39" s="3">
        <v>8.7307692307692299</v>
      </c>
      <c r="F39" s="25">
        <f t="shared" si="2"/>
        <v>5</v>
      </c>
      <c r="G39" s="25">
        <f t="shared" si="3"/>
        <v>9</v>
      </c>
      <c r="H39">
        <f>_xlfn.STDEV.P(TableCICAScoresRanking[[#This Row],[CICA ranking]],TableCICAScoresRanking[[#This Row],[Participant Ranking]])</f>
        <v>2</v>
      </c>
      <c r="I39" s="3">
        <f>STDEVA(TableCICAScoresRanking[Ranking SD])</f>
        <v>0.88473646962790853</v>
      </c>
      <c r="J39" s="3"/>
      <c r="K39" s="3"/>
      <c r="L39" s="3"/>
    </row>
    <row r="40" spans="1:12" x14ac:dyDescent="0.25">
      <c r="A40" t="s">
        <v>147</v>
      </c>
      <c r="B40" t="s">
        <v>120</v>
      </c>
      <c r="C40">
        <v>1</v>
      </c>
      <c r="D40" s="34">
        <v>1.63708643446392</v>
      </c>
      <c r="E40" s="3">
        <v>1.6923076923076923</v>
      </c>
      <c r="F40" s="25">
        <f t="shared" ref="F40:F49" si="4">_xlfn.RANK.AVG(D40,$D$40:$D$49,1)</f>
        <v>1</v>
      </c>
      <c r="G40" s="25">
        <f t="shared" ref="G40:G49" si="5">_xlfn.RANK.AVG(E40,$E$40:$E$49,1)</f>
        <v>1</v>
      </c>
      <c r="H40">
        <f>_xlfn.STDEV.P(TableCICAScoresRanking[[#This Row],[CICA ranking]],TableCICAScoresRanking[[#This Row],[Participant Ranking]])</f>
        <v>0</v>
      </c>
      <c r="I40" s="3">
        <f>STDEVA(TableCICAScoresRanking[Ranking SD])</f>
        <v>0.88473646962790853</v>
      </c>
      <c r="J40" s="3"/>
      <c r="K40" s="13"/>
      <c r="L40" s="13"/>
    </row>
    <row r="41" spans="1:12" x14ac:dyDescent="0.25">
      <c r="A41" t="s">
        <v>148</v>
      </c>
      <c r="B41" t="s">
        <v>120</v>
      </c>
      <c r="C41">
        <v>2</v>
      </c>
      <c r="D41" s="34">
        <v>2.44814100940693</v>
      </c>
      <c r="E41" s="3">
        <v>2.8076923076923075</v>
      </c>
      <c r="F41" s="25">
        <f t="shared" si="4"/>
        <v>2</v>
      </c>
      <c r="G41" s="25">
        <f t="shared" si="5"/>
        <v>2</v>
      </c>
      <c r="H41">
        <f>_xlfn.STDEV.P(TableCICAScoresRanking[[#This Row],[CICA ranking]],TableCICAScoresRanking[[#This Row],[Participant Ranking]])</f>
        <v>0</v>
      </c>
      <c r="I41" s="3">
        <f>STDEVA(TableCICAScoresRanking[Ranking SD])</f>
        <v>0.88473646962790853</v>
      </c>
      <c r="J41" s="3"/>
      <c r="K41" s="3"/>
      <c r="L41" s="3"/>
    </row>
    <row r="42" spans="1:12" x14ac:dyDescent="0.25">
      <c r="A42" t="s">
        <v>129</v>
      </c>
      <c r="B42" t="s">
        <v>120</v>
      </c>
      <c r="C42">
        <v>3</v>
      </c>
      <c r="D42" s="34">
        <v>3.8040117432535898</v>
      </c>
      <c r="E42" s="3">
        <v>3.1153846153846154</v>
      </c>
      <c r="F42" s="25">
        <f t="shared" si="4"/>
        <v>3</v>
      </c>
      <c r="G42" s="25">
        <f t="shared" si="5"/>
        <v>3</v>
      </c>
      <c r="H42">
        <f>_xlfn.STDEV.P(TableCICAScoresRanking[[#This Row],[CICA ranking]],TableCICAScoresRanking[[#This Row],[Participant Ranking]])</f>
        <v>0</v>
      </c>
      <c r="I42" s="3">
        <f>STDEVA(TableCICAScoresRanking[Ranking SD])</f>
        <v>0.88473646962790853</v>
      </c>
    </row>
    <row r="43" spans="1:12" x14ac:dyDescent="0.25">
      <c r="A43" t="s">
        <v>149</v>
      </c>
      <c r="B43" t="s">
        <v>120</v>
      </c>
      <c r="C43">
        <v>4</v>
      </c>
      <c r="D43" s="34">
        <v>5.6098050139362297</v>
      </c>
      <c r="E43" s="3">
        <v>4.2692307692307692</v>
      </c>
      <c r="F43" s="25">
        <f t="shared" si="4"/>
        <v>6</v>
      </c>
      <c r="G43" s="25">
        <f t="shared" si="5"/>
        <v>4</v>
      </c>
      <c r="H43">
        <f>_xlfn.STDEV.P(TableCICAScoresRanking[[#This Row],[CICA ranking]],TableCICAScoresRanking[[#This Row],[Participant Ranking]])</f>
        <v>1</v>
      </c>
      <c r="I43" s="3">
        <f>STDEVA(TableCICAScoresRanking[Ranking SD])</f>
        <v>0.88473646962790853</v>
      </c>
    </row>
    <row r="44" spans="1:12" x14ac:dyDescent="0.25">
      <c r="A44" t="s">
        <v>150</v>
      </c>
      <c r="B44" t="s">
        <v>120</v>
      </c>
      <c r="C44">
        <v>5</v>
      </c>
      <c r="D44" s="34">
        <v>6.1141652622381102</v>
      </c>
      <c r="E44" s="3">
        <v>5.2692307692307692</v>
      </c>
      <c r="F44" s="25">
        <f t="shared" si="4"/>
        <v>9</v>
      </c>
      <c r="G44" s="25">
        <f t="shared" si="5"/>
        <v>6</v>
      </c>
      <c r="H44">
        <f>_xlfn.STDEV.P(TableCICAScoresRanking[[#This Row],[CICA ranking]],TableCICAScoresRanking[[#This Row],[Participant Ranking]])</f>
        <v>1.5</v>
      </c>
      <c r="I44" s="3">
        <f>STDEVA(TableCICAScoresRanking[Ranking SD])</f>
        <v>0.88473646962790853</v>
      </c>
    </row>
    <row r="45" spans="1:12" x14ac:dyDescent="0.25">
      <c r="A45" t="s">
        <v>151</v>
      </c>
      <c r="B45" t="s">
        <v>120</v>
      </c>
      <c r="C45">
        <v>6</v>
      </c>
      <c r="D45" s="34">
        <v>6.0535753783445401</v>
      </c>
      <c r="E45" s="3">
        <v>5.1538461538461542</v>
      </c>
      <c r="F45" s="25">
        <f t="shared" si="4"/>
        <v>8</v>
      </c>
      <c r="G45" s="25">
        <f t="shared" si="5"/>
        <v>5</v>
      </c>
      <c r="H45">
        <f>_xlfn.STDEV.P(TableCICAScoresRanking[[#This Row],[CICA ranking]],TableCICAScoresRanking[[#This Row],[Participant Ranking]])</f>
        <v>1.5</v>
      </c>
      <c r="I45" s="3">
        <f>STDEVA(TableCICAScoresRanking[Ranking SD])</f>
        <v>0.88473646962790853</v>
      </c>
    </row>
    <row r="46" spans="1:12" x14ac:dyDescent="0.25">
      <c r="A46" t="s">
        <v>152</v>
      </c>
      <c r="B46" t="s">
        <v>120</v>
      </c>
      <c r="C46">
        <v>7</v>
      </c>
      <c r="D46" s="34">
        <v>6.1751236847401296</v>
      </c>
      <c r="E46" s="3">
        <v>6.615384615384615</v>
      </c>
      <c r="F46" s="25">
        <f t="shared" si="4"/>
        <v>10</v>
      </c>
      <c r="G46" s="25">
        <f t="shared" si="5"/>
        <v>7</v>
      </c>
      <c r="H46">
        <f>_xlfn.STDEV.P(TableCICAScoresRanking[[#This Row],[CICA ranking]],TableCICAScoresRanking[[#This Row],[Participant Ranking]])</f>
        <v>1.5</v>
      </c>
      <c r="I46" s="3">
        <f>STDEVA(TableCICAScoresRanking[Ranking SD])</f>
        <v>0.88473646962790853</v>
      </c>
    </row>
    <row r="47" spans="1:12" x14ac:dyDescent="0.25">
      <c r="A47" t="s">
        <v>153</v>
      </c>
      <c r="B47" t="s">
        <v>120</v>
      </c>
      <c r="C47">
        <v>8</v>
      </c>
      <c r="D47" s="34">
        <v>5.8160472654821902</v>
      </c>
      <c r="E47" s="3">
        <v>8.6923076923076916</v>
      </c>
      <c r="F47" s="25">
        <f t="shared" si="4"/>
        <v>7</v>
      </c>
      <c r="G47" s="25">
        <f t="shared" si="5"/>
        <v>9</v>
      </c>
      <c r="H47">
        <f>_xlfn.STDEV.P(TableCICAScoresRanking[[#This Row],[CICA ranking]],TableCICAScoresRanking[[#This Row],[Participant Ranking]])</f>
        <v>1</v>
      </c>
      <c r="I47" s="3">
        <f>STDEVA(TableCICAScoresRanking[Ranking SD])</f>
        <v>0.88473646962790853</v>
      </c>
    </row>
    <row r="48" spans="1:12" x14ac:dyDescent="0.25">
      <c r="A48" t="s">
        <v>154</v>
      </c>
      <c r="B48" t="s">
        <v>120</v>
      </c>
      <c r="C48">
        <v>9</v>
      </c>
      <c r="D48" s="34">
        <v>5.5513785927583097</v>
      </c>
      <c r="E48" s="3">
        <v>9.1538461538461533</v>
      </c>
      <c r="F48" s="25">
        <f t="shared" si="4"/>
        <v>5</v>
      </c>
      <c r="G48" s="25">
        <f t="shared" si="5"/>
        <v>10</v>
      </c>
      <c r="H48">
        <f>_xlfn.STDEV.P(TableCICAScoresRanking[[#This Row],[CICA ranking]],TableCICAScoresRanking[[#This Row],[Participant Ranking]])</f>
        <v>2.5</v>
      </c>
      <c r="I48" s="3">
        <f>STDEVA(TableCICAScoresRanking[Ranking SD])</f>
        <v>0.88473646962790853</v>
      </c>
    </row>
    <row r="49" spans="1:9" x14ac:dyDescent="0.25">
      <c r="A49" t="s">
        <v>198</v>
      </c>
      <c r="B49" t="s">
        <v>120</v>
      </c>
      <c r="C49">
        <v>10</v>
      </c>
      <c r="D49" s="34">
        <v>4.1463703057165198</v>
      </c>
      <c r="E49" s="3">
        <v>8.2307692307692299</v>
      </c>
      <c r="F49" s="25">
        <f t="shared" si="4"/>
        <v>4</v>
      </c>
      <c r="G49" s="25">
        <f t="shared" si="5"/>
        <v>8</v>
      </c>
      <c r="H49">
        <f>_xlfn.STDEV.P(TableCICAScoresRanking[[#This Row],[CICA ranking]],TableCICAScoresRanking[[#This Row],[Participant Ranking]])</f>
        <v>2</v>
      </c>
      <c r="I49" s="3">
        <f>STDEVA(TableCICAScoresRanking[Ranking SD])</f>
        <v>0.88473646962790853</v>
      </c>
    </row>
  </sheetData>
  <phoneticPr fontId="1" type="noConversion"/>
  <pageMargins left="0.7" right="0.7" top="0.75" bottom="0.75" header="0.3" footer="0.3"/>
  <drawing r:id="rId2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688FF9-83D1-47C2-9C23-BC9A0657EFC1}">
  <dimension ref="A4:V141"/>
  <sheetViews>
    <sheetView topLeftCell="B39" zoomScale="55" zoomScaleNormal="55" workbookViewId="0">
      <selection activeCell="D64" sqref="D64:D83"/>
    </sheetView>
  </sheetViews>
  <sheetFormatPr defaultRowHeight="15" x14ac:dyDescent="0.25"/>
  <cols>
    <col min="1" max="1" width="16.28515625" bestFit="1" customWidth="1"/>
    <col min="2" max="2" width="26.42578125" bestFit="1" customWidth="1"/>
    <col min="3" max="3" width="22.42578125" bestFit="1" customWidth="1"/>
    <col min="4" max="4" width="24.28515625" bestFit="1" customWidth="1"/>
    <col min="5" max="11" width="5.28515625" bestFit="1" customWidth="1"/>
    <col min="12" max="12" width="6.28515625" bestFit="1" customWidth="1"/>
    <col min="13" max="13" width="10.140625" bestFit="1" customWidth="1"/>
    <col min="14" max="20" width="11.7109375" bestFit="1" customWidth="1"/>
    <col min="21" max="21" width="10.7109375" bestFit="1" customWidth="1"/>
    <col min="22" max="23" width="11.7109375" bestFit="1" customWidth="1"/>
    <col min="24" max="24" width="15.140625" bestFit="1" customWidth="1"/>
    <col min="25" max="25" width="20.42578125" bestFit="1" customWidth="1"/>
  </cols>
  <sheetData>
    <row r="4" spans="1:4" x14ac:dyDescent="0.25">
      <c r="A4" s="4" t="s">
        <v>163</v>
      </c>
      <c r="B4" t="s">
        <v>168</v>
      </c>
      <c r="C4" t="s">
        <v>167</v>
      </c>
      <c r="D4" t="s">
        <v>156</v>
      </c>
    </row>
    <row r="5" spans="1:4" x14ac:dyDescent="0.25">
      <c r="A5" s="5">
        <v>1</v>
      </c>
      <c r="B5" s="13">
        <v>4.2307692307692308</v>
      </c>
      <c r="C5" s="3">
        <v>4.2719135213497372</v>
      </c>
      <c r="D5" s="13">
        <v>4.0542604535788618</v>
      </c>
    </row>
    <row r="6" spans="1:4" x14ac:dyDescent="0.25">
      <c r="A6" s="5">
        <v>2</v>
      </c>
      <c r="B6" s="13">
        <v>3.9615384615384617</v>
      </c>
      <c r="C6" s="3">
        <v>3.1608685878107403</v>
      </c>
      <c r="D6" s="13">
        <v>4.0542604535788618</v>
      </c>
    </row>
    <row r="7" spans="1:4" x14ac:dyDescent="0.25">
      <c r="A7" s="5">
        <v>3</v>
      </c>
      <c r="B7" s="13">
        <v>5.0384615384615383</v>
      </c>
      <c r="C7" s="3">
        <v>4.7299992515761042</v>
      </c>
      <c r="D7" s="13">
        <v>4.0542604535788618</v>
      </c>
    </row>
    <row r="8" spans="1:4" x14ac:dyDescent="0.25">
      <c r="A8" s="5" t="s">
        <v>28</v>
      </c>
      <c r="B8" s="52">
        <v>4.4102564102564106</v>
      </c>
      <c r="C8" s="13">
        <v>4.0542604535788618</v>
      </c>
      <c r="D8" s="3">
        <v>4.0542604535788591</v>
      </c>
    </row>
    <row r="11" spans="1:4" x14ac:dyDescent="0.25">
      <c r="C11" s="46" t="s">
        <v>298</v>
      </c>
      <c r="D11" s="46" t="s">
        <v>299</v>
      </c>
    </row>
    <row r="12" spans="1:4" x14ac:dyDescent="0.25">
      <c r="A12" s="45" t="s">
        <v>297</v>
      </c>
      <c r="C12" s="48" cm="1">
        <f t="array" ref="C12">_xlfn.MODE.MULT(Table1[Façade Variation])</f>
        <v>3</v>
      </c>
      <c r="D12" s="47">
        <f>COUNTIF(Table1[Façade Variation],C12)</f>
        <v>17</v>
      </c>
    </row>
    <row r="13" spans="1:4" x14ac:dyDescent="0.25">
      <c r="C13" s="25">
        <v>1</v>
      </c>
      <c r="D13" s="25">
        <f>COUNTIF(Table1[Façade Variation],C13)</f>
        <v>7</v>
      </c>
    </row>
    <row r="14" spans="1:4" x14ac:dyDescent="0.25">
      <c r="C14" s="25">
        <v>2</v>
      </c>
      <c r="D14" s="25">
        <f>COUNTIF(Table1[Façade Variation],C14)</f>
        <v>11</v>
      </c>
    </row>
    <row r="15" spans="1:4" x14ac:dyDescent="0.25">
      <c r="C15" s="25">
        <v>3</v>
      </c>
      <c r="D15" s="47">
        <f>COUNTIF(Table1[Façade Variation],C15)</f>
        <v>17</v>
      </c>
    </row>
    <row r="16" spans="1:4" x14ac:dyDescent="0.25">
      <c r="C16" s="25">
        <v>4</v>
      </c>
      <c r="D16" s="25">
        <f>COUNTIF(Table1[Façade Variation],C16)</f>
        <v>11</v>
      </c>
    </row>
    <row r="17" spans="1:22" x14ac:dyDescent="0.25">
      <c r="C17" s="25">
        <v>5</v>
      </c>
      <c r="D17" s="25">
        <f>COUNTIF(Table1[Façade Variation],C17)</f>
        <v>6</v>
      </c>
    </row>
    <row r="18" spans="1:22" x14ac:dyDescent="0.25">
      <c r="C18" s="25">
        <v>6</v>
      </c>
      <c r="D18" s="25">
        <f>COUNTIF(Table1[Façade Variation],C18)</f>
        <v>14</v>
      </c>
    </row>
    <row r="19" spans="1:22" ht="18.75" x14ac:dyDescent="0.25">
      <c r="C19" s="25">
        <v>7</v>
      </c>
      <c r="D19" s="25">
        <f>COUNTIF(Table1[Façade Variation],C19)</f>
        <v>3</v>
      </c>
      <c r="V19" s="14"/>
    </row>
    <row r="20" spans="1:22" x14ac:dyDescent="0.25">
      <c r="C20" s="25">
        <v>8</v>
      </c>
      <c r="D20" s="25">
        <f>COUNTIF(Table1[Façade Variation],C20)</f>
        <v>2</v>
      </c>
    </row>
    <row r="21" spans="1:22" x14ac:dyDescent="0.25">
      <c r="C21" s="25">
        <v>9</v>
      </c>
      <c r="D21" s="25">
        <f>COUNTIF(Table1[Façade Variation],C21)</f>
        <v>1</v>
      </c>
    </row>
    <row r="22" spans="1:22" x14ac:dyDescent="0.25">
      <c r="C22" s="25">
        <v>10</v>
      </c>
      <c r="D22" s="25">
        <f>COUNTIF(Table1[Façade Variation],C22)</f>
        <v>6</v>
      </c>
    </row>
    <row r="26" spans="1:22" x14ac:dyDescent="0.25">
      <c r="A26" t="s">
        <v>300</v>
      </c>
      <c r="C26" t="s">
        <v>4</v>
      </c>
      <c r="D26" s="25">
        <f>COUNTIF(Table1[Gender],C26)</f>
        <v>39</v>
      </c>
    </row>
    <row r="27" spans="1:22" x14ac:dyDescent="0.25">
      <c r="C27" t="s">
        <v>3</v>
      </c>
      <c r="D27" s="25">
        <f>COUNTIF(Table1[Gender],C27)</f>
        <v>39</v>
      </c>
    </row>
    <row r="33" spans="2:4" x14ac:dyDescent="0.25">
      <c r="B33" t="s">
        <v>304</v>
      </c>
      <c r="C33" t="s">
        <v>302</v>
      </c>
      <c r="D33" t="s">
        <v>303</v>
      </c>
    </row>
    <row r="34" spans="2:4" x14ac:dyDescent="0.25">
      <c r="B34">
        <v>1999</v>
      </c>
      <c r="C34" t="s">
        <v>4</v>
      </c>
      <c r="D34">
        <f>2023-Table25[[#This Row],[Birth Year]]</f>
        <v>24</v>
      </c>
    </row>
    <row r="35" spans="2:4" x14ac:dyDescent="0.25">
      <c r="B35">
        <v>1992</v>
      </c>
      <c r="C35" t="s">
        <v>3</v>
      </c>
      <c r="D35">
        <f>2023-Table25[[#This Row],[Birth Year]]</f>
        <v>31</v>
      </c>
    </row>
    <row r="36" spans="2:4" x14ac:dyDescent="0.25">
      <c r="B36">
        <v>2001</v>
      </c>
      <c r="C36" t="s">
        <v>4</v>
      </c>
      <c r="D36">
        <f>2023-Table25[[#This Row],[Birth Year]]</f>
        <v>22</v>
      </c>
    </row>
    <row r="37" spans="2:4" x14ac:dyDescent="0.25">
      <c r="B37">
        <v>1998</v>
      </c>
      <c r="C37" t="s">
        <v>3</v>
      </c>
      <c r="D37">
        <f>2023-Table25[[#This Row],[Birth Year]]</f>
        <v>25</v>
      </c>
    </row>
    <row r="38" spans="2:4" x14ac:dyDescent="0.25">
      <c r="B38">
        <v>1992</v>
      </c>
      <c r="C38" t="s">
        <v>4</v>
      </c>
      <c r="D38">
        <f>2023-Table25[[#This Row],[Birth Year]]</f>
        <v>31</v>
      </c>
    </row>
    <row r="39" spans="2:4" x14ac:dyDescent="0.25">
      <c r="B39">
        <v>2001</v>
      </c>
      <c r="C39" t="s">
        <v>4</v>
      </c>
      <c r="D39">
        <f>2023-Table25[[#This Row],[Birth Year]]</f>
        <v>22</v>
      </c>
    </row>
    <row r="40" spans="2:4" x14ac:dyDescent="0.25">
      <c r="B40">
        <v>1997</v>
      </c>
      <c r="C40" t="s">
        <v>4</v>
      </c>
      <c r="D40">
        <f>2023-Table25[[#This Row],[Birth Year]]</f>
        <v>26</v>
      </c>
    </row>
    <row r="41" spans="2:4" x14ac:dyDescent="0.25">
      <c r="B41">
        <v>1999</v>
      </c>
      <c r="C41" t="s">
        <v>3</v>
      </c>
      <c r="D41">
        <f>2023-Table25[[#This Row],[Birth Year]]</f>
        <v>24</v>
      </c>
    </row>
    <row r="42" spans="2:4" x14ac:dyDescent="0.25">
      <c r="B42">
        <v>2000</v>
      </c>
      <c r="C42" t="s">
        <v>3</v>
      </c>
      <c r="D42">
        <f>2023-Table25[[#This Row],[Birth Year]]</f>
        <v>23</v>
      </c>
    </row>
    <row r="43" spans="2:4" x14ac:dyDescent="0.25">
      <c r="B43">
        <v>1999</v>
      </c>
      <c r="C43" t="s">
        <v>3</v>
      </c>
      <c r="D43">
        <f>2023-Table25[[#This Row],[Birth Year]]</f>
        <v>24</v>
      </c>
    </row>
    <row r="44" spans="2:4" x14ac:dyDescent="0.25">
      <c r="B44">
        <v>1998</v>
      </c>
      <c r="C44" t="s">
        <v>3</v>
      </c>
      <c r="D44">
        <f>2023-Table25[[#This Row],[Birth Year]]</f>
        <v>25</v>
      </c>
    </row>
    <row r="45" spans="2:4" x14ac:dyDescent="0.25">
      <c r="B45">
        <v>1998</v>
      </c>
      <c r="C45" t="s">
        <v>4</v>
      </c>
      <c r="D45">
        <f>2023-Table25[[#This Row],[Birth Year]]</f>
        <v>25</v>
      </c>
    </row>
    <row r="46" spans="2:4" x14ac:dyDescent="0.25">
      <c r="B46">
        <v>1993</v>
      </c>
      <c r="C46" t="s">
        <v>4</v>
      </c>
      <c r="D46">
        <f>2023-Table25[[#This Row],[Birth Year]]</f>
        <v>30</v>
      </c>
    </row>
    <row r="47" spans="2:4" x14ac:dyDescent="0.25">
      <c r="B47">
        <v>1995</v>
      </c>
      <c r="C47" t="s">
        <v>301</v>
      </c>
      <c r="D47">
        <f>2023-Table25[[#This Row],[Birth Year]]</f>
        <v>28</v>
      </c>
    </row>
    <row r="48" spans="2:4" x14ac:dyDescent="0.25">
      <c r="B48">
        <v>2001</v>
      </c>
      <c r="C48" t="s">
        <v>4</v>
      </c>
      <c r="D48">
        <f>2023-Table25[[#This Row],[Birth Year]]</f>
        <v>22</v>
      </c>
    </row>
    <row r="49" spans="2:4" x14ac:dyDescent="0.25">
      <c r="B49">
        <v>2001</v>
      </c>
      <c r="C49" t="s">
        <v>3</v>
      </c>
      <c r="D49">
        <f>2023-Table25[[#This Row],[Birth Year]]</f>
        <v>22</v>
      </c>
    </row>
    <row r="50" spans="2:4" x14ac:dyDescent="0.25">
      <c r="B50">
        <v>1999</v>
      </c>
      <c r="C50" t="s">
        <v>3</v>
      </c>
      <c r="D50">
        <f>2023-Table25[[#This Row],[Birth Year]]</f>
        <v>24</v>
      </c>
    </row>
    <row r="51" spans="2:4" x14ac:dyDescent="0.25">
      <c r="B51">
        <v>2005</v>
      </c>
      <c r="C51" t="s">
        <v>3</v>
      </c>
      <c r="D51">
        <f>2023-Table25[[#This Row],[Birth Year]]</f>
        <v>18</v>
      </c>
    </row>
    <row r="52" spans="2:4" x14ac:dyDescent="0.25">
      <c r="B52">
        <v>1999</v>
      </c>
      <c r="C52" t="s">
        <v>4</v>
      </c>
      <c r="D52">
        <f>2023-Table25[[#This Row],[Birth Year]]</f>
        <v>24</v>
      </c>
    </row>
    <row r="53" spans="2:4" x14ac:dyDescent="0.25">
      <c r="B53">
        <v>2002</v>
      </c>
      <c r="C53" t="s">
        <v>3</v>
      </c>
      <c r="D53">
        <f>2023-Table25[[#This Row],[Birth Year]]</f>
        <v>21</v>
      </c>
    </row>
    <row r="54" spans="2:4" x14ac:dyDescent="0.25">
      <c r="B54">
        <v>2002</v>
      </c>
      <c r="C54" t="s">
        <v>3</v>
      </c>
      <c r="D54">
        <f>2023-Table25[[#This Row],[Birth Year]]</f>
        <v>21</v>
      </c>
    </row>
    <row r="55" spans="2:4" x14ac:dyDescent="0.25">
      <c r="B55">
        <v>1999</v>
      </c>
      <c r="C55" t="s">
        <v>4</v>
      </c>
      <c r="D55">
        <f>2023-Table25[[#This Row],[Birth Year]]</f>
        <v>24</v>
      </c>
    </row>
    <row r="56" spans="2:4" x14ac:dyDescent="0.25">
      <c r="B56">
        <v>1992</v>
      </c>
      <c r="C56" t="s">
        <v>4</v>
      </c>
      <c r="D56">
        <f>2023-Table25[[#This Row],[Birth Year]]</f>
        <v>31</v>
      </c>
    </row>
    <row r="57" spans="2:4" x14ac:dyDescent="0.25">
      <c r="B57">
        <v>1999</v>
      </c>
      <c r="C57" t="s">
        <v>3</v>
      </c>
      <c r="D57">
        <f>2023-Table25[[#This Row],[Birth Year]]</f>
        <v>24</v>
      </c>
    </row>
    <row r="58" spans="2:4" x14ac:dyDescent="0.25">
      <c r="B58">
        <v>2001</v>
      </c>
      <c r="C58" t="s">
        <v>4</v>
      </c>
      <c r="D58">
        <f>2023-Table25[[#This Row],[Birth Year]]</f>
        <v>22</v>
      </c>
    </row>
    <row r="64" spans="2:4" x14ac:dyDescent="0.25">
      <c r="B64" s="49" t="s">
        <v>95</v>
      </c>
    </row>
    <row r="65" spans="2:2" x14ac:dyDescent="0.25">
      <c r="B65" s="50" t="s">
        <v>181</v>
      </c>
    </row>
    <row r="66" spans="2:2" x14ac:dyDescent="0.25">
      <c r="B66" s="49" t="s">
        <v>183</v>
      </c>
    </row>
    <row r="67" spans="2:2" x14ac:dyDescent="0.25">
      <c r="B67" s="50" t="s">
        <v>184</v>
      </c>
    </row>
    <row r="68" spans="2:2" x14ac:dyDescent="0.25">
      <c r="B68" s="49" t="s">
        <v>185</v>
      </c>
    </row>
    <row r="69" spans="2:2" x14ac:dyDescent="0.25">
      <c r="B69" s="50" t="s">
        <v>186</v>
      </c>
    </row>
    <row r="70" spans="2:2" x14ac:dyDescent="0.25">
      <c r="B70" s="49" t="s">
        <v>187</v>
      </c>
    </row>
    <row r="71" spans="2:2" x14ac:dyDescent="0.25">
      <c r="B71" s="50" t="s">
        <v>190</v>
      </c>
    </row>
    <row r="72" spans="2:2" x14ac:dyDescent="0.25">
      <c r="B72" s="49" t="s">
        <v>191</v>
      </c>
    </row>
    <row r="73" spans="2:2" x14ac:dyDescent="0.25">
      <c r="B73" s="50" t="s">
        <v>192</v>
      </c>
    </row>
    <row r="74" spans="2:2" x14ac:dyDescent="0.25">
      <c r="B74" s="49" t="s">
        <v>194</v>
      </c>
    </row>
    <row r="75" spans="2:2" x14ac:dyDescent="0.25">
      <c r="B75" s="50" t="s">
        <v>195</v>
      </c>
    </row>
    <row r="76" spans="2:2" x14ac:dyDescent="0.25">
      <c r="B76" s="49" t="s">
        <v>196</v>
      </c>
    </row>
    <row r="77" spans="2:2" x14ac:dyDescent="0.25">
      <c r="B77" s="50" t="s">
        <v>200</v>
      </c>
    </row>
    <row r="78" spans="2:2" x14ac:dyDescent="0.25">
      <c r="B78" s="49" t="s">
        <v>201</v>
      </c>
    </row>
    <row r="79" spans="2:2" x14ac:dyDescent="0.25">
      <c r="B79" s="50" t="s">
        <v>202</v>
      </c>
    </row>
    <row r="80" spans="2:2" x14ac:dyDescent="0.25">
      <c r="B80" s="49" t="s">
        <v>205</v>
      </c>
    </row>
    <row r="81" spans="2:2" x14ac:dyDescent="0.25">
      <c r="B81" s="50" t="s">
        <v>206</v>
      </c>
    </row>
    <row r="82" spans="2:2" x14ac:dyDescent="0.25">
      <c r="B82" s="49" t="s">
        <v>207</v>
      </c>
    </row>
    <row r="83" spans="2:2" x14ac:dyDescent="0.25">
      <c r="B83" s="50" t="s">
        <v>208</v>
      </c>
    </row>
    <row r="84" spans="2:2" x14ac:dyDescent="0.25">
      <c r="B84" s="49" t="s">
        <v>209</v>
      </c>
    </row>
    <row r="85" spans="2:2" x14ac:dyDescent="0.25">
      <c r="B85" s="50" t="s">
        <v>210</v>
      </c>
    </row>
    <row r="86" spans="2:2" x14ac:dyDescent="0.25">
      <c r="B86" s="49" t="s">
        <v>211</v>
      </c>
    </row>
    <row r="87" spans="2:2" x14ac:dyDescent="0.25">
      <c r="B87" s="50" t="s">
        <v>212</v>
      </c>
    </row>
    <row r="88" spans="2:2" x14ac:dyDescent="0.25">
      <c r="B88" s="49" t="s">
        <v>213</v>
      </c>
    </row>
    <row r="89" spans="2:2" x14ac:dyDescent="0.25">
      <c r="B89" s="50" t="s">
        <v>214</v>
      </c>
    </row>
    <row r="90" spans="2:2" x14ac:dyDescent="0.25">
      <c r="B90" s="49" t="s">
        <v>215</v>
      </c>
    </row>
    <row r="91" spans="2:2" x14ac:dyDescent="0.25">
      <c r="B91" s="50" t="s">
        <v>182</v>
      </c>
    </row>
    <row r="92" spans="2:2" x14ac:dyDescent="0.25">
      <c r="B92" s="49" t="s">
        <v>252</v>
      </c>
    </row>
    <row r="93" spans="2:2" x14ac:dyDescent="0.25">
      <c r="B93" s="50" t="s">
        <v>253</v>
      </c>
    </row>
    <row r="94" spans="2:2" x14ac:dyDescent="0.25">
      <c r="B94" s="49" t="s">
        <v>254</v>
      </c>
    </row>
    <row r="95" spans="2:2" x14ac:dyDescent="0.25">
      <c r="B95" s="50" t="s">
        <v>255</v>
      </c>
    </row>
    <row r="96" spans="2:2" x14ac:dyDescent="0.25">
      <c r="B96" s="49" t="s">
        <v>256</v>
      </c>
    </row>
    <row r="97" spans="2:2" x14ac:dyDescent="0.25">
      <c r="B97" s="50" t="s">
        <v>257</v>
      </c>
    </row>
    <row r="98" spans="2:2" x14ac:dyDescent="0.25">
      <c r="B98" s="49" t="s">
        <v>258</v>
      </c>
    </row>
    <row r="99" spans="2:2" x14ac:dyDescent="0.25">
      <c r="B99" s="50" t="s">
        <v>259</v>
      </c>
    </row>
    <row r="100" spans="2:2" x14ac:dyDescent="0.25">
      <c r="B100" s="49" t="s">
        <v>260</v>
      </c>
    </row>
    <row r="101" spans="2:2" x14ac:dyDescent="0.25">
      <c r="B101" s="50" t="s">
        <v>261</v>
      </c>
    </row>
    <row r="102" spans="2:2" x14ac:dyDescent="0.25">
      <c r="B102" s="49" t="s">
        <v>262</v>
      </c>
    </row>
    <row r="103" spans="2:2" x14ac:dyDescent="0.25">
      <c r="B103" s="50" t="s">
        <v>263</v>
      </c>
    </row>
    <row r="104" spans="2:2" x14ac:dyDescent="0.25">
      <c r="B104" s="49" t="s">
        <v>264</v>
      </c>
    </row>
    <row r="105" spans="2:2" x14ac:dyDescent="0.25">
      <c r="B105" s="50" t="s">
        <v>265</v>
      </c>
    </row>
    <row r="106" spans="2:2" x14ac:dyDescent="0.25">
      <c r="B106" s="49" t="s">
        <v>266</v>
      </c>
    </row>
    <row r="107" spans="2:2" x14ac:dyDescent="0.25">
      <c r="B107" s="50" t="s">
        <v>267</v>
      </c>
    </row>
    <row r="108" spans="2:2" x14ac:dyDescent="0.25">
      <c r="B108" s="49" t="s">
        <v>268</v>
      </c>
    </row>
    <row r="109" spans="2:2" x14ac:dyDescent="0.25">
      <c r="B109" s="50" t="s">
        <v>269</v>
      </c>
    </row>
    <row r="110" spans="2:2" x14ac:dyDescent="0.25">
      <c r="B110" s="49" t="s">
        <v>270</v>
      </c>
    </row>
    <row r="111" spans="2:2" x14ac:dyDescent="0.25">
      <c r="B111" s="50" t="s">
        <v>271</v>
      </c>
    </row>
    <row r="112" spans="2:2" x14ac:dyDescent="0.25">
      <c r="B112" s="49" t="s">
        <v>272</v>
      </c>
    </row>
    <row r="113" spans="2:2" x14ac:dyDescent="0.25">
      <c r="B113" s="50" t="s">
        <v>278</v>
      </c>
    </row>
    <row r="114" spans="2:2" x14ac:dyDescent="0.25">
      <c r="B114" s="49" t="s">
        <v>279</v>
      </c>
    </row>
    <row r="115" spans="2:2" x14ac:dyDescent="0.25">
      <c r="B115" s="50" t="s">
        <v>280</v>
      </c>
    </row>
    <row r="116" spans="2:2" x14ac:dyDescent="0.25">
      <c r="B116" s="49" t="s">
        <v>330</v>
      </c>
    </row>
    <row r="117" spans="2:2" x14ac:dyDescent="0.25">
      <c r="B117" s="50" t="s">
        <v>305</v>
      </c>
    </row>
    <row r="118" spans="2:2" x14ac:dyDescent="0.25">
      <c r="B118" s="49" t="s">
        <v>306</v>
      </c>
    </row>
    <row r="119" spans="2:2" x14ac:dyDescent="0.25">
      <c r="B119" s="50" t="s">
        <v>307</v>
      </c>
    </row>
    <row r="120" spans="2:2" x14ac:dyDescent="0.25">
      <c r="B120" s="49" t="s">
        <v>308</v>
      </c>
    </row>
    <row r="121" spans="2:2" x14ac:dyDescent="0.25">
      <c r="B121" s="50" t="s">
        <v>309</v>
      </c>
    </row>
    <row r="122" spans="2:2" x14ac:dyDescent="0.25">
      <c r="B122" s="49" t="s">
        <v>310</v>
      </c>
    </row>
    <row r="123" spans="2:2" x14ac:dyDescent="0.25">
      <c r="B123" s="50" t="s">
        <v>311</v>
      </c>
    </row>
    <row r="124" spans="2:2" x14ac:dyDescent="0.25">
      <c r="B124" s="49" t="s">
        <v>312</v>
      </c>
    </row>
    <row r="125" spans="2:2" x14ac:dyDescent="0.25">
      <c r="B125" s="50" t="s">
        <v>313</v>
      </c>
    </row>
    <row r="126" spans="2:2" x14ac:dyDescent="0.25">
      <c r="B126" s="49" t="s">
        <v>314</v>
      </c>
    </row>
    <row r="127" spans="2:2" x14ac:dyDescent="0.25">
      <c r="B127" s="50" t="s">
        <v>315</v>
      </c>
    </row>
    <row r="128" spans="2:2" x14ac:dyDescent="0.25">
      <c r="B128" s="49" t="s">
        <v>316</v>
      </c>
    </row>
    <row r="129" spans="2:2" x14ac:dyDescent="0.25">
      <c r="B129" s="50" t="s">
        <v>317</v>
      </c>
    </row>
    <row r="130" spans="2:2" x14ac:dyDescent="0.25">
      <c r="B130" s="49" t="s">
        <v>318</v>
      </c>
    </row>
    <row r="131" spans="2:2" x14ac:dyDescent="0.25">
      <c r="B131" s="50" t="s">
        <v>319</v>
      </c>
    </row>
    <row r="132" spans="2:2" x14ac:dyDescent="0.25">
      <c r="B132" s="49" t="s">
        <v>320</v>
      </c>
    </row>
    <row r="133" spans="2:2" x14ac:dyDescent="0.25">
      <c r="B133" s="50" t="s">
        <v>321</v>
      </c>
    </row>
    <row r="134" spans="2:2" x14ac:dyDescent="0.25">
      <c r="B134" s="49" t="s">
        <v>322</v>
      </c>
    </row>
    <row r="135" spans="2:2" x14ac:dyDescent="0.25">
      <c r="B135" s="50" t="s">
        <v>323</v>
      </c>
    </row>
    <row r="136" spans="2:2" x14ac:dyDescent="0.25">
      <c r="B136" s="49" t="s">
        <v>324</v>
      </c>
    </row>
    <row r="137" spans="2:2" x14ac:dyDescent="0.25">
      <c r="B137" s="50" t="s">
        <v>325</v>
      </c>
    </row>
    <row r="138" spans="2:2" x14ac:dyDescent="0.25">
      <c r="B138" s="49" t="s">
        <v>326</v>
      </c>
    </row>
    <row r="139" spans="2:2" x14ac:dyDescent="0.25">
      <c r="B139" s="50" t="s">
        <v>327</v>
      </c>
    </row>
    <row r="140" spans="2:2" x14ac:dyDescent="0.25">
      <c r="B140" s="49" t="s">
        <v>328</v>
      </c>
    </row>
    <row r="141" spans="2:2" x14ac:dyDescent="0.25">
      <c r="B141" s="51" t="s">
        <v>329</v>
      </c>
    </row>
  </sheetData>
  <pageMargins left="0.7" right="0.7" top="0.75" bottom="0.75" header="0.3" footer="0.3"/>
  <pageSetup scale="95" orientation="portrait" horizontalDpi="1200" verticalDpi="1200" r:id="rId2"/>
  <drawing r:id="rId3"/>
  <tableParts count="1">
    <tablePart r:id="rId4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249E29-FEE6-46EE-992A-08DD01473832}">
  <dimension ref="A4:E14"/>
  <sheetViews>
    <sheetView zoomScale="70" zoomScaleNormal="70" workbookViewId="0">
      <selection activeCell="T53" sqref="T53"/>
    </sheetView>
  </sheetViews>
  <sheetFormatPr defaultRowHeight="15" x14ac:dyDescent="0.25"/>
  <cols>
    <col min="1" max="1" width="20.5703125" bestFit="1" customWidth="1"/>
    <col min="2" max="2" width="11" bestFit="1" customWidth="1"/>
    <col min="3" max="3" width="10.5703125" bestFit="1" customWidth="1"/>
    <col min="4" max="4" width="16.42578125" bestFit="1" customWidth="1"/>
    <col min="5" max="5" width="11" bestFit="1" customWidth="1"/>
    <col min="6" max="8" width="1.7109375" bestFit="1" customWidth="1"/>
    <col min="10" max="10" width="7.28515625" bestFit="1" customWidth="1"/>
    <col min="11" max="12" width="13.5703125" bestFit="1" customWidth="1"/>
    <col min="13" max="16" width="2" bestFit="1" customWidth="1"/>
    <col min="17" max="17" width="7.28515625" bestFit="1" customWidth="1"/>
  </cols>
  <sheetData>
    <row r="4" spans="1:5" x14ac:dyDescent="0.25">
      <c r="A4" s="4" t="s">
        <v>9</v>
      </c>
      <c r="B4" t="s">
        <v>29</v>
      </c>
      <c r="D4" s="4" t="s">
        <v>13</v>
      </c>
      <c r="E4" t="s">
        <v>42</v>
      </c>
    </row>
    <row r="5" spans="1:5" x14ac:dyDescent="0.25">
      <c r="A5" t="s">
        <v>80</v>
      </c>
      <c r="B5" s="6">
        <v>3.8461538461538464E-2</v>
      </c>
      <c r="D5" t="s">
        <v>10</v>
      </c>
      <c r="E5" s="6">
        <v>0.8</v>
      </c>
    </row>
    <row r="6" spans="1:5" x14ac:dyDescent="0.25">
      <c r="A6" t="s">
        <v>30</v>
      </c>
      <c r="B6" s="6">
        <v>0.23076923076923078</v>
      </c>
      <c r="D6" t="s">
        <v>11</v>
      </c>
      <c r="E6" s="6">
        <v>0.12</v>
      </c>
    </row>
    <row r="7" spans="1:5" x14ac:dyDescent="0.25">
      <c r="A7" t="s">
        <v>106</v>
      </c>
      <c r="B7" s="6">
        <v>3.8461538461538464E-2</v>
      </c>
      <c r="D7" t="s">
        <v>109</v>
      </c>
      <c r="E7" s="6">
        <v>0.08</v>
      </c>
    </row>
    <row r="8" spans="1:5" x14ac:dyDescent="0.25">
      <c r="A8" t="s">
        <v>104</v>
      </c>
      <c r="B8" s="6">
        <v>3.8461538461538464E-2</v>
      </c>
    </row>
    <row r="9" spans="1:5" x14ac:dyDescent="0.25">
      <c r="A9" t="s">
        <v>105</v>
      </c>
      <c r="B9" s="6">
        <v>0.11538461538461539</v>
      </c>
    </row>
    <row r="10" spans="1:5" x14ac:dyDescent="0.25">
      <c r="A10" t="s">
        <v>225</v>
      </c>
      <c r="B10" s="6">
        <v>3.8461538461538464E-2</v>
      </c>
    </row>
    <row r="11" spans="1:5" x14ac:dyDescent="0.25">
      <c r="A11" t="s">
        <v>237</v>
      </c>
      <c r="B11" s="6">
        <v>3.8461538461538464E-2</v>
      </c>
    </row>
    <row r="12" spans="1:5" x14ac:dyDescent="0.25">
      <c r="A12" t="s">
        <v>239</v>
      </c>
      <c r="B12" s="6">
        <v>0.30769230769230771</v>
      </c>
    </row>
    <row r="13" spans="1:5" x14ac:dyDescent="0.25">
      <c r="A13" t="s">
        <v>285</v>
      </c>
      <c r="B13" s="6">
        <v>0.11538461538461539</v>
      </c>
    </row>
    <row r="14" spans="1:5" x14ac:dyDescent="0.25">
      <c r="A14" t="s">
        <v>296</v>
      </c>
      <c r="B14" s="6">
        <v>3.8461538461538464E-2</v>
      </c>
    </row>
  </sheetData>
  <pageMargins left="0.7" right="0.7" top="0.75" bottom="0.75" header="0.3" footer="0.3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AFC022-F449-4E99-B675-6841F6ED2E88}">
  <dimension ref="A2:V83"/>
  <sheetViews>
    <sheetView tabSelected="1" zoomScale="55" zoomScaleNormal="55" workbookViewId="0">
      <selection activeCell="W29" sqref="W29"/>
    </sheetView>
  </sheetViews>
  <sheetFormatPr defaultRowHeight="15" x14ac:dyDescent="0.25"/>
  <cols>
    <col min="1" max="1" width="19.85546875" bestFit="1" customWidth="1"/>
    <col min="2" max="2" width="33.140625" bestFit="1" customWidth="1"/>
    <col min="3" max="3" width="16.7109375" bestFit="1" customWidth="1"/>
    <col min="4" max="4" width="24.28515625" bestFit="1" customWidth="1"/>
    <col min="5" max="11" width="5.28515625" bestFit="1" customWidth="1"/>
    <col min="12" max="12" width="6.28515625" bestFit="1" customWidth="1"/>
    <col min="13" max="13" width="10.140625" bestFit="1" customWidth="1"/>
    <col min="14" max="20" width="11.7109375" bestFit="1" customWidth="1"/>
    <col min="21" max="21" width="10.7109375" bestFit="1" customWidth="1"/>
    <col min="22" max="23" width="11.7109375" bestFit="1" customWidth="1"/>
    <col min="24" max="24" width="15.140625" bestFit="1" customWidth="1"/>
    <col min="25" max="25" width="20.42578125" bestFit="1" customWidth="1"/>
  </cols>
  <sheetData>
    <row r="2" spans="1:4" x14ac:dyDescent="0.25">
      <c r="A2" s="4" t="s">
        <v>43</v>
      </c>
      <c r="B2" t="s">
        <v>86</v>
      </c>
    </row>
    <row r="4" spans="1:4" x14ac:dyDescent="0.25">
      <c r="A4" s="4" t="s">
        <v>27</v>
      </c>
      <c r="B4" t="s">
        <v>170</v>
      </c>
      <c r="C4" t="s">
        <v>166</v>
      </c>
      <c r="D4" t="s">
        <v>156</v>
      </c>
    </row>
    <row r="5" spans="1:4" x14ac:dyDescent="0.25">
      <c r="A5" s="5" t="s">
        <v>331</v>
      </c>
      <c r="B5" s="52">
        <v>3</v>
      </c>
      <c r="C5" s="3">
        <v>4.0709468205657604</v>
      </c>
      <c r="D5" s="3">
        <v>4.0542604535788609</v>
      </c>
    </row>
    <row r="6" spans="1:4" x14ac:dyDescent="0.25">
      <c r="A6" s="5" t="s">
        <v>332</v>
      </c>
      <c r="B6" s="52">
        <v>3</v>
      </c>
      <c r="C6" s="3">
        <v>3.3810580167354498</v>
      </c>
      <c r="D6" s="3">
        <v>4.0542604535788609</v>
      </c>
    </row>
    <row r="7" spans="1:4" x14ac:dyDescent="0.25">
      <c r="A7" s="5" t="s">
        <v>333</v>
      </c>
      <c r="B7" s="52">
        <v>2</v>
      </c>
      <c r="C7" s="3">
        <v>2.44814100940693</v>
      </c>
      <c r="D7" s="3">
        <v>4.0542604535788609</v>
      </c>
    </row>
    <row r="8" spans="1:4" x14ac:dyDescent="0.25">
      <c r="A8" s="5" t="s">
        <v>334</v>
      </c>
      <c r="B8" s="52">
        <v>2</v>
      </c>
      <c r="C8" s="3">
        <v>3.1046169383721902</v>
      </c>
      <c r="D8" s="3">
        <v>4.0542604535788609</v>
      </c>
    </row>
    <row r="9" spans="1:4" x14ac:dyDescent="0.25">
      <c r="A9" s="5" t="s">
        <v>335</v>
      </c>
      <c r="B9" s="52">
        <v>5</v>
      </c>
      <c r="C9" s="3">
        <v>3.4953594781301298</v>
      </c>
      <c r="D9" s="3">
        <v>4.0542604535788609</v>
      </c>
    </row>
    <row r="10" spans="1:4" x14ac:dyDescent="0.25">
      <c r="A10" s="5" t="s">
        <v>336</v>
      </c>
      <c r="B10" s="52">
        <v>6</v>
      </c>
      <c r="C10" s="3">
        <v>6.0535753783445401</v>
      </c>
      <c r="D10" s="3">
        <v>4.0542604535788609</v>
      </c>
    </row>
    <row r="11" spans="1:4" x14ac:dyDescent="0.25">
      <c r="A11" s="5" t="s">
        <v>337</v>
      </c>
      <c r="B11" s="52">
        <v>6</v>
      </c>
      <c r="C11" s="3">
        <v>4.6414756526268901</v>
      </c>
      <c r="D11" s="3">
        <v>4.0542604535788609</v>
      </c>
    </row>
    <row r="12" spans="1:4" x14ac:dyDescent="0.25">
      <c r="A12" s="5" t="s">
        <v>338</v>
      </c>
      <c r="B12" s="52">
        <v>5</v>
      </c>
      <c r="C12" s="3">
        <v>3.4953594781301298</v>
      </c>
      <c r="D12" s="3">
        <v>4.0542604535788609</v>
      </c>
    </row>
    <row r="13" spans="1:4" x14ac:dyDescent="0.25">
      <c r="A13" s="5" t="s">
        <v>339</v>
      </c>
      <c r="B13" s="52">
        <v>9</v>
      </c>
      <c r="C13" s="3">
        <v>5.5513785927583097</v>
      </c>
      <c r="D13" s="3">
        <v>4.0542604535788609</v>
      </c>
    </row>
    <row r="14" spans="1:4" x14ac:dyDescent="0.25">
      <c r="A14" s="5" t="s">
        <v>340</v>
      </c>
      <c r="B14" s="52">
        <v>3</v>
      </c>
      <c r="C14" s="3">
        <v>4.0709468205657604</v>
      </c>
      <c r="D14" s="3">
        <v>4.0542604535788609</v>
      </c>
    </row>
    <row r="15" spans="1:4" x14ac:dyDescent="0.25">
      <c r="A15" s="5" t="s">
        <v>341</v>
      </c>
      <c r="B15" s="52">
        <v>3</v>
      </c>
      <c r="C15" s="3">
        <v>3.3810580167354498</v>
      </c>
      <c r="D15" s="3">
        <v>4.0542604535788609</v>
      </c>
    </row>
    <row r="16" spans="1:4" x14ac:dyDescent="0.25">
      <c r="A16" s="5" t="s">
        <v>342</v>
      </c>
      <c r="B16" s="52">
        <v>2</v>
      </c>
      <c r="C16" s="3">
        <v>2.44814100940693</v>
      </c>
      <c r="D16" s="3">
        <v>4.0542604535788609</v>
      </c>
    </row>
    <row r="17" spans="1:22" x14ac:dyDescent="0.25">
      <c r="A17" s="5" t="s">
        <v>343</v>
      </c>
      <c r="B17" s="52">
        <v>3</v>
      </c>
      <c r="C17" s="3">
        <v>4.0709468205657604</v>
      </c>
      <c r="D17" s="3">
        <v>4.0542604535788609</v>
      </c>
    </row>
    <row r="18" spans="1:22" x14ac:dyDescent="0.25">
      <c r="A18" s="5" t="s">
        <v>344</v>
      </c>
      <c r="B18" s="52">
        <v>2</v>
      </c>
      <c r="C18" s="3">
        <v>2.7596209841446999</v>
      </c>
      <c r="D18" s="3">
        <v>4.0542604535788609</v>
      </c>
    </row>
    <row r="19" spans="1:22" ht="18.75" x14ac:dyDescent="0.25">
      <c r="A19" s="5" t="s">
        <v>345</v>
      </c>
      <c r="B19" s="52">
        <v>4</v>
      </c>
      <c r="C19" s="3">
        <v>5.6098050139362297</v>
      </c>
      <c r="D19" s="3">
        <v>4.0542604535788609</v>
      </c>
      <c r="V19" s="14"/>
    </row>
    <row r="20" spans="1:22" x14ac:dyDescent="0.25">
      <c r="A20" s="5" t="s">
        <v>346</v>
      </c>
      <c r="B20" s="52">
        <v>8</v>
      </c>
      <c r="C20" s="3">
        <v>4.7471604313498101</v>
      </c>
      <c r="D20" s="3">
        <v>4.0542604535788609</v>
      </c>
    </row>
    <row r="21" spans="1:22" x14ac:dyDescent="0.25">
      <c r="A21" s="5" t="s">
        <v>347</v>
      </c>
      <c r="B21" s="52">
        <v>10</v>
      </c>
      <c r="C21" s="3">
        <v>3.65898607536396</v>
      </c>
      <c r="D21" s="3">
        <v>4.0542604535788609</v>
      </c>
    </row>
    <row r="22" spans="1:22" x14ac:dyDescent="0.25">
      <c r="A22" s="5" t="s">
        <v>348</v>
      </c>
      <c r="B22" s="52">
        <v>3</v>
      </c>
      <c r="C22" s="3">
        <v>3.8040117432535898</v>
      </c>
      <c r="D22" s="3">
        <v>4.0542604535788609</v>
      </c>
    </row>
    <row r="23" spans="1:22" x14ac:dyDescent="0.25">
      <c r="A23" s="5" t="s">
        <v>349</v>
      </c>
      <c r="B23" s="52">
        <v>4</v>
      </c>
      <c r="C23" s="3">
        <v>5.00963449499221</v>
      </c>
      <c r="D23" s="3">
        <v>4.0542604535788609</v>
      </c>
    </row>
    <row r="24" spans="1:22" x14ac:dyDescent="0.25">
      <c r="A24" s="5" t="s">
        <v>350</v>
      </c>
      <c r="B24" s="52">
        <v>3</v>
      </c>
      <c r="C24" s="3">
        <v>3.3810580167354498</v>
      </c>
      <c r="D24" s="3">
        <v>4.0542604535788609</v>
      </c>
    </row>
    <row r="25" spans="1:22" x14ac:dyDescent="0.25">
      <c r="A25" s="5" t="s">
        <v>351</v>
      </c>
      <c r="B25" s="52">
        <v>4</v>
      </c>
      <c r="C25" s="3">
        <v>5.6098050139362297</v>
      </c>
      <c r="D25" s="3">
        <v>4.0542604535788609</v>
      </c>
    </row>
    <row r="26" spans="1:22" x14ac:dyDescent="0.25">
      <c r="A26" s="5" t="s">
        <v>352</v>
      </c>
      <c r="B26" s="52">
        <v>1</v>
      </c>
      <c r="C26" s="3">
        <v>2.16753707666108</v>
      </c>
      <c r="D26" s="3">
        <v>4.0542604535788609</v>
      </c>
    </row>
    <row r="27" spans="1:22" x14ac:dyDescent="0.25">
      <c r="A27" s="5" t="s">
        <v>353</v>
      </c>
      <c r="B27" s="52">
        <v>1</v>
      </c>
      <c r="C27" s="3">
        <v>2.1269954637560202</v>
      </c>
      <c r="D27" s="3">
        <v>4.0542604535788609</v>
      </c>
    </row>
    <row r="28" spans="1:22" x14ac:dyDescent="0.25">
      <c r="A28" s="5" t="s">
        <v>354</v>
      </c>
      <c r="B28" s="52">
        <v>2</v>
      </c>
      <c r="C28" s="3">
        <v>2.44814100940693</v>
      </c>
      <c r="D28" s="3">
        <v>4.0542604535788609</v>
      </c>
    </row>
    <row r="29" spans="1:22" x14ac:dyDescent="0.25">
      <c r="A29" s="5" t="s">
        <v>355</v>
      </c>
      <c r="B29" s="52">
        <v>3</v>
      </c>
      <c r="C29" s="3">
        <v>4.0709468205657604</v>
      </c>
      <c r="D29" s="3">
        <v>4.0542604535788609</v>
      </c>
    </row>
    <row r="30" spans="1:22" x14ac:dyDescent="0.25">
      <c r="A30" s="5" t="s">
        <v>356</v>
      </c>
      <c r="B30" s="52">
        <v>6</v>
      </c>
      <c r="C30" s="3">
        <v>3.6741751246223799</v>
      </c>
      <c r="D30" s="3">
        <v>4.0542604535788609</v>
      </c>
    </row>
    <row r="31" spans="1:22" x14ac:dyDescent="0.25">
      <c r="A31" s="5" t="s">
        <v>357</v>
      </c>
      <c r="B31" s="52">
        <v>3</v>
      </c>
      <c r="C31" s="3">
        <v>3.8040117432535898</v>
      </c>
      <c r="D31" s="3">
        <v>4.0542604535788609</v>
      </c>
    </row>
    <row r="32" spans="1:22" x14ac:dyDescent="0.25">
      <c r="A32" s="5" t="s">
        <v>358</v>
      </c>
      <c r="B32" s="52">
        <v>7</v>
      </c>
      <c r="C32" s="3">
        <v>4.8169373660429304</v>
      </c>
      <c r="D32" s="3">
        <v>4.0542604535788609</v>
      </c>
    </row>
    <row r="33" spans="1:4" x14ac:dyDescent="0.25">
      <c r="A33" s="5" t="s">
        <v>359</v>
      </c>
      <c r="B33" s="52">
        <v>1</v>
      </c>
      <c r="C33" s="3">
        <v>2.1269954637560202</v>
      </c>
      <c r="D33" s="3">
        <v>4.0542604535788609</v>
      </c>
    </row>
    <row r="34" spans="1:4" x14ac:dyDescent="0.25">
      <c r="A34" s="5" t="s">
        <v>360</v>
      </c>
      <c r="B34" s="52">
        <v>7</v>
      </c>
      <c r="C34" s="3">
        <v>6.1751236847401296</v>
      </c>
      <c r="D34" s="3">
        <v>4.0542604535788609</v>
      </c>
    </row>
    <row r="35" spans="1:4" x14ac:dyDescent="0.25">
      <c r="A35" s="5" t="s">
        <v>361</v>
      </c>
      <c r="B35" s="52">
        <v>5</v>
      </c>
      <c r="C35" s="3">
        <v>4.8155578021165404</v>
      </c>
      <c r="D35" s="3">
        <v>4.0542604535788609</v>
      </c>
    </row>
    <row r="36" spans="1:4" x14ac:dyDescent="0.25">
      <c r="A36" s="5" t="s">
        <v>362</v>
      </c>
      <c r="B36" s="52">
        <v>10</v>
      </c>
      <c r="C36" s="3">
        <v>3.65898607536396</v>
      </c>
      <c r="D36" s="3">
        <v>4.0542604535788609</v>
      </c>
    </row>
    <row r="37" spans="1:4" x14ac:dyDescent="0.25">
      <c r="A37" s="5" t="s">
        <v>363</v>
      </c>
      <c r="B37" s="52">
        <v>6</v>
      </c>
      <c r="C37" s="3">
        <v>6.0535753783445401</v>
      </c>
      <c r="D37" s="3">
        <v>4.0542604535788609</v>
      </c>
    </row>
    <row r="38" spans="1:4" x14ac:dyDescent="0.25">
      <c r="A38" s="5" t="s">
        <v>364</v>
      </c>
      <c r="B38" s="52">
        <v>3</v>
      </c>
      <c r="C38" s="3">
        <v>4.0709468205657604</v>
      </c>
      <c r="D38" s="3">
        <v>4.0542604535788609</v>
      </c>
    </row>
    <row r="39" spans="1:4" x14ac:dyDescent="0.25">
      <c r="A39" s="5" t="s">
        <v>365</v>
      </c>
      <c r="B39" s="52">
        <v>4</v>
      </c>
      <c r="C39" s="3">
        <v>3.6741751246223799</v>
      </c>
      <c r="D39" s="3">
        <v>4.0542604535788609</v>
      </c>
    </row>
    <row r="40" spans="1:4" x14ac:dyDescent="0.25">
      <c r="A40" s="5" t="s">
        <v>366</v>
      </c>
      <c r="B40" s="52">
        <v>3</v>
      </c>
      <c r="C40" s="3">
        <v>3.8040117432535898</v>
      </c>
      <c r="D40" s="3">
        <v>4.0542604535788609</v>
      </c>
    </row>
    <row r="41" spans="1:4" x14ac:dyDescent="0.25">
      <c r="A41" s="5" t="s">
        <v>367</v>
      </c>
      <c r="B41" s="52">
        <v>6</v>
      </c>
      <c r="C41" s="3">
        <v>4.6414756526268901</v>
      </c>
      <c r="D41" s="3">
        <v>4.0542604535788609</v>
      </c>
    </row>
    <row r="42" spans="1:4" x14ac:dyDescent="0.25">
      <c r="A42" s="5" t="s">
        <v>368</v>
      </c>
      <c r="B42" s="52">
        <v>1</v>
      </c>
      <c r="C42" s="3">
        <v>2.1269954637560202</v>
      </c>
      <c r="D42" s="3">
        <v>4.0542604535788609</v>
      </c>
    </row>
    <row r="43" spans="1:4" x14ac:dyDescent="0.25">
      <c r="A43" s="5" t="s">
        <v>369</v>
      </c>
      <c r="B43" s="52">
        <v>10</v>
      </c>
      <c r="C43" s="3">
        <v>4.1463703057165198</v>
      </c>
      <c r="D43" s="3">
        <v>4.0542604535788609</v>
      </c>
    </row>
    <row r="44" spans="1:4" x14ac:dyDescent="0.25">
      <c r="A44" s="5" t="s">
        <v>370</v>
      </c>
      <c r="B44" s="52">
        <v>6</v>
      </c>
      <c r="C44" s="3">
        <v>4.6414756526268901</v>
      </c>
      <c r="D44" s="3">
        <v>4.0542604535788609</v>
      </c>
    </row>
    <row r="45" spans="1:4" x14ac:dyDescent="0.25">
      <c r="A45" s="5" t="s">
        <v>371</v>
      </c>
      <c r="B45" s="52">
        <v>1</v>
      </c>
      <c r="C45" s="3">
        <v>2.1269954637560202</v>
      </c>
      <c r="D45" s="3">
        <v>4.0542604535788609</v>
      </c>
    </row>
    <row r="46" spans="1:4" x14ac:dyDescent="0.25">
      <c r="A46" s="5" t="s">
        <v>372</v>
      </c>
      <c r="B46" s="52">
        <v>6</v>
      </c>
      <c r="C46" s="3">
        <v>6.0535753783445401</v>
      </c>
      <c r="D46" s="3">
        <v>4.0542604535788609</v>
      </c>
    </row>
    <row r="47" spans="1:4" x14ac:dyDescent="0.25">
      <c r="A47" s="5" t="s">
        <v>373</v>
      </c>
      <c r="B47" s="52">
        <v>4</v>
      </c>
      <c r="C47" s="3">
        <v>5.00963449499221</v>
      </c>
      <c r="D47" s="3">
        <v>4.0542604535788609</v>
      </c>
    </row>
    <row r="48" spans="1:4" x14ac:dyDescent="0.25">
      <c r="A48" s="5" t="s">
        <v>374</v>
      </c>
      <c r="B48" s="52">
        <v>5</v>
      </c>
      <c r="C48" s="3">
        <v>3.4953594781301298</v>
      </c>
      <c r="D48" s="3">
        <v>4.0542604535788609</v>
      </c>
    </row>
    <row r="49" spans="1:4" x14ac:dyDescent="0.25">
      <c r="A49" s="5" t="s">
        <v>375</v>
      </c>
      <c r="B49" s="52">
        <v>3</v>
      </c>
      <c r="C49" s="3">
        <v>3.8040117432535898</v>
      </c>
      <c r="D49" s="3">
        <v>4.0542604535788609</v>
      </c>
    </row>
    <row r="50" spans="1:4" x14ac:dyDescent="0.25">
      <c r="A50" s="5" t="s">
        <v>172</v>
      </c>
      <c r="B50" s="52">
        <v>2</v>
      </c>
      <c r="C50" s="3">
        <v>3.1046169383721902</v>
      </c>
      <c r="D50" s="3">
        <v>4.0542604535788609</v>
      </c>
    </row>
    <row r="51" spans="1:4" x14ac:dyDescent="0.25">
      <c r="A51" s="5" t="s">
        <v>173</v>
      </c>
      <c r="B51" s="52">
        <v>1</v>
      </c>
      <c r="C51" s="3">
        <v>2.1269954637560202</v>
      </c>
      <c r="D51" s="3">
        <v>4.0542604535788609</v>
      </c>
    </row>
    <row r="52" spans="1:4" x14ac:dyDescent="0.25">
      <c r="A52" s="5" t="s">
        <v>174</v>
      </c>
      <c r="B52" s="52">
        <v>2</v>
      </c>
      <c r="C52" s="3">
        <v>2.44814100940693</v>
      </c>
      <c r="D52" s="3">
        <v>4.0542604535788609</v>
      </c>
    </row>
    <row r="53" spans="1:4" x14ac:dyDescent="0.25">
      <c r="A53" s="5" t="s">
        <v>9</v>
      </c>
      <c r="B53" s="52">
        <v>10</v>
      </c>
      <c r="C53" s="3">
        <v>4.2098927989796504</v>
      </c>
      <c r="D53" s="3">
        <v>4.0542604535788609</v>
      </c>
    </row>
    <row r="54" spans="1:4" x14ac:dyDescent="0.25">
      <c r="A54" s="5" t="s">
        <v>13</v>
      </c>
      <c r="B54" s="52">
        <v>3</v>
      </c>
      <c r="C54" s="3">
        <v>3.3810580167354498</v>
      </c>
      <c r="D54" s="3">
        <v>4.0542604535788609</v>
      </c>
    </row>
    <row r="55" spans="1:4" x14ac:dyDescent="0.25">
      <c r="A55" s="5" t="s">
        <v>14</v>
      </c>
      <c r="B55" s="52">
        <v>10</v>
      </c>
      <c r="C55" s="3">
        <v>4.1463703057165198</v>
      </c>
      <c r="D55" s="3">
        <v>4.0542604535788609</v>
      </c>
    </row>
    <row r="56" spans="1:4" x14ac:dyDescent="0.25">
      <c r="A56" s="5" t="s">
        <v>376</v>
      </c>
      <c r="B56" s="52">
        <v>5</v>
      </c>
      <c r="C56" s="3">
        <v>4.8155578021165404</v>
      </c>
      <c r="D56" s="3">
        <v>4.0542604535788609</v>
      </c>
    </row>
    <row r="57" spans="1:4" x14ac:dyDescent="0.25">
      <c r="A57" s="5" t="s">
        <v>377</v>
      </c>
      <c r="B57" s="52">
        <v>6</v>
      </c>
      <c r="C57" s="3">
        <v>3.6741751246223799</v>
      </c>
      <c r="D57" s="3">
        <v>4.0542604535788609</v>
      </c>
    </row>
    <row r="58" spans="1:4" x14ac:dyDescent="0.25">
      <c r="A58" s="5" t="s">
        <v>378</v>
      </c>
      <c r="B58" s="52">
        <v>5</v>
      </c>
      <c r="C58" s="3">
        <v>6.1141652622381102</v>
      </c>
      <c r="D58" s="3">
        <v>4.0542604535788609</v>
      </c>
    </row>
    <row r="59" spans="1:4" x14ac:dyDescent="0.25">
      <c r="A59" s="5" t="s">
        <v>379</v>
      </c>
      <c r="B59" s="52">
        <v>3</v>
      </c>
      <c r="C59" s="3">
        <v>4.0709468205657604</v>
      </c>
      <c r="D59" s="3">
        <v>4.0542604535788609</v>
      </c>
    </row>
    <row r="60" spans="1:4" x14ac:dyDescent="0.25">
      <c r="A60" s="5" t="s">
        <v>380</v>
      </c>
      <c r="B60" s="52">
        <v>2</v>
      </c>
      <c r="C60" s="3">
        <v>2.7596209841446999</v>
      </c>
      <c r="D60" s="3">
        <v>4.0542604535788609</v>
      </c>
    </row>
    <row r="61" spans="1:4" x14ac:dyDescent="0.25">
      <c r="A61" s="5" t="s">
        <v>381</v>
      </c>
      <c r="B61" s="52">
        <v>3</v>
      </c>
      <c r="C61" s="3">
        <v>3.8040117432535898</v>
      </c>
      <c r="D61" s="3">
        <v>4.0542604535788609</v>
      </c>
    </row>
    <row r="62" spans="1:4" x14ac:dyDescent="0.25">
      <c r="A62" s="5" t="s">
        <v>382</v>
      </c>
      <c r="B62" s="52">
        <v>6</v>
      </c>
      <c r="C62" s="3">
        <v>4.6414756526268901</v>
      </c>
      <c r="D62" s="3">
        <v>4.0542604535788609</v>
      </c>
    </row>
    <row r="63" spans="1:4" x14ac:dyDescent="0.25">
      <c r="A63" s="5" t="s">
        <v>383</v>
      </c>
      <c r="B63" s="52">
        <v>4</v>
      </c>
      <c r="C63" s="3">
        <v>3.7220473925356599</v>
      </c>
      <c r="D63" s="3">
        <v>4.0542604535788609</v>
      </c>
    </row>
    <row r="64" spans="1:4" x14ac:dyDescent="0.25">
      <c r="A64" s="5" t="s">
        <v>384</v>
      </c>
      <c r="B64" s="52">
        <v>6</v>
      </c>
      <c r="C64" s="3">
        <v>6.0535753783445401</v>
      </c>
      <c r="D64" s="3">
        <v>4.0542604535788609</v>
      </c>
    </row>
    <row r="65" spans="1:4" x14ac:dyDescent="0.25">
      <c r="A65" s="5" t="s">
        <v>385</v>
      </c>
      <c r="B65" s="52">
        <v>4</v>
      </c>
      <c r="C65" s="3">
        <v>5.00963449499221</v>
      </c>
      <c r="D65" s="3">
        <v>4.0542604535788609</v>
      </c>
    </row>
    <row r="66" spans="1:4" x14ac:dyDescent="0.25">
      <c r="A66" s="5" t="s">
        <v>386</v>
      </c>
      <c r="B66" s="52">
        <v>3</v>
      </c>
      <c r="C66" s="3">
        <v>3.3810580167354498</v>
      </c>
      <c r="D66" s="3">
        <v>4.0542604535788609</v>
      </c>
    </row>
    <row r="67" spans="1:4" x14ac:dyDescent="0.25">
      <c r="A67" s="5" t="s">
        <v>387</v>
      </c>
      <c r="B67" s="52">
        <v>6</v>
      </c>
      <c r="C67" s="3">
        <v>6.0535753783445401</v>
      </c>
      <c r="D67" s="3">
        <v>4.0542604535788609</v>
      </c>
    </row>
    <row r="68" spans="1:4" x14ac:dyDescent="0.25">
      <c r="A68" s="5" t="s">
        <v>388</v>
      </c>
      <c r="B68" s="52">
        <v>4</v>
      </c>
      <c r="C68" s="3">
        <v>5.00963449499221</v>
      </c>
      <c r="D68" s="3">
        <v>4.0542604535788609</v>
      </c>
    </row>
    <row r="69" spans="1:4" x14ac:dyDescent="0.25">
      <c r="A69" s="5" t="s">
        <v>389</v>
      </c>
      <c r="B69" s="52">
        <v>4</v>
      </c>
      <c r="C69" s="3">
        <v>3.7220473925356599</v>
      </c>
      <c r="D69" s="3">
        <v>4.0542604535788609</v>
      </c>
    </row>
    <row r="70" spans="1:4" x14ac:dyDescent="0.25">
      <c r="A70" s="5" t="s">
        <v>390</v>
      </c>
      <c r="B70" s="52">
        <v>6</v>
      </c>
      <c r="C70" s="3">
        <v>6.0535753783445401</v>
      </c>
      <c r="D70" s="3">
        <v>4.0542604535788609</v>
      </c>
    </row>
    <row r="71" spans="1:4" x14ac:dyDescent="0.25">
      <c r="A71" s="5" t="s">
        <v>391</v>
      </c>
      <c r="B71" s="52">
        <v>1</v>
      </c>
      <c r="C71" s="3">
        <v>2.16753707666108</v>
      </c>
      <c r="D71" s="3">
        <v>4.0542604535788609</v>
      </c>
    </row>
    <row r="72" spans="1:4" x14ac:dyDescent="0.25">
      <c r="A72" s="5" t="s">
        <v>392</v>
      </c>
      <c r="B72" s="52">
        <v>2</v>
      </c>
      <c r="C72" s="3">
        <v>2.7596209841446999</v>
      </c>
      <c r="D72" s="3">
        <v>4.0542604535788609</v>
      </c>
    </row>
    <row r="73" spans="1:4" x14ac:dyDescent="0.25">
      <c r="A73" s="5" t="s">
        <v>393</v>
      </c>
      <c r="B73" s="52">
        <v>8</v>
      </c>
      <c r="C73" s="3">
        <v>5.8160472654821902</v>
      </c>
      <c r="D73" s="3">
        <v>4.0542604535788609</v>
      </c>
    </row>
    <row r="74" spans="1:4" x14ac:dyDescent="0.25">
      <c r="A74" s="5" t="s">
        <v>394</v>
      </c>
      <c r="B74" s="52">
        <v>3</v>
      </c>
      <c r="C74" s="3">
        <v>4.0709468205657604</v>
      </c>
      <c r="D74" s="3">
        <v>4.0542604535788609</v>
      </c>
    </row>
    <row r="75" spans="1:4" x14ac:dyDescent="0.25">
      <c r="A75" s="5" t="s">
        <v>395</v>
      </c>
      <c r="B75" s="52">
        <v>2</v>
      </c>
      <c r="C75" s="3">
        <v>2.7596209841446999</v>
      </c>
      <c r="D75" s="3">
        <v>4.0542604535788609</v>
      </c>
    </row>
    <row r="76" spans="1:4" x14ac:dyDescent="0.25">
      <c r="A76" s="5" t="s">
        <v>396</v>
      </c>
      <c r="B76" s="52">
        <v>2</v>
      </c>
      <c r="C76" s="3">
        <v>2.44814100940693</v>
      </c>
      <c r="D76" s="3">
        <v>4.0542604535788609</v>
      </c>
    </row>
    <row r="77" spans="1:4" x14ac:dyDescent="0.25">
      <c r="A77" s="5" t="s">
        <v>397</v>
      </c>
      <c r="B77" s="52">
        <v>4</v>
      </c>
      <c r="C77" s="3">
        <v>5.00963449499221</v>
      </c>
      <c r="D77" s="3">
        <v>4.0542604535788609</v>
      </c>
    </row>
    <row r="78" spans="1:4" x14ac:dyDescent="0.25">
      <c r="A78" s="5" t="s">
        <v>398</v>
      </c>
      <c r="B78" s="52">
        <v>6</v>
      </c>
      <c r="C78" s="3">
        <v>3.6741751246223799</v>
      </c>
      <c r="D78" s="3">
        <v>4.0542604535788609</v>
      </c>
    </row>
    <row r="79" spans="1:4" x14ac:dyDescent="0.25">
      <c r="A79" s="5" t="s">
        <v>399</v>
      </c>
      <c r="B79" s="52">
        <v>7</v>
      </c>
      <c r="C79" s="3">
        <v>6.1751236847401296</v>
      </c>
      <c r="D79" s="3">
        <v>4.0542604535788609</v>
      </c>
    </row>
    <row r="80" spans="1:4" x14ac:dyDescent="0.25">
      <c r="A80" s="5" t="s">
        <v>400</v>
      </c>
      <c r="B80" s="52">
        <v>4</v>
      </c>
      <c r="C80" s="3">
        <v>5.00963449499221</v>
      </c>
      <c r="D80" s="3">
        <v>4.0542604535788609</v>
      </c>
    </row>
    <row r="81" spans="1:4" x14ac:dyDescent="0.25">
      <c r="A81" s="5" t="s">
        <v>401</v>
      </c>
      <c r="B81" s="52">
        <v>10</v>
      </c>
      <c r="C81" s="3">
        <v>3.65898607536396</v>
      </c>
      <c r="D81" s="3">
        <v>4.0542604535788609</v>
      </c>
    </row>
    <row r="82" spans="1:4" x14ac:dyDescent="0.25">
      <c r="A82" s="5" t="s">
        <v>402</v>
      </c>
      <c r="B82" s="52">
        <v>6</v>
      </c>
      <c r="C82" s="3">
        <v>6.0535753783445401</v>
      </c>
      <c r="D82" s="3">
        <v>4.0542604535788609</v>
      </c>
    </row>
    <row r="83" spans="1:4" x14ac:dyDescent="0.25">
      <c r="A83" s="5" t="s">
        <v>28</v>
      </c>
      <c r="B83" s="52">
        <v>344</v>
      </c>
      <c r="C83" s="3">
        <v>316.23231537915115</v>
      </c>
      <c r="D83" s="3">
        <v>4.0542604535788591</v>
      </c>
    </row>
  </sheetData>
  <pageMargins left="0.7" right="0.7" top="0.75" bottom="0.75" header="0.3" footer="0.3"/>
  <pageSetup scale="95" orientation="portrait" horizontalDpi="1200" verticalDpi="1200" r:id="rId2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F4F010-BE25-4686-883C-4D74545D80A4}">
  <dimension ref="A1"/>
  <sheetViews>
    <sheetView zoomScale="70" zoomScaleNormal="70" workbookViewId="0">
      <selection activeCell="I83" sqref="I83"/>
    </sheetView>
  </sheetViews>
  <sheetFormatPr defaultRowHeight="15" x14ac:dyDescent="0.25"/>
  <cols>
    <col min="16" max="16" width="60.7109375" customWidth="1"/>
  </cols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6C0701-B297-43BE-9ECC-5A85FAD92B43}">
  <dimension ref="A1:F12"/>
  <sheetViews>
    <sheetView zoomScale="70" zoomScaleNormal="70" workbookViewId="0">
      <selection activeCell="C12" sqref="C12"/>
    </sheetView>
  </sheetViews>
  <sheetFormatPr defaultRowHeight="15" x14ac:dyDescent="0.25"/>
  <cols>
    <col min="2" max="2" width="67.85546875" customWidth="1"/>
    <col min="3" max="3" width="9.140625" bestFit="1" customWidth="1"/>
  </cols>
  <sheetData>
    <row r="1" spans="1:6" x14ac:dyDescent="0.25">
      <c r="A1" t="s">
        <v>35</v>
      </c>
      <c r="B1" t="s">
        <v>33</v>
      </c>
      <c r="C1" t="s">
        <v>6</v>
      </c>
      <c r="D1" t="s">
        <v>34</v>
      </c>
      <c r="E1" t="s">
        <v>123</v>
      </c>
      <c r="F1" t="s">
        <v>124</v>
      </c>
    </row>
    <row r="2" spans="1:6" ht="27" customHeight="1" x14ac:dyDescent="0.25">
      <c r="A2">
        <v>6</v>
      </c>
      <c r="B2" s="7" t="s">
        <v>68</v>
      </c>
      <c r="C2" s="13" cm="1">
        <f t="array" ref="C2">AVERAGE(IF(Table1[Q6]&lt;&gt;"",Table1[Q6]))</f>
        <v>4.76</v>
      </c>
      <c r="D2" s="13">
        <f>_xlfn.STDEV.P(Table1[Q6])</f>
        <v>1.4221111067704943</v>
      </c>
      <c r="E2">
        <f>MIN(Table1[Q6])</f>
        <v>1</v>
      </c>
      <c r="F2">
        <f>MAX(Table1[Q6])</f>
        <v>7</v>
      </c>
    </row>
    <row r="3" spans="1:6" ht="25.5" x14ac:dyDescent="0.25">
      <c r="A3">
        <v>7</v>
      </c>
      <c r="B3" s="7" t="s">
        <v>69</v>
      </c>
      <c r="C3" s="13">
        <f>AVERAGE(Table1[Q7])</f>
        <v>4.96</v>
      </c>
      <c r="D3" s="13">
        <f>_xlfn.STDEV.P(Table1[Q7])</f>
        <v>1.3705473359209452</v>
      </c>
      <c r="E3">
        <f>MIN(Table1[Q7])</f>
        <v>2</v>
      </c>
      <c r="F3">
        <f>MAX(Table1[Q7])</f>
        <v>7</v>
      </c>
    </row>
    <row r="4" spans="1:6" ht="25.5" x14ac:dyDescent="0.25">
      <c r="A4">
        <v>8</v>
      </c>
      <c r="B4" s="7" t="s">
        <v>70</v>
      </c>
      <c r="C4" s="13">
        <f>AVERAGE(Table1[Q8])</f>
        <v>5.76</v>
      </c>
      <c r="D4" s="13">
        <f>_xlfn.STDEV.P(Table1[Q8])</f>
        <v>1.335065541462291</v>
      </c>
      <c r="E4">
        <f>MIN(Table1[Q8])</f>
        <v>2</v>
      </c>
      <c r="F4">
        <f>MAX(Table1[Q8])</f>
        <v>7</v>
      </c>
    </row>
    <row r="5" spans="1:6" x14ac:dyDescent="0.25">
      <c r="A5">
        <v>9</v>
      </c>
      <c r="B5" s="7" t="s">
        <v>71</v>
      </c>
      <c r="C5" s="13">
        <f>AVERAGE(Table1[Q9])</f>
        <v>4.68</v>
      </c>
      <c r="D5" s="13">
        <f>_xlfn.STDEV.P(Table1[Q9])</f>
        <v>1.4344336861632885</v>
      </c>
      <c r="E5">
        <f>MIN(Table1[Q9])</f>
        <v>2</v>
      </c>
      <c r="F5">
        <f>MAX(Table1[Q9])</f>
        <v>7</v>
      </c>
    </row>
    <row r="6" spans="1:6" x14ac:dyDescent="0.25">
      <c r="A6">
        <v>10</v>
      </c>
      <c r="B6" s="7" t="s">
        <v>72</v>
      </c>
      <c r="C6" s="13">
        <f>AVERAGE(Table1[Q10])</f>
        <v>5</v>
      </c>
      <c r="D6" s="13">
        <f>_xlfn.STDEV.P(Table1[Q10])</f>
        <v>1.2649110640673518</v>
      </c>
      <c r="E6">
        <f>MIN(Table1[Q10])</f>
        <v>2</v>
      </c>
      <c r="F6">
        <f>MAX(Table1[Q10])</f>
        <v>7</v>
      </c>
    </row>
    <row r="7" spans="1:6" ht="25.5" x14ac:dyDescent="0.25">
      <c r="A7">
        <v>11</v>
      </c>
      <c r="B7" s="7" t="s">
        <v>73</v>
      </c>
      <c r="C7" s="13">
        <f>AVERAGE(Table1[Q11])</f>
        <v>5.36</v>
      </c>
      <c r="D7" s="13">
        <f>_xlfn.STDEV.P(Table1[Q11])</f>
        <v>1.4108153670838719</v>
      </c>
      <c r="E7">
        <f>MIN(Table1[Q11])</f>
        <v>2</v>
      </c>
      <c r="F7">
        <f>MAX(Table1[Q11])</f>
        <v>7</v>
      </c>
    </row>
    <row r="8" spans="1:6" ht="25.5" x14ac:dyDescent="0.25">
      <c r="A8">
        <v>12</v>
      </c>
      <c r="B8" s="7" t="s">
        <v>74</v>
      </c>
      <c r="C8" s="13">
        <f>AVERAGE(Table1[Q12])</f>
        <v>5.16</v>
      </c>
      <c r="D8" s="13">
        <f>_xlfn.STDEV.P(Table1[Q12])</f>
        <v>1.2547509713086498</v>
      </c>
      <c r="E8">
        <f>MIN(Table1[Q12])</f>
        <v>2</v>
      </c>
      <c r="F8">
        <f>MAX(Table1[Q12])</f>
        <v>7</v>
      </c>
    </row>
    <row r="9" spans="1:6" ht="25.5" x14ac:dyDescent="0.25">
      <c r="A9">
        <v>13</v>
      </c>
      <c r="B9" s="7" t="s">
        <v>75</v>
      </c>
      <c r="C9" s="13">
        <f>AVERAGE(Table1[Q13])</f>
        <v>6.32</v>
      </c>
      <c r="D9" s="13">
        <f>_xlfn.STDEV.P(Table1[Q13])</f>
        <v>0.67646138101151054</v>
      </c>
      <c r="E9">
        <f>MIN(Table1[Q13])</f>
        <v>5</v>
      </c>
      <c r="F9">
        <f>MAX(Table1[Q13])</f>
        <v>7</v>
      </c>
    </row>
    <row r="10" spans="1:6" ht="27.75" customHeight="1" x14ac:dyDescent="0.25">
      <c r="A10">
        <v>14</v>
      </c>
      <c r="B10" s="7" t="s">
        <v>76</v>
      </c>
      <c r="C10" s="13">
        <f>AVERAGE(Table1[Q14])</f>
        <v>5.12</v>
      </c>
      <c r="D10" s="13">
        <f>_xlfn.STDEV.P(Table1[Q14])</f>
        <v>1.5315351775261319</v>
      </c>
      <c r="E10">
        <f>MIN(Table1[Q14])</f>
        <v>2</v>
      </c>
      <c r="F10">
        <f>MAX(Table1[Q14])</f>
        <v>7</v>
      </c>
    </row>
    <row r="11" spans="1:6" x14ac:dyDescent="0.25">
      <c r="A11">
        <v>15</v>
      </c>
      <c r="B11" s="7" t="s">
        <v>77</v>
      </c>
      <c r="C11" s="13">
        <f>AVERAGE(Table1[Q15])</f>
        <v>4.5599999999999996</v>
      </c>
      <c r="D11" s="13">
        <f>_xlfn.STDEV.P(Table1[Q15])</f>
        <v>1.6019987515600629</v>
      </c>
      <c r="E11">
        <f>MIN(Table1[Q15])</f>
        <v>1</v>
      </c>
      <c r="F11">
        <f>MAX(Table1[Q15])</f>
        <v>7</v>
      </c>
    </row>
    <row r="12" spans="1:6" x14ac:dyDescent="0.25">
      <c r="A12" t="s">
        <v>116</v>
      </c>
      <c r="B12" s="7"/>
      <c r="C12" s="13">
        <f>SUBTOTAL(101,Table3[Mean])</f>
        <v>5.1679999999999993</v>
      </c>
      <c r="D12" s="13">
        <f>SUBTOTAL(101,Table3[SD])</f>
        <v>1.3302630382874596</v>
      </c>
    </row>
  </sheetData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B671AC-148A-4EFA-9908-CB823669481E}">
  <dimension ref="A4:V19"/>
  <sheetViews>
    <sheetView zoomScale="85" zoomScaleNormal="85" workbookViewId="0">
      <selection activeCell="I43" sqref="I43"/>
    </sheetView>
  </sheetViews>
  <sheetFormatPr defaultRowHeight="15" x14ac:dyDescent="0.25"/>
  <cols>
    <col min="1" max="1" width="16.140625" bestFit="1" customWidth="1"/>
    <col min="2" max="2" width="16.28515625" bestFit="1" customWidth="1"/>
    <col min="3" max="5" width="9" bestFit="1" customWidth="1"/>
    <col min="6" max="7" width="11.28515625" bestFit="1" customWidth="1"/>
    <col min="8" max="10" width="4.7109375" bestFit="1" customWidth="1"/>
    <col min="11" max="11" width="5.7109375" bestFit="1" customWidth="1"/>
    <col min="12" max="12" width="6.28515625" bestFit="1" customWidth="1"/>
    <col min="13" max="13" width="10.140625" bestFit="1" customWidth="1"/>
    <col min="14" max="20" width="11.7109375" bestFit="1" customWidth="1"/>
    <col min="21" max="21" width="10.7109375" bestFit="1" customWidth="1"/>
    <col min="22" max="23" width="11.7109375" bestFit="1" customWidth="1"/>
    <col min="24" max="24" width="15.140625" bestFit="1" customWidth="1"/>
    <col min="25" max="25" width="20.42578125" bestFit="1" customWidth="1"/>
  </cols>
  <sheetData>
    <row r="4" spans="1:6" x14ac:dyDescent="0.25">
      <c r="B4" s="4" t="s">
        <v>96</v>
      </c>
    </row>
    <row r="5" spans="1:6" x14ac:dyDescent="0.25">
      <c r="A5" s="4" t="s">
        <v>101</v>
      </c>
      <c r="B5" t="s">
        <v>97</v>
      </c>
      <c r="C5" t="s">
        <v>98</v>
      </c>
      <c r="D5" t="s">
        <v>99</v>
      </c>
      <c r="E5" t="s">
        <v>100</v>
      </c>
      <c r="F5" t="s">
        <v>28</v>
      </c>
    </row>
    <row r="6" spans="1:6" x14ac:dyDescent="0.25">
      <c r="A6" s="5" t="s">
        <v>56</v>
      </c>
      <c r="B6" s="32">
        <v>1</v>
      </c>
      <c r="C6" s="13">
        <v>1.5769230769230769</v>
      </c>
      <c r="D6" s="13">
        <v>1.5769230769230769</v>
      </c>
      <c r="E6" s="13">
        <v>1.6923076923076923</v>
      </c>
      <c r="F6" s="13">
        <v>1.6075949367088607</v>
      </c>
    </row>
    <row r="7" spans="1:6" x14ac:dyDescent="0.25">
      <c r="A7" s="5" t="s">
        <v>57</v>
      </c>
      <c r="B7" s="32">
        <v>2</v>
      </c>
      <c r="C7" s="13">
        <v>2.4615384615384617</v>
      </c>
      <c r="D7" s="13">
        <v>2.6923076923076925</v>
      </c>
      <c r="E7" s="13">
        <v>2.8076923076923075</v>
      </c>
      <c r="F7" s="13">
        <v>2.6455696202531644</v>
      </c>
    </row>
    <row r="8" spans="1:6" x14ac:dyDescent="0.25">
      <c r="A8" s="5" t="s">
        <v>58</v>
      </c>
      <c r="B8" s="32">
        <v>3</v>
      </c>
      <c r="C8" s="13">
        <v>3.3846153846153846</v>
      </c>
      <c r="D8" s="13">
        <v>3.4230769230769229</v>
      </c>
      <c r="E8" s="13">
        <v>3.1153846153846154</v>
      </c>
      <c r="F8" s="13">
        <v>3.3037974683544302</v>
      </c>
    </row>
    <row r="9" spans="1:6" x14ac:dyDescent="0.25">
      <c r="A9" s="5" t="s">
        <v>59</v>
      </c>
      <c r="B9" s="32">
        <v>4</v>
      </c>
      <c r="C9" s="13">
        <v>3.8846153846153846</v>
      </c>
      <c r="D9" s="13">
        <v>4.0769230769230766</v>
      </c>
      <c r="E9" s="13">
        <v>4.2692307692307692</v>
      </c>
      <c r="F9" s="13">
        <v>4.075949367088608</v>
      </c>
    </row>
    <row r="10" spans="1:6" x14ac:dyDescent="0.25">
      <c r="A10" s="5" t="s">
        <v>60</v>
      </c>
      <c r="B10" s="32">
        <v>5</v>
      </c>
      <c r="C10" s="13">
        <v>5.4230769230769234</v>
      </c>
      <c r="D10" s="13">
        <v>5.3076923076923075</v>
      </c>
      <c r="E10" s="13">
        <v>5.2692307692307692</v>
      </c>
      <c r="F10" s="13">
        <v>5.3291139240506329</v>
      </c>
    </row>
    <row r="11" spans="1:6" x14ac:dyDescent="0.25">
      <c r="A11" s="5" t="s">
        <v>61</v>
      </c>
      <c r="B11" s="32">
        <v>6</v>
      </c>
      <c r="C11" s="13">
        <v>5.384615384615385</v>
      </c>
      <c r="D11" s="13">
        <v>5</v>
      </c>
      <c r="E11" s="13">
        <v>5.1538461538461542</v>
      </c>
      <c r="F11" s="13">
        <v>5.1898734177215191</v>
      </c>
    </row>
    <row r="12" spans="1:6" x14ac:dyDescent="0.25">
      <c r="A12" s="5" t="s">
        <v>62</v>
      </c>
      <c r="B12" s="32">
        <v>7</v>
      </c>
      <c r="C12" s="13">
        <v>6.8461538461538458</v>
      </c>
      <c r="D12" s="13">
        <v>6.7307692307692308</v>
      </c>
      <c r="E12" s="13">
        <v>6.615384615384615</v>
      </c>
      <c r="F12" s="13">
        <v>6.7341772151898738</v>
      </c>
    </row>
    <row r="13" spans="1:6" x14ac:dyDescent="0.25">
      <c r="A13" s="5" t="s">
        <v>63</v>
      </c>
      <c r="B13" s="32">
        <v>8</v>
      </c>
      <c r="C13" s="13">
        <v>8.8076923076923084</v>
      </c>
      <c r="D13" s="13">
        <v>8.4615384615384617</v>
      </c>
      <c r="E13" s="13">
        <v>8.6923076923076916</v>
      </c>
      <c r="F13" s="13">
        <v>8.6455696202531644</v>
      </c>
    </row>
    <row r="14" spans="1:6" x14ac:dyDescent="0.25">
      <c r="A14" s="5" t="s">
        <v>64</v>
      </c>
      <c r="B14" s="32">
        <v>9</v>
      </c>
      <c r="C14" s="13">
        <v>8.7307692307692299</v>
      </c>
      <c r="D14" s="13">
        <v>8.9615384615384617</v>
      </c>
      <c r="E14" s="13">
        <v>9.1538461538461533</v>
      </c>
      <c r="F14" s="13">
        <v>8.9493670886075947</v>
      </c>
    </row>
    <row r="15" spans="1:6" x14ac:dyDescent="0.25">
      <c r="A15" s="5" t="s">
        <v>65</v>
      </c>
      <c r="B15" s="32">
        <v>10</v>
      </c>
      <c r="C15" s="13">
        <v>8.5</v>
      </c>
      <c r="D15" s="13">
        <v>8.7307692307692299</v>
      </c>
      <c r="E15" s="13">
        <v>8.2307692307692299</v>
      </c>
      <c r="F15" s="13">
        <v>8.5063291139240498</v>
      </c>
    </row>
    <row r="19" spans="22:22" ht="18.75" x14ac:dyDescent="0.25">
      <c r="V19" s="14" t="s">
        <v>41</v>
      </c>
    </row>
  </sheetData>
  <pageMargins left="0.7" right="0.7" top="0.75" bottom="0.75" header="0.3" footer="0.3"/>
  <pageSetup scale="95" orientation="portrait" horizontalDpi="1200" verticalDpi="1200" r:id="rId2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F0AF25-F735-4385-AB25-B2A068D2894B}">
  <dimension ref="A4:V18"/>
  <sheetViews>
    <sheetView zoomScale="85" zoomScaleNormal="85" workbookViewId="0">
      <selection activeCell="Y43" sqref="Y43"/>
    </sheetView>
  </sheetViews>
  <sheetFormatPr defaultRowHeight="15" x14ac:dyDescent="0.25"/>
  <cols>
    <col min="1" max="1" width="17.140625" bestFit="1" customWidth="1"/>
    <col min="2" max="10" width="4.7109375" bestFit="1" customWidth="1"/>
    <col min="11" max="11" width="5.7109375" bestFit="1" customWidth="1"/>
    <col min="12" max="12" width="6.28515625" bestFit="1" customWidth="1"/>
    <col min="13" max="13" width="10.140625" bestFit="1" customWidth="1"/>
    <col min="14" max="20" width="11.7109375" bestFit="1" customWidth="1"/>
    <col min="21" max="21" width="10.7109375" bestFit="1" customWidth="1"/>
    <col min="22" max="23" width="11.7109375" bestFit="1" customWidth="1"/>
    <col min="24" max="24" width="15.140625" bestFit="1" customWidth="1"/>
    <col min="25" max="25" width="20.42578125" bestFit="1" customWidth="1"/>
  </cols>
  <sheetData>
    <row r="4" spans="1:11" x14ac:dyDescent="0.25">
      <c r="A4" s="4" t="s">
        <v>27</v>
      </c>
      <c r="B4" t="s">
        <v>56</v>
      </c>
      <c r="C4" t="s">
        <v>57</v>
      </c>
      <c r="D4" t="s">
        <v>58</v>
      </c>
      <c r="E4" t="s">
        <v>59</v>
      </c>
      <c r="F4" t="s">
        <v>60</v>
      </c>
      <c r="G4" t="s">
        <v>61</v>
      </c>
      <c r="H4" t="s">
        <v>62</v>
      </c>
      <c r="I4" t="s">
        <v>63</v>
      </c>
      <c r="J4" t="s">
        <v>64</v>
      </c>
      <c r="K4" t="s">
        <v>65</v>
      </c>
    </row>
    <row r="5" spans="1:11" x14ac:dyDescent="0.25">
      <c r="A5" s="5">
        <v>1</v>
      </c>
      <c r="B5" s="3">
        <v>1.5769230769230769</v>
      </c>
      <c r="C5" s="3">
        <v>2.4615384615384617</v>
      </c>
      <c r="D5" s="3">
        <v>3.3846153846153846</v>
      </c>
      <c r="E5" s="3">
        <v>3.8846153846153846</v>
      </c>
      <c r="F5" s="3">
        <v>5.4230769230769234</v>
      </c>
      <c r="G5" s="3">
        <v>5.384615384615385</v>
      </c>
      <c r="H5" s="3">
        <v>6.8461538461538458</v>
      </c>
      <c r="I5" s="3">
        <v>8.8076923076923084</v>
      </c>
      <c r="J5" s="3">
        <v>8.7307692307692299</v>
      </c>
      <c r="K5" s="3">
        <v>8.5</v>
      </c>
    </row>
    <row r="6" spans="1:11" x14ac:dyDescent="0.25">
      <c r="A6" s="5">
        <v>2</v>
      </c>
      <c r="B6" s="3">
        <v>1.5769230769230769</v>
      </c>
      <c r="C6" s="3">
        <v>2.6923076923076925</v>
      </c>
      <c r="D6" s="3">
        <v>3.4230769230769229</v>
      </c>
      <c r="E6" s="3">
        <v>4.0769230769230766</v>
      </c>
      <c r="F6" s="3">
        <v>5.3076923076923075</v>
      </c>
      <c r="G6" s="3">
        <v>5</v>
      </c>
      <c r="H6" s="3">
        <v>6.7307692307692308</v>
      </c>
      <c r="I6" s="3">
        <v>8.4615384615384617</v>
      </c>
      <c r="J6" s="3">
        <v>8.9615384615384617</v>
      </c>
      <c r="K6" s="3">
        <v>8.7307692307692299</v>
      </c>
    </row>
    <row r="7" spans="1:11" x14ac:dyDescent="0.25">
      <c r="A7" s="5">
        <v>3</v>
      </c>
      <c r="B7" s="3">
        <v>1.6923076923076923</v>
      </c>
      <c r="C7" s="3">
        <v>2.8076923076923075</v>
      </c>
      <c r="D7" s="3">
        <v>3.1153846153846154</v>
      </c>
      <c r="E7" s="3">
        <v>4.2692307692307692</v>
      </c>
      <c r="F7" s="3">
        <v>5.2692307692307692</v>
      </c>
      <c r="G7" s="3">
        <v>5.1538461538461542</v>
      </c>
      <c r="H7" s="3">
        <v>6.615384615384615</v>
      </c>
      <c r="I7" s="3">
        <v>8.6923076923076916</v>
      </c>
      <c r="J7" s="3">
        <v>9.1538461538461533</v>
      </c>
      <c r="K7" s="3">
        <v>8.2307692307692299</v>
      </c>
    </row>
    <row r="8" spans="1:11" x14ac:dyDescent="0.25">
      <c r="A8" s="5" t="s">
        <v>107</v>
      </c>
      <c r="B8" s="3">
        <v>1</v>
      </c>
      <c r="C8" s="3">
        <v>2</v>
      </c>
      <c r="D8" s="3">
        <v>3</v>
      </c>
      <c r="E8" s="3">
        <v>4</v>
      </c>
      <c r="F8" s="3">
        <v>5</v>
      </c>
      <c r="G8" s="3">
        <v>6</v>
      </c>
      <c r="H8" s="3">
        <v>7</v>
      </c>
      <c r="I8" s="3">
        <v>8</v>
      </c>
      <c r="J8" s="3">
        <v>9</v>
      </c>
      <c r="K8" s="3">
        <v>10</v>
      </c>
    </row>
    <row r="9" spans="1:11" x14ac:dyDescent="0.25">
      <c r="A9" s="5" t="s">
        <v>28</v>
      </c>
      <c r="B9" s="13">
        <v>1.6075949367088607</v>
      </c>
      <c r="C9" s="13">
        <v>2.6455696202531644</v>
      </c>
      <c r="D9" s="13">
        <v>3.3037974683544302</v>
      </c>
      <c r="E9" s="13">
        <v>4.075949367088608</v>
      </c>
      <c r="F9" s="13">
        <v>5.3291139240506329</v>
      </c>
      <c r="G9" s="13">
        <v>5.1898734177215191</v>
      </c>
      <c r="H9" s="13">
        <v>6.7341772151898738</v>
      </c>
      <c r="I9" s="13">
        <v>8.6455696202531644</v>
      </c>
      <c r="J9" s="13">
        <v>8.9493670886075947</v>
      </c>
      <c r="K9" s="13">
        <v>8.5063291139240498</v>
      </c>
    </row>
    <row r="13" spans="1:11" x14ac:dyDescent="0.25">
      <c r="A13" s="5"/>
      <c r="B13" s="13"/>
      <c r="C13" s="13"/>
      <c r="D13" s="13"/>
      <c r="E13" s="13"/>
      <c r="F13" s="13"/>
      <c r="G13" s="13"/>
      <c r="H13" s="13"/>
      <c r="I13" s="13"/>
      <c r="J13" s="13"/>
      <c r="K13" s="13"/>
    </row>
    <row r="15" spans="1:11" x14ac:dyDescent="0.25">
      <c r="A15" s="5"/>
      <c r="B15" s="13"/>
      <c r="C15" s="13"/>
      <c r="D15" s="13"/>
      <c r="E15" s="13"/>
      <c r="F15" s="13"/>
      <c r="G15" s="13"/>
      <c r="H15" s="13"/>
      <c r="I15" s="13"/>
      <c r="J15" s="13"/>
      <c r="K15" s="13"/>
    </row>
    <row r="16" spans="1:11" x14ac:dyDescent="0.25">
      <c r="A16" s="5"/>
      <c r="B16" s="13"/>
      <c r="C16" s="13"/>
      <c r="D16" s="13"/>
      <c r="E16" s="13"/>
      <c r="F16" s="13"/>
      <c r="G16" s="13"/>
      <c r="H16" s="13"/>
      <c r="I16" s="13"/>
      <c r="J16" s="13"/>
      <c r="K16" s="13"/>
    </row>
    <row r="17" spans="1:22" x14ac:dyDescent="0.25">
      <c r="A17" s="5"/>
      <c r="B17" s="13"/>
      <c r="C17" s="13"/>
      <c r="D17" s="13"/>
      <c r="E17" s="13"/>
      <c r="F17" s="13"/>
      <c r="G17" s="13"/>
      <c r="H17" s="13"/>
      <c r="I17" s="13"/>
      <c r="J17" s="13"/>
      <c r="K17" s="13"/>
    </row>
    <row r="18" spans="1:22" ht="18.75" x14ac:dyDescent="0.25">
      <c r="V18" s="14"/>
    </row>
  </sheetData>
  <pageMargins left="0.7" right="0.7" top="0.75" bottom="0.75" header="0.3" footer="0.3"/>
  <pageSetup scale="95" orientation="portrait" horizontalDpi="1200" verticalDpi="1200" r:id="rId2"/>
  <drawing r:id="rId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C5F8B77-EA68-4F14-BE85-DBAB9BB1CF2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10</vt:i4>
      </vt:variant>
    </vt:vector>
  </HeadingPairs>
  <TitlesOfParts>
    <vt:vector size="20" baseType="lpstr">
      <vt:lpstr>MainTable</vt:lpstr>
      <vt:lpstr>Accuracy SD</vt:lpstr>
      <vt:lpstr>Complexity Scores</vt:lpstr>
      <vt:lpstr>ComplexLvChosen</vt:lpstr>
      <vt:lpstr>Survey Graphs</vt:lpstr>
      <vt:lpstr>ComplexityLvChosenParticipant</vt:lpstr>
      <vt:lpstr>ProbabilityGraph</vt:lpstr>
      <vt:lpstr>SurveyTable</vt:lpstr>
      <vt:lpstr>Complex Perception per Lv</vt:lpstr>
      <vt:lpstr>Complex Perception per Pattern</vt:lpstr>
      <vt:lpstr>'Complex Perception per Lv'!Table1_results</vt:lpstr>
      <vt:lpstr>'Complex Perception per Pattern'!Table1_results</vt:lpstr>
      <vt:lpstr>ComplexLvChosen!Table1_results</vt:lpstr>
      <vt:lpstr>Table1_results</vt:lpstr>
      <vt:lpstr>'Complex Perception per Lv'!Table1Results</vt:lpstr>
      <vt:lpstr>'Complex Perception per Pattern'!Table1Results</vt:lpstr>
      <vt:lpstr>ComplexLvChosen!Table1Results</vt:lpstr>
      <vt:lpstr>Table1Results</vt:lpstr>
      <vt:lpstr>TableTest</vt:lpstr>
      <vt:lpstr>Tabletest2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FABIAN JARRIN</dc:creator>
  <cp:lastModifiedBy>FABIAN JARRIN</cp:lastModifiedBy>
  <cp:lastPrinted>2023-06-29T08:00:54Z</cp:lastPrinted>
  <dcterms:created xsi:type="dcterms:W3CDTF">2023-06-01T09:03:54Z</dcterms:created>
  <dcterms:modified xsi:type="dcterms:W3CDTF">2024-09-17T09:38:12Z</dcterms:modified>
</cp:coreProperties>
</file>