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8_{10C7DD6A-56B9-449A-BF5A-233AAF74EF1C}" xr6:coauthVersionLast="47" xr6:coauthVersionMax="47" xr10:uidLastSave="{00000000-0000-0000-0000-000000000000}"/>
  <bookViews>
    <workbookView xWindow="-98" yWindow="-98" windowWidth="19396" windowHeight="10276" tabRatio="541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40" i="14"/>
  <c r="G31" i="14"/>
  <c r="G32" i="14"/>
  <c r="G33" i="14"/>
  <c r="G34" i="14"/>
  <c r="G35" i="14"/>
  <c r="G36" i="14"/>
  <c r="G37" i="14"/>
  <c r="G38" i="14"/>
  <c r="G39" i="14"/>
  <c r="G30" i="14"/>
  <c r="G21" i="14"/>
  <c r="G22" i="14"/>
  <c r="G23" i="14"/>
  <c r="G24" i="14"/>
  <c r="G25" i="14"/>
  <c r="G26" i="14"/>
  <c r="G27" i="14"/>
  <c r="G28" i="14"/>
  <c r="G29" i="14"/>
  <c r="G20" i="14"/>
  <c r="F41" i="14"/>
  <c r="F42" i="14"/>
  <c r="F43" i="14"/>
  <c r="F44" i="14"/>
  <c r="F45" i="14"/>
  <c r="F46" i="14"/>
  <c r="F47" i="14"/>
  <c r="F48" i="14"/>
  <c r="F49" i="14"/>
  <c r="F40" i="14"/>
  <c r="F31" i="14"/>
  <c r="F32" i="14"/>
  <c r="F33" i="14"/>
  <c r="F34" i="14"/>
  <c r="F35" i="14"/>
  <c r="F36" i="14"/>
  <c r="F37" i="14"/>
  <c r="F38" i="14"/>
  <c r="F39" i="14"/>
  <c r="H39" i="14" s="1"/>
  <c r="F30" i="14"/>
  <c r="F21" i="14"/>
  <c r="F22" i="14"/>
  <c r="F23" i="14"/>
  <c r="F24" i="14"/>
  <c r="F25" i="14"/>
  <c r="F26" i="14"/>
  <c r="F27" i="14"/>
  <c r="F28" i="14"/>
  <c r="F29" i="14"/>
  <c r="F2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U37" i="1" l="1"/>
  <c r="U38" i="1"/>
  <c r="T38" i="1"/>
  <c r="T36" i="1"/>
  <c r="T37" i="1"/>
  <c r="V37" i="1" s="1"/>
  <c r="W37" i="1" s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29" i="14"/>
  <c r="H28" i="14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27" i="14"/>
  <c r="H26" i="14"/>
  <c r="H47" i="14"/>
  <c r="H25" i="14"/>
  <c r="H40" i="14"/>
  <c r="H24" i="14"/>
  <c r="H23" i="14"/>
  <c r="H22" i="14"/>
  <c r="H21" i="14"/>
  <c r="H20" i="14"/>
  <c r="AN2" i="1" a="1"/>
  <c r="AN2" i="1" s="1"/>
  <c r="AO2" i="1"/>
  <c r="V32" i="1" l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20" i="14"/>
  <c r="I36" i="14"/>
  <c r="I47" i="14"/>
  <c r="I48" i="14"/>
  <c r="I21" i="14"/>
  <c r="I37" i="14"/>
  <c r="I30" i="14"/>
  <c r="I22" i="14"/>
  <c r="I38" i="14"/>
  <c r="I24" i="14"/>
  <c r="I26" i="14"/>
  <c r="I42" i="14"/>
  <c r="I27" i="14"/>
  <c r="I28" i="14"/>
  <c r="I44" i="14"/>
  <c r="I29" i="14"/>
  <c r="I45" i="14"/>
  <c r="I46" i="14"/>
  <c r="I31" i="14"/>
  <c r="I32" i="14"/>
  <c r="I23" i="14"/>
  <c r="I39" i="14"/>
  <c r="I40" i="14"/>
  <c r="I25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X38" i="1" s="1"/>
  <c r="W9" i="1"/>
  <c r="X36" i="1" l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<sst xmlns="http://schemas.openxmlformats.org/spreadsheetml/2006/main" count="492" uniqueCount="226">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</sst>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4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1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12" fillId="0" borderId="0" xfId="0" applyFont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85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[ExperimentComplexityResultsGraph_participants2024.xlsx]ComplexLvChosen!PivotTable1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1388732658417773E-2"/>
              <c:y val="-0.10882993792442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6.1388732658417773E-2"/>
                  <c:y val="-0.10882993792442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9017007349216594"/>
                  <c:y val="7.00330200391617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MainTable!$W$2:$W$38</c:f>
              <c:numCache>
                <c:formatCode>0%</c:formatCode>
                <c:ptCount val="36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  <c:pt idx="27">
                  <c:v>0.29808416169202057</c:v>
                </c:pt>
                <c:pt idx="28">
                  <c:v>0.1088728560696742</c:v>
                </c:pt>
                <c:pt idx="29">
                  <c:v>5.8135525593659122E-2</c:v>
                </c:pt>
                <c:pt idx="30">
                  <c:v>0.29836127673996909</c:v>
                </c:pt>
                <c:pt idx="31">
                  <c:v>0.38578935595280839</c:v>
                </c:pt>
                <c:pt idx="32">
                  <c:v>7.1353975245605342E-2</c:v>
                </c:pt>
                <c:pt idx="33">
                  <c:v>0.39675757396108291</c:v>
                </c:pt>
                <c:pt idx="34">
                  <c:v>0.38709659723402023</c:v>
                </c:pt>
                <c:pt idx="35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[ExperimentComplexityResultsGraph_participants2024.xlsx]Survey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1520038235391634"/>
              <c:y val="0.24850150675609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5"/>
              <c:layout>
                <c:manualLayout>
                  <c:x val="0.11520038235391634"/>
                  <c:y val="0.248501506756099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9383510612013"/>
          <c:y val="0.34565950089572139"/>
          <c:w val="0.36678888396071607"/>
          <c:h val="0.53935445569303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[ExperimentComplexityResultsGraph_participants2024.xlsx]Survey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30324334458189"/>
          <c:y val="0.51243164916885386"/>
          <c:w val="0.19493485189351331"/>
          <c:h val="0.17593503937007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[ExperimentComplexityResultsGraph_participants2024.xlsx]ComplexityLvChosenParticipant!PivotTable1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[ExperimentComplexityResultsGraph_participants2024.xlsx]ComplexityLvChosenParticipant!PivotTable1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[ExperimentComplexityResultsGraph_participants2024.xlsx]ComplexityLvChosenParticipant!PivotTable1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7.4164734616506273E-2"/>
              <c:y val="-0.183586426696662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Mean CICA, </a:t>
                </a:r>
                <a:fld id="{4745B6C6-B07E-4604-9C3D-F6E797BC3501}" type="VALUE">
                  <a:rPr lang="en-US" sz="2000" baseline="0"/>
                  <a:pPr>
                    <a:defRPr sz="1600"/>
                  </a:pPr>
                  <a:t>[VALUE]</a:t>
                </a:fld>
                <a:endParaRPr lang="en-US" sz="2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317774861475649"/>
                  <c:h val="6.9218014414864804E-2"/>
                </c:manualLayout>
              </c15:layout>
              <c15:dlblFieldTable/>
              <c15:showDataLabelsRange val="0"/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7.4164734616506273E-2"/>
                  <c:y val="-0.1835864266966629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Mean CICA, </a:t>
                    </a:r>
                    <a:fld id="{4745B6C6-B07E-4604-9C3D-F6E797BC3501}" type="VALUE">
                      <a:rPr lang="en-US" sz="2000" baseline="0"/>
                      <a:pPr>
                        <a:defRPr sz="1600"/>
                      </a:pPr>
                      <a:t>[VALUE]</a:t>
                    </a:fld>
                    <a:endParaRPr lang="en-US" sz="20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774861475649"/>
                      <c:h val="6.921801441486480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[ExperimentComplexityResultsGraph_participants2024.xlsx]Complex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[ExperimentComplexityResultsGraph_participants2024.xlsx]Complex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chart" Target="../charts/chart9.xml"/><Relationship Id="rId6" Type="http://schemas.openxmlformats.org/officeDocument/2006/relationships/image" Target="../media/image4.jpeg"/><Relationship Id="rId5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image" Target="../media/image5.png"/><Relationship Id="rId5" Type="http://schemas.openxmlformats.org/officeDocument/2006/relationships/chart" Target="../charts/chart13.xml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8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444160</xdr:colOff>
      <xdr:row>19</xdr:row>
      <xdr:rowOff>4442</xdr:rowOff>
    </xdr:from>
    <xdr:to>
      <xdr:col>17</xdr:col>
      <xdr:colOff>1067614</xdr:colOff>
      <xdr:row>40</xdr:row>
      <xdr:rowOff>84106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364496</xdr:colOff>
      <xdr:row>19</xdr:row>
      <xdr:rowOff>4442</xdr:rowOff>
    </xdr:from>
    <xdr:to>
      <xdr:col>21</xdr:col>
      <xdr:colOff>104723</xdr:colOff>
      <xdr:row>40</xdr:row>
      <xdr:rowOff>84106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561923</xdr:colOff>
      <xdr:row>19</xdr:row>
      <xdr:rowOff>4442</xdr:rowOff>
    </xdr:from>
    <xdr:to>
      <xdr:col>27</xdr:col>
      <xdr:colOff>284832</xdr:colOff>
      <xdr:row>40</xdr:row>
      <xdr:rowOff>84106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977967</xdr:colOff>
      <xdr:row>18</xdr:row>
      <xdr:rowOff>69272</xdr:rowOff>
    </xdr:from>
    <xdr:to>
      <xdr:col>26</xdr:col>
      <xdr:colOff>603079</xdr:colOff>
      <xdr:row>42</xdr:row>
      <xdr:rowOff>155865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624C7B-69DF-3D7F-A1BD-7DA2C0D57703}"/>
            </a:ext>
          </a:extLst>
        </xdr:cNvPr>
        <xdr:cNvGrpSpPr/>
      </xdr:nvGrpSpPr>
      <xdr:grpSpPr>
        <a:xfrm>
          <a:off x="15152900" y="3740727"/>
          <a:ext cx="13843339" cy="4823116"/>
          <a:chOff x="14243694" y="3913908"/>
          <a:chExt cx="12908158" cy="500495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651997" y="3913908"/>
            <a:ext cx="10945090" cy="4329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243694" y="8555183"/>
            <a:ext cx="1703295" cy="36368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235711" y="8555183"/>
            <a:ext cx="1777661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325525" y="8572501"/>
            <a:ext cx="1656433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019318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050250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081182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300720</xdr:colOff>
      <xdr:row>0</xdr:row>
      <xdr:rowOff>22412</xdr:rowOff>
    </xdr:from>
    <xdr:to>
      <xdr:col>17</xdr:col>
      <xdr:colOff>45226</xdr:colOff>
      <xdr:row>25</xdr:row>
      <xdr:rowOff>15688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0</xdr:row>
      <xdr:rowOff>0</xdr:rowOff>
    </xdr:from>
    <xdr:to>
      <xdr:col>24</xdr:col>
      <xdr:colOff>1246094</xdr:colOff>
      <xdr:row>24</xdr:row>
      <xdr:rowOff>183776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446198</xdr:colOff>
      <xdr:row>28</xdr:row>
      <xdr:rowOff>11205</xdr:rowOff>
    </xdr:from>
    <xdr:to>
      <xdr:col>24</xdr:col>
      <xdr:colOff>1283417</xdr:colOff>
      <xdr:row>41</xdr:row>
      <xdr:rowOff>52027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725861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27</xdr:col>
      <xdr:colOff>206201</xdr:colOff>
      <xdr:row>61</xdr:row>
      <xdr:rowOff>55418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277091</xdr:colOff>
      <xdr:row>36</xdr:row>
      <xdr:rowOff>17318</xdr:rowOff>
    </xdr:from>
    <xdr:to>
      <xdr:col>24</xdr:col>
      <xdr:colOff>865910</xdr:colOff>
      <xdr:row>61</xdr:row>
      <xdr:rowOff>86206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597D0B-4493-5D46-0F04-240510D8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5364" y="6927273"/>
          <a:ext cx="11793682" cy="4831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6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4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9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38" headerRowDxfId="84">
  <autoFilter ref="A1:AO38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 CICA])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3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2"/>
    <tableColumn id="6" xr3:uid="{7BAC728B-3AB4-4DE5-9252-8F59849350B2}" name="CICA ranking" dataDxfId="21"/>
    <tableColumn id="7" xr3:uid="{2594E63C-3E2E-4852-89A2-9393ADB54B35}" name="Participant Ranking" dataDxfId="20"/>
    <tableColumn id="8" xr3:uid="{FED9B031-4BD1-43A6-8112-C602134C80B5}" name="Ranking SD" dataDxfId="19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18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38"/>
  <sheetViews>
    <sheetView tabSelected="1" topLeftCell="A17" zoomScale="70" zoomScaleNormal="70" workbookViewId="0">
      <selection activeCell="K23" sqref="K23"/>
    </sheetView>
  </sheetViews>
  <sheetFormatPr defaultRowHeight="14.25" x14ac:dyDescent="0.45"/>
  <cols>
    <col min="1" max="2" width="11.1328125" customWidth="1"/>
    <col min="3" max="3" width="16.73046875" customWidth="1"/>
    <col min="4" max="4" width="11.1328125" customWidth="1"/>
    <col min="5" max="7" width="11.1328125" style="25" customWidth="1"/>
    <col min="8" max="8" width="14.1328125" style="25" customWidth="1"/>
    <col min="9" max="9" width="18.1328125" customWidth="1"/>
    <col min="10" max="10" width="12.59765625" style="16" customWidth="1"/>
    <col min="11" max="19" width="11.1328125" style="16" customWidth="1"/>
    <col min="20" max="20" width="10.73046875" customWidth="1"/>
    <col min="21" max="21" width="12.73046875" customWidth="1"/>
    <col min="22" max="22" width="11.3984375" customWidth="1"/>
    <col min="23" max="23" width="11.265625" customWidth="1"/>
    <col min="24" max="24" width="14" customWidth="1"/>
    <col min="25" max="25" width="39.59765625" customWidth="1"/>
    <col min="28" max="28" width="18.73046875" customWidth="1"/>
    <col min="29" max="29" width="60.86328125" customWidth="1"/>
    <col min="40" max="41" width="9.1328125" style="13"/>
  </cols>
  <sheetData>
    <row r="1" spans="1:41" s="2" customFormat="1" ht="28.5" x14ac:dyDescent="0.4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189</v>
      </c>
      <c r="H1" s="24" t="s">
        <v>148</v>
      </c>
      <c r="I1" s="2" t="s">
        <v>184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205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4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3.9522556250868894</v>
      </c>
      <c r="U2" s="30">
        <f>_xlfn.STDEV.P(Table1[CICA Score])</f>
        <v>1.1325726182152815</v>
      </c>
      <c r="V2" s="26">
        <f>(Table1[[#This Row],[CICA Score]]-Table1[[#This Row],[Mean]])/Table1[[#This Row],[Standard Deviation]]</f>
        <v>-3.4896266795809443</v>
      </c>
      <c r="W2" s="28">
        <f>_xlfn.NORM.DIST(Table1[[#This Row],[Z-score]],0,1,FALSE)</f>
        <v>9.0490036465753533E-4</v>
      </c>
      <c r="X2" s="24">
        <f>_xlfn.STDEV.P(Table1[Probability CICA])</f>
        <v>0.12589048850385748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26.25" x14ac:dyDescent="0.4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159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3.9522556250868894</v>
      </c>
      <c r="U3" s="31">
        <f>_xlfn.STDEV.P(Table1[CICA Score])</f>
        <v>1.1325726182152815</v>
      </c>
      <c r="V3" s="27">
        <f>(Table1[[#This Row],[CICA Score]]-Table1[[#This Row],[Mean]])/Table1[[#This Row],[Standard Deviation]]</f>
        <v>0.10479786776578234</v>
      </c>
      <c r="W3" s="29">
        <f>_xlfn.NORM.DIST(Table1[[#This Row],[Z-score]],0,1,FALSE)</f>
        <v>0.39675757396108291</v>
      </c>
      <c r="X3" s="25">
        <f>_xlfn.STDEV.P(Table1[Probability CICA])</f>
        <v>0.12589048850385748</v>
      </c>
      <c r="Y3" s="8" t="s">
        <v>130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4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166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3.9522556250868894</v>
      </c>
      <c r="U4" s="31">
        <f>_xlfn.STDEV.P(Table1[CICA Score])</f>
        <v>1.1325726182152815</v>
      </c>
      <c r="V4" s="27">
        <f>(Table1[[#This Row],[CICA Score]]-Table1[[#This Row],[Mean]])/Table1[[#This Row],[Standard Deviation]]</f>
        <v>-0.50433641001451912</v>
      </c>
      <c r="W4" s="29">
        <f>_xlfn.NORM.DIST(Table1[[#This Row],[Z-score]],0,1,FALSE)</f>
        <v>0.35129950089878959</v>
      </c>
      <c r="X4" s="25">
        <f>_xlfn.STDEV.P(Table1[Probability CICA])</f>
        <v>0.12589048850385748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4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174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3.9522556250868894</v>
      </c>
      <c r="U5" s="31">
        <f>_xlfn.STDEV.P(Table1[CICA Score])</f>
        <v>1.1325726182152815</v>
      </c>
      <c r="V5" s="27">
        <f>(Table1[[#This Row],[CICA Score]]-Table1[[#This Row],[Mean]])/Table1[[#This Row],[Standard Deviation]]</f>
        <v>-1.3280513686178967</v>
      </c>
      <c r="W5" s="29">
        <f>_xlfn.NORM.DIST(Table1[[#This Row],[Z-score]],0,1,FALSE)</f>
        <v>0.16516690811269527</v>
      </c>
      <c r="X5" s="25">
        <f>_xlfn.STDEV.P(Table1[Probability CICA])</f>
        <v>0.12589048850385748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4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156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3.9522556250868894</v>
      </c>
      <c r="U6" s="31">
        <f>_xlfn.STDEV.P(Table1[CICA Score])</f>
        <v>1.1325726182152815</v>
      </c>
      <c r="V6" s="27">
        <f>(Table1[[#This Row],[CICA Score]]-Table1[[#This Row],[Mean]])/Table1[[#This Row],[Standard Deviation]]</f>
        <v>-0.74841884138998183</v>
      </c>
      <c r="W6" s="29">
        <f>_xlfn.NORM.DIST(Table1[[#This Row],[Z-score]],0,1,FALSE)</f>
        <v>0.30149437663618567</v>
      </c>
      <c r="X6" s="25">
        <f>_xlfn.STDEV.P(Table1[Probability CICA])</f>
        <v>0.12589048850385748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4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168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3.9522556250868894</v>
      </c>
      <c r="U7" s="31">
        <f>_xlfn.STDEV.P(Table1[CICA Score])</f>
        <v>1.1325726182152815</v>
      </c>
      <c r="V7" s="27">
        <f>(Table1[[#This Row],[CICA Score]]-Table1[[#This Row],[Mean]])/Table1[[#This Row],[Standard Deviation]]</f>
        <v>-0.40341443860504134</v>
      </c>
      <c r="W7" s="29">
        <f>_xlfn.NORM.DIST(Table1[[#This Row],[Z-score]],0,1,FALSE)</f>
        <v>0.36776536552587558</v>
      </c>
      <c r="X7" s="25">
        <f>_xlfn.STDEV.P(Table1[Probability CICA])</f>
        <v>0.12589048850385748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4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177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3.9522556250868894</v>
      </c>
      <c r="U8" s="31">
        <f>_xlfn.STDEV.P(Table1[CICA Score])</f>
        <v>1.1325726182152815</v>
      </c>
      <c r="V8" s="27">
        <f>(Table1[[#This Row],[CICA Score]]-Table1[[#This Row],[Mean]])/Table1[[#This Row],[Standard Deviation]]</f>
        <v>1.8553510119014971</v>
      </c>
      <c r="W8" s="29">
        <f>_xlfn.NORM.DIST(Table1[[#This Row],[Z-score]],0,1,FALSE)</f>
        <v>7.1353975245605342E-2</v>
      </c>
      <c r="X8" s="25">
        <f>_xlfn.STDEV.P(Table1[Probability CICA])</f>
        <v>0.12589048850385748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45">
      <c r="A9">
        <v>7</v>
      </c>
      <c r="B9" t="s">
        <v>75</v>
      </c>
      <c r="C9" t="s">
        <v>138</v>
      </c>
      <c r="D9" s="25" t="s">
        <v>78</v>
      </c>
      <c r="E9" s="25" t="s">
        <v>4</v>
      </c>
      <c r="F9" s="25">
        <v>1</v>
      </c>
      <c r="G9" s="15" t="s">
        <v>161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3.9522556250868894</v>
      </c>
      <c r="U9" s="31">
        <f>_xlfn.STDEV.P(Table1[CICA Score])</f>
        <v>1.1325726182152815</v>
      </c>
      <c r="V9" s="27">
        <f>(Table1[[#This Row],[CICA Score]]-Table1[[#This Row],[Mean]])/Table1[[#This Row],[Standard Deviation]]</f>
        <v>0.60854378470325377</v>
      </c>
      <c r="W9" s="29">
        <f>_xlfn.NORM.DIST(Table1[[#This Row],[Z-score]],0,1,FALSE)</f>
        <v>0.33150867454064747</v>
      </c>
      <c r="X9" s="25">
        <f>_xlfn.STDEV.P(Table1[Probability CICA])</f>
        <v>0.12589048850385748</v>
      </c>
      <c r="Y9" s="8" t="s">
        <v>131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45">
      <c r="A10">
        <v>8</v>
      </c>
      <c r="B10" t="s">
        <v>76</v>
      </c>
      <c r="C10" t="s">
        <v>138</v>
      </c>
      <c r="D10" s="25" t="s">
        <v>78</v>
      </c>
      <c r="E10" s="25" t="s">
        <v>4</v>
      </c>
      <c r="F10" s="25">
        <v>2</v>
      </c>
      <c r="G10" s="23" t="s">
        <v>168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3.9522556250868894</v>
      </c>
      <c r="U10" s="31">
        <f>_xlfn.STDEV.P(Table1[CICA Score])</f>
        <v>1.1325726182152815</v>
      </c>
      <c r="V10" s="27">
        <f>(Table1[[#This Row],[CICA Score]]-Table1[[#This Row],[Mean]])/Table1[[#This Row],[Standard Deviation]]</f>
        <v>-0.40341443860504134</v>
      </c>
      <c r="W10" s="29">
        <f>_xlfn.NORM.DIST(Table1[[#This Row],[Z-score]],0,1,FALSE)</f>
        <v>0.36776536552587558</v>
      </c>
      <c r="X10" s="25">
        <f>_xlfn.STDEV.P(Table1[Probability CICA])</f>
        <v>0.12589048850385748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45">
      <c r="A11">
        <v>9</v>
      </c>
      <c r="B11" t="s">
        <v>77</v>
      </c>
      <c r="C11" t="s">
        <v>138</v>
      </c>
      <c r="D11" s="25" t="s">
        <v>78</v>
      </c>
      <c r="E11" s="25" t="s">
        <v>4</v>
      </c>
      <c r="F11" s="25">
        <v>3</v>
      </c>
      <c r="G11" s="15" t="s">
        <v>180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3.9522556250868894</v>
      </c>
      <c r="U11" s="31">
        <f>_xlfn.STDEV.P(Table1[CICA Score])</f>
        <v>1.1325726182152815</v>
      </c>
      <c r="V11" s="27">
        <f>(Table1[[#This Row],[CICA Score]]-Table1[[#This Row],[Mean]])/Table1[[#This Row],[Standard Deviation]]</f>
        <v>1.4119385741387012</v>
      </c>
      <c r="W11" s="29">
        <f>_xlfn.NORM.DIST(Table1[[#This Row],[Z-score]],0,1,FALSE)</f>
        <v>0.14723522489226476</v>
      </c>
      <c r="X11" s="25">
        <f>_xlfn.STDEV.P(Table1[Probability CICA])</f>
        <v>0.12589048850385748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4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159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3.9522556250868894</v>
      </c>
      <c r="U12" s="31">
        <f>_xlfn.STDEV.P(Table1[CICA Score])</f>
        <v>1.1325726182152815</v>
      </c>
      <c r="V12" s="27">
        <f>(Table1[[#This Row],[CICA Score]]-Table1[[#This Row],[Mean]])/Table1[[#This Row],[Standard Deviation]]</f>
        <v>0.10479786776578234</v>
      </c>
      <c r="W12" s="29">
        <f>_xlfn.NORM.DIST(Table1[[#This Row],[Z-score]],0,1,FALSE)</f>
        <v>0.39675757396108291</v>
      </c>
      <c r="X12" s="25">
        <f>_xlfn.STDEV.P(Table1[Probability CICA])</f>
        <v>0.12589048850385748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4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166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3.9522556250868894</v>
      </c>
      <c r="U13" s="31">
        <f>_xlfn.STDEV.P(Table1[CICA Score])</f>
        <v>1.1325726182152815</v>
      </c>
      <c r="V13" s="27">
        <f>(Table1[[#This Row],[CICA Score]]-Table1[[#This Row],[Mean]])/Table1[[#This Row],[Standard Deviation]]</f>
        <v>-0.50433641001451912</v>
      </c>
      <c r="W13" s="29">
        <f>_xlfn.NORM.DIST(Table1[[#This Row],[Z-score]],0,1,FALSE)</f>
        <v>0.35129950089878959</v>
      </c>
      <c r="X13" s="25">
        <f>_xlfn.STDEV.P(Table1[Probability CICA])</f>
        <v>0.12589048850385748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4.65" thickBot="1" x14ac:dyDescent="0.5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174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3.9522556250868894</v>
      </c>
      <c r="U14" s="31">
        <f>_xlfn.STDEV.P(Table1[CICA Score])</f>
        <v>1.1325726182152815</v>
      </c>
      <c r="V14" s="27">
        <f>(Table1[[#This Row],[CICA Score]]-Table1[[#This Row],[Mean]])/Table1[[#This Row],[Standard Deviation]]</f>
        <v>-1.3280513686178967</v>
      </c>
      <c r="W14" s="29">
        <f>_xlfn.NORM.DIST(Table1[[#This Row],[Z-score]],0,1,FALSE)</f>
        <v>0.16516690811269527</v>
      </c>
      <c r="X14" s="25">
        <f>_xlfn.STDEV.P(Table1[Probability CICA])</f>
        <v>0.12589048850385748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4" thickBot="1" x14ac:dyDescent="0.5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159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3.9522556250868894</v>
      </c>
      <c r="U15" s="31">
        <f>_xlfn.STDEV.P(Table1[CICA Score])</f>
        <v>1.1325726182152815</v>
      </c>
      <c r="V15" s="27">
        <f>(Table1[[#This Row],[CICA Score]]-Table1[[#This Row],[Mean]])/Table1[[#This Row],[Standard Deviation]]</f>
        <v>0.10479786776578234</v>
      </c>
      <c r="W15" s="29">
        <f>_xlfn.NORM.DIST(Table1[[#This Row],[Z-score]],0,1,FALSE)</f>
        <v>0.39675757396108291</v>
      </c>
      <c r="X15" s="25">
        <f>_xlfn.STDEV.P(Table1[Probability CICA])</f>
        <v>0.12589048850385748</v>
      </c>
      <c r="Y15" s="19" t="s">
        <v>108</v>
      </c>
      <c r="Z15" s="19" t="s">
        <v>10</v>
      </c>
      <c r="AA15" s="19" t="s">
        <v>111</v>
      </c>
      <c r="AB15" s="19" t="s">
        <v>109</v>
      </c>
      <c r="AC15" s="19" t="s">
        <v>110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4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154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3.9522556250868894</v>
      </c>
      <c r="U16" s="31">
        <f>_xlfn.STDEV.P(Table1[CICA Score])</f>
        <v>1.1325726182152815</v>
      </c>
      <c r="V16" s="27">
        <f>(Table1[[#This Row],[CICA Score]]-Table1[[#This Row],[Mean]])/Table1[[#This Row],[Standard Deviation]]</f>
        <v>-1.0530314981670263</v>
      </c>
      <c r="W16" s="29">
        <f>_xlfn.NORM.DIST(Table1[[#This Row],[Z-score]],0,1,FALSE)</f>
        <v>0.22915051942781442</v>
      </c>
      <c r="X16" s="25">
        <f>_xlfn.STDEV.P(Table1[Probability CICA])</f>
        <v>0.12589048850385748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4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175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3.9522556250868894</v>
      </c>
      <c r="U17" s="31">
        <f>_xlfn.STDEV.P(Table1[CICA Score])</f>
        <v>1.1325726182152815</v>
      </c>
      <c r="V17" s="27">
        <f>(Table1[[#This Row],[CICA Score]]-Table1[[#This Row],[Mean]])/Table1[[#This Row],[Standard Deviation]]</f>
        <v>1.4635259251290411</v>
      </c>
      <c r="W17" s="29">
        <f>_xlfn.NORM.DIST(Table1[[#This Row],[Z-score]],0,1,FALSE)</f>
        <v>0.13671010732711983</v>
      </c>
      <c r="X17" s="25">
        <f>_xlfn.STDEV.P(Table1[Probability CICA])</f>
        <v>0.12589048850385748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45">
      <c r="A18">
        <v>16</v>
      </c>
      <c r="B18" t="s">
        <v>104</v>
      </c>
      <c r="C18" t="s">
        <v>103</v>
      </c>
      <c r="D18" s="25" t="s">
        <v>129</v>
      </c>
      <c r="E18" s="25" t="s">
        <v>4</v>
      </c>
      <c r="F18" s="25">
        <v>1</v>
      </c>
      <c r="G18" s="15" t="s">
        <v>162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3.9522556250868894</v>
      </c>
      <c r="U18" s="31">
        <f>_xlfn.STDEV.P(Table1[CICA Score])</f>
        <v>1.1325726182152815</v>
      </c>
      <c r="V18" s="27">
        <f>(Table1[[#This Row],[CICA Score]]-Table1[[#This Row],[Mean]])/Table1[[#This Row],[Standard Deviation]]</f>
        <v>0.70185769413668064</v>
      </c>
      <c r="W18" s="29">
        <f>_xlfn.NORM.DIST(Table1[[#This Row],[Z-score]],0,1,FALSE)</f>
        <v>0.31184760855498206</v>
      </c>
      <c r="X18" s="25">
        <f>_xlfn.STDEV.P(Table1[Probability CICA])</f>
        <v>0.12589048850385748</v>
      </c>
      <c r="Y18" s="8" t="s">
        <v>131</v>
      </c>
      <c r="Z18" s="8" t="s">
        <v>10</v>
      </c>
      <c r="AA18" s="8" t="s">
        <v>95</v>
      </c>
      <c r="AB18" s="8" t="s">
        <v>109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45">
      <c r="A19">
        <v>17</v>
      </c>
      <c r="B19" t="s">
        <v>105</v>
      </c>
      <c r="C19" t="s">
        <v>103</v>
      </c>
      <c r="D19" s="25" t="s">
        <v>129</v>
      </c>
      <c r="E19" s="25" t="s">
        <v>4</v>
      </c>
      <c r="F19" s="25">
        <v>2</v>
      </c>
      <c r="G19" s="15" t="s">
        <v>182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3.9522556250868894</v>
      </c>
      <c r="U19" s="31">
        <f>_xlfn.STDEV.P(Table1[CICA Score])</f>
        <v>1.1325726182152815</v>
      </c>
      <c r="V19" s="27">
        <f>(Table1[[#This Row],[CICA Score]]-Table1[[#This Row],[Mean]])/Table1[[#This Row],[Standard Deviation]]</f>
        <v>-0.25894105596960865</v>
      </c>
      <c r="W19" s="29">
        <f>_xlfn.NORM.DIST(Table1[[#This Row],[Z-score]],0,1,FALSE)</f>
        <v>0.38578935595280839</v>
      </c>
      <c r="X19" s="25">
        <f>_xlfn.STDEV.P(Table1[Probability CICA])</f>
        <v>0.12589048850385748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45">
      <c r="A20">
        <v>18</v>
      </c>
      <c r="B20" t="s">
        <v>106</v>
      </c>
      <c r="C20" t="s">
        <v>103</v>
      </c>
      <c r="D20" s="25" t="s">
        <v>129</v>
      </c>
      <c r="E20" s="25" t="s">
        <v>4</v>
      </c>
      <c r="F20" s="25">
        <v>3</v>
      </c>
      <c r="G20" s="15" t="s">
        <v>155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3.9522556250868894</v>
      </c>
      <c r="U20" s="31">
        <f>_xlfn.STDEV.P(Table1[CICA Score])</f>
        <v>1.1325726182152815</v>
      </c>
      <c r="V20" s="27">
        <f>(Table1[[#This Row],[CICA Score]]-Table1[[#This Row],[Mean]])/Table1[[#This Row],[Standard Deviation]]</f>
        <v>-0.13089128189140198</v>
      </c>
      <c r="W20" s="29">
        <f>_xlfn.NORM.DIST(Table1[[#This Row],[Z-score]],0,1,FALSE)</f>
        <v>0.39553943123208307</v>
      </c>
      <c r="X20" s="25">
        <f>_xlfn.STDEV.P(Table1[Probability CICA])</f>
        <v>0.12589048850385748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45">
      <c r="A21">
        <v>19</v>
      </c>
      <c r="B21" t="s">
        <v>113</v>
      </c>
      <c r="C21" t="s">
        <v>107</v>
      </c>
      <c r="D21" s="25" t="s">
        <v>134</v>
      </c>
      <c r="E21" s="25" t="s">
        <v>4</v>
      </c>
      <c r="F21" s="25">
        <v>1</v>
      </c>
      <c r="G21" s="15" t="s">
        <v>160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3.9522556250868894</v>
      </c>
      <c r="U21" s="31">
        <f>_xlfn.STDEV.P(Table1[CICA Score])</f>
        <v>1.1325726182152815</v>
      </c>
      <c r="V21" s="27">
        <f>(Table1[[#This Row],[CICA Score]]-Table1[[#This Row],[Mean]])/Table1[[#This Row],[Standard Deviation]]</f>
        <v>0.93360801144172811</v>
      </c>
      <c r="W21" s="29">
        <f>_xlfn.NORM.DIST(Table1[[#This Row],[Z-score]],0,1,FALSE)</f>
        <v>0.25801166220974531</v>
      </c>
      <c r="X21" s="25">
        <f>_xlfn.STDEV.P(Table1[Probability CICA])</f>
        <v>0.12589048850385748</v>
      </c>
      <c r="Y21" s="8" t="s">
        <v>30</v>
      </c>
      <c r="Z21" s="8" t="s">
        <v>135</v>
      </c>
      <c r="AA21" s="8" t="s">
        <v>95</v>
      </c>
      <c r="AB21" s="8" t="s">
        <v>96</v>
      </c>
      <c r="AC21" s="8" t="s">
        <v>136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45">
      <c r="A22">
        <v>20</v>
      </c>
      <c r="B22" t="s">
        <v>114</v>
      </c>
      <c r="C22" t="s">
        <v>107</v>
      </c>
      <c r="D22" s="25" t="s">
        <v>134</v>
      </c>
      <c r="E22" s="25" t="s">
        <v>4</v>
      </c>
      <c r="F22" s="25">
        <v>2</v>
      </c>
      <c r="G22" s="15" t="s">
        <v>166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3.9522556250868894</v>
      </c>
      <c r="U22" s="31">
        <f>_xlfn.STDEV.P(Table1[CICA Score])</f>
        <v>1.1325726182152815</v>
      </c>
      <c r="V22" s="27">
        <f>(Table1[[#This Row],[CICA Score]]-Table1[[#This Row],[Mean]])/Table1[[#This Row],[Standard Deviation]]</f>
        <v>-0.50433641001451912</v>
      </c>
      <c r="W22" s="29">
        <f>_xlfn.NORM.DIST(Table1[[#This Row],[Z-score]],0,1,FALSE)</f>
        <v>0.35129950089878959</v>
      </c>
      <c r="X22" s="25">
        <f>_xlfn.STDEV.P(Table1[Probability CICA])</f>
        <v>0.12589048850385748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45">
      <c r="A23">
        <v>21</v>
      </c>
      <c r="B23" t="s">
        <v>115</v>
      </c>
      <c r="C23" t="s">
        <v>107</v>
      </c>
      <c r="D23" s="25" t="s">
        <v>134</v>
      </c>
      <c r="E23" s="25" t="s">
        <v>4</v>
      </c>
      <c r="F23" s="25">
        <v>3</v>
      </c>
      <c r="G23" s="15" t="s">
        <v>175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3.9522556250868894</v>
      </c>
      <c r="U23" s="31">
        <f>_xlfn.STDEV.P(Table1[CICA Score])</f>
        <v>1.1325726182152815</v>
      </c>
      <c r="V23" s="27">
        <f>(Table1[[#This Row],[CICA Score]]-Table1[[#This Row],[Mean]])/Table1[[#This Row],[Standard Deviation]]</f>
        <v>1.4635259251290411</v>
      </c>
      <c r="W23" s="29">
        <f>_xlfn.NORM.DIST(Table1[[#This Row],[Z-score]],0,1,FALSE)</f>
        <v>0.13671010732711983</v>
      </c>
      <c r="X23" s="25">
        <f>_xlfn.STDEV.P(Table1[Probability CICA])</f>
        <v>0.12589048850385748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45">
      <c r="A24">
        <v>22</v>
      </c>
      <c r="B24" t="s">
        <v>116</v>
      </c>
      <c r="C24" t="s">
        <v>128</v>
      </c>
      <c r="D24" s="25" t="s">
        <v>137</v>
      </c>
      <c r="E24" s="25" t="s">
        <v>3</v>
      </c>
      <c r="F24" s="25">
        <v>1</v>
      </c>
      <c r="G24" s="15" t="s">
        <v>153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3.9522556250868894</v>
      </c>
      <c r="U24" s="31">
        <f>_xlfn.STDEV.P(Table1[CICA Score])</f>
        <v>1.1325726182152815</v>
      </c>
      <c r="V24" s="27">
        <f>(Table1[[#This Row],[CICA Score]]-Table1[[#This Row],[Mean]])/Table1[[#This Row],[Standard Deviation]]</f>
        <v>-1.5758093739173966</v>
      </c>
      <c r="W24" s="29">
        <f>_xlfn.NORM.DIST(Table1[[#This Row],[Z-score]],0,1,FALSE)</f>
        <v>0.11526446160569676</v>
      </c>
      <c r="X24" s="25">
        <f>_xlfn.STDEV.P(Table1[Probability CICA])</f>
        <v>0.12589048850385748</v>
      </c>
      <c r="Y24" s="1" t="s">
        <v>132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45">
      <c r="A25">
        <v>23</v>
      </c>
      <c r="B25" t="s">
        <v>117</v>
      </c>
      <c r="C25" t="s">
        <v>128</v>
      </c>
      <c r="D25" s="25" t="s">
        <v>137</v>
      </c>
      <c r="E25" s="25" t="s">
        <v>3</v>
      </c>
      <c r="F25" s="25">
        <v>2</v>
      </c>
      <c r="G25" s="15" t="s">
        <v>165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3.9522556250868894</v>
      </c>
      <c r="U25" s="31">
        <f>_xlfn.STDEV.P(Table1[CICA Score])</f>
        <v>1.1325726182152815</v>
      </c>
      <c r="V25" s="27">
        <f>(Table1[[#This Row],[CICA Score]]-Table1[[#This Row],[Mean]])/Table1[[#This Row],[Standard Deviation]]</f>
        <v>-1.6116054122932366</v>
      </c>
      <c r="W25" s="29">
        <f>_xlfn.NORM.DIST(Table1[[#This Row],[Z-score]],0,1,FALSE)</f>
        <v>0.1088728560696742</v>
      </c>
      <c r="X25" s="25">
        <f>_xlfn.STDEV.P(Table1[Probability CICA])</f>
        <v>0.12589048850385748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45">
      <c r="A26">
        <v>24</v>
      </c>
      <c r="B26" t="s">
        <v>118</v>
      </c>
      <c r="C26" t="s">
        <v>128</v>
      </c>
      <c r="D26" s="25" t="s">
        <v>137</v>
      </c>
      <c r="E26" s="25" t="s">
        <v>3</v>
      </c>
      <c r="F26" s="25">
        <v>3</v>
      </c>
      <c r="G26" s="15" t="s">
        <v>174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3.9522556250868894</v>
      </c>
      <c r="U26" s="31">
        <f>_xlfn.STDEV.P(Table1[CICA Score])</f>
        <v>1.1325726182152815</v>
      </c>
      <c r="V26" s="27">
        <f>(Table1[[#This Row],[CICA Score]]-Table1[[#This Row],[Mean]])/Table1[[#This Row],[Standard Deviation]]</f>
        <v>-1.3280513686178967</v>
      </c>
      <c r="W26" s="29">
        <f>_xlfn.NORM.DIST(Table1[[#This Row],[Z-score]],0,1,FALSE)</f>
        <v>0.16516690811269527</v>
      </c>
      <c r="X26" s="25">
        <f>_xlfn.STDEV.P(Table1[Probability CICA])</f>
        <v>0.12589048850385748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45">
      <c r="A27">
        <v>25</v>
      </c>
      <c r="B27" t="s">
        <v>119</v>
      </c>
      <c r="C27" t="s">
        <v>112</v>
      </c>
      <c r="D27" s="25" t="s">
        <v>139</v>
      </c>
      <c r="E27" s="25" t="s">
        <v>3</v>
      </c>
      <c r="F27" s="25">
        <v>1</v>
      </c>
      <c r="G27" s="15" t="s">
        <v>159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3.9522556250868894</v>
      </c>
      <c r="U27" s="31">
        <f>_xlfn.STDEV.P(Table1[CICA Score])</f>
        <v>1.1325726182152815</v>
      </c>
      <c r="V27" s="27">
        <f>(Table1[[#This Row],[CICA Score]]-Table1[[#This Row],[Mean]])/Table1[[#This Row],[Standard Deviation]]</f>
        <v>0.10479786776578234</v>
      </c>
      <c r="W27" s="29">
        <f>_xlfn.NORM.DIST(Table1[[#This Row],[Z-score]],0,1,FALSE)</f>
        <v>0.39675757396108291</v>
      </c>
      <c r="X27" s="25">
        <f>_xlfn.STDEV.P(Table1[Probability CICA])</f>
        <v>0.12589048850385748</v>
      </c>
      <c r="Y27" s="8" t="s">
        <v>30</v>
      </c>
      <c r="Z27" s="8" t="s">
        <v>10</v>
      </c>
      <c r="AA27" s="8" t="s">
        <v>95</v>
      </c>
      <c r="AB27" s="8" t="s">
        <v>140</v>
      </c>
      <c r="AC27" s="8" t="s">
        <v>141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45">
      <c r="A28">
        <v>26</v>
      </c>
      <c r="B28" t="s">
        <v>120</v>
      </c>
      <c r="C28" t="s">
        <v>112</v>
      </c>
      <c r="D28" s="25" t="s">
        <v>139</v>
      </c>
      <c r="E28" s="25" t="s">
        <v>3</v>
      </c>
      <c r="F28" s="25">
        <v>2</v>
      </c>
      <c r="G28" s="15" t="s">
        <v>169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3.9522556250868894</v>
      </c>
      <c r="U28" s="31">
        <f>_xlfn.STDEV.P(Table1[CICA Score])</f>
        <v>1.1325726182152815</v>
      </c>
      <c r="V28" s="27">
        <f>(Table1[[#This Row],[CICA Score]]-Table1[[#This Row],[Mean]])/Table1[[#This Row],[Standard Deviation]]</f>
        <v>-0.24552995189192489</v>
      </c>
      <c r="W28" s="29">
        <f>_xlfn.NORM.DIST(Table1[[#This Row],[Z-score]],0,1,FALSE)</f>
        <v>0.38709659723402023</v>
      </c>
      <c r="X28" s="25">
        <f>_xlfn.STDEV.P(Table1[Probability CICA])</f>
        <v>0.12589048850385748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45">
      <c r="A29">
        <v>27</v>
      </c>
      <c r="B29" t="s">
        <v>121</v>
      </c>
      <c r="C29" t="s">
        <v>112</v>
      </c>
      <c r="D29" s="25" t="s">
        <v>139</v>
      </c>
      <c r="E29" s="25" t="s">
        <v>3</v>
      </c>
      <c r="F29" s="25">
        <v>3</v>
      </c>
      <c r="G29" s="15" t="s">
        <v>155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3.9522556250868894</v>
      </c>
      <c r="U29" s="31">
        <f>_xlfn.STDEV.P(Table1[CICA Score])</f>
        <v>1.1325726182152815</v>
      </c>
      <c r="V29" s="27">
        <f>(Table1[[#This Row],[CICA Score]]-Table1[[#This Row],[Mean]])/Table1[[#This Row],[Standard Deviation]]</f>
        <v>-0.13089128189140198</v>
      </c>
      <c r="W29" s="29">
        <f>_xlfn.NORM.DIST(Table1[[#This Row],[Z-score]],0,1,FALSE)</f>
        <v>0.39553943123208307</v>
      </c>
      <c r="X29" s="25">
        <f>_xlfn.STDEV.P(Table1[Probability CICA])</f>
        <v>0.12589048850385748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  <row r="30" spans="1:41" x14ac:dyDescent="0.45">
      <c r="A30">
        <v>28</v>
      </c>
      <c r="B30" t="s">
        <v>215</v>
      </c>
      <c r="C30" t="s">
        <v>211</v>
      </c>
      <c r="D30" s="25" t="s">
        <v>213</v>
      </c>
      <c r="E30" s="25" t="s">
        <v>3</v>
      </c>
      <c r="F30" s="25">
        <v>1</v>
      </c>
      <c r="G30" s="15" t="s">
        <v>158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39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3.9522556250868894</v>
      </c>
      <c r="U30" s="31">
        <f>_xlfn.STDEV.P(Table1[CICA Score])</f>
        <v>1.1325726182152815</v>
      </c>
      <c r="V30" s="27">
        <f>(Table1[[#This Row],[CICA Score]]-Table1[[#This Row],[Mean]])/Table1[[#This Row],[Standard Deviation]]</f>
        <v>0.7634669309934532</v>
      </c>
      <c r="W30" s="29">
        <f>_xlfn.NORM.DIST(Table1[[#This Row],[Z-score]],0,1,FALSE)</f>
        <v>0.29808416169202057</v>
      </c>
      <c r="X30" s="40">
        <f>_xlfn.STDEV.P(Table1[Probability CICA])</f>
        <v>0.12589048850385748</v>
      </c>
      <c r="Y30" s="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11" cm="1">
        <f t="array" ref="AN30">AVERAGE(IF(Table1[Q6]&lt;&gt;"", Table1[Q6]))</f>
        <v>4.25</v>
      </c>
      <c r="AO30" s="13">
        <f>_xlfn.STDEV.P(Table1[Q6])</f>
        <v>1.713913650100261</v>
      </c>
    </row>
    <row r="31" spans="1:41" x14ac:dyDescent="0.45">
      <c r="A31">
        <v>29</v>
      </c>
      <c r="B31" t="s">
        <v>216</v>
      </c>
      <c r="C31" t="s">
        <v>211</v>
      </c>
      <c r="D31" s="25" t="s">
        <v>213</v>
      </c>
      <c r="E31" s="25" t="s">
        <v>3</v>
      </c>
      <c r="F31" s="25">
        <v>2</v>
      </c>
      <c r="G31" s="15" t="s">
        <v>165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39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3.9522556250868894</v>
      </c>
      <c r="U31" s="31">
        <f>_xlfn.STDEV.P(Table1[CICA Score])</f>
        <v>1.1325726182152815</v>
      </c>
      <c r="V31" s="27">
        <f>(Table1[[#This Row],[CICA Score]]-Table1[[#This Row],[Mean]])/Table1[[#This Row],[Standard Deviation]]</f>
        <v>-1.6116054122932366</v>
      </c>
      <c r="W31" s="29">
        <f>_xlfn.NORM.DIST(Table1[[#This Row],[Z-score]],0,1,FALSE)</f>
        <v>0.1088728560696742</v>
      </c>
      <c r="X31" s="40">
        <f>_xlfn.STDEV.P(Table1[Probability CICA])</f>
        <v>0.12589048850385748</v>
      </c>
      <c r="Y31" s="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11" cm="1">
        <f t="array" ref="AN31">AVERAGE(IF(Table1[Q6]&lt;&gt;"", Table1[Q6]))</f>
        <v>4.25</v>
      </c>
      <c r="AO31" s="13">
        <f>_xlfn.STDEV.P(Table1[Q6])</f>
        <v>1.713913650100261</v>
      </c>
    </row>
    <row r="32" spans="1:41" x14ac:dyDescent="0.45">
      <c r="A32">
        <v>30</v>
      </c>
      <c r="B32" t="s">
        <v>217</v>
      </c>
      <c r="C32" t="s">
        <v>211</v>
      </c>
      <c r="D32" s="25" t="s">
        <v>213</v>
      </c>
      <c r="E32" s="25" t="s">
        <v>3</v>
      </c>
      <c r="F32" s="25">
        <v>3</v>
      </c>
      <c r="G32" s="15" t="s">
        <v>178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39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3.9522556250868894</v>
      </c>
      <c r="U32" s="31">
        <f>_xlfn.STDEV.P(Table1[CICA Score])</f>
        <v>1.1325726182152815</v>
      </c>
      <c r="V32" s="27">
        <f>(Table1[[#This Row],[CICA Score]]-Table1[[#This Row],[Mean]])/Table1[[#This Row],[Standard Deviation]]</f>
        <v>1.9626715531548489</v>
      </c>
      <c r="W32" s="29">
        <f>_xlfn.NORM.DIST(Table1[[#This Row],[Z-score]],0,1,FALSE)</f>
        <v>5.8135525593659122E-2</v>
      </c>
      <c r="X32" s="40">
        <f>_xlfn.STDEV.P(Table1[Probability CICA])</f>
        <v>0.12589048850385748</v>
      </c>
      <c r="Y32" s="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11" cm="1">
        <f t="array" ref="AN32">AVERAGE(IF(Table1[Q6]&lt;&gt;"", Table1[Q6]))</f>
        <v>4.25</v>
      </c>
      <c r="AO32" s="13">
        <f>_xlfn.STDEV.P(Table1[Q6])</f>
        <v>1.713913650100261</v>
      </c>
    </row>
    <row r="33" spans="1:41" x14ac:dyDescent="0.45">
      <c r="A33">
        <v>31</v>
      </c>
      <c r="B33" t="s">
        <v>218</v>
      </c>
      <c r="C33" t="s">
        <v>212</v>
      </c>
      <c r="D33" s="25" t="s">
        <v>214</v>
      </c>
      <c r="E33" s="25" t="s">
        <v>3</v>
      </c>
      <c r="F33" s="25">
        <v>1</v>
      </c>
      <c r="G33" s="42" t="s">
        <v>157</v>
      </c>
      <c r="H33" s="42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39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3.9522556250868894</v>
      </c>
      <c r="U33" s="31">
        <f>_xlfn.STDEV.P(Table1[CICA Score])</f>
        <v>1.1325726182152815</v>
      </c>
      <c r="V33" s="27">
        <f>(Table1[[#This Row],[CICA Score]]-Table1[[#This Row],[Mean]])/Table1[[#This Row],[Standard Deviation]]</f>
        <v>0.76224885110682838</v>
      </c>
      <c r="W33" s="29">
        <f>_xlfn.NORM.DIST(Table1[[#This Row],[Z-score]],0,1,FALSE)</f>
        <v>0.29836127673996909</v>
      </c>
      <c r="X33" s="40">
        <f>_xlfn.STDEV.P(Table1[Probability CICA])</f>
        <v>0.12589048850385748</v>
      </c>
      <c r="Y33" s="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11" cm="1">
        <f t="array" ref="AN33">AVERAGE(IF(Table1[Q6]&lt;&gt;"", Table1[Q6]))</f>
        <v>4.25</v>
      </c>
      <c r="AO33" s="13">
        <f>_xlfn.STDEV.P(Table1[Q6])</f>
        <v>1.713913650100261</v>
      </c>
    </row>
    <row r="34" spans="1:41" x14ac:dyDescent="0.45">
      <c r="A34">
        <v>32</v>
      </c>
      <c r="B34" t="s">
        <v>219</v>
      </c>
      <c r="C34" t="s">
        <v>212</v>
      </c>
      <c r="D34" s="25" t="s">
        <v>214</v>
      </c>
      <c r="E34" s="25" t="s">
        <v>3</v>
      </c>
      <c r="F34" s="25">
        <v>2</v>
      </c>
      <c r="G34" s="42" t="s">
        <v>182</v>
      </c>
      <c r="H34" s="42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39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3.9522556250868894</v>
      </c>
      <c r="U34" s="31">
        <f>_xlfn.STDEV.P(Table1[CICA Score])</f>
        <v>1.1325726182152815</v>
      </c>
      <c r="V34" s="27">
        <f>(Table1[[#This Row],[CICA Score]]-Table1[[#This Row],[Mean]])/Table1[[#This Row],[Standard Deviation]]</f>
        <v>-0.25894105596960865</v>
      </c>
      <c r="W34" s="29">
        <f>_xlfn.NORM.DIST(Table1[[#This Row],[Z-score]],0,1,FALSE)</f>
        <v>0.38578935595280839</v>
      </c>
      <c r="X34" s="40">
        <f>_xlfn.STDEV.P(Table1[Probability CICA])</f>
        <v>0.12589048850385748</v>
      </c>
      <c r="Y34" s="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11" cm="1">
        <f t="array" ref="AN34">AVERAGE(IF(Table1[Q6]&lt;&gt;"", Table1[Q6]))</f>
        <v>4.25</v>
      </c>
      <c r="AO34" s="13">
        <f>_xlfn.STDEV.P(Table1[Q6])</f>
        <v>1.713913650100261</v>
      </c>
    </row>
    <row r="35" spans="1:41" x14ac:dyDescent="0.45">
      <c r="A35">
        <v>33</v>
      </c>
      <c r="B35" t="s">
        <v>220</v>
      </c>
      <c r="C35" t="s">
        <v>212</v>
      </c>
      <c r="D35" s="25" t="s">
        <v>214</v>
      </c>
      <c r="E35" s="25" t="s">
        <v>3</v>
      </c>
      <c r="F35" s="25">
        <v>3</v>
      </c>
      <c r="G35" s="42" t="s">
        <v>177</v>
      </c>
      <c r="H35" s="42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39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3.9522556250868894</v>
      </c>
      <c r="U35" s="31">
        <f>_xlfn.STDEV.P(Table1[CICA Score])</f>
        <v>1.1325726182152815</v>
      </c>
      <c r="V35" s="27">
        <f>(Table1[[#This Row],[CICA Score]]-Table1[[#This Row],[Mean]])/Table1[[#This Row],[Standard Deviation]]</f>
        <v>1.8553510119014971</v>
      </c>
      <c r="W35" s="29">
        <f>_xlfn.NORM.DIST(Table1[[#This Row],[Z-score]],0,1,FALSE)</f>
        <v>7.1353975245605342E-2</v>
      </c>
      <c r="X35" s="40">
        <f>_xlfn.STDEV.P(Table1[Probability CICA])</f>
        <v>0.12589048850385748</v>
      </c>
      <c r="Y35" s="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11" cm="1">
        <f t="array" ref="AN35">AVERAGE(IF(Table1[Q6]&lt;&gt;"", Table1[Q6]))</f>
        <v>4.25</v>
      </c>
      <c r="AO35" s="13">
        <f>_xlfn.STDEV.P(Table1[Q6])</f>
        <v>1.713913650100261</v>
      </c>
    </row>
    <row r="36" spans="1:41" x14ac:dyDescent="0.45">
      <c r="A36">
        <v>34</v>
      </c>
      <c r="B36" t="s">
        <v>223</v>
      </c>
      <c r="C36" t="s">
        <v>221</v>
      </c>
      <c r="D36" s="25" t="s">
        <v>222</v>
      </c>
      <c r="E36" s="25" t="s">
        <v>3</v>
      </c>
      <c r="F36" s="25">
        <v>1</v>
      </c>
      <c r="G36" s="15" t="s">
        <v>159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/>
      <c r="K36" s="18"/>
      <c r="L36" s="18"/>
      <c r="M36" s="18"/>
      <c r="N36" s="39"/>
      <c r="T36" s="31">
        <f>AVERAGE(Table1[CICA Score])</f>
        <v>3.9522556250868894</v>
      </c>
      <c r="U36" s="31">
        <f>_xlfn.STDEV.P(Table1[CICA Score])</f>
        <v>1.1325726182152815</v>
      </c>
      <c r="V36" s="27">
        <f>(Table1[[#This Row],[CICA Score]]-Table1[[#This Row],[Mean]])/Table1[[#This Row],[Standard Deviation]]</f>
        <v>0.10479786776578234</v>
      </c>
      <c r="W36" s="29">
        <f>_xlfn.NORM.DIST(Table1[[#This Row],[Z-score]],0,1,FALSE)</f>
        <v>0.39675757396108291</v>
      </c>
      <c r="X36" s="40">
        <f>_xlfn.STDEV.P(Table1[Probability CICA])</f>
        <v>0.12589048850385748</v>
      </c>
      <c r="Y36" s="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11" cm="1">
        <f t="array" ref="AN36">AVERAGE(IF(Table1[Q6]&lt;&gt;"", Table1[Q6]))</f>
        <v>4.25</v>
      </c>
      <c r="AO36" s="13">
        <f>_xlfn.STDEV.P(Table1[Q6])</f>
        <v>1.713913650100261</v>
      </c>
    </row>
    <row r="37" spans="1:41" x14ac:dyDescent="0.45">
      <c r="A37">
        <v>35</v>
      </c>
      <c r="B37" t="s">
        <v>224</v>
      </c>
      <c r="C37" t="s">
        <v>221</v>
      </c>
      <c r="D37" s="25" t="s">
        <v>222</v>
      </c>
      <c r="E37" s="25" t="s">
        <v>3</v>
      </c>
      <c r="F37" s="25">
        <v>2</v>
      </c>
      <c r="G37" s="15" t="s">
        <v>169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/>
      <c r="K37" s="18"/>
      <c r="L37" s="18"/>
      <c r="M37" s="18"/>
      <c r="N37" s="39"/>
      <c r="T37" s="31">
        <f>AVERAGE(Table1[CICA Score])</f>
        <v>3.9522556250868894</v>
      </c>
      <c r="U37" s="31">
        <f>_xlfn.STDEV.P(Table1[CICA Score])</f>
        <v>1.1325726182152815</v>
      </c>
      <c r="V37" s="27">
        <f>(Table1[[#This Row],[CICA Score]]-Table1[[#This Row],[Mean]])/Table1[[#This Row],[Standard Deviation]]</f>
        <v>-0.24552995189192489</v>
      </c>
      <c r="W37" s="29">
        <f>_xlfn.NORM.DIST(Table1[[#This Row],[Z-score]],0,1,FALSE)</f>
        <v>0.38709659723402023</v>
      </c>
      <c r="X37" s="40">
        <f>_xlfn.STDEV.P(Table1[Probability CICA])</f>
        <v>0.12589048850385748</v>
      </c>
      <c r="Y37" s="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11" cm="1">
        <f t="array" ref="AN37">AVERAGE(IF(Table1[Q6]&lt;&gt;"", Table1[Q6]))</f>
        <v>4.25</v>
      </c>
      <c r="AO37" s="13">
        <f>_xlfn.STDEV.P(Table1[Q6])</f>
        <v>1.713913650100261</v>
      </c>
    </row>
    <row r="38" spans="1:41" x14ac:dyDescent="0.45">
      <c r="A38">
        <v>36</v>
      </c>
      <c r="B38" t="s">
        <v>225</v>
      </c>
      <c r="C38" t="s">
        <v>221</v>
      </c>
      <c r="D38" s="25" t="s">
        <v>222</v>
      </c>
      <c r="E38" s="25" t="s">
        <v>3</v>
      </c>
      <c r="F38" s="25">
        <v>3</v>
      </c>
      <c r="G38" s="15" t="s">
        <v>155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/>
      <c r="K38" s="18"/>
      <c r="L38" s="18"/>
      <c r="M38" s="18"/>
      <c r="N38" s="39"/>
      <c r="T38" s="31">
        <f>AVERAGE(Table1[CICA Score])</f>
        <v>3.9522556250868894</v>
      </c>
      <c r="U38" s="31">
        <f>_xlfn.STDEV.P(Table1[CICA Score])</f>
        <v>1.1325726182152815</v>
      </c>
      <c r="V38" s="27">
        <f>(Table1[[#This Row],[CICA Score]]-Table1[[#This Row],[Mean]])/Table1[[#This Row],[Standard Deviation]]</f>
        <v>-0.13089128189140198</v>
      </c>
      <c r="W38" s="29">
        <f>_xlfn.NORM.DIST(Table1[[#This Row],[Z-score]],0,1,FALSE)</f>
        <v>0.39553943123208307</v>
      </c>
      <c r="X38" s="40">
        <f>_xlfn.STDEV.P(Table1[Probability CICA])</f>
        <v>0.12589048850385748</v>
      </c>
      <c r="Y38" s="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11" cm="1">
        <f t="array" ref="AN38">AVERAGE(IF(Table1[Q6]&lt;&gt;"", Table1[Q6]))</f>
        <v>4.25</v>
      </c>
      <c r="AO38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K3" sqref="K3:L7"/>
    </sheetView>
  </sheetViews>
  <sheetFormatPr defaultRowHeight="14.25" x14ac:dyDescent="0.45"/>
  <cols>
    <col min="1" max="1" width="13.1328125" bestFit="1" customWidth="1"/>
    <col min="2" max="2" width="17" bestFit="1" customWidth="1"/>
    <col min="3" max="3" width="22.73046875" bestFit="1" customWidth="1"/>
    <col min="4" max="4" width="19" bestFit="1" customWidth="1"/>
    <col min="5" max="5" width="25" bestFit="1" customWidth="1"/>
    <col min="6" max="6" width="17.59765625" bestFit="1" customWidth="1"/>
    <col min="7" max="7" width="17.86328125" bestFit="1" customWidth="1"/>
    <col min="8" max="8" width="15.73046875" bestFit="1" customWidth="1"/>
    <col min="10" max="10" width="11.1328125" customWidth="1"/>
  </cols>
  <sheetData>
    <row r="1" spans="1:8" x14ac:dyDescent="0.45">
      <c r="A1" s="4" t="s">
        <v>147</v>
      </c>
      <c r="B1" t="s">
        <v>98</v>
      </c>
    </row>
    <row r="3" spans="1:8" x14ac:dyDescent="0.45">
      <c r="A3" s="4" t="s">
        <v>27</v>
      </c>
      <c r="B3" t="s">
        <v>191</v>
      </c>
      <c r="C3" t="s">
        <v>200</v>
      </c>
      <c r="D3" t="s">
        <v>187</v>
      </c>
      <c r="E3" t="s">
        <v>188</v>
      </c>
      <c r="F3" t="s">
        <v>201</v>
      </c>
      <c r="G3" t="s">
        <v>202</v>
      </c>
      <c r="H3" t="s">
        <v>203</v>
      </c>
    </row>
    <row r="4" spans="1:8" x14ac:dyDescent="0.45">
      <c r="A4" s="5" t="s">
        <v>153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</row>
    <row r="5" spans="1:8" x14ac:dyDescent="0.45">
      <c r="A5" s="5" t="s">
        <v>156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</row>
    <row r="6" spans="1:8" x14ac:dyDescent="0.45">
      <c r="A6" s="5" t="s">
        <v>159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8" x14ac:dyDescent="0.45">
      <c r="A7" s="5" t="s">
        <v>160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8" x14ac:dyDescent="0.45">
      <c r="A8" s="5" t="s">
        <v>157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8" x14ac:dyDescent="0.45">
      <c r="A9" s="5" t="s">
        <v>161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8" x14ac:dyDescent="0.45">
      <c r="A10" s="5" t="s">
        <v>158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8" x14ac:dyDescent="0.45">
      <c r="A11" s="5" t="s">
        <v>162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8" x14ac:dyDescent="0.45">
      <c r="A12" s="5" t="s">
        <v>163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8" x14ac:dyDescent="0.45">
      <c r="A13" s="5" t="s">
        <v>164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8" x14ac:dyDescent="0.45">
      <c r="A14" s="5" t="s">
        <v>165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8" x14ac:dyDescent="0.45">
      <c r="A15" s="5" t="s">
        <v>154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8" x14ac:dyDescent="0.45">
      <c r="A16" s="5" t="s">
        <v>166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45">
      <c r="A17" s="5" t="s">
        <v>167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45">
      <c r="A18" s="5" t="s">
        <v>168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45">
      <c r="A19" s="5" t="s">
        <v>169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45">
      <c r="A20" s="5" t="s">
        <v>170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45">
      <c r="A21" s="5" t="s">
        <v>171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45">
      <c r="A22" s="5" t="s">
        <v>172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45">
      <c r="A23" s="5" t="s">
        <v>182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45">
      <c r="A24" s="5" t="s">
        <v>173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45">
      <c r="A25" s="5" t="s">
        <v>181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45">
      <c r="A26" s="5" t="s">
        <v>174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45">
      <c r="A27" s="5" t="s">
        <v>155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45">
      <c r="A28" s="5" t="s">
        <v>175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45">
      <c r="A29" s="5" t="s">
        <v>176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45">
      <c r="A30" s="5" t="s">
        <v>177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45">
      <c r="A31" s="5" t="s">
        <v>178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45">
      <c r="A32" s="5" t="s">
        <v>179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45">
      <c r="A33" s="5" t="s">
        <v>180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45">
      <c r="A34" s="5" t="s">
        <v>28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F1" zoomScale="55" zoomScaleNormal="55" workbookViewId="0">
      <selection activeCell="AC29" sqref="AC29"/>
    </sheetView>
  </sheetViews>
  <sheetFormatPr defaultRowHeight="14.25" x14ac:dyDescent="0.45"/>
  <cols>
    <col min="1" max="1" width="11.265625" bestFit="1" customWidth="1"/>
    <col min="2" max="12" width="15.73046875" customWidth="1"/>
    <col min="13" max="14" width="6.86328125" bestFit="1" customWidth="1"/>
    <col min="15" max="15" width="16.265625" bestFit="1" customWidth="1"/>
    <col min="16" max="16" width="13.3984375" bestFit="1" customWidth="1"/>
    <col min="17" max="17" width="15.73046875" bestFit="1" customWidth="1"/>
    <col min="18" max="18" width="17.3984375" bestFit="1" customWidth="1"/>
    <col min="19" max="19" width="24.86328125" bestFit="1" customWidth="1"/>
    <col min="20" max="20" width="19.73046875" bestFit="1" customWidth="1"/>
    <col min="21" max="21" width="27.73046875" bestFit="1" customWidth="1"/>
    <col min="22" max="22" width="18.1328125" bestFit="1" customWidth="1"/>
    <col min="23" max="23" width="18.265625" bestFit="1" customWidth="1"/>
  </cols>
  <sheetData>
    <row r="1" spans="1:12" ht="18" x14ac:dyDescent="0.55000000000000004">
      <c r="A1" s="35" t="s">
        <v>194</v>
      </c>
    </row>
    <row r="3" spans="1:12" ht="35.25" customHeight="1" x14ac:dyDescent="0.45">
      <c r="A3" s="4" t="s">
        <v>147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4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  <c r="L4" s="13"/>
    </row>
    <row r="5" spans="1:12" x14ac:dyDescent="0.4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  <c r="L5" s="13"/>
    </row>
    <row r="6" spans="1:12" x14ac:dyDescent="0.4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  <c r="L6" s="13"/>
    </row>
    <row r="7" spans="1:12" x14ac:dyDescent="0.45">
      <c r="A7" s="5" t="s">
        <v>28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  <c r="L7" s="13"/>
    </row>
    <row r="8" spans="1:12" x14ac:dyDescent="0.4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" x14ac:dyDescent="0.55000000000000004">
      <c r="A9" s="35" t="s">
        <v>210</v>
      </c>
      <c r="C9" s="27"/>
      <c r="D9" s="27"/>
    </row>
    <row r="10" spans="1:12" x14ac:dyDescent="0.45">
      <c r="C10" s="27"/>
      <c r="D10" s="27"/>
    </row>
    <row r="11" spans="1:12" x14ac:dyDescent="0.45">
      <c r="B11" t="s">
        <v>143</v>
      </c>
      <c r="C11" s="27"/>
      <c r="D11" s="27"/>
    </row>
    <row r="12" spans="1:12" x14ac:dyDescent="0.45">
      <c r="A12" t="s">
        <v>206</v>
      </c>
      <c r="B12">
        <f>AVERAGE(H20:H29)</f>
        <v>1.1000000000000001</v>
      </c>
      <c r="C12" s="27"/>
      <c r="D12" s="27"/>
    </row>
    <row r="13" spans="1:12" x14ac:dyDescent="0.45">
      <c r="A13" t="s">
        <v>207</v>
      </c>
      <c r="B13">
        <f>AVERAGE(H30:H39)</f>
        <v>0.5</v>
      </c>
      <c r="C13" s="27"/>
      <c r="D13" s="27"/>
    </row>
    <row r="14" spans="1:12" x14ac:dyDescent="0.45">
      <c r="A14" t="s">
        <v>208</v>
      </c>
      <c r="B14">
        <f>AVERAGE(H40:H49)</f>
        <v>1.1000000000000001</v>
      </c>
      <c r="C14" s="27"/>
      <c r="D14" s="27"/>
    </row>
    <row r="15" spans="1:12" x14ac:dyDescent="0.45">
      <c r="A15" t="s">
        <v>209</v>
      </c>
      <c r="B15">
        <f>AVERAGE(H20:H49)</f>
        <v>0.9</v>
      </c>
      <c r="C15" s="27"/>
      <c r="D15" s="27"/>
    </row>
    <row r="16" spans="1:12" x14ac:dyDescent="0.45">
      <c r="C16" s="27"/>
      <c r="D16" s="27"/>
    </row>
    <row r="17" spans="1:28" ht="18" x14ac:dyDescent="0.55000000000000004">
      <c r="A17" s="35" t="s">
        <v>195</v>
      </c>
      <c r="N17" s="35" t="s">
        <v>199</v>
      </c>
    </row>
    <row r="19" spans="1:28" ht="39" customHeight="1" x14ac:dyDescent="0.45">
      <c r="A19" s="2" t="s">
        <v>189</v>
      </c>
      <c r="B19" s="36" t="s">
        <v>147</v>
      </c>
      <c r="C19" s="36" t="s">
        <v>190</v>
      </c>
      <c r="D19" s="37" t="s">
        <v>152</v>
      </c>
      <c r="E19" s="2" t="s">
        <v>185</v>
      </c>
      <c r="F19" s="2" t="s">
        <v>151</v>
      </c>
      <c r="G19" s="2" t="s">
        <v>186</v>
      </c>
      <c r="H19" s="2" t="s">
        <v>192</v>
      </c>
      <c r="I19" s="2" t="s">
        <v>143</v>
      </c>
    </row>
    <row r="20" spans="1:28" x14ac:dyDescent="0.45">
      <c r="A20" t="s">
        <v>153</v>
      </c>
      <c r="B20" t="s">
        <v>144</v>
      </c>
      <c r="C20">
        <v>1</v>
      </c>
      <c r="D20" s="34">
        <v>2.16753707666108</v>
      </c>
      <c r="E20" s="3">
        <v>2.2222222222222223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0.93218319939879801</v>
      </c>
    </row>
    <row r="21" spans="1:28" ht="18.75" x14ac:dyDescent="0.7">
      <c r="A21" t="s">
        <v>156</v>
      </c>
      <c r="B21" t="s">
        <v>144</v>
      </c>
      <c r="C21">
        <v>2</v>
      </c>
      <c r="D21" s="34">
        <v>3.1046169383721902</v>
      </c>
      <c r="E21" s="3">
        <v>2.8888888888888888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0.93218319939879801</v>
      </c>
      <c r="AB21" s="38"/>
    </row>
    <row r="22" spans="1:28" x14ac:dyDescent="0.45">
      <c r="A22" t="s">
        <v>159</v>
      </c>
      <c r="B22" t="s">
        <v>144</v>
      </c>
      <c r="C22">
        <v>3</v>
      </c>
      <c r="D22" s="34">
        <v>4.0709468205657604</v>
      </c>
      <c r="E22" s="3">
        <v>3.6666666666666665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0.93218319939879801</v>
      </c>
    </row>
    <row r="23" spans="1:28" x14ac:dyDescent="0.45">
      <c r="A23" t="s">
        <v>160</v>
      </c>
      <c r="B23" t="s">
        <v>144</v>
      </c>
      <c r="C23">
        <v>4</v>
      </c>
      <c r="D23" s="34">
        <v>5.00963449499221</v>
      </c>
      <c r="E23" s="3">
        <v>3.7777777777777777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0.93218319939879801</v>
      </c>
    </row>
    <row r="24" spans="1:28" x14ac:dyDescent="0.45">
      <c r="A24" t="s">
        <v>157</v>
      </c>
      <c r="B24" t="s">
        <v>144</v>
      </c>
      <c r="C24">
        <v>5</v>
      </c>
      <c r="D24" s="34">
        <v>4.8155578021165404</v>
      </c>
      <c r="E24" s="3">
        <v>5.2222222222222223</v>
      </c>
      <c r="F24" s="25">
        <f t="shared" si="0"/>
        <v>8</v>
      </c>
      <c r="G24" s="25">
        <f t="shared" si="1"/>
        <v>5</v>
      </c>
      <c r="H24">
        <f>_xlfn.STDEV.P(TableCICAScoresRanking[[#This Row],[CICA ranking]],TableCICAScoresRanking[[#This Row],[Participant Ranking]])</f>
        <v>1.5</v>
      </c>
      <c r="I24" s="3">
        <f>STDEVA(TableCICAScoresRanking[Ranking SD])</f>
        <v>0.93218319939879801</v>
      </c>
    </row>
    <row r="25" spans="1:28" x14ac:dyDescent="0.45">
      <c r="A25" t="s">
        <v>161</v>
      </c>
      <c r="B25" t="s">
        <v>144</v>
      </c>
      <c r="C25">
        <v>6</v>
      </c>
      <c r="D25" s="34">
        <v>4.6414756526268901</v>
      </c>
      <c r="E25" s="3">
        <v>5.333333333333333</v>
      </c>
      <c r="F25" s="25">
        <f t="shared" si="0"/>
        <v>5</v>
      </c>
      <c r="G25" s="25">
        <f t="shared" si="1"/>
        <v>6</v>
      </c>
      <c r="H25">
        <f>_xlfn.STDEV.P(TableCICAScoresRanking[[#This Row],[CICA ranking]],TableCICAScoresRanking[[#This Row],[Participant Ranking]])</f>
        <v>0.5</v>
      </c>
      <c r="I25" s="3">
        <f>STDEVA(TableCICAScoresRanking[Ranking SD])</f>
        <v>0.93218319939879801</v>
      </c>
    </row>
    <row r="26" spans="1:28" x14ac:dyDescent="0.45">
      <c r="A26" t="s">
        <v>158</v>
      </c>
      <c r="B26" t="s">
        <v>144</v>
      </c>
      <c r="C26">
        <v>7</v>
      </c>
      <c r="D26" s="34">
        <v>4.8169373660429304</v>
      </c>
      <c r="E26" s="3">
        <v>6.8888888888888893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0.93218319939879801</v>
      </c>
    </row>
    <row r="27" spans="1:28" x14ac:dyDescent="0.45">
      <c r="A27" t="s">
        <v>162</v>
      </c>
      <c r="B27" t="s">
        <v>144</v>
      </c>
      <c r="C27">
        <v>8</v>
      </c>
      <c r="D27" s="34">
        <v>4.7471604313498101</v>
      </c>
      <c r="E27" s="3">
        <v>8.6666666666666661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0.93218319939879801</v>
      </c>
    </row>
    <row r="28" spans="1:28" x14ac:dyDescent="0.45">
      <c r="A28" t="s">
        <v>163</v>
      </c>
      <c r="B28" t="s">
        <v>144</v>
      </c>
      <c r="C28">
        <v>9</v>
      </c>
      <c r="D28" s="34">
        <v>4.7637043183719596</v>
      </c>
      <c r="E28" s="3">
        <v>8.1111111111111107</v>
      </c>
      <c r="F28" s="25">
        <f t="shared" si="0"/>
        <v>7</v>
      </c>
      <c r="G28" s="25">
        <f t="shared" si="1"/>
        <v>8</v>
      </c>
      <c r="H28">
        <f>_xlfn.STDEV.P(TableCICAScoresRanking[[#This Row],[CICA ranking]],TableCICAScoresRanking[[#This Row],[Participant Ranking]])</f>
        <v>0.5</v>
      </c>
      <c r="I28" s="3">
        <f>STDEVA(TableCICAScoresRanking[Ranking SD])</f>
        <v>0.93218319939879801</v>
      </c>
    </row>
    <row r="29" spans="1:28" x14ac:dyDescent="0.45">
      <c r="A29" t="s">
        <v>164</v>
      </c>
      <c r="B29" t="s">
        <v>144</v>
      </c>
      <c r="C29">
        <v>10</v>
      </c>
      <c r="D29" s="34">
        <v>4.2098927989796504</v>
      </c>
      <c r="E29" s="3">
        <v>8.2222222222222214</v>
      </c>
      <c r="F29" s="25">
        <f t="shared" si="0"/>
        <v>4</v>
      </c>
      <c r="G29" s="25">
        <f t="shared" si="1"/>
        <v>9</v>
      </c>
      <c r="H29">
        <f>_xlfn.STDEV.P(TableCICAScoresRanking[[#This Row],[CICA ranking]],TableCICAScoresRanking[[#This Row],[Participant Ranking]])</f>
        <v>2.5</v>
      </c>
      <c r="I29" s="3">
        <f>STDEVA(TableCICAScoresRanking[Ranking SD])</f>
        <v>0.93218319939879801</v>
      </c>
    </row>
    <row r="30" spans="1:28" x14ac:dyDescent="0.45">
      <c r="A30" t="s">
        <v>165</v>
      </c>
      <c r="B30" t="s">
        <v>145</v>
      </c>
      <c r="C30">
        <v>1</v>
      </c>
      <c r="D30" s="34">
        <v>2.1269954637560202</v>
      </c>
      <c r="E30" s="3">
        <v>2.2222222222222223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0.93218319939879801</v>
      </c>
    </row>
    <row r="31" spans="1:28" x14ac:dyDescent="0.45">
      <c r="A31" t="s">
        <v>154</v>
      </c>
      <c r="B31" t="s">
        <v>145</v>
      </c>
      <c r="C31">
        <v>2</v>
      </c>
      <c r="D31" s="34">
        <v>2.7596209841446999</v>
      </c>
      <c r="E31" s="3">
        <v>3.2222222222222223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0.93218319939879801</v>
      </c>
    </row>
    <row r="32" spans="1:28" x14ac:dyDescent="0.45">
      <c r="A32" t="s">
        <v>166</v>
      </c>
      <c r="B32" t="s">
        <v>145</v>
      </c>
      <c r="C32">
        <v>3</v>
      </c>
      <c r="D32" s="34">
        <v>3.3810580167354498</v>
      </c>
      <c r="E32" s="3">
        <v>3.8888888888888888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0.93218319939879801</v>
      </c>
    </row>
    <row r="33" spans="1:12" x14ac:dyDescent="0.45">
      <c r="A33" t="s">
        <v>167</v>
      </c>
      <c r="B33" t="s">
        <v>145</v>
      </c>
      <c r="C33">
        <v>4</v>
      </c>
      <c r="D33" s="34">
        <v>3.7220473925356599</v>
      </c>
      <c r="E33" s="3">
        <v>4.333333333333333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0.93218319939879801</v>
      </c>
    </row>
    <row r="34" spans="1:12" x14ac:dyDescent="0.45">
      <c r="A34" t="s">
        <v>168</v>
      </c>
      <c r="B34" t="s">
        <v>145</v>
      </c>
      <c r="C34">
        <v>5</v>
      </c>
      <c r="D34" s="34">
        <v>3.4953594781301298</v>
      </c>
      <c r="E34" s="3">
        <v>4.5555555555555554</v>
      </c>
      <c r="F34" s="25">
        <f t="shared" si="2"/>
        <v>4</v>
      </c>
      <c r="G34" s="25">
        <f t="shared" si="3"/>
        <v>5</v>
      </c>
      <c r="H34">
        <f>_xlfn.STDEV.P(TableCICAScoresRanking[[#This Row],[CICA ranking]],TableCICAScoresRanking[[#This Row],[Participant Ranking]])</f>
        <v>0.5</v>
      </c>
      <c r="I34" s="3">
        <f>STDEVA(TableCICAScoresRanking[Ranking SD])</f>
        <v>0.93218319939879801</v>
      </c>
    </row>
    <row r="35" spans="1:12" x14ac:dyDescent="0.45">
      <c r="A35" t="s">
        <v>169</v>
      </c>
      <c r="B35" t="s">
        <v>145</v>
      </c>
      <c r="C35">
        <v>6</v>
      </c>
      <c r="D35" s="34">
        <v>3.6741751246223799</v>
      </c>
      <c r="E35" s="3">
        <v>5.1111111111111107</v>
      </c>
      <c r="F35" s="25">
        <f t="shared" si="2"/>
        <v>6</v>
      </c>
      <c r="G35" s="25">
        <f t="shared" si="3"/>
        <v>6</v>
      </c>
      <c r="H35">
        <f>_xlfn.STDEV.P(TableCICAScoresRanking[[#This Row],[CICA ranking]],TableCICAScoresRanking[[#This Row],[Participant Ranking]])</f>
        <v>0</v>
      </c>
      <c r="I35" s="3">
        <f>STDEVA(TableCICAScoresRanking[Ranking SD])</f>
        <v>0.93218319939879801</v>
      </c>
    </row>
    <row r="36" spans="1:12" x14ac:dyDescent="0.45">
      <c r="A36" t="s">
        <v>170</v>
      </c>
      <c r="B36" t="s">
        <v>145</v>
      </c>
      <c r="C36">
        <v>7</v>
      </c>
      <c r="D36" s="34">
        <v>3.7748858102618001</v>
      </c>
      <c r="E36" s="3">
        <v>6.7777777777777777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0.93218319939879801</v>
      </c>
    </row>
    <row r="37" spans="1:12" x14ac:dyDescent="0.45">
      <c r="A37" t="s">
        <v>171</v>
      </c>
      <c r="B37" t="s">
        <v>145</v>
      </c>
      <c r="C37">
        <v>8</v>
      </c>
      <c r="D37" s="34">
        <v>3.9143774986565898</v>
      </c>
      <c r="E37" s="3">
        <v>8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0.93218319939879801</v>
      </c>
    </row>
    <row r="38" spans="1:12" x14ac:dyDescent="0.45">
      <c r="A38" t="s">
        <v>172</v>
      </c>
      <c r="B38" t="s">
        <v>145</v>
      </c>
      <c r="C38">
        <v>9</v>
      </c>
      <c r="D38" s="34">
        <v>3.9802524145988101</v>
      </c>
      <c r="E38" s="3">
        <v>8.6666666666666661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0.93218319939879801</v>
      </c>
      <c r="J38" s="3"/>
      <c r="K38" s="3"/>
      <c r="L38" s="3"/>
    </row>
    <row r="39" spans="1:12" x14ac:dyDescent="0.45">
      <c r="A39" t="s">
        <v>182</v>
      </c>
      <c r="B39" t="s">
        <v>145</v>
      </c>
      <c r="C39">
        <v>10</v>
      </c>
      <c r="D39" s="34">
        <v>3.65898607536396</v>
      </c>
      <c r="E39" s="3">
        <v>8.1111111111111107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0.93218319939879801</v>
      </c>
      <c r="J39" s="3"/>
      <c r="K39" s="3"/>
      <c r="L39" s="3"/>
    </row>
    <row r="40" spans="1:12" x14ac:dyDescent="0.45">
      <c r="A40" t="s">
        <v>173</v>
      </c>
      <c r="B40" t="s">
        <v>146</v>
      </c>
      <c r="C40">
        <v>1</v>
      </c>
      <c r="D40" s="34">
        <v>1.63708643446392</v>
      </c>
      <c r="E40" s="3">
        <v>2.3333333333333335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0.93218319939879801</v>
      </c>
      <c r="J40" s="3"/>
      <c r="K40" s="13"/>
      <c r="L40" s="13"/>
    </row>
    <row r="41" spans="1:12" x14ac:dyDescent="0.45">
      <c r="A41" t="s">
        <v>174</v>
      </c>
      <c r="B41" t="s">
        <v>146</v>
      </c>
      <c r="C41">
        <v>2</v>
      </c>
      <c r="D41" s="34">
        <v>2.44814100940693</v>
      </c>
      <c r="E41" s="3">
        <v>3.4444444444444446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0.93218319939879801</v>
      </c>
      <c r="J41" s="3"/>
      <c r="K41" s="3"/>
      <c r="L41" s="3"/>
    </row>
    <row r="42" spans="1:12" x14ac:dyDescent="0.45">
      <c r="A42" t="s">
        <v>155</v>
      </c>
      <c r="B42" t="s">
        <v>146</v>
      </c>
      <c r="C42">
        <v>3</v>
      </c>
      <c r="D42" s="34">
        <v>3.8040117432535898</v>
      </c>
      <c r="E42" s="3">
        <v>3.5555555555555554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0.93218319939879801</v>
      </c>
    </row>
    <row r="43" spans="1:12" x14ac:dyDescent="0.45">
      <c r="A43" t="s">
        <v>175</v>
      </c>
      <c r="B43" t="s">
        <v>146</v>
      </c>
      <c r="C43">
        <v>4</v>
      </c>
      <c r="D43" s="34">
        <v>5.6098050139362297</v>
      </c>
      <c r="E43" s="3">
        <v>4.5555555555555554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0.93218319939879801</v>
      </c>
    </row>
    <row r="44" spans="1:12" x14ac:dyDescent="0.45">
      <c r="A44" t="s">
        <v>176</v>
      </c>
      <c r="B44" t="s">
        <v>146</v>
      </c>
      <c r="C44">
        <v>5</v>
      </c>
      <c r="D44" s="34">
        <v>6.1141652622381102</v>
      </c>
      <c r="E44" s="3">
        <v>5.1111111111111107</v>
      </c>
      <c r="F44" s="25">
        <f t="shared" si="4"/>
        <v>9</v>
      </c>
      <c r="G44" s="25">
        <f t="shared" si="5"/>
        <v>5</v>
      </c>
      <c r="H44">
        <f>_xlfn.STDEV.P(TableCICAScoresRanking[[#This Row],[CICA ranking]],TableCICAScoresRanking[[#This Row],[Participant Ranking]])</f>
        <v>2</v>
      </c>
      <c r="I44" s="3">
        <f>STDEVA(TableCICAScoresRanking[Ranking SD])</f>
        <v>0.93218319939879801</v>
      </c>
    </row>
    <row r="45" spans="1:12" x14ac:dyDescent="0.45">
      <c r="A45" t="s">
        <v>177</v>
      </c>
      <c r="B45" t="s">
        <v>146</v>
      </c>
      <c r="C45">
        <v>6</v>
      </c>
      <c r="D45" s="34">
        <v>6.0535753783445401</v>
      </c>
      <c r="E45" s="3">
        <v>5.2222222222222223</v>
      </c>
      <c r="F45" s="25">
        <f t="shared" si="4"/>
        <v>8</v>
      </c>
      <c r="G45" s="25">
        <f t="shared" si="5"/>
        <v>6</v>
      </c>
      <c r="H45">
        <f>_xlfn.STDEV.P(TableCICAScoresRanking[[#This Row],[CICA ranking]],TableCICAScoresRanking[[#This Row],[Participant Ranking]])</f>
        <v>1</v>
      </c>
      <c r="I45" s="3">
        <f>STDEVA(TableCICAScoresRanking[Ranking SD])</f>
        <v>0.93218319939879801</v>
      </c>
    </row>
    <row r="46" spans="1:12" x14ac:dyDescent="0.45">
      <c r="A46" t="s">
        <v>178</v>
      </c>
      <c r="B46" t="s">
        <v>146</v>
      </c>
      <c r="C46">
        <v>7</v>
      </c>
      <c r="D46" s="34">
        <v>6.1751236847401296</v>
      </c>
      <c r="E46" s="3">
        <v>6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0.93218319939879801</v>
      </c>
    </row>
    <row r="47" spans="1:12" x14ac:dyDescent="0.45">
      <c r="A47" t="s">
        <v>179</v>
      </c>
      <c r="B47" t="s">
        <v>146</v>
      </c>
      <c r="C47">
        <v>8</v>
      </c>
      <c r="D47" s="34">
        <v>5.8160472654821902</v>
      </c>
      <c r="E47" s="3">
        <v>8.5555555555555554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0.93218319939879801</v>
      </c>
    </row>
    <row r="48" spans="1:12" x14ac:dyDescent="0.45">
      <c r="A48" t="s">
        <v>180</v>
      </c>
      <c r="B48" t="s">
        <v>146</v>
      </c>
      <c r="C48">
        <v>9</v>
      </c>
      <c r="D48" s="34">
        <v>5.5513785927583097</v>
      </c>
      <c r="E48" s="3">
        <v>8.6666666666666661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0.93218319939879801</v>
      </c>
    </row>
    <row r="49" spans="1:9" x14ac:dyDescent="0.45">
      <c r="A49" t="s">
        <v>181</v>
      </c>
      <c r="B49" t="s">
        <v>146</v>
      </c>
      <c r="C49">
        <v>10</v>
      </c>
      <c r="D49" s="34">
        <v>4.1463703057165198</v>
      </c>
      <c r="E49" s="3">
        <v>7.5555555555555554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55" zoomScaleNormal="55" workbookViewId="0">
      <selection activeCell="AC40" sqref="AC40"/>
    </sheetView>
  </sheetViews>
  <sheetFormatPr defaultRowHeight="14.25" x14ac:dyDescent="0.45"/>
  <cols>
    <col min="1" max="1" width="11.265625" bestFit="1" customWidth="1"/>
    <col min="2" max="2" width="18.73046875" bestFit="1" customWidth="1"/>
    <col min="3" max="3" width="14.86328125" bestFit="1" customWidth="1"/>
    <col min="4" max="4" width="16.59765625" bestFit="1" customWidth="1"/>
    <col min="5" max="11" width="5.26562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4" x14ac:dyDescent="0.45">
      <c r="A4" s="4" t="s">
        <v>193</v>
      </c>
      <c r="B4" t="s">
        <v>198</v>
      </c>
      <c r="C4" t="s">
        <v>197</v>
      </c>
      <c r="D4" t="s">
        <v>183</v>
      </c>
    </row>
    <row r="5" spans="1:4" x14ac:dyDescent="0.4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4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4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45">
      <c r="A8" s="5" t="s">
        <v>28</v>
      </c>
      <c r="B8">
        <v>3.925925925925926</v>
      </c>
      <c r="C8" s="3">
        <v>3.8179590016415608</v>
      </c>
      <c r="D8" s="13">
        <v>3.8179590016415648</v>
      </c>
    </row>
    <row r="19" spans="22:22" ht="18" x14ac:dyDescent="0.4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7" zoomScale="85" zoomScaleNormal="85" workbookViewId="0">
      <selection activeCell="Q44" sqref="Q44"/>
    </sheetView>
  </sheetViews>
  <sheetFormatPr defaultRowHeight="14.25" x14ac:dyDescent="0.45"/>
  <cols>
    <col min="1" max="1" width="22.1328125" bestFit="1" customWidth="1"/>
    <col min="2" max="2" width="11.3984375" bestFit="1" customWidth="1"/>
    <col min="3" max="3" width="10.59765625" bestFit="1" customWidth="1"/>
    <col min="4" max="4" width="10.86328125" bestFit="1" customWidth="1"/>
    <col min="5" max="5" width="11.3984375" bestFit="1" customWidth="1"/>
    <col min="6" max="8" width="1.73046875" bestFit="1" customWidth="1"/>
    <col min="10" max="10" width="7.265625" bestFit="1" customWidth="1"/>
    <col min="11" max="12" width="13.59765625" bestFit="1" customWidth="1"/>
    <col min="13" max="16" width="2" bestFit="1" customWidth="1"/>
    <col min="17" max="17" width="7.265625" bestFit="1" customWidth="1"/>
  </cols>
  <sheetData>
    <row r="4" spans="1:5" x14ac:dyDescent="0.4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45">
      <c r="A5" t="s">
        <v>92</v>
      </c>
      <c r="B5" s="6">
        <v>0.1111111111111111</v>
      </c>
      <c r="D5" t="s">
        <v>10</v>
      </c>
      <c r="E5" s="6">
        <v>0.8571428571428571</v>
      </c>
    </row>
    <row r="6" spans="1:5" x14ac:dyDescent="0.45">
      <c r="A6" t="s">
        <v>30</v>
      </c>
      <c r="B6" s="6">
        <v>0.33333333333333331</v>
      </c>
      <c r="D6" t="s">
        <v>11</v>
      </c>
      <c r="E6" s="6">
        <v>0.14285714285714285</v>
      </c>
    </row>
    <row r="7" spans="1:5" x14ac:dyDescent="0.45">
      <c r="A7" t="s">
        <v>132</v>
      </c>
      <c r="B7" s="6">
        <v>0.1111111111111111</v>
      </c>
    </row>
    <row r="8" spans="1:5" x14ac:dyDescent="0.45">
      <c r="A8" t="s">
        <v>130</v>
      </c>
      <c r="B8" s="6">
        <v>0.1111111111111111</v>
      </c>
    </row>
    <row r="9" spans="1:5" x14ac:dyDescent="0.45">
      <c r="A9" t="s">
        <v>108</v>
      </c>
      <c r="B9" s="6">
        <v>0.1111111111111111</v>
      </c>
    </row>
    <row r="10" spans="1:5" x14ac:dyDescent="0.45">
      <c r="A10" t="s">
        <v>131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A2" zoomScale="55" zoomScaleNormal="55" workbookViewId="0">
      <selection activeCell="AC40" sqref="AC40"/>
    </sheetView>
  </sheetViews>
  <sheetFormatPr defaultRowHeight="14.25" x14ac:dyDescent="0.45"/>
  <cols>
    <col min="1" max="1" width="19.86328125" bestFit="1" customWidth="1"/>
    <col min="2" max="2" width="33.1328125" bestFit="1" customWidth="1"/>
    <col min="3" max="3" width="16.73046875" bestFit="1" customWidth="1"/>
    <col min="4" max="4" width="24.265625" bestFit="1" customWidth="1"/>
    <col min="5" max="11" width="5.26562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2" spans="1:4" x14ac:dyDescent="0.45">
      <c r="A2" s="4" t="s">
        <v>49</v>
      </c>
      <c r="B2" t="s">
        <v>98</v>
      </c>
    </row>
    <row r="4" spans="1:4" x14ac:dyDescent="0.45">
      <c r="A4" s="4" t="s">
        <v>27</v>
      </c>
      <c r="B4" t="s">
        <v>204</v>
      </c>
      <c r="C4" t="s">
        <v>196</v>
      </c>
      <c r="D4" t="s">
        <v>183</v>
      </c>
    </row>
    <row r="5" spans="1:4" x14ac:dyDescent="0.45">
      <c r="A5" s="5" t="s">
        <v>121</v>
      </c>
      <c r="B5">
        <v>3</v>
      </c>
      <c r="C5" s="3">
        <v>3.8040117432535898</v>
      </c>
      <c r="D5" s="3">
        <v>3.8179590016415625</v>
      </c>
    </row>
    <row r="6" spans="1:4" x14ac:dyDescent="0.45">
      <c r="A6" s="5" t="s">
        <v>38</v>
      </c>
      <c r="B6">
        <v>3</v>
      </c>
      <c r="C6" s="3">
        <v>4.0709468205657604</v>
      </c>
      <c r="D6" s="3">
        <v>3.8179590016415625</v>
      </c>
    </row>
    <row r="7" spans="1:4" x14ac:dyDescent="0.45">
      <c r="A7" s="5" t="s">
        <v>39</v>
      </c>
      <c r="B7">
        <v>3</v>
      </c>
      <c r="C7" s="3">
        <v>3.3810580167354498</v>
      </c>
      <c r="D7" s="3">
        <v>3.8179590016415625</v>
      </c>
    </row>
    <row r="8" spans="1:4" x14ac:dyDescent="0.45">
      <c r="A8" s="5" t="s">
        <v>40</v>
      </c>
      <c r="B8">
        <v>2</v>
      </c>
      <c r="C8" s="3">
        <v>2.44814100940693</v>
      </c>
      <c r="D8" s="3">
        <v>3.8179590016415625</v>
      </c>
    </row>
    <row r="9" spans="1:4" x14ac:dyDescent="0.45">
      <c r="A9" s="5" t="s">
        <v>62</v>
      </c>
      <c r="B9">
        <v>2</v>
      </c>
      <c r="C9" s="3">
        <v>3.1046169383721902</v>
      </c>
      <c r="D9" s="3">
        <v>3.8179590016415625</v>
      </c>
    </row>
    <row r="10" spans="1:4" x14ac:dyDescent="0.45">
      <c r="A10" s="5" t="s">
        <v>63</v>
      </c>
      <c r="B10">
        <v>5</v>
      </c>
      <c r="C10" s="3">
        <v>3.4953594781301298</v>
      </c>
      <c r="D10" s="3">
        <v>3.8179590016415625</v>
      </c>
    </row>
    <row r="11" spans="1:4" x14ac:dyDescent="0.45">
      <c r="A11" s="5" t="s">
        <v>74</v>
      </c>
      <c r="B11">
        <v>6</v>
      </c>
      <c r="C11" s="3">
        <v>6.0535753783445401</v>
      </c>
      <c r="D11" s="3">
        <v>3.8179590016415625</v>
      </c>
    </row>
    <row r="12" spans="1:4" x14ac:dyDescent="0.45">
      <c r="A12" s="5" t="s">
        <v>75</v>
      </c>
      <c r="B12">
        <v>6</v>
      </c>
      <c r="C12" s="3">
        <v>4.6414756526268901</v>
      </c>
      <c r="D12" s="3">
        <v>3.8179590016415625</v>
      </c>
    </row>
    <row r="13" spans="1:4" x14ac:dyDescent="0.45">
      <c r="A13" s="5" t="s">
        <v>76</v>
      </c>
      <c r="B13">
        <v>5</v>
      </c>
      <c r="C13" s="3">
        <v>3.4953594781301298</v>
      </c>
      <c r="D13" s="3">
        <v>3.8179590016415625</v>
      </c>
    </row>
    <row r="14" spans="1:4" x14ac:dyDescent="0.45">
      <c r="A14" s="5" t="s">
        <v>77</v>
      </c>
      <c r="B14">
        <v>9</v>
      </c>
      <c r="C14" s="3">
        <v>5.5513785927583097</v>
      </c>
      <c r="D14" s="3">
        <v>3.8179590016415625</v>
      </c>
    </row>
    <row r="15" spans="1:4" x14ac:dyDescent="0.45">
      <c r="A15" s="5" t="s">
        <v>41</v>
      </c>
      <c r="B15">
        <v>3</v>
      </c>
      <c r="C15" s="3">
        <v>4.0709468205657604</v>
      </c>
      <c r="D15" s="3">
        <v>3.8179590016415625</v>
      </c>
    </row>
    <row r="16" spans="1:4" x14ac:dyDescent="0.45">
      <c r="A16" s="5" t="s">
        <v>42</v>
      </c>
      <c r="B16">
        <v>3</v>
      </c>
      <c r="C16" s="3">
        <v>3.3810580167354498</v>
      </c>
      <c r="D16" s="3">
        <v>3.8179590016415625</v>
      </c>
    </row>
    <row r="17" spans="1:22" x14ac:dyDescent="0.45">
      <c r="A17" s="5" t="s">
        <v>43</v>
      </c>
      <c r="B17">
        <v>2</v>
      </c>
      <c r="C17" s="3">
        <v>2.44814100940693</v>
      </c>
      <c r="D17" s="3">
        <v>3.8179590016415625</v>
      </c>
    </row>
    <row r="18" spans="1:22" x14ac:dyDescent="0.45">
      <c r="A18" s="5" t="s">
        <v>101</v>
      </c>
      <c r="B18">
        <v>3</v>
      </c>
      <c r="C18" s="3">
        <v>4.0709468205657604</v>
      </c>
      <c r="D18" s="3">
        <v>3.8179590016415625</v>
      </c>
    </row>
    <row r="19" spans="1:22" ht="18" x14ac:dyDescent="0.45">
      <c r="A19" s="5" t="s">
        <v>35</v>
      </c>
      <c r="B19">
        <v>2</v>
      </c>
      <c r="C19" s="3">
        <v>2.7596209841446999</v>
      </c>
      <c r="D19" s="3">
        <v>3.8179590016415625</v>
      </c>
      <c r="V19" s="14"/>
    </row>
    <row r="20" spans="1:22" x14ac:dyDescent="0.45">
      <c r="A20" s="5" t="s">
        <v>102</v>
      </c>
      <c r="B20">
        <v>4</v>
      </c>
      <c r="C20" s="3">
        <v>5.6098050139362297</v>
      </c>
      <c r="D20" s="3">
        <v>3.8179590016415625</v>
      </c>
    </row>
    <row r="21" spans="1:22" x14ac:dyDescent="0.45">
      <c r="A21" s="5" t="s">
        <v>104</v>
      </c>
      <c r="B21">
        <v>8</v>
      </c>
      <c r="C21" s="3">
        <v>4.7471604313498101</v>
      </c>
      <c r="D21" s="3">
        <v>3.8179590016415625</v>
      </c>
    </row>
    <row r="22" spans="1:22" x14ac:dyDescent="0.45">
      <c r="A22" s="5" t="s">
        <v>105</v>
      </c>
      <c r="B22">
        <v>10</v>
      </c>
      <c r="C22" s="3">
        <v>3.65898607536396</v>
      </c>
      <c r="D22" s="3">
        <v>3.8179590016415625</v>
      </c>
    </row>
    <row r="23" spans="1:22" x14ac:dyDescent="0.45">
      <c r="A23" s="5" t="s">
        <v>106</v>
      </c>
      <c r="B23">
        <v>3</v>
      </c>
      <c r="C23" s="3">
        <v>3.8040117432535898</v>
      </c>
      <c r="D23" s="3">
        <v>3.8179590016415625</v>
      </c>
    </row>
    <row r="24" spans="1:22" x14ac:dyDescent="0.45">
      <c r="A24" s="5" t="s">
        <v>113</v>
      </c>
      <c r="B24">
        <v>4</v>
      </c>
      <c r="C24" s="3">
        <v>5.00963449499221</v>
      </c>
      <c r="D24" s="3">
        <v>3.8179590016415625</v>
      </c>
    </row>
    <row r="25" spans="1:22" x14ac:dyDescent="0.45">
      <c r="A25" s="5" t="s">
        <v>114</v>
      </c>
      <c r="B25">
        <v>3</v>
      </c>
      <c r="C25" s="3">
        <v>3.3810580167354498</v>
      </c>
      <c r="D25" s="3">
        <v>3.8179590016415625</v>
      </c>
    </row>
    <row r="26" spans="1:22" x14ac:dyDescent="0.45">
      <c r="A26" s="5" t="s">
        <v>115</v>
      </c>
      <c r="B26">
        <v>4</v>
      </c>
      <c r="C26" s="3">
        <v>5.6098050139362297</v>
      </c>
      <c r="D26" s="3">
        <v>3.8179590016415625</v>
      </c>
    </row>
    <row r="27" spans="1:22" x14ac:dyDescent="0.45">
      <c r="A27" s="5" t="s">
        <v>116</v>
      </c>
      <c r="B27">
        <v>1</v>
      </c>
      <c r="C27" s="3">
        <v>2.16753707666108</v>
      </c>
      <c r="D27" s="3">
        <v>3.8179590016415625</v>
      </c>
    </row>
    <row r="28" spans="1:22" x14ac:dyDescent="0.45">
      <c r="A28" s="5" t="s">
        <v>117</v>
      </c>
      <c r="B28">
        <v>1</v>
      </c>
      <c r="C28" s="3">
        <v>2.1269954637560202</v>
      </c>
      <c r="D28" s="3">
        <v>3.8179590016415625</v>
      </c>
    </row>
    <row r="29" spans="1:22" x14ac:dyDescent="0.45">
      <c r="A29" s="5" t="s">
        <v>118</v>
      </c>
      <c r="B29">
        <v>2</v>
      </c>
      <c r="C29" s="3">
        <v>2.44814100940693</v>
      </c>
      <c r="D29" s="3">
        <v>3.8179590016415625</v>
      </c>
    </row>
    <row r="30" spans="1:22" x14ac:dyDescent="0.45">
      <c r="A30" s="5" t="s">
        <v>119</v>
      </c>
      <c r="B30">
        <v>3</v>
      </c>
      <c r="C30" s="3">
        <v>4.0709468205657604</v>
      </c>
      <c r="D30" s="3">
        <v>3.8179590016415625</v>
      </c>
    </row>
    <row r="31" spans="1:22" x14ac:dyDescent="0.45">
      <c r="A31" s="5" t="s">
        <v>120</v>
      </c>
      <c r="B31">
        <v>6</v>
      </c>
      <c r="C31" s="3">
        <v>3.6741751246223799</v>
      </c>
      <c r="D31" s="3">
        <v>3.8179590016415625</v>
      </c>
    </row>
    <row r="32" spans="1:22" x14ac:dyDescent="0.45">
      <c r="A32" s="5" t="s">
        <v>28</v>
      </c>
      <c r="B32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P27" sqref="P27"/>
    </sheetView>
  </sheetViews>
  <sheetFormatPr defaultRowHeight="14.25" x14ac:dyDescent="0.45"/>
  <cols>
    <col min="16" max="16" width="60.730468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4.25" x14ac:dyDescent="0.45"/>
  <cols>
    <col min="2" max="2" width="67.86328125" customWidth="1"/>
    <col min="3" max="3" width="9.1328125" bestFit="1" customWidth="1"/>
  </cols>
  <sheetData>
    <row r="1" spans="1:6" x14ac:dyDescent="0.45">
      <c r="A1" t="s">
        <v>35</v>
      </c>
      <c r="B1" t="s">
        <v>33</v>
      </c>
      <c r="C1" t="s">
        <v>6</v>
      </c>
      <c r="D1" t="s">
        <v>34</v>
      </c>
      <c r="E1" t="s">
        <v>149</v>
      </c>
      <c r="F1" t="s">
        <v>150</v>
      </c>
    </row>
    <row r="2" spans="1:6" ht="27" customHeight="1" x14ac:dyDescent="0.45">
      <c r="A2">
        <v>6</v>
      </c>
      <c r="B2" s="7" t="s">
        <v>80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x14ac:dyDescent="0.45">
      <c r="A3">
        <v>7</v>
      </c>
      <c r="B3" s="7" t="s">
        <v>81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6.25" x14ac:dyDescent="0.45">
      <c r="A4">
        <v>8</v>
      </c>
      <c r="B4" s="7" t="s">
        <v>82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45">
      <c r="A5">
        <v>9</v>
      </c>
      <c r="B5" s="7" t="s">
        <v>83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45">
      <c r="A6">
        <v>10</v>
      </c>
      <c r="B6" s="7" t="s">
        <v>84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6.25" x14ac:dyDescent="0.45">
      <c r="A7">
        <v>11</v>
      </c>
      <c r="B7" s="7" t="s">
        <v>85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x14ac:dyDescent="0.45">
      <c r="A8">
        <v>12</v>
      </c>
      <c r="B8" s="7" t="s">
        <v>86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6.25" x14ac:dyDescent="0.45">
      <c r="A9">
        <v>13</v>
      </c>
      <c r="B9" s="7" t="s">
        <v>87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45">
      <c r="A10">
        <v>14</v>
      </c>
      <c r="B10" s="7" t="s">
        <v>88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45">
      <c r="A11">
        <v>15</v>
      </c>
      <c r="B11" s="7" t="s">
        <v>89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45">
      <c r="A12" t="s">
        <v>142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4.25" x14ac:dyDescent="0.45"/>
  <cols>
    <col min="1" max="1" width="16.1328125" bestFit="1" customWidth="1"/>
    <col min="2" max="2" width="16.265625" bestFit="1" customWidth="1"/>
    <col min="3" max="5" width="9" bestFit="1" customWidth="1"/>
    <col min="6" max="7" width="11.265625" bestFit="1" customWidth="1"/>
    <col min="8" max="10" width="4.73046875" bestFit="1" customWidth="1"/>
    <col min="11" max="11" width="5.7304687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6" x14ac:dyDescent="0.45">
      <c r="B4" s="4" t="s">
        <v>122</v>
      </c>
    </row>
    <row r="5" spans="1:6" x14ac:dyDescent="0.45">
      <c r="A5" s="4" t="s">
        <v>127</v>
      </c>
      <c r="B5" t="s">
        <v>123</v>
      </c>
      <c r="C5" t="s">
        <v>124</v>
      </c>
      <c r="D5" t="s">
        <v>125</v>
      </c>
      <c r="E5" t="s">
        <v>126</v>
      </c>
      <c r="F5" t="s">
        <v>28</v>
      </c>
    </row>
    <row r="6" spans="1:6" x14ac:dyDescent="0.45">
      <c r="A6" s="5" t="s">
        <v>64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45">
      <c r="A7" s="5" t="s">
        <v>65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45">
      <c r="A8" s="5" t="s">
        <v>66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45">
      <c r="A9" s="5" t="s">
        <v>67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45">
      <c r="A10" s="5" t="s">
        <v>68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45">
      <c r="A11" s="5" t="s">
        <v>69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45">
      <c r="A12" s="5" t="s">
        <v>70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45">
      <c r="A13" s="5" t="s">
        <v>71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45">
      <c r="A14" s="5" t="s">
        <v>72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45">
      <c r="A15" s="5" t="s">
        <v>73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" x14ac:dyDescent="0.4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4.25" x14ac:dyDescent="0.45"/>
  <cols>
    <col min="1" max="1" width="17.1328125" bestFit="1" customWidth="1"/>
    <col min="2" max="10" width="4.73046875" bestFit="1" customWidth="1"/>
    <col min="11" max="11" width="5.7304687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11" x14ac:dyDescent="0.4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4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4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4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45">
      <c r="A8" s="5" t="s">
        <v>133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45">
      <c r="A9" s="5" t="s">
        <v>28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4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4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4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4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" x14ac:dyDescent="0.4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2024-07-10T03:04:42Z</dcterms:modified>
</cp:coreProperties>
</file>