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\flutter\VCV\"/>
    </mc:Choice>
  </mc:AlternateContent>
  <xr:revisionPtr revIDLastSave="0" documentId="13_ncr:1_{4504868D-3E44-4CD6-89EF-1673A1D05CD0}" xr6:coauthVersionLast="47" xr6:coauthVersionMax="47" xr10:uidLastSave="{00000000-0000-0000-0000-000000000000}"/>
  <bookViews>
    <workbookView xWindow="-120" yWindow="-120" windowWidth="20730" windowHeight="11160" xr2:uid="{BA4D62CA-614E-47D2-9FCD-4FA4CFEC7C2F}"/>
  </bookViews>
  <sheets>
    <sheet name="Resumen Costos" sheetId="5" r:id="rId1"/>
    <sheet name="Actividades" sheetId="2" r:id="rId2"/>
  </sheets>
  <definedNames>
    <definedName name="_xlnm._FilterDatabase" localSheetId="1" hidden="1">Actividades!$A$1:$F$132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5" l="1"/>
  <c r="U11" i="5" s="1"/>
  <c r="V11" i="5" s="1"/>
  <c r="S16" i="5"/>
  <c r="V12" i="5"/>
  <c r="J130" i="2"/>
  <c r="E139" i="2"/>
  <c r="D139" i="2"/>
  <c r="K140" i="2"/>
  <c r="P16" i="5"/>
  <c r="I8" i="2"/>
  <c r="I14" i="2"/>
  <c r="I130" i="2"/>
  <c r="I121" i="2"/>
  <c r="I112" i="2"/>
  <c r="I103" i="2"/>
  <c r="I94" i="2"/>
  <c r="I86" i="2"/>
  <c r="I79" i="2"/>
  <c r="I72" i="2"/>
  <c r="I65" i="2"/>
  <c r="I57" i="2"/>
  <c r="I49" i="2"/>
  <c r="I41" i="2"/>
  <c r="I32" i="2"/>
  <c r="I21" i="2"/>
  <c r="I15" i="2"/>
  <c r="H131" i="2"/>
  <c r="H128" i="2"/>
  <c r="H127" i="2"/>
  <c r="H126" i="2"/>
  <c r="H125" i="2"/>
  <c r="H124" i="2"/>
  <c r="H122" i="2"/>
  <c r="H119" i="2"/>
  <c r="H118" i="2"/>
  <c r="H117" i="2"/>
  <c r="H116" i="2"/>
  <c r="H115" i="2"/>
  <c r="H113" i="2"/>
  <c r="H110" i="2"/>
  <c r="H109" i="2"/>
  <c r="H108" i="2"/>
  <c r="H107" i="2"/>
  <c r="H106" i="2"/>
  <c r="H104" i="2"/>
  <c r="H101" i="2"/>
  <c r="H100" i="2"/>
  <c r="H99" i="2"/>
  <c r="H98" i="2"/>
  <c r="H97" i="2"/>
  <c r="H95" i="2"/>
  <c r="H92" i="2"/>
  <c r="H91" i="2"/>
  <c r="H90" i="2"/>
  <c r="H89" i="2"/>
  <c r="H87" i="2"/>
  <c r="H84" i="2"/>
  <c r="H83" i="2"/>
  <c r="H82" i="2"/>
  <c r="H80" i="2"/>
  <c r="H77" i="2"/>
  <c r="H76" i="2"/>
  <c r="H75" i="2"/>
  <c r="H73" i="2"/>
  <c r="H70" i="2"/>
  <c r="H69" i="2"/>
  <c r="H68" i="2"/>
  <c r="H66" i="2"/>
  <c r="H63" i="2"/>
  <c r="H62" i="2"/>
  <c r="H61" i="2"/>
  <c r="H60" i="2"/>
  <c r="H58" i="2"/>
  <c r="H55" i="2"/>
  <c r="H54" i="2"/>
  <c r="H53" i="2"/>
  <c r="H52" i="2"/>
  <c r="H50" i="2"/>
  <c r="H47" i="2"/>
  <c r="H46" i="2"/>
  <c r="H45" i="2"/>
  <c r="H44" i="2"/>
  <c r="H129" i="2"/>
  <c r="H120" i="2"/>
  <c r="H111" i="2"/>
  <c r="H102" i="2"/>
  <c r="H93" i="2"/>
  <c r="H85" i="2"/>
  <c r="H78" i="2"/>
  <c r="H71" i="2"/>
  <c r="H64" i="2"/>
  <c r="H56" i="2"/>
  <c r="H48" i="2"/>
  <c r="H130" i="2"/>
  <c r="H121" i="2"/>
  <c r="J121" i="2" s="1"/>
  <c r="H112" i="2"/>
  <c r="J112" i="2" s="1"/>
  <c r="H103" i="2"/>
  <c r="J103" i="2" s="1"/>
  <c r="H94" i="2"/>
  <c r="J94" i="2" s="1"/>
  <c r="H86" i="2"/>
  <c r="J86" i="2" s="1"/>
  <c r="H79" i="2"/>
  <c r="J79" i="2" s="1"/>
  <c r="H72" i="2"/>
  <c r="J72" i="2" s="1"/>
  <c r="H65" i="2"/>
  <c r="J65" i="2" s="1"/>
  <c r="H57" i="2"/>
  <c r="J57" i="2" s="1"/>
  <c r="H49" i="2"/>
  <c r="J49" i="2" s="1"/>
  <c r="H42" i="2"/>
  <c r="H41" i="2"/>
  <c r="J41" i="2" s="1"/>
  <c r="H40" i="2"/>
  <c r="H39" i="2"/>
  <c r="H38" i="2"/>
  <c r="H37" i="2"/>
  <c r="H36" i="2"/>
  <c r="H35" i="2"/>
  <c r="H33" i="2"/>
  <c r="H32" i="2"/>
  <c r="J32" i="2" s="1"/>
  <c r="H31" i="2"/>
  <c r="H30" i="2"/>
  <c r="H29" i="2"/>
  <c r="H28" i="2"/>
  <c r="H27" i="2"/>
  <c r="H26" i="2"/>
  <c r="H25" i="2"/>
  <c r="H24" i="2"/>
  <c r="H22" i="2"/>
  <c r="H21" i="2"/>
  <c r="J21" i="2" s="1"/>
  <c r="H20" i="2"/>
  <c r="J129" i="2" s="1"/>
  <c r="H19" i="2"/>
  <c r="H18" i="2"/>
  <c r="H15" i="2"/>
  <c r="J15" i="2" s="1"/>
  <c r="H14" i="2"/>
  <c r="H13" i="2"/>
  <c r="H12" i="2"/>
  <c r="H11" i="2"/>
  <c r="H10" i="2"/>
  <c r="H8" i="2"/>
  <c r="H7" i="2"/>
  <c r="H5" i="2"/>
  <c r="H4" i="2"/>
  <c r="U7" i="5"/>
  <c r="U6" i="5"/>
  <c r="U5" i="5"/>
  <c r="U4" i="5"/>
  <c r="U9" i="5"/>
  <c r="N16" i="5"/>
  <c r="D7" i="5"/>
  <c r="D10" i="5"/>
  <c r="D9" i="5"/>
  <c r="D6" i="5"/>
  <c r="D5" i="5"/>
  <c r="D4" i="5"/>
  <c r="O16" i="5" l="1"/>
  <c r="J8" i="2"/>
  <c r="J139" i="2" s="1"/>
  <c r="K139" i="2" s="1"/>
  <c r="K141" i="2" s="1"/>
  <c r="J14" i="2"/>
  <c r="D37" i="5"/>
  <c r="D45" i="5" s="1"/>
  <c r="H139" i="2"/>
</calcChain>
</file>

<file path=xl/sharedStrings.xml><?xml version="1.0" encoding="utf-8"?>
<sst xmlns="http://schemas.openxmlformats.org/spreadsheetml/2006/main" count="508" uniqueCount="87">
  <si>
    <t>Actividad</t>
  </si>
  <si>
    <t xml:space="preserve">   Ambientación</t>
  </si>
  <si>
    <t xml:space="preserve">      Servidor de Archivos</t>
  </si>
  <si>
    <t>Desarrollador 1</t>
  </si>
  <si>
    <t xml:space="preserve">      Servidor Web</t>
  </si>
  <si>
    <t xml:space="preserve">   Configuración</t>
  </si>
  <si>
    <t xml:space="preserve">      App</t>
  </si>
  <si>
    <t xml:space="preserve">      Base de datos Interna SqlLIte</t>
  </si>
  <si>
    <t xml:space="preserve">   Analisis y Diseño</t>
  </si>
  <si>
    <t xml:space="preserve">      Contratos Api´s </t>
  </si>
  <si>
    <t>Arquitecto</t>
  </si>
  <si>
    <t xml:space="preserve">      Modelo entidad relación DB Centralizada</t>
  </si>
  <si>
    <t xml:space="preserve">      Modelo entidad relación DB interna Movil</t>
  </si>
  <si>
    <t xml:space="preserve">      Entregable Modelo entidad relación DB interna Movil</t>
  </si>
  <si>
    <t xml:space="preserve">      Documento de Arquitectura Software de APP</t>
  </si>
  <si>
    <t xml:space="preserve">      Seguimiento actividades</t>
  </si>
  <si>
    <t>Project Manager</t>
  </si>
  <si>
    <t xml:space="preserve">   Desarrollo</t>
  </si>
  <si>
    <t xml:space="preserve">      Splash Screen</t>
  </si>
  <si>
    <t xml:space="preserve">         Crear Inerfaz de usuario</t>
  </si>
  <si>
    <t xml:space="preserve">         Pruebas unitarias</t>
  </si>
  <si>
    <t xml:space="preserve">         Pruebas de aseguramiento Calidad</t>
  </si>
  <si>
    <t>Ing Pruebas</t>
  </si>
  <si>
    <t xml:space="preserve">         Seguimiento actividades</t>
  </si>
  <si>
    <t xml:space="preserve">         Presentación de funcionalidad </t>
  </si>
  <si>
    <t xml:space="preserve">      Menú</t>
  </si>
  <si>
    <t xml:space="preserve">         Controlador Api versión</t>
  </si>
  <si>
    <t xml:space="preserve">         Persitencia DB Interna versión</t>
  </si>
  <si>
    <t xml:space="preserve">         Consulta DB Interna versión</t>
  </si>
  <si>
    <t xml:space="preserve">         Consulta DB Interna última actualización</t>
  </si>
  <si>
    <t xml:space="preserve">         Consulta DB Interna último envío</t>
  </si>
  <si>
    <t xml:space="preserve">      Guias</t>
  </si>
  <si>
    <t xml:space="preserve">         Controlador Api Opciones de guias</t>
  </si>
  <si>
    <t xml:space="preserve">         Persitencia DB Interna Opciones de guias</t>
  </si>
  <si>
    <t xml:space="preserve">      Guia -&gt; “Aplicación de riego”</t>
  </si>
  <si>
    <t xml:space="preserve">         Consultar DB Interna Opciones de guias</t>
  </si>
  <si>
    <t xml:space="preserve">         Visualizar Html</t>
  </si>
  <si>
    <t xml:space="preserve">      Autentificación Usuario</t>
  </si>
  <si>
    <t xml:space="preserve">         Controlador Api autentificación de usuario</t>
  </si>
  <si>
    <t xml:space="preserve">         Persitencia DB Interna autentificación de usuario</t>
  </si>
  <si>
    <t xml:space="preserve">      Importar números de serie</t>
  </si>
  <si>
    <t xml:space="preserve">         Controlador Api a números de serie</t>
  </si>
  <si>
    <t xml:space="preserve">         Persitencia DB Interna números de serie</t>
  </si>
  <si>
    <t xml:space="preserve">      Supervisión</t>
  </si>
  <si>
    <t xml:space="preserve">         Consulta DB Interna números de serie</t>
  </si>
  <si>
    <t xml:space="preserve">         Supervisión - Datos Generales</t>
  </si>
  <si>
    <t xml:space="preserve">            Crear Inerfaz de usuario</t>
  </si>
  <si>
    <t xml:space="preserve">            Consulta DB Interna números de serie</t>
  </si>
  <si>
    <t xml:space="preserve">            Pruebas unitarias</t>
  </si>
  <si>
    <t xml:space="preserve">            Seguimiento actividades</t>
  </si>
  <si>
    <t xml:space="preserve">            Presentación de funcionalidad </t>
  </si>
  <si>
    <t xml:space="preserve">         Supervisión - Datos Especificos Dinámicos</t>
  </si>
  <si>
    <t xml:space="preserve">         Supervisión - Evidencia Fotografica</t>
  </si>
  <si>
    <t xml:space="preserve">         Supervisión - Identificaciones</t>
  </si>
  <si>
    <t xml:space="preserve">         Supervisión - Finalización</t>
  </si>
  <si>
    <t xml:space="preserve">            Generar Zip </t>
  </si>
  <si>
    <t xml:space="preserve">         Envio de verificaciones</t>
  </si>
  <si>
    <t xml:space="preserve">            Consulta DB Interna verificaciones finalizadas</t>
  </si>
  <si>
    <t xml:space="preserve">            Guardar Zip en servidor</t>
  </si>
  <si>
    <t xml:space="preserve">            Eliminar Zip en localmente</t>
  </si>
  <si>
    <t>Etiquetas de fila</t>
  </si>
  <si>
    <t>(en blanco)</t>
  </si>
  <si>
    <t>Total general</t>
  </si>
  <si>
    <t xml:space="preserve">         Comparación HASH</t>
  </si>
  <si>
    <t xml:space="preserve">            Tomar fotografía de evidencia</t>
  </si>
  <si>
    <t xml:space="preserve">            Tomar fotografía de identificación</t>
  </si>
  <si>
    <t xml:space="preserve">            Generar firma</t>
  </si>
  <si>
    <t xml:space="preserve">            Actualizar DB Interna de envío ( finalizada )</t>
  </si>
  <si>
    <t xml:space="preserve">            Persitencia DB Interna de envío ( estatus enviado )</t>
  </si>
  <si>
    <t xml:space="preserve">         Historial de Envíos</t>
  </si>
  <si>
    <t xml:space="preserve">            Persitencia DB Interna de envío ( estatus eliminado)</t>
  </si>
  <si>
    <t>Perfil</t>
  </si>
  <si>
    <t>Horas</t>
  </si>
  <si>
    <t>Tarea</t>
  </si>
  <si>
    <t>Total</t>
  </si>
  <si>
    <t>Subactividad</t>
  </si>
  <si>
    <t>Suma de Horas</t>
  </si>
  <si>
    <t>Pruebas  Calidad</t>
  </si>
  <si>
    <t xml:space="preserve">           Pruebas de aseguramiento Calidad</t>
  </si>
  <si>
    <t xml:space="preserve">  Administración y Seguimiento</t>
  </si>
  <si>
    <t>costo</t>
  </si>
  <si>
    <t>importe</t>
  </si>
  <si>
    <t xml:space="preserve"> Ambientación</t>
  </si>
  <si>
    <t xml:space="preserve"> Análisis y Diseño</t>
  </si>
  <si>
    <t xml:space="preserve"> Configuración</t>
  </si>
  <si>
    <t xml:space="preserve"> Desarrollo</t>
  </si>
  <si>
    <t xml:space="preserve"> Administración y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</si>
</sst>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2" xfId="0" applyFont="1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Garcia Almaraz" refreshedDate="44977.49824050926" createdVersion="8" refreshedVersion="8" minRefreshableVersion="3" recordCount="130" xr:uid="{98932BF4-4387-422B-8EAA-FEE895DE0BA5}">
  <cacheSource type="worksheet">
    <worksheetSource ref="A1:F131" sheet="Actividades"/>
  </cacheSource>
  <cacheFields count="6">
    <cacheField name="Actividad" numFmtId="0">
      <sharedItems containsBlank="1" count="7">
        <m/>
        <s v="   Ambientación"/>
        <s v="   Configuración"/>
        <s v="   Analisis y Diseño"/>
        <s v="  Administración y Seguimiento"/>
        <s v="   Desarrollo"/>
        <s v="Pruebas  Calidad"/>
      </sharedItems>
    </cacheField>
    <cacheField name="Subactividad" numFmtId="0">
      <sharedItems containsBlank="1" count="10">
        <m/>
        <s v="      Splash Screen"/>
        <s v="      Menú"/>
        <s v="      Guias"/>
        <s v="      Guia -&gt; “Aplicación de riego”"/>
        <s v="      Autentificación Usuario"/>
        <s v="      Importar números de serie"/>
        <s v="      Supervisión"/>
        <s v="         Envio de verificaciones"/>
        <s v="         Historial de Envíos"/>
      </sharedItems>
    </cacheField>
    <cacheField name="Tarea" numFmtId="0">
      <sharedItems containsBlank="1"/>
    </cacheField>
    <cacheField name="Horas" numFmtId="0">
      <sharedItems containsString="0" containsBlank="1" containsNumber="1" containsInteger="1" minValue="1" maxValue="40"/>
    </cacheField>
    <cacheField name="Total" numFmtId="0">
      <sharedItems containsString="0" containsBlank="1" containsNumber="1" containsInteger="1" minValue="4" maxValue="581"/>
    </cacheField>
    <cacheField name="Perfil" numFmtId="0">
      <sharedItems containsBlank="1" count="5">
        <m/>
        <s v="Desarrollador 1"/>
        <s v="Arquitecto"/>
        <s v="Project Manager"/>
        <s v="Ing Prueb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m/>
    <m/>
    <n v="581"/>
    <x v="0"/>
  </r>
  <r>
    <x v="1"/>
    <x v="0"/>
    <m/>
    <m/>
    <n v="4"/>
    <x v="0"/>
  </r>
  <r>
    <x v="1"/>
    <x v="0"/>
    <s v="      Servidor de Archivos"/>
    <n v="2"/>
    <m/>
    <x v="1"/>
  </r>
  <r>
    <x v="1"/>
    <x v="0"/>
    <s v="      Servidor Web"/>
    <n v="2"/>
    <m/>
    <x v="1"/>
  </r>
  <r>
    <x v="2"/>
    <x v="0"/>
    <m/>
    <m/>
    <n v="4"/>
    <x v="0"/>
  </r>
  <r>
    <x v="2"/>
    <x v="0"/>
    <s v="      App"/>
    <n v="2"/>
    <m/>
    <x v="1"/>
  </r>
  <r>
    <x v="2"/>
    <x v="0"/>
    <s v="      Base de datos Interna SqlLIte"/>
    <n v="2"/>
    <m/>
    <x v="1"/>
  </r>
  <r>
    <x v="3"/>
    <x v="0"/>
    <m/>
    <m/>
    <n v="38"/>
    <x v="0"/>
  </r>
  <r>
    <x v="3"/>
    <x v="0"/>
    <s v="      Contratos Api´s "/>
    <n v="4"/>
    <m/>
    <x v="2"/>
  </r>
  <r>
    <x v="3"/>
    <x v="0"/>
    <s v="      Modelo entidad relación DB Centralizada"/>
    <n v="2"/>
    <m/>
    <x v="2"/>
  </r>
  <r>
    <x v="3"/>
    <x v="0"/>
    <s v="      Modelo entidad relación DB interna Movil"/>
    <n v="6"/>
    <m/>
    <x v="2"/>
  </r>
  <r>
    <x v="3"/>
    <x v="0"/>
    <s v="      Entregable Modelo entidad relación DB interna Movil"/>
    <n v="8"/>
    <m/>
    <x v="2"/>
  </r>
  <r>
    <x v="3"/>
    <x v="0"/>
    <s v="      Documento de Arquitectura Software de APP"/>
    <n v="16"/>
    <m/>
    <x v="2"/>
  </r>
  <r>
    <x v="4"/>
    <x v="0"/>
    <s v="      Seguimiento actividades"/>
    <n v="2"/>
    <m/>
    <x v="3"/>
  </r>
  <r>
    <x v="5"/>
    <x v="0"/>
    <s v="   Desarrollo"/>
    <m/>
    <n v="535"/>
    <x v="0"/>
  </r>
  <r>
    <x v="5"/>
    <x v="1"/>
    <m/>
    <m/>
    <n v="12"/>
    <x v="0"/>
  </r>
  <r>
    <x v="5"/>
    <x v="1"/>
    <s v="         Crear Inerfaz de usuario"/>
    <n v="6"/>
    <m/>
    <x v="1"/>
  </r>
  <r>
    <x v="5"/>
    <x v="1"/>
    <s v="         Pruebas unitarias"/>
    <n v="1"/>
    <m/>
    <x v="1"/>
  </r>
  <r>
    <x v="6"/>
    <x v="1"/>
    <s v="         Pruebas de aseguramiento Calidad"/>
    <n v="2"/>
    <m/>
    <x v="4"/>
  </r>
  <r>
    <x v="4"/>
    <x v="1"/>
    <s v="         Seguimiento actividades"/>
    <n v="2"/>
    <m/>
    <x v="3"/>
  </r>
  <r>
    <x v="5"/>
    <x v="1"/>
    <s v="         Presentación de funcionalidad "/>
    <n v="1"/>
    <m/>
    <x v="1"/>
  </r>
  <r>
    <x v="5"/>
    <x v="2"/>
    <m/>
    <m/>
    <n v="25"/>
    <x v="0"/>
  </r>
  <r>
    <x v="5"/>
    <x v="2"/>
    <s v="         Crear Inerfaz de usuario"/>
    <n v="8"/>
    <m/>
    <x v="1"/>
  </r>
  <r>
    <x v="5"/>
    <x v="2"/>
    <s v="         Controlador Api versión"/>
    <n v="4"/>
    <m/>
    <x v="1"/>
  </r>
  <r>
    <x v="5"/>
    <x v="2"/>
    <s v="         Persitencia DB Interna versión"/>
    <n v="2"/>
    <m/>
    <x v="1"/>
  </r>
  <r>
    <x v="5"/>
    <x v="2"/>
    <s v="         Consulta DB Interna versión"/>
    <n v="1"/>
    <m/>
    <x v="1"/>
  </r>
  <r>
    <x v="5"/>
    <x v="2"/>
    <s v="         Consulta DB Interna última actualización"/>
    <n v="1"/>
    <m/>
    <x v="1"/>
  </r>
  <r>
    <x v="5"/>
    <x v="2"/>
    <s v="         Consulta DB Interna último envío"/>
    <n v="1"/>
    <m/>
    <x v="1"/>
  </r>
  <r>
    <x v="5"/>
    <x v="2"/>
    <s v="         Pruebas unitarias"/>
    <n v="2"/>
    <m/>
    <x v="1"/>
  </r>
  <r>
    <x v="6"/>
    <x v="2"/>
    <s v="         Pruebas de aseguramiento Calidad"/>
    <n v="3"/>
    <m/>
    <x v="4"/>
  </r>
  <r>
    <x v="4"/>
    <x v="2"/>
    <s v="         Seguimiento actividades"/>
    <n v="2"/>
    <m/>
    <x v="3"/>
  </r>
  <r>
    <x v="5"/>
    <x v="2"/>
    <s v="         Presentación de funcionalidad "/>
    <n v="1"/>
    <m/>
    <x v="1"/>
  </r>
  <r>
    <x v="5"/>
    <x v="3"/>
    <m/>
    <m/>
    <n v="46"/>
    <x v="0"/>
  </r>
  <r>
    <x v="5"/>
    <x v="3"/>
    <s v="         Crear Inerfaz de usuario"/>
    <n v="16"/>
    <m/>
    <x v="1"/>
  </r>
  <r>
    <x v="5"/>
    <x v="3"/>
    <s v="         Controlador Api Opciones de guias"/>
    <n v="6"/>
    <m/>
    <x v="1"/>
  </r>
  <r>
    <x v="5"/>
    <x v="3"/>
    <s v="         Persitencia DB Interna Opciones de guias"/>
    <n v="4"/>
    <m/>
    <x v="1"/>
  </r>
  <r>
    <x v="5"/>
    <x v="3"/>
    <s v="         Comparación HASH"/>
    <n v="12"/>
    <m/>
    <x v="1"/>
  </r>
  <r>
    <x v="5"/>
    <x v="3"/>
    <s v="         Pruebas unitarias"/>
    <n v="2"/>
    <m/>
    <x v="1"/>
  </r>
  <r>
    <x v="6"/>
    <x v="3"/>
    <s v="         Pruebas de aseguramiento Calidad"/>
    <n v="3"/>
    <m/>
    <x v="4"/>
  </r>
  <r>
    <x v="4"/>
    <x v="3"/>
    <s v="         Seguimiento actividades"/>
    <n v="2"/>
    <m/>
    <x v="3"/>
  </r>
  <r>
    <x v="5"/>
    <x v="3"/>
    <s v="         Presentación de funcionalidad "/>
    <n v="1"/>
    <m/>
    <x v="1"/>
  </r>
  <r>
    <x v="5"/>
    <x v="4"/>
    <m/>
    <m/>
    <n v="31"/>
    <x v="0"/>
  </r>
  <r>
    <x v="5"/>
    <x v="4"/>
    <s v="         Crear Inerfaz de usuario"/>
    <n v="8"/>
    <m/>
    <x v="1"/>
  </r>
  <r>
    <x v="5"/>
    <x v="4"/>
    <s v="         Consultar DB Interna Opciones de guias"/>
    <n v="1"/>
    <m/>
    <x v="1"/>
  </r>
  <r>
    <x v="5"/>
    <x v="4"/>
    <s v="         Visualizar Html"/>
    <n v="6"/>
    <m/>
    <x v="1"/>
  </r>
  <r>
    <x v="5"/>
    <x v="4"/>
    <s v="         Pruebas unitarias"/>
    <n v="4"/>
    <m/>
    <x v="1"/>
  </r>
  <r>
    <x v="6"/>
    <x v="4"/>
    <s v="         Pruebas de aseguramiento Calidad"/>
    <n v="8"/>
    <m/>
    <x v="4"/>
  </r>
  <r>
    <x v="4"/>
    <x v="4"/>
    <s v="         Seguimiento actividades"/>
    <n v="3"/>
    <m/>
    <x v="3"/>
  </r>
  <r>
    <x v="5"/>
    <x v="4"/>
    <s v="         Presentación de funcionalidad "/>
    <n v="1"/>
    <m/>
    <x v="1"/>
  </r>
  <r>
    <x v="5"/>
    <x v="5"/>
    <m/>
    <m/>
    <n v="29"/>
    <x v="0"/>
  </r>
  <r>
    <x v="5"/>
    <x v="5"/>
    <s v="         Crear Inerfaz de usuario"/>
    <n v="12"/>
    <m/>
    <x v="1"/>
  </r>
  <r>
    <x v="5"/>
    <x v="5"/>
    <s v="         Controlador Api autentificación de usuario"/>
    <n v="5"/>
    <m/>
    <x v="1"/>
  </r>
  <r>
    <x v="5"/>
    <x v="5"/>
    <s v="         Persitencia DB Interna autentificación de usuario"/>
    <n v="4"/>
    <m/>
    <x v="1"/>
  </r>
  <r>
    <x v="5"/>
    <x v="5"/>
    <s v="         Pruebas unitarias"/>
    <n v="3"/>
    <m/>
    <x v="1"/>
  </r>
  <r>
    <x v="6"/>
    <x v="5"/>
    <s v="         Pruebas de aseguramiento Calidad"/>
    <n v="3"/>
    <m/>
    <x v="4"/>
  </r>
  <r>
    <x v="4"/>
    <x v="5"/>
    <s v="         Seguimiento actividades"/>
    <n v="1"/>
    <m/>
    <x v="3"/>
  </r>
  <r>
    <x v="5"/>
    <x v="5"/>
    <s v="         Presentación de funcionalidad "/>
    <n v="1"/>
    <m/>
    <x v="1"/>
  </r>
  <r>
    <x v="5"/>
    <x v="6"/>
    <m/>
    <m/>
    <n v="40"/>
    <x v="0"/>
  </r>
  <r>
    <x v="5"/>
    <x v="6"/>
    <s v="         Crear Inerfaz de usuario"/>
    <n v="20"/>
    <m/>
    <x v="1"/>
  </r>
  <r>
    <x v="5"/>
    <x v="6"/>
    <s v="         Controlador Api a números de serie"/>
    <n v="5"/>
    <m/>
    <x v="1"/>
  </r>
  <r>
    <x v="5"/>
    <x v="6"/>
    <s v="         Persitencia DB Interna números de serie"/>
    <n v="6"/>
    <m/>
    <x v="1"/>
  </r>
  <r>
    <x v="5"/>
    <x v="6"/>
    <s v="         Pruebas unitarias"/>
    <n v="4"/>
    <m/>
    <x v="1"/>
  </r>
  <r>
    <x v="6"/>
    <x v="6"/>
    <s v="         Pruebas de aseguramiento Calidad"/>
    <n v="3"/>
    <m/>
    <x v="4"/>
  </r>
  <r>
    <x v="4"/>
    <x v="6"/>
    <s v="         Seguimiento actividades"/>
    <n v="1"/>
    <m/>
    <x v="3"/>
  </r>
  <r>
    <x v="5"/>
    <x v="6"/>
    <s v="         Presentación de funcionalidad "/>
    <n v="1"/>
    <m/>
    <x v="1"/>
  </r>
  <r>
    <x v="5"/>
    <x v="7"/>
    <m/>
    <m/>
    <n v="352"/>
    <x v="0"/>
  </r>
  <r>
    <x v="5"/>
    <x v="7"/>
    <s v="         Crear Inerfaz de usuario"/>
    <n v="16"/>
    <m/>
    <x v="1"/>
  </r>
  <r>
    <x v="5"/>
    <x v="7"/>
    <s v="         Consulta DB Interna números de serie"/>
    <n v="2"/>
    <m/>
    <x v="1"/>
  </r>
  <r>
    <x v="5"/>
    <x v="7"/>
    <s v="         Pruebas unitarias"/>
    <n v="4"/>
    <m/>
    <x v="1"/>
  </r>
  <r>
    <x v="6"/>
    <x v="7"/>
    <s v="         Pruebas de aseguramiento Calidad"/>
    <n v="3"/>
    <m/>
    <x v="4"/>
  </r>
  <r>
    <x v="4"/>
    <x v="7"/>
    <s v="         Seguimiento actividades"/>
    <n v="1"/>
    <m/>
    <x v="3"/>
  </r>
  <r>
    <x v="5"/>
    <x v="7"/>
    <s v="         Presentación de funcionalidad "/>
    <n v="1"/>
    <m/>
    <x v="1"/>
  </r>
  <r>
    <x v="5"/>
    <x v="7"/>
    <s v="         Supervisión - Datos Generales"/>
    <m/>
    <n v="23"/>
    <x v="0"/>
  </r>
  <r>
    <x v="5"/>
    <x v="7"/>
    <s v="            Crear Inerfaz de usuario"/>
    <n v="12"/>
    <m/>
    <x v="1"/>
  </r>
  <r>
    <x v="5"/>
    <x v="7"/>
    <s v="            Consulta DB Interna números de serie"/>
    <n v="2"/>
    <m/>
    <x v="1"/>
  </r>
  <r>
    <x v="5"/>
    <x v="7"/>
    <s v="            Pruebas unitarias"/>
    <n v="4"/>
    <m/>
    <x v="1"/>
  </r>
  <r>
    <x v="6"/>
    <x v="7"/>
    <s v="           Pruebas de aseguramiento Calidad"/>
    <n v="3"/>
    <m/>
    <x v="4"/>
  </r>
  <r>
    <x v="4"/>
    <x v="7"/>
    <s v="            Seguimiento actividades"/>
    <n v="1"/>
    <m/>
    <x v="3"/>
  </r>
  <r>
    <x v="5"/>
    <x v="7"/>
    <s v="            Presentación de funcionalidad "/>
    <n v="1"/>
    <m/>
    <x v="1"/>
  </r>
  <r>
    <x v="5"/>
    <x v="7"/>
    <s v="         Supervisión - Datos Especificos Dinámicos"/>
    <m/>
    <n v="55"/>
    <x v="0"/>
  </r>
  <r>
    <x v="5"/>
    <x v="7"/>
    <s v="            Crear Inerfaz de usuario"/>
    <n v="40"/>
    <m/>
    <x v="1"/>
  </r>
  <r>
    <x v="5"/>
    <x v="7"/>
    <s v="            Consulta DB Interna números de serie"/>
    <n v="2"/>
    <m/>
    <x v="1"/>
  </r>
  <r>
    <x v="5"/>
    <x v="7"/>
    <s v="            Pruebas unitarias"/>
    <n v="8"/>
    <m/>
    <x v="1"/>
  </r>
  <r>
    <x v="6"/>
    <x v="7"/>
    <s v="           Pruebas de aseguramiento Calidad"/>
    <n v="3"/>
    <m/>
    <x v="4"/>
  </r>
  <r>
    <x v="4"/>
    <x v="7"/>
    <s v="            Seguimiento actividades"/>
    <n v="1"/>
    <m/>
    <x v="3"/>
  </r>
  <r>
    <x v="5"/>
    <x v="7"/>
    <s v="            Presentación de funcionalidad "/>
    <n v="1"/>
    <m/>
    <x v="1"/>
  </r>
  <r>
    <x v="5"/>
    <x v="7"/>
    <s v="         Supervisión - Evidencia Fotografica"/>
    <m/>
    <n v="34"/>
    <x v="0"/>
  </r>
  <r>
    <x v="5"/>
    <x v="7"/>
    <s v="            Crear Inerfaz de usuario"/>
    <n v="14"/>
    <m/>
    <x v="1"/>
  </r>
  <r>
    <x v="5"/>
    <x v="7"/>
    <s v="            Tomar fotografía de evidencia"/>
    <n v="5"/>
    <m/>
    <x v="1"/>
  </r>
  <r>
    <x v="5"/>
    <x v="7"/>
    <s v="            Consulta DB Interna números de serie"/>
    <n v="2"/>
    <m/>
    <x v="1"/>
  </r>
  <r>
    <x v="5"/>
    <x v="7"/>
    <s v="            Pruebas unitarias"/>
    <n v="8"/>
    <m/>
    <x v="1"/>
  </r>
  <r>
    <x v="6"/>
    <x v="7"/>
    <s v="           Pruebas de aseguramiento Calidad"/>
    <n v="3"/>
    <m/>
    <x v="4"/>
  </r>
  <r>
    <x v="4"/>
    <x v="7"/>
    <s v="            Seguimiento actividades"/>
    <n v="1"/>
    <m/>
    <x v="3"/>
  </r>
  <r>
    <x v="5"/>
    <x v="7"/>
    <s v="            Presentación de funcionalidad "/>
    <n v="1"/>
    <m/>
    <x v="1"/>
  </r>
  <r>
    <x v="5"/>
    <x v="7"/>
    <s v="         Supervisión - Identificaciones"/>
    <m/>
    <n v="64"/>
    <x v="0"/>
  </r>
  <r>
    <x v="5"/>
    <x v="7"/>
    <s v="            Crear Inerfaz de usuario"/>
    <n v="36"/>
    <m/>
    <x v="1"/>
  </r>
  <r>
    <x v="5"/>
    <x v="7"/>
    <s v="            Tomar fotografía de identificación"/>
    <n v="5"/>
    <m/>
    <x v="1"/>
  </r>
  <r>
    <x v="5"/>
    <x v="7"/>
    <s v="            Generar firma"/>
    <n v="8"/>
    <m/>
    <x v="1"/>
  </r>
  <r>
    <x v="5"/>
    <x v="7"/>
    <s v="            Consulta DB Interna números de serie"/>
    <n v="2"/>
    <m/>
    <x v="1"/>
  </r>
  <r>
    <x v="5"/>
    <x v="7"/>
    <s v="            Pruebas unitarias"/>
    <n v="8"/>
    <m/>
    <x v="1"/>
  </r>
  <r>
    <x v="6"/>
    <x v="7"/>
    <s v="           Pruebas de aseguramiento Calidad"/>
    <n v="3"/>
    <m/>
    <x v="4"/>
  </r>
  <r>
    <x v="4"/>
    <x v="7"/>
    <s v="            Seguimiento actividades"/>
    <n v="1"/>
    <m/>
    <x v="3"/>
  </r>
  <r>
    <x v="5"/>
    <x v="7"/>
    <s v="            Presentación de funcionalidad "/>
    <n v="1"/>
    <m/>
    <x v="1"/>
  </r>
  <r>
    <x v="5"/>
    <x v="7"/>
    <s v="         Supervisión - Finalización"/>
    <m/>
    <n v="63"/>
    <x v="0"/>
  </r>
  <r>
    <x v="5"/>
    <x v="7"/>
    <s v="            Crear Inerfaz de usuario"/>
    <n v="36"/>
    <m/>
    <x v="1"/>
  </r>
  <r>
    <x v="5"/>
    <x v="7"/>
    <s v="            Consulta DB Interna números de serie"/>
    <n v="2"/>
    <m/>
    <x v="1"/>
  </r>
  <r>
    <x v="5"/>
    <x v="7"/>
    <s v="            Generar Zip "/>
    <n v="8"/>
    <m/>
    <x v="1"/>
  </r>
  <r>
    <x v="5"/>
    <x v="7"/>
    <s v="            Actualizar DB Interna de envío ( finalizada )"/>
    <n v="4"/>
    <m/>
    <x v="1"/>
  </r>
  <r>
    <x v="5"/>
    <x v="7"/>
    <s v="            Pruebas unitarias"/>
    <n v="8"/>
    <m/>
    <x v="1"/>
  </r>
  <r>
    <x v="6"/>
    <x v="7"/>
    <s v="           Pruebas de aseguramiento Calidad"/>
    <n v="3"/>
    <m/>
    <x v="4"/>
  </r>
  <r>
    <x v="4"/>
    <x v="7"/>
    <s v="            Seguimiento actividades"/>
    <n v="1"/>
    <m/>
    <x v="3"/>
  </r>
  <r>
    <x v="5"/>
    <x v="7"/>
    <s v="            Presentación de funcionalidad "/>
    <n v="1"/>
    <m/>
    <x v="1"/>
  </r>
  <r>
    <x v="5"/>
    <x v="8"/>
    <m/>
    <m/>
    <n v="47"/>
    <x v="0"/>
  </r>
  <r>
    <x v="5"/>
    <x v="8"/>
    <s v="            Crear Inerfaz de usuario"/>
    <n v="20"/>
    <m/>
    <x v="1"/>
  </r>
  <r>
    <x v="5"/>
    <x v="8"/>
    <s v="            Consulta DB Interna verificaciones finalizadas"/>
    <n v="2"/>
    <m/>
    <x v="1"/>
  </r>
  <r>
    <x v="5"/>
    <x v="8"/>
    <s v="            Guardar Zip en servidor"/>
    <n v="8"/>
    <m/>
    <x v="1"/>
  </r>
  <r>
    <x v="5"/>
    <x v="8"/>
    <s v="            Persitencia DB Interna de envío ( estatus enviado )"/>
    <n v="4"/>
    <m/>
    <x v="1"/>
  </r>
  <r>
    <x v="5"/>
    <x v="8"/>
    <s v="            Pruebas unitarias"/>
    <n v="8"/>
    <m/>
    <x v="1"/>
  </r>
  <r>
    <x v="6"/>
    <x v="8"/>
    <s v="           Pruebas de aseguramiento Calidad"/>
    <n v="3"/>
    <m/>
    <x v="4"/>
  </r>
  <r>
    <x v="4"/>
    <x v="8"/>
    <s v="            Seguimiento actividades"/>
    <n v="1"/>
    <m/>
    <x v="3"/>
  </r>
  <r>
    <x v="5"/>
    <x v="8"/>
    <s v="            Presentación de funcionalidad "/>
    <n v="1"/>
    <m/>
    <x v="1"/>
  </r>
  <r>
    <x v="5"/>
    <x v="9"/>
    <m/>
    <m/>
    <n v="39"/>
    <x v="0"/>
  </r>
  <r>
    <x v="5"/>
    <x v="9"/>
    <s v="            Crear Inerfaz de usuario"/>
    <n v="16"/>
    <m/>
    <x v="1"/>
  </r>
  <r>
    <x v="5"/>
    <x v="9"/>
    <s v="            Consulta DB Interna verificaciones finalizadas"/>
    <n v="2"/>
    <m/>
    <x v="1"/>
  </r>
  <r>
    <x v="5"/>
    <x v="9"/>
    <s v="            Eliminar Zip en localmente"/>
    <n v="4"/>
    <m/>
    <x v="1"/>
  </r>
  <r>
    <x v="5"/>
    <x v="9"/>
    <s v="            Persitencia DB Interna de envío ( estatus eliminado)"/>
    <n v="4"/>
    <m/>
    <x v="1"/>
  </r>
  <r>
    <x v="5"/>
    <x v="9"/>
    <s v="            Pruebas unitarias"/>
    <n v="8"/>
    <m/>
    <x v="1"/>
  </r>
  <r>
    <x v="6"/>
    <x v="9"/>
    <s v="           Pruebas de aseguramiento Calidad"/>
    <n v="3"/>
    <m/>
    <x v="4"/>
  </r>
  <r>
    <x v="4"/>
    <x v="9"/>
    <s v="            Seguimiento actividades"/>
    <n v="1"/>
    <m/>
    <x v="3"/>
  </r>
  <r>
    <x v="5"/>
    <x v="9"/>
    <s v="            Presentación de funcionalidad "/>
    <n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180AB-60F4-4F8E-9694-43B68749169C}" name="TablaDinámica3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2" firstHeaderRow="1" firstDataRow="1" firstDataCol="1"/>
  <pivotFields count="6">
    <pivotField axis="axisRow" showAll="0">
      <items count="8">
        <item x="1"/>
        <item x="3"/>
        <item x="2"/>
        <item x="5"/>
        <item x="0"/>
        <item x="6"/>
        <item x="4"/>
        <item t="default"/>
      </items>
    </pivotField>
    <pivotField showAll="0">
      <items count="11">
        <item x="8"/>
        <item x="9"/>
        <item x="5"/>
        <item x="4"/>
        <item x="3"/>
        <item x="6"/>
        <item x="2"/>
        <item x="1"/>
        <item x="7"/>
        <item x="0"/>
        <item t="default"/>
      </items>
    </pivotField>
    <pivotField showAll="0"/>
    <pivotField dataField="1"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</pivotFields>
  <rowFields count="2">
    <field x="0"/>
    <field x="5"/>
  </rowFields>
  <rowItems count="19">
    <i>
      <x/>
    </i>
    <i r="1">
      <x v="1"/>
    </i>
    <i r="1">
      <x v="4"/>
    </i>
    <i>
      <x v="1"/>
    </i>
    <i r="1">
      <x/>
    </i>
    <i r="1">
      <x v="4"/>
    </i>
    <i>
      <x v="2"/>
    </i>
    <i r="1">
      <x v="1"/>
    </i>
    <i r="1">
      <x v="4"/>
    </i>
    <i>
      <x v="3"/>
    </i>
    <i r="1">
      <x v="1"/>
    </i>
    <i r="1">
      <x v="4"/>
    </i>
    <i>
      <x v="4"/>
    </i>
    <i r="1">
      <x v="4"/>
    </i>
    <i>
      <x v="5"/>
    </i>
    <i r="1">
      <x v="2"/>
    </i>
    <i>
      <x v="6"/>
    </i>
    <i r="1">
      <x v="3"/>
    </i>
    <i t="grand">
      <x/>
    </i>
  </rowItems>
  <colItems count="1">
    <i/>
  </colItems>
  <dataFields count="1">
    <dataField name="Suma de Hor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766F-894F-4B12-8C71-F539B0A6FCC5}">
  <dimension ref="A3:V45"/>
  <sheetViews>
    <sheetView tabSelected="1" workbookViewId="0">
      <selection activeCell="U9" sqref="U9"/>
    </sheetView>
  </sheetViews>
  <sheetFormatPr baseColWidth="10" defaultRowHeight="15" x14ac:dyDescent="0.25"/>
  <cols>
    <col min="1" max="1" width="30.7109375" bestFit="1" customWidth="1"/>
    <col min="2" max="2" width="14" bestFit="1" customWidth="1"/>
    <col min="3" max="3" width="12.28515625" customWidth="1"/>
    <col min="4" max="4" width="16.42578125" customWidth="1"/>
    <col min="5" max="8" width="2" bestFit="1" customWidth="1"/>
    <col min="9" max="13" width="3" bestFit="1" customWidth="1"/>
    <col min="14" max="14" width="9.140625" customWidth="1"/>
    <col min="15" max="15" width="11" bestFit="1" customWidth="1"/>
    <col min="16" max="16" width="12.5703125" bestFit="1" customWidth="1"/>
    <col min="18" max="18" width="28.85546875" bestFit="1" customWidth="1"/>
  </cols>
  <sheetData>
    <row r="3" spans="1:22" x14ac:dyDescent="0.25">
      <c r="A3" s="5" t="s">
        <v>60</v>
      </c>
      <c r="B3" t="s">
        <v>76</v>
      </c>
    </row>
    <row r="4" spans="1:22" x14ac:dyDescent="0.25">
      <c r="A4" s="6" t="s">
        <v>1</v>
      </c>
      <c r="B4" s="8">
        <v>4</v>
      </c>
      <c r="C4">
        <v>15</v>
      </c>
      <c r="D4">
        <f>GETPIVOTDATA("Horas",$A$3,"Actividad","   Ambientación")*C4</f>
        <v>60</v>
      </c>
      <c r="R4" s="10" t="s">
        <v>82</v>
      </c>
      <c r="S4" s="11">
        <v>4</v>
      </c>
      <c r="T4" s="12">
        <v>15</v>
      </c>
      <c r="U4" s="12">
        <f>GETPIVOTDATA("Horas",$A$3,"Actividad","   Ambientación")*T4</f>
        <v>60</v>
      </c>
    </row>
    <row r="5" spans="1:22" x14ac:dyDescent="0.25">
      <c r="A5" s="7" t="s">
        <v>3</v>
      </c>
      <c r="B5" s="8">
        <v>4</v>
      </c>
      <c r="C5">
        <v>18</v>
      </c>
      <c r="D5">
        <f>GETPIVOTDATA("Horas",$A$3,"Actividad","   Analisis y Diseño")*C5</f>
        <v>648</v>
      </c>
      <c r="R5" s="10" t="s">
        <v>83</v>
      </c>
      <c r="S5" s="11">
        <v>36</v>
      </c>
      <c r="T5" s="12">
        <v>18</v>
      </c>
      <c r="U5" s="12">
        <f>GETPIVOTDATA("Horas",$A$3,"Actividad","   Analisis y Diseño")*T5</f>
        <v>648</v>
      </c>
    </row>
    <row r="6" spans="1:22" x14ac:dyDescent="0.25">
      <c r="A6" s="7" t="s">
        <v>61</v>
      </c>
      <c r="B6" s="8"/>
      <c r="C6">
        <v>15</v>
      </c>
      <c r="D6">
        <f>GETPIVOTDATA("Horas",$A$3,"Actividad","   Ambientación")*C6</f>
        <v>60</v>
      </c>
      <c r="R6" s="10" t="s">
        <v>84</v>
      </c>
      <c r="S6" s="11">
        <v>4</v>
      </c>
      <c r="T6" s="12">
        <v>15</v>
      </c>
      <c r="U6" s="12">
        <f>GETPIVOTDATA("Horas",$A$3,"Actividad","   Ambientación")*T6</f>
        <v>60</v>
      </c>
    </row>
    <row r="7" spans="1:22" x14ac:dyDescent="0.25">
      <c r="A7" s="6" t="s">
        <v>8</v>
      </c>
      <c r="B7" s="8">
        <v>36</v>
      </c>
      <c r="C7">
        <v>15</v>
      </c>
      <c r="D7">
        <f>GETPIVOTDATA("Horas",$A$3,"Actividad","   Desarrollo")*C7</f>
        <v>7050</v>
      </c>
      <c r="R7" s="10" t="s">
        <v>85</v>
      </c>
      <c r="S7" s="11">
        <v>470</v>
      </c>
      <c r="T7" s="12">
        <v>15</v>
      </c>
      <c r="U7" s="12">
        <f>GETPIVOTDATA("Horas",$A$3,"Actividad","   Desarrollo")*T7</f>
        <v>7050</v>
      </c>
    </row>
    <row r="8" spans="1:22" x14ac:dyDescent="0.25">
      <c r="A8" s="7" t="s">
        <v>10</v>
      </c>
      <c r="B8" s="8">
        <v>36</v>
      </c>
      <c r="R8" s="10" t="s">
        <v>77</v>
      </c>
      <c r="S8" s="11">
        <v>47</v>
      </c>
      <c r="T8" s="12">
        <v>10</v>
      </c>
      <c r="U8" s="12">
        <f>S8*T8</f>
        <v>470</v>
      </c>
    </row>
    <row r="9" spans="1:22" x14ac:dyDescent="0.25">
      <c r="A9" s="7" t="s">
        <v>61</v>
      </c>
      <c r="B9" s="8"/>
      <c r="C9">
        <v>10</v>
      </c>
      <c r="D9">
        <f>GETPIVOTDATA("Horas",$A$3,"Actividad","Pruebas  Calidad")*C9</f>
        <v>460</v>
      </c>
      <c r="R9" s="10" t="s">
        <v>86</v>
      </c>
      <c r="S9" s="11">
        <v>21</v>
      </c>
      <c r="T9" s="12">
        <v>20</v>
      </c>
      <c r="U9" s="12">
        <f>GETPIVOTDATA("Horas",$A$3,"Actividad","  Administración y Seguimiento")*T9</f>
        <v>420</v>
      </c>
    </row>
    <row r="10" spans="1:22" x14ac:dyDescent="0.25">
      <c r="A10" s="6" t="s">
        <v>5</v>
      </c>
      <c r="B10" s="8">
        <v>4</v>
      </c>
      <c r="C10">
        <v>20</v>
      </c>
      <c r="D10">
        <f>GETPIVOTDATA("Horas",$A$3,"Actividad","  Administración y Seguimiento")*C10</f>
        <v>420</v>
      </c>
    </row>
    <row r="11" spans="1:22" x14ac:dyDescent="0.25">
      <c r="A11" s="7" t="s">
        <v>3</v>
      </c>
      <c r="B11" s="8">
        <v>4</v>
      </c>
      <c r="R11" s="10" t="s">
        <v>74</v>
      </c>
      <c r="S11" s="12"/>
      <c r="T11" s="12"/>
      <c r="U11" s="12">
        <f>SUM(U4:U10)</f>
        <v>8708</v>
      </c>
      <c r="V11">
        <f>U11*20</f>
        <v>174160</v>
      </c>
    </row>
    <row r="12" spans="1:22" x14ac:dyDescent="0.25">
      <c r="A12" s="7" t="s">
        <v>61</v>
      </c>
      <c r="B12" s="8"/>
      <c r="U12">
        <v>8000</v>
      </c>
      <c r="V12">
        <f>U12*20</f>
        <v>160000</v>
      </c>
    </row>
    <row r="13" spans="1:22" x14ac:dyDescent="0.25">
      <c r="A13" s="6" t="s">
        <v>17</v>
      </c>
      <c r="B13" s="8">
        <v>470</v>
      </c>
    </row>
    <row r="14" spans="1:22" x14ac:dyDescent="0.25">
      <c r="A14" s="7" t="s">
        <v>3</v>
      </c>
      <c r="B14" s="8">
        <v>470</v>
      </c>
    </row>
    <row r="15" spans="1:22" x14ac:dyDescent="0.25">
      <c r="A15" s="7" t="s">
        <v>61</v>
      </c>
      <c r="B15" s="8"/>
    </row>
    <row r="16" spans="1:22" x14ac:dyDescent="0.25">
      <c r="A16" s="6" t="s">
        <v>61</v>
      </c>
      <c r="B16" s="8"/>
      <c r="N16">
        <f>SUM(GETPIVOTDATA("Horas",$A$3,"Actividad","   Ambientación")+GETPIVOTDATA("Horas",$A$3,"Actividad","   Analisis y Diseño")+GETPIVOTDATA("Horas",$A$3,"Actividad","   Configuración")+GETPIVOTDATA("Horas",$A$3,"Actividad","  Administración y Seguimiento"))+GETPIVOTDATA("Horas",$A$3,"Actividad","Pruebas  Calidad")</f>
        <v>111</v>
      </c>
      <c r="O16">
        <f>D4+D5+D6+D10+D9</f>
        <v>1648</v>
      </c>
      <c r="P16">
        <f>648+120+420</f>
        <v>1188</v>
      </c>
      <c r="S16">
        <f>470/40</f>
        <v>11.75</v>
      </c>
    </row>
    <row r="17" spans="1:2" x14ac:dyDescent="0.25">
      <c r="A17" s="7" t="s">
        <v>61</v>
      </c>
      <c r="B17" s="8"/>
    </row>
    <row r="18" spans="1:2" x14ac:dyDescent="0.25">
      <c r="A18" s="6" t="s">
        <v>77</v>
      </c>
      <c r="B18" s="8">
        <v>46</v>
      </c>
    </row>
    <row r="19" spans="1:2" x14ac:dyDescent="0.25">
      <c r="A19" s="7" t="s">
        <v>22</v>
      </c>
      <c r="B19" s="8">
        <v>46</v>
      </c>
    </row>
    <row r="20" spans="1:2" x14ac:dyDescent="0.25">
      <c r="A20" s="6" t="s">
        <v>79</v>
      </c>
      <c r="B20" s="8">
        <v>21</v>
      </c>
    </row>
    <row r="21" spans="1:2" x14ac:dyDescent="0.25">
      <c r="A21" s="7" t="s">
        <v>16</v>
      </c>
      <c r="B21" s="8">
        <v>21</v>
      </c>
    </row>
    <row r="22" spans="1:2" x14ac:dyDescent="0.25">
      <c r="A22" s="6" t="s">
        <v>62</v>
      </c>
      <c r="B22" s="8">
        <v>581</v>
      </c>
    </row>
    <row r="37" spans="4:4" x14ac:dyDescent="0.25">
      <c r="D37">
        <f>SUM(D4:D36)</f>
        <v>8698</v>
      </c>
    </row>
    <row r="45" spans="4:4" x14ac:dyDescent="0.25">
      <c r="D45">
        <f>SUM(D4:D44)</f>
        <v>17396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4183-DE14-4753-AE83-37DEE310B151}">
  <dimension ref="A1:K141"/>
  <sheetViews>
    <sheetView topLeftCell="A110" workbookViewId="0">
      <selection activeCell="J129" sqref="J129"/>
    </sheetView>
  </sheetViews>
  <sheetFormatPr baseColWidth="10" defaultRowHeight="15" x14ac:dyDescent="0.25"/>
  <cols>
    <col min="1" max="1" width="27.7109375" customWidth="1"/>
    <col min="2" max="2" width="29.140625" customWidth="1"/>
    <col min="3" max="3" width="44" customWidth="1"/>
    <col min="6" max="8" width="25.140625" customWidth="1"/>
    <col min="9" max="9" width="11.85546875" bestFit="1" customWidth="1"/>
  </cols>
  <sheetData>
    <row r="1" spans="1:10" x14ac:dyDescent="0.25">
      <c r="A1" t="s">
        <v>0</v>
      </c>
      <c r="B1" s="1" t="s">
        <v>75</v>
      </c>
      <c r="C1" s="1" t="s">
        <v>73</v>
      </c>
      <c r="D1" s="1" t="s">
        <v>72</v>
      </c>
      <c r="E1" s="1" t="s">
        <v>74</v>
      </c>
      <c r="F1" s="1" t="s">
        <v>71</v>
      </c>
      <c r="G1" s="9" t="s">
        <v>80</v>
      </c>
      <c r="H1" s="9" t="s">
        <v>81</v>
      </c>
    </row>
    <row r="2" spans="1:10" x14ac:dyDescent="0.25">
      <c r="B2" s="3"/>
      <c r="C2" s="3"/>
      <c r="D2" s="3"/>
      <c r="E2" s="3">
        <v>581</v>
      </c>
      <c r="F2" s="2"/>
    </row>
    <row r="3" spans="1:10" x14ac:dyDescent="0.25">
      <c r="A3" s="3" t="s">
        <v>1</v>
      </c>
      <c r="B3" s="3"/>
      <c r="C3" s="3"/>
      <c r="D3" s="3"/>
      <c r="E3" s="3">
        <v>4</v>
      </c>
      <c r="F3" s="2"/>
    </row>
    <row r="4" spans="1:10" x14ac:dyDescent="0.25">
      <c r="A4" s="3" t="s">
        <v>1</v>
      </c>
      <c r="B4" s="4"/>
      <c r="C4" s="4" t="s">
        <v>2</v>
      </c>
      <c r="D4" s="4">
        <v>2</v>
      </c>
      <c r="E4" s="4"/>
      <c r="F4" s="4" t="s">
        <v>3</v>
      </c>
      <c r="G4">
        <v>15</v>
      </c>
      <c r="H4">
        <f>D4*G4</f>
        <v>30</v>
      </c>
    </row>
    <row r="5" spans="1:10" x14ac:dyDescent="0.25">
      <c r="A5" s="3" t="s">
        <v>1</v>
      </c>
      <c r="B5" s="4"/>
      <c r="C5" s="4" t="s">
        <v>4</v>
      </c>
      <c r="D5" s="4">
        <v>2</v>
      </c>
      <c r="E5" s="4"/>
      <c r="F5" s="4" t="s">
        <v>3</v>
      </c>
      <c r="G5">
        <v>15</v>
      </c>
      <c r="H5">
        <f>D5*G5</f>
        <v>30</v>
      </c>
    </row>
    <row r="6" spans="1:10" x14ac:dyDescent="0.25">
      <c r="A6" s="3" t="s">
        <v>5</v>
      </c>
      <c r="B6" s="3"/>
      <c r="C6" s="3"/>
      <c r="D6" s="3"/>
      <c r="E6" s="3">
        <v>4</v>
      </c>
      <c r="F6" s="2"/>
    </row>
    <row r="7" spans="1:10" x14ac:dyDescent="0.25">
      <c r="A7" s="3" t="s">
        <v>5</v>
      </c>
      <c r="B7" s="4"/>
      <c r="C7" s="4" t="s">
        <v>6</v>
      </c>
      <c r="D7" s="4">
        <v>2</v>
      </c>
      <c r="E7" s="4"/>
      <c r="F7" s="4" t="s">
        <v>3</v>
      </c>
      <c r="G7">
        <v>15</v>
      </c>
      <c r="H7">
        <f>D7*G7</f>
        <v>30</v>
      </c>
    </row>
    <row r="8" spans="1:10" x14ac:dyDescent="0.25">
      <c r="A8" s="3" t="s">
        <v>5</v>
      </c>
      <c r="B8" s="4"/>
      <c r="C8" s="4" t="s">
        <v>7</v>
      </c>
      <c r="D8" s="4">
        <v>2</v>
      </c>
      <c r="E8" s="4"/>
      <c r="F8" s="4" t="s">
        <v>3</v>
      </c>
      <c r="G8">
        <v>15</v>
      </c>
      <c r="H8">
        <f>D8*G8</f>
        <v>30</v>
      </c>
      <c r="I8">
        <f>SUM(D4:D8)</f>
        <v>8</v>
      </c>
      <c r="J8">
        <f>SUM(H4:H8)</f>
        <v>120</v>
      </c>
    </row>
    <row r="9" spans="1:10" x14ac:dyDescent="0.25">
      <c r="A9" s="3" t="s">
        <v>8</v>
      </c>
      <c r="B9" s="3"/>
      <c r="C9" s="3"/>
      <c r="D9" s="3"/>
      <c r="E9" s="3">
        <v>36</v>
      </c>
      <c r="F9" s="2"/>
    </row>
    <row r="10" spans="1:10" x14ac:dyDescent="0.25">
      <c r="A10" s="3" t="s">
        <v>8</v>
      </c>
      <c r="B10" s="4"/>
      <c r="C10" s="4" t="s">
        <v>9</v>
      </c>
      <c r="D10" s="4">
        <v>4</v>
      </c>
      <c r="E10" s="4"/>
      <c r="F10" s="4" t="s">
        <v>10</v>
      </c>
      <c r="G10">
        <v>18</v>
      </c>
      <c r="H10">
        <f>D10*G10</f>
        <v>72</v>
      </c>
    </row>
    <row r="11" spans="1:10" x14ac:dyDescent="0.25">
      <c r="A11" s="3" t="s">
        <v>8</v>
      </c>
      <c r="B11" s="4"/>
      <c r="C11" s="4" t="s">
        <v>11</v>
      </c>
      <c r="D11" s="4">
        <v>2</v>
      </c>
      <c r="E11" s="4"/>
      <c r="F11" s="4" t="s">
        <v>10</v>
      </c>
      <c r="G11">
        <v>18</v>
      </c>
      <c r="H11">
        <f>D11*G11</f>
        <v>36</v>
      </c>
    </row>
    <row r="12" spans="1:10" x14ac:dyDescent="0.25">
      <c r="A12" s="3" t="s">
        <v>8</v>
      </c>
      <c r="B12" s="4"/>
      <c r="C12" s="4" t="s">
        <v>12</v>
      </c>
      <c r="D12" s="4">
        <v>6</v>
      </c>
      <c r="E12" s="4"/>
      <c r="F12" s="4" t="s">
        <v>10</v>
      </c>
      <c r="G12">
        <v>18</v>
      </c>
      <c r="H12">
        <f>D12*G12</f>
        <v>108</v>
      </c>
    </row>
    <row r="13" spans="1:10" ht="30" x14ac:dyDescent="0.25">
      <c r="A13" s="3" t="s">
        <v>8</v>
      </c>
      <c r="B13" s="4"/>
      <c r="C13" s="4" t="s">
        <v>13</v>
      </c>
      <c r="D13" s="4">
        <v>8</v>
      </c>
      <c r="E13" s="4"/>
      <c r="F13" s="4" t="s">
        <v>10</v>
      </c>
      <c r="G13">
        <v>18</v>
      </c>
      <c r="H13">
        <f>D13*G13</f>
        <v>144</v>
      </c>
    </row>
    <row r="14" spans="1:10" ht="30" x14ac:dyDescent="0.25">
      <c r="A14" s="3" t="s">
        <v>8</v>
      </c>
      <c r="B14" s="4"/>
      <c r="C14" s="4" t="s">
        <v>14</v>
      </c>
      <c r="D14" s="4">
        <v>16</v>
      </c>
      <c r="E14" s="4"/>
      <c r="F14" s="4" t="s">
        <v>10</v>
      </c>
      <c r="G14">
        <v>18</v>
      </c>
      <c r="H14">
        <f>D14*G14</f>
        <v>288</v>
      </c>
      <c r="I14">
        <f>SUM(D10:D14)</f>
        <v>36</v>
      </c>
      <c r="J14">
        <f>SUM(H10:H14)</f>
        <v>648</v>
      </c>
    </row>
    <row r="15" spans="1:10" ht="30" x14ac:dyDescent="0.25">
      <c r="A15" s="3" t="s">
        <v>79</v>
      </c>
      <c r="B15" s="4"/>
      <c r="C15" s="4" t="s">
        <v>15</v>
      </c>
      <c r="D15" s="4">
        <v>2</v>
      </c>
      <c r="E15" s="4"/>
      <c r="F15" s="4" t="s">
        <v>16</v>
      </c>
      <c r="G15">
        <v>20</v>
      </c>
      <c r="H15">
        <f>D15*G15</f>
        <v>40</v>
      </c>
      <c r="I15">
        <f>D15</f>
        <v>2</v>
      </c>
      <c r="J15">
        <f>H15</f>
        <v>40</v>
      </c>
    </row>
    <row r="16" spans="1:10" x14ac:dyDescent="0.25">
      <c r="A16" s="3" t="s">
        <v>17</v>
      </c>
      <c r="B16" s="3"/>
      <c r="C16" s="3" t="s">
        <v>17</v>
      </c>
      <c r="D16" s="3"/>
      <c r="E16" s="3"/>
      <c r="F16" s="2"/>
    </row>
    <row r="17" spans="1:10" x14ac:dyDescent="0.25">
      <c r="A17" s="3" t="s">
        <v>17</v>
      </c>
      <c r="B17" s="3" t="s">
        <v>18</v>
      </c>
      <c r="C17" s="3"/>
      <c r="D17" s="3"/>
      <c r="E17" s="3">
        <v>12</v>
      </c>
      <c r="F17" s="2"/>
    </row>
    <row r="18" spans="1:10" x14ac:dyDescent="0.25">
      <c r="A18" s="3" t="s">
        <v>17</v>
      </c>
      <c r="B18" s="3" t="s">
        <v>18</v>
      </c>
      <c r="C18" s="4" t="s">
        <v>19</v>
      </c>
      <c r="D18" s="4">
        <v>6</v>
      </c>
      <c r="E18" s="4"/>
      <c r="F18" s="4" t="s">
        <v>3</v>
      </c>
      <c r="G18">
        <v>15</v>
      </c>
      <c r="H18">
        <f>D18*G18</f>
        <v>90</v>
      </c>
    </row>
    <row r="19" spans="1:10" x14ac:dyDescent="0.25">
      <c r="A19" s="3" t="s">
        <v>17</v>
      </c>
      <c r="B19" s="3" t="s">
        <v>18</v>
      </c>
      <c r="C19" s="4" t="s">
        <v>20</v>
      </c>
      <c r="D19" s="4">
        <v>1</v>
      </c>
      <c r="E19" s="4"/>
      <c r="F19" s="4" t="s">
        <v>3</v>
      </c>
      <c r="G19">
        <v>15</v>
      </c>
      <c r="H19">
        <f>D19*G19</f>
        <v>15</v>
      </c>
    </row>
    <row r="20" spans="1:10" x14ac:dyDescent="0.25">
      <c r="A20" s="3" t="s">
        <v>77</v>
      </c>
      <c r="B20" s="3" t="s">
        <v>18</v>
      </c>
      <c r="C20" s="4" t="s">
        <v>21</v>
      </c>
      <c r="D20" s="4">
        <v>2</v>
      </c>
      <c r="E20" s="4"/>
      <c r="F20" s="4" t="s">
        <v>22</v>
      </c>
      <c r="G20">
        <v>10</v>
      </c>
      <c r="H20">
        <f>D20*G20</f>
        <v>20</v>
      </c>
    </row>
    <row r="21" spans="1:10" ht="30" x14ac:dyDescent="0.25">
      <c r="A21" s="3" t="s">
        <v>79</v>
      </c>
      <c r="B21" s="3" t="s">
        <v>18</v>
      </c>
      <c r="C21" s="4" t="s">
        <v>23</v>
      </c>
      <c r="D21" s="4">
        <v>2</v>
      </c>
      <c r="E21" s="4"/>
      <c r="F21" s="4" t="s">
        <v>16</v>
      </c>
      <c r="G21">
        <v>20</v>
      </c>
      <c r="H21">
        <f>D21*G21</f>
        <v>40</v>
      </c>
      <c r="I21">
        <f>D21</f>
        <v>2</v>
      </c>
      <c r="J21">
        <f>H21</f>
        <v>40</v>
      </c>
    </row>
    <row r="22" spans="1:10" x14ac:dyDescent="0.25">
      <c r="A22" s="3" t="s">
        <v>17</v>
      </c>
      <c r="B22" s="3" t="s">
        <v>18</v>
      </c>
      <c r="C22" s="4" t="s">
        <v>24</v>
      </c>
      <c r="D22" s="4">
        <v>1</v>
      </c>
      <c r="E22" s="4"/>
      <c r="F22" s="4" t="s">
        <v>3</v>
      </c>
      <c r="G22">
        <v>15</v>
      </c>
      <c r="H22">
        <f>D22*G22</f>
        <v>15</v>
      </c>
    </row>
    <row r="23" spans="1:10" x14ac:dyDescent="0.25">
      <c r="A23" s="3" t="s">
        <v>17</v>
      </c>
      <c r="B23" s="3" t="s">
        <v>25</v>
      </c>
      <c r="C23" s="3"/>
      <c r="D23" s="3"/>
      <c r="E23" s="3">
        <v>25</v>
      </c>
      <c r="F23" s="2"/>
    </row>
    <row r="24" spans="1:10" x14ac:dyDescent="0.25">
      <c r="A24" s="3" t="s">
        <v>17</v>
      </c>
      <c r="B24" s="3" t="s">
        <v>25</v>
      </c>
      <c r="C24" s="4" t="s">
        <v>19</v>
      </c>
      <c r="D24" s="4">
        <v>8</v>
      </c>
      <c r="E24" s="4"/>
      <c r="F24" s="4" t="s">
        <v>3</v>
      </c>
      <c r="G24">
        <v>15</v>
      </c>
      <c r="H24">
        <f>D24*G24</f>
        <v>120</v>
      </c>
    </row>
    <row r="25" spans="1:10" x14ac:dyDescent="0.25">
      <c r="A25" s="3" t="s">
        <v>17</v>
      </c>
      <c r="B25" s="3" t="s">
        <v>25</v>
      </c>
      <c r="C25" s="4" t="s">
        <v>26</v>
      </c>
      <c r="D25" s="4">
        <v>4</v>
      </c>
      <c r="E25" s="4"/>
      <c r="F25" s="4" t="s">
        <v>3</v>
      </c>
      <c r="G25">
        <v>15</v>
      </c>
      <c r="H25">
        <f>D25*G25</f>
        <v>60</v>
      </c>
    </row>
    <row r="26" spans="1:10" x14ac:dyDescent="0.25">
      <c r="A26" s="3" t="s">
        <v>17</v>
      </c>
      <c r="B26" s="3" t="s">
        <v>25</v>
      </c>
      <c r="C26" s="4" t="s">
        <v>27</v>
      </c>
      <c r="D26" s="4">
        <v>2</v>
      </c>
      <c r="E26" s="4"/>
      <c r="F26" s="4" t="s">
        <v>3</v>
      </c>
      <c r="G26">
        <v>15</v>
      </c>
      <c r="H26">
        <f>D26*G26</f>
        <v>30</v>
      </c>
    </row>
    <row r="27" spans="1:10" x14ac:dyDescent="0.25">
      <c r="A27" s="3" t="s">
        <v>17</v>
      </c>
      <c r="B27" s="3" t="s">
        <v>25</v>
      </c>
      <c r="C27" s="4" t="s">
        <v>28</v>
      </c>
      <c r="D27" s="4">
        <v>1</v>
      </c>
      <c r="E27" s="4"/>
      <c r="F27" s="4" t="s">
        <v>3</v>
      </c>
      <c r="G27">
        <v>15</v>
      </c>
      <c r="H27">
        <f>D27*G27</f>
        <v>15</v>
      </c>
    </row>
    <row r="28" spans="1:10" x14ac:dyDescent="0.25">
      <c r="A28" s="3" t="s">
        <v>17</v>
      </c>
      <c r="B28" s="3" t="s">
        <v>25</v>
      </c>
      <c r="C28" s="4" t="s">
        <v>29</v>
      </c>
      <c r="D28" s="4">
        <v>1</v>
      </c>
      <c r="E28" s="4"/>
      <c r="F28" s="4" t="s">
        <v>3</v>
      </c>
      <c r="G28">
        <v>15</v>
      </c>
      <c r="H28">
        <f>D28*G28</f>
        <v>15</v>
      </c>
    </row>
    <row r="29" spans="1:10" x14ac:dyDescent="0.25">
      <c r="A29" s="3" t="s">
        <v>17</v>
      </c>
      <c r="B29" s="3" t="s">
        <v>25</v>
      </c>
      <c r="C29" s="4" t="s">
        <v>30</v>
      </c>
      <c r="D29" s="4">
        <v>1</v>
      </c>
      <c r="E29" s="4"/>
      <c r="F29" s="4" t="s">
        <v>3</v>
      </c>
      <c r="G29">
        <v>15</v>
      </c>
      <c r="H29">
        <f>D29*G29</f>
        <v>15</v>
      </c>
    </row>
    <row r="30" spans="1:10" x14ac:dyDescent="0.25">
      <c r="A30" s="3" t="s">
        <v>17</v>
      </c>
      <c r="B30" s="3" t="s">
        <v>25</v>
      </c>
      <c r="C30" s="4" t="s">
        <v>20</v>
      </c>
      <c r="D30" s="4">
        <v>2</v>
      </c>
      <c r="E30" s="4"/>
      <c r="F30" s="4" t="s">
        <v>3</v>
      </c>
      <c r="G30">
        <v>15</v>
      </c>
      <c r="H30">
        <f>D30*G30</f>
        <v>30</v>
      </c>
    </row>
    <row r="31" spans="1:10" x14ac:dyDescent="0.25">
      <c r="A31" s="3" t="s">
        <v>77</v>
      </c>
      <c r="B31" s="3" t="s">
        <v>25</v>
      </c>
      <c r="C31" s="4" t="s">
        <v>21</v>
      </c>
      <c r="D31" s="4">
        <v>3</v>
      </c>
      <c r="E31" s="4"/>
      <c r="F31" s="4" t="s">
        <v>22</v>
      </c>
      <c r="G31">
        <v>10</v>
      </c>
      <c r="H31">
        <f>D31*G31</f>
        <v>30</v>
      </c>
    </row>
    <row r="32" spans="1:10" ht="30" x14ac:dyDescent="0.25">
      <c r="A32" s="3" t="s">
        <v>79</v>
      </c>
      <c r="B32" s="3" t="s">
        <v>25</v>
      </c>
      <c r="C32" s="4" t="s">
        <v>23</v>
      </c>
      <c r="D32" s="4">
        <v>2</v>
      </c>
      <c r="E32" s="4"/>
      <c r="F32" s="4" t="s">
        <v>16</v>
      </c>
      <c r="G32">
        <v>20</v>
      </c>
      <c r="H32">
        <f>D32*G32</f>
        <v>40</v>
      </c>
      <c r="I32">
        <f>D32</f>
        <v>2</v>
      </c>
      <c r="J32">
        <f>H32</f>
        <v>40</v>
      </c>
    </row>
    <row r="33" spans="1:10" x14ac:dyDescent="0.25">
      <c r="A33" s="3" t="s">
        <v>17</v>
      </c>
      <c r="B33" s="3" t="s">
        <v>25</v>
      </c>
      <c r="C33" s="4" t="s">
        <v>24</v>
      </c>
      <c r="D33" s="4">
        <v>1</v>
      </c>
      <c r="E33" s="4"/>
      <c r="F33" s="4" t="s">
        <v>3</v>
      </c>
      <c r="G33">
        <v>15</v>
      </c>
      <c r="H33">
        <f>D33*G33</f>
        <v>15</v>
      </c>
    </row>
    <row r="34" spans="1:10" x14ac:dyDescent="0.25">
      <c r="A34" s="3" t="s">
        <v>17</v>
      </c>
      <c r="B34" s="3" t="s">
        <v>31</v>
      </c>
      <c r="C34" s="3"/>
      <c r="D34" s="3"/>
      <c r="E34" s="3">
        <v>46</v>
      </c>
      <c r="F34" s="2"/>
    </row>
    <row r="35" spans="1:10" x14ac:dyDescent="0.25">
      <c r="A35" s="3" t="s">
        <v>17</v>
      </c>
      <c r="B35" s="3" t="s">
        <v>31</v>
      </c>
      <c r="C35" s="4" t="s">
        <v>19</v>
      </c>
      <c r="D35" s="4">
        <v>16</v>
      </c>
      <c r="E35" s="4"/>
      <c r="F35" s="4" t="s">
        <v>3</v>
      </c>
      <c r="G35">
        <v>15</v>
      </c>
      <c r="H35">
        <f>D35*G35</f>
        <v>240</v>
      </c>
    </row>
    <row r="36" spans="1:10" x14ac:dyDescent="0.25">
      <c r="A36" s="3" t="s">
        <v>17</v>
      </c>
      <c r="B36" s="3" t="s">
        <v>31</v>
      </c>
      <c r="C36" s="4" t="s">
        <v>32</v>
      </c>
      <c r="D36" s="4">
        <v>6</v>
      </c>
      <c r="E36" s="4"/>
      <c r="F36" s="4" t="s">
        <v>3</v>
      </c>
      <c r="G36">
        <v>15</v>
      </c>
      <c r="H36">
        <f>D36*G36</f>
        <v>90</v>
      </c>
    </row>
    <row r="37" spans="1:10" x14ac:dyDescent="0.25">
      <c r="A37" s="3" t="s">
        <v>17</v>
      </c>
      <c r="B37" s="3" t="s">
        <v>31</v>
      </c>
      <c r="C37" s="4" t="s">
        <v>33</v>
      </c>
      <c r="D37" s="4">
        <v>4</v>
      </c>
      <c r="E37" s="4"/>
      <c r="F37" s="4" t="s">
        <v>3</v>
      </c>
      <c r="G37">
        <v>15</v>
      </c>
      <c r="H37">
        <f>D37*G37</f>
        <v>60</v>
      </c>
    </row>
    <row r="38" spans="1:10" x14ac:dyDescent="0.25">
      <c r="A38" s="3" t="s">
        <v>17</v>
      </c>
      <c r="B38" s="3" t="s">
        <v>31</v>
      </c>
      <c r="C38" s="4" t="s">
        <v>63</v>
      </c>
      <c r="D38" s="4">
        <v>12</v>
      </c>
      <c r="E38" s="4"/>
      <c r="F38" s="4" t="s">
        <v>3</v>
      </c>
      <c r="G38">
        <v>15</v>
      </c>
      <c r="H38">
        <f>D38*G38</f>
        <v>180</v>
      </c>
    </row>
    <row r="39" spans="1:10" x14ac:dyDescent="0.25">
      <c r="A39" s="3" t="s">
        <v>17</v>
      </c>
      <c r="B39" s="3" t="s">
        <v>31</v>
      </c>
      <c r="C39" s="4" t="s">
        <v>20</v>
      </c>
      <c r="D39" s="4">
        <v>2</v>
      </c>
      <c r="E39" s="4"/>
      <c r="F39" s="4" t="s">
        <v>3</v>
      </c>
      <c r="G39">
        <v>15</v>
      </c>
      <c r="H39">
        <f>D39*G39</f>
        <v>30</v>
      </c>
    </row>
    <row r="40" spans="1:10" x14ac:dyDescent="0.25">
      <c r="A40" s="3" t="s">
        <v>77</v>
      </c>
      <c r="B40" s="3" t="s">
        <v>31</v>
      </c>
      <c r="C40" s="4" t="s">
        <v>21</v>
      </c>
      <c r="D40" s="4">
        <v>3</v>
      </c>
      <c r="E40" s="4"/>
      <c r="F40" s="4" t="s">
        <v>22</v>
      </c>
      <c r="G40">
        <v>10</v>
      </c>
      <c r="H40">
        <f>D40*G40</f>
        <v>30</v>
      </c>
    </row>
    <row r="41" spans="1:10" ht="30" x14ac:dyDescent="0.25">
      <c r="A41" s="3" t="s">
        <v>79</v>
      </c>
      <c r="B41" s="3" t="s">
        <v>31</v>
      </c>
      <c r="C41" s="4" t="s">
        <v>23</v>
      </c>
      <c r="D41" s="4">
        <v>2</v>
      </c>
      <c r="E41" s="4"/>
      <c r="F41" s="4" t="s">
        <v>16</v>
      </c>
      <c r="G41">
        <v>20</v>
      </c>
      <c r="H41">
        <f>D41*G41</f>
        <v>40</v>
      </c>
      <c r="I41">
        <f>D41</f>
        <v>2</v>
      </c>
      <c r="J41">
        <f>H41</f>
        <v>40</v>
      </c>
    </row>
    <row r="42" spans="1:10" x14ac:dyDescent="0.25">
      <c r="A42" s="3" t="s">
        <v>17</v>
      </c>
      <c r="B42" s="3" t="s">
        <v>31</v>
      </c>
      <c r="C42" s="4" t="s">
        <v>24</v>
      </c>
      <c r="D42" s="4">
        <v>1</v>
      </c>
      <c r="E42" s="4"/>
      <c r="F42" s="4" t="s">
        <v>3</v>
      </c>
      <c r="G42">
        <v>15</v>
      </c>
      <c r="H42">
        <f>D42*G42</f>
        <v>15</v>
      </c>
    </row>
    <row r="43" spans="1:10" ht="30" x14ac:dyDescent="0.25">
      <c r="A43" s="3" t="s">
        <v>17</v>
      </c>
      <c r="B43" s="3" t="s">
        <v>34</v>
      </c>
      <c r="C43" s="3"/>
      <c r="D43" s="3"/>
      <c r="E43" s="3">
        <v>31</v>
      </c>
      <c r="F43" s="2"/>
    </row>
    <row r="44" spans="1:10" ht="30" x14ac:dyDescent="0.25">
      <c r="A44" s="3" t="s">
        <v>17</v>
      </c>
      <c r="B44" s="3" t="s">
        <v>34</v>
      </c>
      <c r="C44" s="4" t="s">
        <v>19</v>
      </c>
      <c r="D44" s="4">
        <v>8</v>
      </c>
      <c r="E44" s="4"/>
      <c r="F44" s="4" t="s">
        <v>3</v>
      </c>
      <c r="G44">
        <v>15</v>
      </c>
      <c r="H44">
        <f>D44*G44</f>
        <v>120</v>
      </c>
    </row>
    <row r="45" spans="1:10" ht="30" x14ac:dyDescent="0.25">
      <c r="A45" s="3" t="s">
        <v>17</v>
      </c>
      <c r="B45" s="3" t="s">
        <v>34</v>
      </c>
      <c r="C45" s="4" t="s">
        <v>35</v>
      </c>
      <c r="D45" s="4">
        <v>1</v>
      </c>
      <c r="E45" s="4"/>
      <c r="F45" s="4" t="s">
        <v>3</v>
      </c>
      <c r="G45">
        <v>15</v>
      </c>
      <c r="H45">
        <f>D45*G45</f>
        <v>15</v>
      </c>
    </row>
    <row r="46" spans="1:10" ht="30" x14ac:dyDescent="0.25">
      <c r="A46" s="3" t="s">
        <v>17</v>
      </c>
      <c r="B46" s="3" t="s">
        <v>34</v>
      </c>
      <c r="C46" s="4" t="s">
        <v>36</v>
      </c>
      <c r="D46" s="4">
        <v>6</v>
      </c>
      <c r="E46" s="4"/>
      <c r="F46" s="4" t="s">
        <v>3</v>
      </c>
      <c r="G46">
        <v>15</v>
      </c>
      <c r="H46">
        <f>D46*G46</f>
        <v>90</v>
      </c>
    </row>
    <row r="47" spans="1:10" ht="30" x14ac:dyDescent="0.25">
      <c r="A47" s="3" t="s">
        <v>17</v>
      </c>
      <c r="B47" s="3" t="s">
        <v>34</v>
      </c>
      <c r="C47" s="4" t="s">
        <v>20</v>
      </c>
      <c r="D47" s="4">
        <v>4</v>
      </c>
      <c r="E47" s="4"/>
      <c r="F47" s="4" t="s">
        <v>3</v>
      </c>
      <c r="G47">
        <v>15</v>
      </c>
      <c r="H47">
        <f>D47*G47</f>
        <v>60</v>
      </c>
    </row>
    <row r="48" spans="1:10" ht="30" x14ac:dyDescent="0.25">
      <c r="A48" s="3" t="s">
        <v>77</v>
      </c>
      <c r="B48" s="3" t="s">
        <v>34</v>
      </c>
      <c r="C48" s="4" t="s">
        <v>21</v>
      </c>
      <c r="D48" s="4">
        <v>8</v>
      </c>
      <c r="E48" s="4"/>
      <c r="F48" s="4" t="s">
        <v>22</v>
      </c>
      <c r="G48">
        <v>10</v>
      </c>
      <c r="H48">
        <f>D48*G48</f>
        <v>80</v>
      </c>
    </row>
    <row r="49" spans="1:10" ht="30" x14ac:dyDescent="0.25">
      <c r="A49" s="3" t="s">
        <v>79</v>
      </c>
      <c r="B49" s="3" t="s">
        <v>34</v>
      </c>
      <c r="C49" s="4" t="s">
        <v>23</v>
      </c>
      <c r="D49" s="4">
        <v>3</v>
      </c>
      <c r="E49" s="4"/>
      <c r="F49" s="4" t="s">
        <v>16</v>
      </c>
      <c r="G49">
        <v>20</v>
      </c>
      <c r="H49">
        <f>D49*G49</f>
        <v>60</v>
      </c>
      <c r="I49">
        <f>D49</f>
        <v>3</v>
      </c>
      <c r="J49">
        <f>H49</f>
        <v>60</v>
      </c>
    </row>
    <row r="50" spans="1:10" ht="30" x14ac:dyDescent="0.25">
      <c r="A50" s="3" t="s">
        <v>17</v>
      </c>
      <c r="B50" s="3" t="s">
        <v>34</v>
      </c>
      <c r="C50" s="4" t="s">
        <v>24</v>
      </c>
      <c r="D50" s="4">
        <v>1</v>
      </c>
      <c r="E50" s="4"/>
      <c r="F50" s="4" t="s">
        <v>3</v>
      </c>
      <c r="G50">
        <v>15</v>
      </c>
      <c r="H50">
        <f>D50*G50</f>
        <v>15</v>
      </c>
    </row>
    <row r="51" spans="1:10" x14ac:dyDescent="0.25">
      <c r="A51" s="3" t="s">
        <v>17</v>
      </c>
      <c r="B51" s="3" t="s">
        <v>37</v>
      </c>
      <c r="C51" s="3"/>
      <c r="D51" s="3"/>
      <c r="E51" s="3">
        <v>29</v>
      </c>
      <c r="F51" s="2"/>
    </row>
    <row r="52" spans="1:10" x14ac:dyDescent="0.25">
      <c r="A52" s="3" t="s">
        <v>17</v>
      </c>
      <c r="B52" s="3" t="s">
        <v>37</v>
      </c>
      <c r="C52" s="4" t="s">
        <v>19</v>
      </c>
      <c r="D52" s="4">
        <v>12</v>
      </c>
      <c r="E52" s="4"/>
      <c r="F52" s="4" t="s">
        <v>3</v>
      </c>
      <c r="G52">
        <v>15</v>
      </c>
      <c r="H52">
        <f>D52*G52</f>
        <v>180</v>
      </c>
    </row>
    <row r="53" spans="1:10" x14ac:dyDescent="0.25">
      <c r="A53" s="3" t="s">
        <v>17</v>
      </c>
      <c r="B53" s="3" t="s">
        <v>37</v>
      </c>
      <c r="C53" s="4" t="s">
        <v>38</v>
      </c>
      <c r="D53" s="4">
        <v>5</v>
      </c>
      <c r="E53" s="4"/>
      <c r="F53" s="4" t="s">
        <v>3</v>
      </c>
      <c r="G53">
        <v>15</v>
      </c>
      <c r="H53">
        <f>D53*G53</f>
        <v>75</v>
      </c>
    </row>
    <row r="54" spans="1:10" ht="30" x14ac:dyDescent="0.25">
      <c r="A54" s="3" t="s">
        <v>17</v>
      </c>
      <c r="B54" s="3" t="s">
        <v>37</v>
      </c>
      <c r="C54" s="4" t="s">
        <v>39</v>
      </c>
      <c r="D54" s="4">
        <v>4</v>
      </c>
      <c r="E54" s="4"/>
      <c r="F54" s="4" t="s">
        <v>3</v>
      </c>
      <c r="G54">
        <v>15</v>
      </c>
      <c r="H54">
        <f>D54*G54</f>
        <v>60</v>
      </c>
    </row>
    <row r="55" spans="1:10" x14ac:dyDescent="0.25">
      <c r="A55" s="3" t="s">
        <v>17</v>
      </c>
      <c r="B55" s="3" t="s">
        <v>37</v>
      </c>
      <c r="C55" s="4" t="s">
        <v>20</v>
      </c>
      <c r="D55" s="4">
        <v>3</v>
      </c>
      <c r="E55" s="4"/>
      <c r="F55" s="4" t="s">
        <v>3</v>
      </c>
      <c r="G55">
        <v>15</v>
      </c>
      <c r="H55">
        <f>D55*G55</f>
        <v>45</v>
      </c>
    </row>
    <row r="56" spans="1:10" x14ac:dyDescent="0.25">
      <c r="A56" s="3" t="s">
        <v>77</v>
      </c>
      <c r="B56" s="3" t="s">
        <v>37</v>
      </c>
      <c r="C56" s="4" t="s">
        <v>21</v>
      </c>
      <c r="D56" s="4">
        <v>3</v>
      </c>
      <c r="E56" s="4"/>
      <c r="F56" s="4" t="s">
        <v>22</v>
      </c>
      <c r="G56">
        <v>10</v>
      </c>
      <c r="H56">
        <f>D56*G56</f>
        <v>30</v>
      </c>
    </row>
    <row r="57" spans="1:10" ht="30" x14ac:dyDescent="0.25">
      <c r="A57" s="3" t="s">
        <v>79</v>
      </c>
      <c r="B57" s="3" t="s">
        <v>37</v>
      </c>
      <c r="C57" s="4" t="s">
        <v>23</v>
      </c>
      <c r="D57" s="4">
        <v>1</v>
      </c>
      <c r="E57" s="4"/>
      <c r="F57" s="4" t="s">
        <v>16</v>
      </c>
      <c r="G57">
        <v>20</v>
      </c>
      <c r="H57">
        <f>D57*G57</f>
        <v>20</v>
      </c>
      <c r="I57">
        <f>D57</f>
        <v>1</v>
      </c>
      <c r="J57">
        <f>H57</f>
        <v>20</v>
      </c>
    </row>
    <row r="58" spans="1:10" x14ac:dyDescent="0.25">
      <c r="A58" s="3" t="s">
        <v>17</v>
      </c>
      <c r="B58" s="3" t="s">
        <v>37</v>
      </c>
      <c r="C58" s="4" t="s">
        <v>24</v>
      </c>
      <c r="D58" s="4">
        <v>1</v>
      </c>
      <c r="E58" s="4"/>
      <c r="F58" s="4" t="s">
        <v>3</v>
      </c>
      <c r="G58">
        <v>15</v>
      </c>
      <c r="H58">
        <f>D58*G58</f>
        <v>15</v>
      </c>
    </row>
    <row r="59" spans="1:10" x14ac:dyDescent="0.25">
      <c r="A59" s="3" t="s">
        <v>17</v>
      </c>
      <c r="B59" s="3" t="s">
        <v>40</v>
      </c>
      <c r="C59" s="3"/>
      <c r="D59" s="3"/>
      <c r="E59" s="3">
        <v>40</v>
      </c>
      <c r="F59" s="2"/>
    </row>
    <row r="60" spans="1:10" x14ac:dyDescent="0.25">
      <c r="A60" s="3" t="s">
        <v>17</v>
      </c>
      <c r="B60" s="3" t="s">
        <v>40</v>
      </c>
      <c r="C60" s="4" t="s">
        <v>19</v>
      </c>
      <c r="D60" s="4">
        <v>20</v>
      </c>
      <c r="E60" s="4"/>
      <c r="F60" s="4" t="s">
        <v>3</v>
      </c>
      <c r="G60">
        <v>15</v>
      </c>
      <c r="H60">
        <f>D60*G60</f>
        <v>300</v>
      </c>
    </row>
    <row r="61" spans="1:10" x14ac:dyDescent="0.25">
      <c r="A61" s="3" t="s">
        <v>17</v>
      </c>
      <c r="B61" s="3" t="s">
        <v>40</v>
      </c>
      <c r="C61" s="4" t="s">
        <v>41</v>
      </c>
      <c r="D61" s="4">
        <v>5</v>
      </c>
      <c r="E61" s="4"/>
      <c r="F61" s="4" t="s">
        <v>3</v>
      </c>
      <c r="G61">
        <v>15</v>
      </c>
      <c r="H61">
        <f>D61*G61</f>
        <v>75</v>
      </c>
    </row>
    <row r="62" spans="1:10" x14ac:dyDescent="0.25">
      <c r="A62" s="3" t="s">
        <v>17</v>
      </c>
      <c r="B62" s="3" t="s">
        <v>40</v>
      </c>
      <c r="C62" s="4" t="s">
        <v>42</v>
      </c>
      <c r="D62" s="4">
        <v>6</v>
      </c>
      <c r="E62" s="4"/>
      <c r="F62" s="4" t="s">
        <v>3</v>
      </c>
      <c r="G62">
        <v>15</v>
      </c>
      <c r="H62">
        <f>D62*G62</f>
        <v>90</v>
      </c>
    </row>
    <row r="63" spans="1:10" x14ac:dyDescent="0.25">
      <c r="A63" s="3" t="s">
        <v>17</v>
      </c>
      <c r="B63" s="3" t="s">
        <v>40</v>
      </c>
      <c r="C63" s="4" t="s">
        <v>20</v>
      </c>
      <c r="D63" s="4">
        <v>4</v>
      </c>
      <c r="E63" s="4"/>
      <c r="F63" s="4" t="s">
        <v>3</v>
      </c>
      <c r="G63">
        <v>15</v>
      </c>
      <c r="H63">
        <f>D63*G63</f>
        <v>60</v>
      </c>
    </row>
    <row r="64" spans="1:10" x14ac:dyDescent="0.25">
      <c r="A64" s="3" t="s">
        <v>77</v>
      </c>
      <c r="B64" s="3" t="s">
        <v>40</v>
      </c>
      <c r="C64" s="4" t="s">
        <v>21</v>
      </c>
      <c r="D64" s="4">
        <v>3</v>
      </c>
      <c r="E64" s="4"/>
      <c r="F64" s="4" t="s">
        <v>22</v>
      </c>
      <c r="G64">
        <v>10</v>
      </c>
      <c r="H64">
        <f>D64*G64</f>
        <v>30</v>
      </c>
    </row>
    <row r="65" spans="1:10" ht="30" x14ac:dyDescent="0.25">
      <c r="A65" s="3" t="s">
        <v>79</v>
      </c>
      <c r="B65" s="3" t="s">
        <v>40</v>
      </c>
      <c r="C65" s="4" t="s">
        <v>23</v>
      </c>
      <c r="D65" s="4">
        <v>1</v>
      </c>
      <c r="E65" s="4"/>
      <c r="F65" s="4" t="s">
        <v>16</v>
      </c>
      <c r="G65">
        <v>20</v>
      </c>
      <c r="H65">
        <f>D65*G65</f>
        <v>20</v>
      </c>
      <c r="I65">
        <f>D65</f>
        <v>1</v>
      </c>
      <c r="J65">
        <f>H65</f>
        <v>20</v>
      </c>
    </row>
    <row r="66" spans="1:10" x14ac:dyDescent="0.25">
      <c r="A66" s="3" t="s">
        <v>17</v>
      </c>
      <c r="B66" s="3" t="s">
        <v>40</v>
      </c>
      <c r="C66" s="4" t="s">
        <v>24</v>
      </c>
      <c r="D66" s="4">
        <v>1</v>
      </c>
      <c r="E66" s="4"/>
      <c r="F66" s="4" t="s">
        <v>3</v>
      </c>
      <c r="G66">
        <v>15</v>
      </c>
      <c r="H66">
        <f>D66*G66</f>
        <v>15</v>
      </c>
    </row>
    <row r="67" spans="1:10" x14ac:dyDescent="0.25">
      <c r="A67" s="3" t="s">
        <v>17</v>
      </c>
      <c r="B67" s="3" t="s">
        <v>43</v>
      </c>
      <c r="C67" s="3"/>
      <c r="D67" s="3"/>
      <c r="E67" s="3"/>
      <c r="F67" s="2"/>
    </row>
    <row r="68" spans="1:10" x14ac:dyDescent="0.25">
      <c r="A68" s="3" t="s">
        <v>17</v>
      </c>
      <c r="B68" s="3" t="s">
        <v>43</v>
      </c>
      <c r="C68" s="4" t="s">
        <v>19</v>
      </c>
      <c r="D68" s="4">
        <v>16</v>
      </c>
      <c r="E68" s="4"/>
      <c r="F68" s="4" t="s">
        <v>3</v>
      </c>
      <c r="G68">
        <v>15</v>
      </c>
      <c r="H68">
        <f>D68*G68</f>
        <v>240</v>
      </c>
    </row>
    <row r="69" spans="1:10" x14ac:dyDescent="0.25">
      <c r="A69" s="3" t="s">
        <v>17</v>
      </c>
      <c r="B69" s="3" t="s">
        <v>43</v>
      </c>
      <c r="C69" s="4" t="s">
        <v>44</v>
      </c>
      <c r="D69" s="4">
        <v>2</v>
      </c>
      <c r="E69" s="4"/>
      <c r="F69" s="4" t="s">
        <v>3</v>
      </c>
      <c r="G69">
        <v>15</v>
      </c>
      <c r="H69">
        <f>D69*G69</f>
        <v>30</v>
      </c>
    </row>
    <row r="70" spans="1:10" x14ac:dyDescent="0.25">
      <c r="A70" s="3" t="s">
        <v>17</v>
      </c>
      <c r="B70" s="3" t="s">
        <v>43</v>
      </c>
      <c r="C70" s="4" t="s">
        <v>20</v>
      </c>
      <c r="D70" s="4">
        <v>4</v>
      </c>
      <c r="E70" s="4"/>
      <c r="F70" s="4" t="s">
        <v>3</v>
      </c>
      <c r="G70">
        <v>15</v>
      </c>
      <c r="H70">
        <f>D70*G70</f>
        <v>60</v>
      </c>
    </row>
    <row r="71" spans="1:10" x14ac:dyDescent="0.25">
      <c r="A71" s="3" t="s">
        <v>77</v>
      </c>
      <c r="B71" s="3" t="s">
        <v>43</v>
      </c>
      <c r="C71" s="4" t="s">
        <v>21</v>
      </c>
      <c r="D71" s="4">
        <v>3</v>
      </c>
      <c r="E71" s="4"/>
      <c r="F71" s="4" t="s">
        <v>22</v>
      </c>
      <c r="G71">
        <v>10</v>
      </c>
      <c r="H71">
        <f>D71*G71</f>
        <v>30</v>
      </c>
    </row>
    <row r="72" spans="1:10" ht="30" x14ac:dyDescent="0.25">
      <c r="A72" s="3" t="s">
        <v>79</v>
      </c>
      <c r="B72" s="3" t="s">
        <v>43</v>
      </c>
      <c r="C72" s="4" t="s">
        <v>23</v>
      </c>
      <c r="D72" s="4">
        <v>1</v>
      </c>
      <c r="E72" s="4"/>
      <c r="F72" s="4" t="s">
        <v>16</v>
      </c>
      <c r="G72">
        <v>20</v>
      </c>
      <c r="H72">
        <f>D72*G72</f>
        <v>20</v>
      </c>
      <c r="I72">
        <f>D72</f>
        <v>1</v>
      </c>
      <c r="J72">
        <f>H72</f>
        <v>20</v>
      </c>
    </row>
    <row r="73" spans="1:10" x14ac:dyDescent="0.25">
      <c r="A73" s="3" t="s">
        <v>17</v>
      </c>
      <c r="B73" s="3" t="s">
        <v>43</v>
      </c>
      <c r="C73" s="4" t="s">
        <v>24</v>
      </c>
      <c r="D73" s="4">
        <v>1</v>
      </c>
      <c r="E73" s="4"/>
      <c r="F73" s="4" t="s">
        <v>3</v>
      </c>
      <c r="G73">
        <v>15</v>
      </c>
      <c r="H73">
        <f>D73*G73</f>
        <v>15</v>
      </c>
    </row>
    <row r="74" spans="1:10" x14ac:dyDescent="0.25">
      <c r="A74" s="3" t="s">
        <v>17</v>
      </c>
      <c r="B74" s="3" t="s">
        <v>43</v>
      </c>
      <c r="C74" s="3" t="s">
        <v>45</v>
      </c>
      <c r="D74" s="3"/>
      <c r="E74" s="3">
        <v>23</v>
      </c>
      <c r="F74" s="2"/>
    </row>
    <row r="75" spans="1:10" x14ac:dyDescent="0.25">
      <c r="A75" s="3" t="s">
        <v>17</v>
      </c>
      <c r="B75" s="3" t="s">
        <v>43</v>
      </c>
      <c r="C75" s="4" t="s">
        <v>46</v>
      </c>
      <c r="D75" s="4">
        <v>12</v>
      </c>
      <c r="E75" s="4"/>
      <c r="F75" s="4" t="s">
        <v>3</v>
      </c>
      <c r="G75">
        <v>15</v>
      </c>
      <c r="H75">
        <f>D75*G75</f>
        <v>180</v>
      </c>
    </row>
    <row r="76" spans="1:10" x14ac:dyDescent="0.25">
      <c r="A76" s="3" t="s">
        <v>17</v>
      </c>
      <c r="B76" s="3" t="s">
        <v>43</v>
      </c>
      <c r="C76" s="4" t="s">
        <v>47</v>
      </c>
      <c r="D76" s="4">
        <v>2</v>
      </c>
      <c r="E76" s="4"/>
      <c r="F76" s="4" t="s">
        <v>3</v>
      </c>
      <c r="G76">
        <v>15</v>
      </c>
      <c r="H76">
        <f>D76*G76</f>
        <v>30</v>
      </c>
    </row>
    <row r="77" spans="1:10" x14ac:dyDescent="0.25">
      <c r="A77" s="3" t="s">
        <v>17</v>
      </c>
      <c r="B77" s="3" t="s">
        <v>43</v>
      </c>
      <c r="C77" s="4" t="s">
        <v>48</v>
      </c>
      <c r="D77" s="4">
        <v>4</v>
      </c>
      <c r="E77" s="4"/>
      <c r="F77" s="4" t="s">
        <v>3</v>
      </c>
      <c r="G77">
        <v>15</v>
      </c>
      <c r="H77">
        <f>D77*G77</f>
        <v>60</v>
      </c>
    </row>
    <row r="78" spans="1:10" x14ac:dyDescent="0.25">
      <c r="A78" s="3" t="s">
        <v>77</v>
      </c>
      <c r="B78" s="3" t="s">
        <v>43</v>
      </c>
      <c r="C78" s="4" t="s">
        <v>78</v>
      </c>
      <c r="D78" s="4">
        <v>3</v>
      </c>
      <c r="E78" s="4"/>
      <c r="F78" s="4" t="s">
        <v>22</v>
      </c>
      <c r="G78">
        <v>10</v>
      </c>
      <c r="H78">
        <f>D78*G78</f>
        <v>30</v>
      </c>
    </row>
    <row r="79" spans="1:10" ht="30" x14ac:dyDescent="0.25">
      <c r="A79" s="3" t="s">
        <v>79</v>
      </c>
      <c r="B79" s="3" t="s">
        <v>43</v>
      </c>
      <c r="C79" s="4" t="s">
        <v>49</v>
      </c>
      <c r="D79" s="4">
        <v>1</v>
      </c>
      <c r="E79" s="4"/>
      <c r="F79" s="4" t="s">
        <v>16</v>
      </c>
      <c r="G79">
        <v>20</v>
      </c>
      <c r="H79">
        <f>D79*G79</f>
        <v>20</v>
      </c>
      <c r="I79">
        <f>D79</f>
        <v>1</v>
      </c>
      <c r="J79">
        <f>H79</f>
        <v>20</v>
      </c>
    </row>
    <row r="80" spans="1:10" x14ac:dyDescent="0.25">
      <c r="A80" s="3" t="s">
        <v>17</v>
      </c>
      <c r="B80" s="3" t="s">
        <v>43</v>
      </c>
      <c r="C80" s="4" t="s">
        <v>50</v>
      </c>
      <c r="D80" s="4">
        <v>1</v>
      </c>
      <c r="E80" s="4"/>
      <c r="F80" s="4" t="s">
        <v>3</v>
      </c>
      <c r="G80">
        <v>15</v>
      </c>
      <c r="H80">
        <f>D80*G80</f>
        <v>15</v>
      </c>
    </row>
    <row r="81" spans="1:10" x14ac:dyDescent="0.25">
      <c r="A81" s="3" t="s">
        <v>17</v>
      </c>
      <c r="B81" s="3" t="s">
        <v>43</v>
      </c>
      <c r="C81" s="3" t="s">
        <v>51</v>
      </c>
      <c r="D81" s="3"/>
      <c r="E81" s="3">
        <v>55</v>
      </c>
      <c r="F81" s="2"/>
    </row>
    <row r="82" spans="1:10" x14ac:dyDescent="0.25">
      <c r="A82" s="3" t="s">
        <v>17</v>
      </c>
      <c r="B82" s="3" t="s">
        <v>43</v>
      </c>
      <c r="C82" s="4" t="s">
        <v>46</v>
      </c>
      <c r="D82" s="4">
        <v>40</v>
      </c>
      <c r="E82" s="4"/>
      <c r="F82" s="4" t="s">
        <v>3</v>
      </c>
      <c r="G82">
        <v>15</v>
      </c>
      <c r="H82">
        <f>D82*G82</f>
        <v>600</v>
      </c>
    </row>
    <row r="83" spans="1:10" x14ac:dyDescent="0.25">
      <c r="A83" s="3" t="s">
        <v>17</v>
      </c>
      <c r="B83" s="3" t="s">
        <v>43</v>
      </c>
      <c r="C83" s="4" t="s">
        <v>47</v>
      </c>
      <c r="D83" s="4">
        <v>2</v>
      </c>
      <c r="E83" s="4"/>
      <c r="F83" s="4" t="s">
        <v>3</v>
      </c>
      <c r="G83">
        <v>15</v>
      </c>
      <c r="H83">
        <f>D83*G83</f>
        <v>30</v>
      </c>
    </row>
    <row r="84" spans="1:10" x14ac:dyDescent="0.25">
      <c r="A84" s="3" t="s">
        <v>17</v>
      </c>
      <c r="B84" s="3" t="s">
        <v>43</v>
      </c>
      <c r="C84" s="4" t="s">
        <v>48</v>
      </c>
      <c r="D84" s="4">
        <v>8</v>
      </c>
      <c r="E84" s="4"/>
      <c r="F84" s="4" t="s">
        <v>3</v>
      </c>
      <c r="G84">
        <v>15</v>
      </c>
      <c r="H84">
        <f>D84*G84</f>
        <v>120</v>
      </c>
    </row>
    <row r="85" spans="1:10" x14ac:dyDescent="0.25">
      <c r="A85" s="3" t="s">
        <v>77</v>
      </c>
      <c r="B85" s="3" t="s">
        <v>43</v>
      </c>
      <c r="C85" s="4" t="s">
        <v>78</v>
      </c>
      <c r="D85" s="4">
        <v>3</v>
      </c>
      <c r="E85" s="4"/>
      <c r="F85" s="4" t="s">
        <v>22</v>
      </c>
      <c r="G85">
        <v>10</v>
      </c>
      <c r="H85">
        <f>D85*G85</f>
        <v>30</v>
      </c>
    </row>
    <row r="86" spans="1:10" ht="30" x14ac:dyDescent="0.25">
      <c r="A86" s="3" t="s">
        <v>79</v>
      </c>
      <c r="B86" s="3" t="s">
        <v>43</v>
      </c>
      <c r="C86" s="4" t="s">
        <v>49</v>
      </c>
      <c r="D86" s="4">
        <v>1</v>
      </c>
      <c r="E86" s="4"/>
      <c r="F86" s="4" t="s">
        <v>16</v>
      </c>
      <c r="G86">
        <v>20</v>
      </c>
      <c r="H86">
        <f>D86*G86</f>
        <v>20</v>
      </c>
      <c r="I86">
        <f>D86</f>
        <v>1</v>
      </c>
      <c r="J86">
        <f>H86</f>
        <v>20</v>
      </c>
    </row>
    <row r="87" spans="1:10" x14ac:dyDescent="0.25">
      <c r="A87" s="3" t="s">
        <v>17</v>
      </c>
      <c r="B87" s="3" t="s">
        <v>43</v>
      </c>
      <c r="C87" s="4" t="s">
        <v>50</v>
      </c>
      <c r="D87" s="4">
        <v>1</v>
      </c>
      <c r="E87" s="4"/>
      <c r="F87" s="4" t="s">
        <v>3</v>
      </c>
      <c r="G87">
        <v>15</v>
      </c>
      <c r="H87">
        <f>D87*G87</f>
        <v>15</v>
      </c>
    </row>
    <row r="88" spans="1:10" x14ac:dyDescent="0.25">
      <c r="A88" s="3" t="s">
        <v>17</v>
      </c>
      <c r="B88" s="3" t="s">
        <v>43</v>
      </c>
      <c r="C88" s="3" t="s">
        <v>52</v>
      </c>
      <c r="D88" s="3"/>
      <c r="E88" s="3">
        <v>34</v>
      </c>
      <c r="F88" s="2"/>
    </row>
    <row r="89" spans="1:10" x14ac:dyDescent="0.25">
      <c r="A89" s="3" t="s">
        <v>17</v>
      </c>
      <c r="B89" s="3" t="s">
        <v>43</v>
      </c>
      <c r="C89" s="4" t="s">
        <v>46</v>
      </c>
      <c r="D89" s="4">
        <v>14</v>
      </c>
      <c r="E89" s="4"/>
      <c r="F89" s="4" t="s">
        <v>3</v>
      </c>
      <c r="G89">
        <v>15</v>
      </c>
      <c r="H89">
        <f>D89*G89</f>
        <v>210</v>
      </c>
    </row>
    <row r="90" spans="1:10" x14ac:dyDescent="0.25">
      <c r="A90" s="3" t="s">
        <v>17</v>
      </c>
      <c r="B90" s="3" t="s">
        <v>43</v>
      </c>
      <c r="C90" s="4" t="s">
        <v>64</v>
      </c>
      <c r="D90" s="4">
        <v>5</v>
      </c>
      <c r="E90" s="4"/>
      <c r="F90" s="4" t="s">
        <v>3</v>
      </c>
      <c r="G90">
        <v>15</v>
      </c>
      <c r="H90">
        <f>D90*G90</f>
        <v>75</v>
      </c>
    </row>
    <row r="91" spans="1:10" x14ac:dyDescent="0.25">
      <c r="A91" s="3" t="s">
        <v>17</v>
      </c>
      <c r="B91" s="3" t="s">
        <v>43</v>
      </c>
      <c r="C91" s="4" t="s">
        <v>47</v>
      </c>
      <c r="D91" s="4">
        <v>2</v>
      </c>
      <c r="E91" s="4"/>
      <c r="F91" s="4" t="s">
        <v>3</v>
      </c>
      <c r="G91">
        <v>15</v>
      </c>
      <c r="H91">
        <f>D91*G91</f>
        <v>30</v>
      </c>
    </row>
    <row r="92" spans="1:10" x14ac:dyDescent="0.25">
      <c r="A92" s="3" t="s">
        <v>17</v>
      </c>
      <c r="B92" s="3" t="s">
        <v>43</v>
      </c>
      <c r="C92" s="4" t="s">
        <v>48</v>
      </c>
      <c r="D92" s="4">
        <v>8</v>
      </c>
      <c r="E92" s="4"/>
      <c r="F92" s="4" t="s">
        <v>3</v>
      </c>
      <c r="G92">
        <v>15</v>
      </c>
      <c r="H92">
        <f>D92*G92</f>
        <v>120</v>
      </c>
    </row>
    <row r="93" spans="1:10" x14ac:dyDescent="0.25">
      <c r="A93" s="3" t="s">
        <v>77</v>
      </c>
      <c r="B93" s="3" t="s">
        <v>43</v>
      </c>
      <c r="C93" s="4" t="s">
        <v>78</v>
      </c>
      <c r="D93" s="4">
        <v>3</v>
      </c>
      <c r="E93" s="4"/>
      <c r="F93" s="4" t="s">
        <v>22</v>
      </c>
      <c r="G93">
        <v>10</v>
      </c>
      <c r="H93">
        <f>D93*G93</f>
        <v>30</v>
      </c>
    </row>
    <row r="94" spans="1:10" ht="30" x14ac:dyDescent="0.25">
      <c r="A94" s="3" t="s">
        <v>79</v>
      </c>
      <c r="B94" s="3" t="s">
        <v>43</v>
      </c>
      <c r="C94" s="4" t="s">
        <v>49</v>
      </c>
      <c r="D94" s="4">
        <v>1</v>
      </c>
      <c r="E94" s="4"/>
      <c r="F94" s="4" t="s">
        <v>16</v>
      </c>
      <c r="G94">
        <v>20</v>
      </c>
      <c r="H94">
        <f>D94*G94</f>
        <v>20</v>
      </c>
      <c r="I94">
        <f>D94</f>
        <v>1</v>
      </c>
      <c r="J94">
        <f>H94</f>
        <v>20</v>
      </c>
    </row>
    <row r="95" spans="1:10" x14ac:dyDescent="0.25">
      <c r="A95" s="3" t="s">
        <v>17</v>
      </c>
      <c r="B95" s="3" t="s">
        <v>43</v>
      </c>
      <c r="C95" s="4" t="s">
        <v>50</v>
      </c>
      <c r="D95" s="4">
        <v>1</v>
      </c>
      <c r="E95" s="4"/>
      <c r="F95" s="4" t="s">
        <v>3</v>
      </c>
      <c r="G95">
        <v>15</v>
      </c>
      <c r="H95">
        <f>D95*G95</f>
        <v>15</v>
      </c>
    </row>
    <row r="96" spans="1:10" x14ac:dyDescent="0.25">
      <c r="A96" s="3" t="s">
        <v>17</v>
      </c>
      <c r="B96" s="3" t="s">
        <v>43</v>
      </c>
      <c r="C96" s="3" t="s">
        <v>53</v>
      </c>
      <c r="D96" s="3"/>
      <c r="E96" s="3">
        <v>64</v>
      </c>
      <c r="F96" s="2"/>
    </row>
    <row r="97" spans="1:10" x14ac:dyDescent="0.25">
      <c r="A97" s="3" t="s">
        <v>17</v>
      </c>
      <c r="B97" s="3" t="s">
        <v>43</v>
      </c>
      <c r="C97" s="4" t="s">
        <v>46</v>
      </c>
      <c r="D97" s="4">
        <v>36</v>
      </c>
      <c r="E97" s="4"/>
      <c r="F97" s="4" t="s">
        <v>3</v>
      </c>
      <c r="G97">
        <v>15</v>
      </c>
      <c r="H97">
        <f>D97*G97</f>
        <v>540</v>
      </c>
    </row>
    <row r="98" spans="1:10" x14ac:dyDescent="0.25">
      <c r="A98" s="3" t="s">
        <v>17</v>
      </c>
      <c r="B98" s="3" t="s">
        <v>43</v>
      </c>
      <c r="C98" s="4" t="s">
        <v>65</v>
      </c>
      <c r="D98" s="4">
        <v>5</v>
      </c>
      <c r="E98" s="4"/>
      <c r="F98" s="4" t="s">
        <v>3</v>
      </c>
      <c r="G98">
        <v>15</v>
      </c>
      <c r="H98">
        <f>D98*G98</f>
        <v>75</v>
      </c>
    </row>
    <row r="99" spans="1:10" x14ac:dyDescent="0.25">
      <c r="A99" s="3" t="s">
        <v>17</v>
      </c>
      <c r="B99" s="3" t="s">
        <v>43</v>
      </c>
      <c r="C99" s="4" t="s">
        <v>66</v>
      </c>
      <c r="D99" s="4">
        <v>8</v>
      </c>
      <c r="E99" s="4"/>
      <c r="F99" s="4" t="s">
        <v>3</v>
      </c>
      <c r="G99">
        <v>15</v>
      </c>
      <c r="H99">
        <f>D99*G99</f>
        <v>120</v>
      </c>
    </row>
    <row r="100" spans="1:10" x14ac:dyDescent="0.25">
      <c r="A100" s="3" t="s">
        <v>17</v>
      </c>
      <c r="B100" s="3" t="s">
        <v>43</v>
      </c>
      <c r="C100" s="4" t="s">
        <v>47</v>
      </c>
      <c r="D100" s="4">
        <v>2</v>
      </c>
      <c r="E100" s="4"/>
      <c r="F100" s="4" t="s">
        <v>3</v>
      </c>
      <c r="G100">
        <v>15</v>
      </c>
      <c r="H100">
        <f>D100*G100</f>
        <v>30</v>
      </c>
    </row>
    <row r="101" spans="1:10" x14ac:dyDescent="0.25">
      <c r="A101" s="3" t="s">
        <v>17</v>
      </c>
      <c r="B101" s="3" t="s">
        <v>43</v>
      </c>
      <c r="C101" s="4" t="s">
        <v>48</v>
      </c>
      <c r="D101" s="4">
        <v>8</v>
      </c>
      <c r="E101" s="4"/>
      <c r="F101" s="4" t="s">
        <v>3</v>
      </c>
      <c r="G101">
        <v>15</v>
      </c>
      <c r="H101">
        <f>D101*G101</f>
        <v>120</v>
      </c>
    </row>
    <row r="102" spans="1:10" x14ac:dyDescent="0.25">
      <c r="A102" s="3" t="s">
        <v>77</v>
      </c>
      <c r="B102" s="3" t="s">
        <v>43</v>
      </c>
      <c r="C102" s="4" t="s">
        <v>78</v>
      </c>
      <c r="D102" s="4">
        <v>3</v>
      </c>
      <c r="E102" s="4"/>
      <c r="F102" s="4" t="s">
        <v>22</v>
      </c>
      <c r="G102">
        <v>10</v>
      </c>
      <c r="H102">
        <f>D102*G102</f>
        <v>30</v>
      </c>
    </row>
    <row r="103" spans="1:10" ht="30" x14ac:dyDescent="0.25">
      <c r="A103" s="3" t="s">
        <v>79</v>
      </c>
      <c r="B103" s="3" t="s">
        <v>43</v>
      </c>
      <c r="C103" s="4" t="s">
        <v>49</v>
      </c>
      <c r="D103" s="4">
        <v>1</v>
      </c>
      <c r="E103" s="4"/>
      <c r="F103" s="4" t="s">
        <v>16</v>
      </c>
      <c r="G103">
        <v>20</v>
      </c>
      <c r="H103">
        <f>D103*G103</f>
        <v>20</v>
      </c>
      <c r="I103">
        <f>D103</f>
        <v>1</v>
      </c>
      <c r="J103">
        <f>H103</f>
        <v>20</v>
      </c>
    </row>
    <row r="104" spans="1:10" x14ac:dyDescent="0.25">
      <c r="A104" s="3" t="s">
        <v>17</v>
      </c>
      <c r="B104" s="3" t="s">
        <v>43</v>
      </c>
      <c r="C104" s="4" t="s">
        <v>50</v>
      </c>
      <c r="D104" s="4">
        <v>1</v>
      </c>
      <c r="E104" s="4"/>
      <c r="F104" s="4" t="s">
        <v>3</v>
      </c>
      <c r="G104">
        <v>15</v>
      </c>
      <c r="H104">
        <f>D104*G104</f>
        <v>15</v>
      </c>
    </row>
    <row r="105" spans="1:10" x14ac:dyDescent="0.25">
      <c r="A105" s="3" t="s">
        <v>17</v>
      </c>
      <c r="B105" s="3" t="s">
        <v>43</v>
      </c>
      <c r="C105" s="3" t="s">
        <v>54</v>
      </c>
      <c r="D105" s="3"/>
      <c r="E105" s="3">
        <v>63</v>
      </c>
      <c r="F105" s="2"/>
    </row>
    <row r="106" spans="1:10" x14ac:dyDescent="0.25">
      <c r="A106" s="3" t="s">
        <v>17</v>
      </c>
      <c r="B106" s="3" t="s">
        <v>43</v>
      </c>
      <c r="C106" s="4" t="s">
        <v>46</v>
      </c>
      <c r="D106" s="4">
        <v>36</v>
      </c>
      <c r="E106" s="4"/>
      <c r="F106" s="4" t="s">
        <v>3</v>
      </c>
      <c r="G106">
        <v>15</v>
      </c>
      <c r="H106">
        <f>D106*G106</f>
        <v>540</v>
      </c>
    </row>
    <row r="107" spans="1:10" x14ac:dyDescent="0.25">
      <c r="A107" s="3" t="s">
        <v>17</v>
      </c>
      <c r="B107" s="3" t="s">
        <v>43</v>
      </c>
      <c r="C107" s="4" t="s">
        <v>47</v>
      </c>
      <c r="D107" s="4">
        <v>2</v>
      </c>
      <c r="E107" s="4"/>
      <c r="F107" s="4" t="s">
        <v>3</v>
      </c>
      <c r="G107">
        <v>15</v>
      </c>
      <c r="H107">
        <f>D107*G107</f>
        <v>30</v>
      </c>
    </row>
    <row r="108" spans="1:10" x14ac:dyDescent="0.25">
      <c r="A108" s="3" t="s">
        <v>17</v>
      </c>
      <c r="B108" s="3" t="s">
        <v>43</v>
      </c>
      <c r="C108" s="4" t="s">
        <v>55</v>
      </c>
      <c r="D108" s="4">
        <v>8</v>
      </c>
      <c r="E108" s="4"/>
      <c r="F108" s="4" t="s">
        <v>3</v>
      </c>
      <c r="G108">
        <v>15</v>
      </c>
      <c r="H108">
        <f>D108*G108</f>
        <v>120</v>
      </c>
    </row>
    <row r="109" spans="1:10" ht="30" x14ac:dyDescent="0.25">
      <c r="A109" s="3" t="s">
        <v>17</v>
      </c>
      <c r="B109" s="3" t="s">
        <v>43</v>
      </c>
      <c r="C109" s="4" t="s">
        <v>67</v>
      </c>
      <c r="D109" s="4">
        <v>4</v>
      </c>
      <c r="E109" s="4"/>
      <c r="F109" s="4" t="s">
        <v>3</v>
      </c>
      <c r="G109">
        <v>15</v>
      </c>
      <c r="H109">
        <f>D109*G109</f>
        <v>60</v>
      </c>
    </row>
    <row r="110" spans="1:10" x14ac:dyDescent="0.25">
      <c r="A110" s="3" t="s">
        <v>17</v>
      </c>
      <c r="B110" s="3" t="s">
        <v>43</v>
      </c>
      <c r="C110" s="4" t="s">
        <v>48</v>
      </c>
      <c r="D110" s="4">
        <v>8</v>
      </c>
      <c r="E110" s="4"/>
      <c r="F110" s="4" t="s">
        <v>3</v>
      </c>
      <c r="G110">
        <v>15</v>
      </c>
      <c r="H110">
        <f>D110*G110</f>
        <v>120</v>
      </c>
    </row>
    <row r="111" spans="1:10" x14ac:dyDescent="0.25">
      <c r="A111" s="3" t="s">
        <v>77</v>
      </c>
      <c r="B111" s="3" t="s">
        <v>43</v>
      </c>
      <c r="C111" s="4" t="s">
        <v>78</v>
      </c>
      <c r="D111" s="4">
        <v>3</v>
      </c>
      <c r="E111" s="4"/>
      <c r="F111" s="4" t="s">
        <v>22</v>
      </c>
      <c r="G111">
        <v>10</v>
      </c>
      <c r="H111">
        <f>D111*G111</f>
        <v>30</v>
      </c>
    </row>
    <row r="112" spans="1:10" ht="30" x14ac:dyDescent="0.25">
      <c r="A112" s="3" t="s">
        <v>79</v>
      </c>
      <c r="B112" s="3" t="s">
        <v>43</v>
      </c>
      <c r="C112" s="4" t="s">
        <v>49</v>
      </c>
      <c r="D112" s="4">
        <v>1</v>
      </c>
      <c r="E112" s="4"/>
      <c r="F112" s="4" t="s">
        <v>16</v>
      </c>
      <c r="G112">
        <v>20</v>
      </c>
      <c r="H112">
        <f>D112*G112</f>
        <v>20</v>
      </c>
      <c r="I112">
        <f>D112</f>
        <v>1</v>
      </c>
      <c r="J112">
        <f>H112</f>
        <v>20</v>
      </c>
    </row>
    <row r="113" spans="1:10" x14ac:dyDescent="0.25">
      <c r="A113" s="3" t="s">
        <v>17</v>
      </c>
      <c r="B113" s="3" t="s">
        <v>43</v>
      </c>
      <c r="C113" s="4" t="s">
        <v>50</v>
      </c>
      <c r="D113" s="4">
        <v>1</v>
      </c>
      <c r="E113" s="4"/>
      <c r="F113" s="4" t="s">
        <v>3</v>
      </c>
      <c r="G113">
        <v>15</v>
      </c>
      <c r="H113">
        <f>D113*G113</f>
        <v>15</v>
      </c>
    </row>
    <row r="114" spans="1:10" x14ac:dyDescent="0.25">
      <c r="A114" s="3" t="s">
        <v>17</v>
      </c>
      <c r="B114" s="3" t="s">
        <v>56</v>
      </c>
      <c r="C114" s="3"/>
      <c r="D114" s="3"/>
      <c r="E114" s="3">
        <v>47</v>
      </c>
      <c r="F114" s="2"/>
    </row>
    <row r="115" spans="1:10" x14ac:dyDescent="0.25">
      <c r="A115" s="3" t="s">
        <v>17</v>
      </c>
      <c r="B115" s="3" t="s">
        <v>56</v>
      </c>
      <c r="C115" s="4" t="s">
        <v>46</v>
      </c>
      <c r="D115" s="4">
        <v>20</v>
      </c>
      <c r="E115" s="4"/>
      <c r="F115" s="4" t="s">
        <v>3</v>
      </c>
      <c r="G115">
        <v>15</v>
      </c>
      <c r="H115">
        <f>D115*G115</f>
        <v>300</v>
      </c>
    </row>
    <row r="116" spans="1:10" ht="30" x14ac:dyDescent="0.25">
      <c r="A116" s="3" t="s">
        <v>17</v>
      </c>
      <c r="B116" s="3" t="s">
        <v>56</v>
      </c>
      <c r="C116" s="4" t="s">
        <v>57</v>
      </c>
      <c r="D116" s="4">
        <v>2</v>
      </c>
      <c r="E116" s="4"/>
      <c r="F116" s="4" t="s">
        <v>3</v>
      </c>
      <c r="G116">
        <v>15</v>
      </c>
      <c r="H116">
        <f>D116*G116</f>
        <v>30</v>
      </c>
    </row>
    <row r="117" spans="1:10" x14ac:dyDescent="0.25">
      <c r="A117" s="3" t="s">
        <v>17</v>
      </c>
      <c r="B117" s="3" t="s">
        <v>56</v>
      </c>
      <c r="C117" s="4" t="s">
        <v>58</v>
      </c>
      <c r="D117" s="4">
        <v>8</v>
      </c>
      <c r="E117" s="4"/>
      <c r="F117" s="4" t="s">
        <v>3</v>
      </c>
      <c r="G117">
        <v>15</v>
      </c>
      <c r="H117">
        <f>D117*G117</f>
        <v>120</v>
      </c>
    </row>
    <row r="118" spans="1:10" ht="30" x14ac:dyDescent="0.25">
      <c r="A118" s="3" t="s">
        <v>17</v>
      </c>
      <c r="B118" s="3" t="s">
        <v>56</v>
      </c>
      <c r="C118" s="4" t="s">
        <v>68</v>
      </c>
      <c r="D118" s="4">
        <v>4</v>
      </c>
      <c r="E118" s="4"/>
      <c r="F118" s="4" t="s">
        <v>3</v>
      </c>
      <c r="G118">
        <v>15</v>
      </c>
      <c r="H118">
        <f>D118*G118</f>
        <v>60</v>
      </c>
    </row>
    <row r="119" spans="1:10" x14ac:dyDescent="0.25">
      <c r="A119" s="3" t="s">
        <v>17</v>
      </c>
      <c r="B119" s="3" t="s">
        <v>56</v>
      </c>
      <c r="C119" s="4" t="s">
        <v>48</v>
      </c>
      <c r="D119" s="4">
        <v>8</v>
      </c>
      <c r="E119" s="4"/>
      <c r="F119" s="4" t="s">
        <v>3</v>
      </c>
      <c r="G119">
        <v>15</v>
      </c>
      <c r="H119">
        <f>D119*G119</f>
        <v>120</v>
      </c>
    </row>
    <row r="120" spans="1:10" x14ac:dyDescent="0.25">
      <c r="A120" s="3" t="s">
        <v>77</v>
      </c>
      <c r="B120" s="3" t="s">
        <v>56</v>
      </c>
      <c r="C120" s="4" t="s">
        <v>78</v>
      </c>
      <c r="D120" s="4">
        <v>3</v>
      </c>
      <c r="E120" s="4"/>
      <c r="F120" s="4" t="s">
        <v>22</v>
      </c>
      <c r="G120">
        <v>10</v>
      </c>
      <c r="H120">
        <f>D120*G120</f>
        <v>30</v>
      </c>
    </row>
    <row r="121" spans="1:10" ht="30" x14ac:dyDescent="0.25">
      <c r="A121" s="3" t="s">
        <v>79</v>
      </c>
      <c r="B121" s="3" t="s">
        <v>56</v>
      </c>
      <c r="C121" s="4" t="s">
        <v>49</v>
      </c>
      <c r="D121" s="4">
        <v>1</v>
      </c>
      <c r="E121" s="4"/>
      <c r="F121" s="4" t="s">
        <v>16</v>
      </c>
      <c r="G121">
        <v>20</v>
      </c>
      <c r="H121">
        <f>D121*G121</f>
        <v>20</v>
      </c>
      <c r="I121">
        <f>D121</f>
        <v>1</v>
      </c>
      <c r="J121">
        <f>H121</f>
        <v>20</v>
      </c>
    </row>
    <row r="122" spans="1:10" x14ac:dyDescent="0.25">
      <c r="A122" s="3" t="s">
        <v>17</v>
      </c>
      <c r="B122" s="3" t="s">
        <v>56</v>
      </c>
      <c r="C122" s="4" t="s">
        <v>50</v>
      </c>
      <c r="D122" s="4">
        <v>1</v>
      </c>
      <c r="E122" s="4"/>
      <c r="F122" s="4" t="s">
        <v>3</v>
      </c>
      <c r="G122">
        <v>15</v>
      </c>
      <c r="H122">
        <f>D122*G122</f>
        <v>15</v>
      </c>
    </row>
    <row r="123" spans="1:10" x14ac:dyDescent="0.25">
      <c r="A123" s="3" t="s">
        <v>17</v>
      </c>
      <c r="B123" s="3" t="s">
        <v>69</v>
      </c>
      <c r="C123" s="3"/>
      <c r="D123" s="3"/>
      <c r="E123" s="3">
        <v>39</v>
      </c>
      <c r="F123" s="2"/>
    </row>
    <row r="124" spans="1:10" x14ac:dyDescent="0.25">
      <c r="A124" s="3" t="s">
        <v>17</v>
      </c>
      <c r="B124" s="3" t="s">
        <v>69</v>
      </c>
      <c r="C124" s="4" t="s">
        <v>46</v>
      </c>
      <c r="D124" s="4">
        <v>16</v>
      </c>
      <c r="E124" s="4"/>
      <c r="F124" s="4" t="s">
        <v>3</v>
      </c>
      <c r="G124">
        <v>15</v>
      </c>
      <c r="H124">
        <f>D124*G124</f>
        <v>240</v>
      </c>
    </row>
    <row r="125" spans="1:10" ht="30" x14ac:dyDescent="0.25">
      <c r="A125" s="3" t="s">
        <v>17</v>
      </c>
      <c r="B125" s="3" t="s">
        <v>69</v>
      </c>
      <c r="C125" s="4" t="s">
        <v>57</v>
      </c>
      <c r="D125" s="4">
        <v>2</v>
      </c>
      <c r="E125" s="4"/>
      <c r="F125" s="4" t="s">
        <v>3</v>
      </c>
      <c r="G125">
        <v>15</v>
      </c>
      <c r="H125">
        <f>D125*G125</f>
        <v>30</v>
      </c>
    </row>
    <row r="126" spans="1:10" x14ac:dyDescent="0.25">
      <c r="A126" s="3" t="s">
        <v>17</v>
      </c>
      <c r="B126" s="3" t="s">
        <v>69</v>
      </c>
      <c r="C126" s="4" t="s">
        <v>59</v>
      </c>
      <c r="D126" s="4">
        <v>4</v>
      </c>
      <c r="E126" s="4"/>
      <c r="F126" s="4" t="s">
        <v>3</v>
      </c>
      <c r="G126">
        <v>15</v>
      </c>
      <c r="H126">
        <f>D126*G126</f>
        <v>60</v>
      </c>
    </row>
    <row r="127" spans="1:10" ht="30" x14ac:dyDescent="0.25">
      <c r="A127" s="3" t="s">
        <v>17</v>
      </c>
      <c r="B127" s="3" t="s">
        <v>69</v>
      </c>
      <c r="C127" s="4" t="s">
        <v>70</v>
      </c>
      <c r="D127" s="4">
        <v>4</v>
      </c>
      <c r="E127" s="4"/>
      <c r="F127" s="4" t="s">
        <v>3</v>
      </c>
      <c r="G127">
        <v>15</v>
      </c>
      <c r="H127">
        <f>D127*G127</f>
        <v>60</v>
      </c>
    </row>
    <row r="128" spans="1:10" x14ac:dyDescent="0.25">
      <c r="A128" s="3" t="s">
        <v>17</v>
      </c>
      <c r="B128" s="3" t="s">
        <v>69</v>
      </c>
      <c r="C128" s="4" t="s">
        <v>48</v>
      </c>
      <c r="D128" s="4">
        <v>8</v>
      </c>
      <c r="E128" s="4"/>
      <c r="F128" s="4" t="s">
        <v>3</v>
      </c>
      <c r="G128">
        <v>15</v>
      </c>
      <c r="H128">
        <f>D128*G128</f>
        <v>120</v>
      </c>
    </row>
    <row r="129" spans="1:11" x14ac:dyDescent="0.25">
      <c r="A129" s="3" t="s">
        <v>77</v>
      </c>
      <c r="B129" s="3" t="s">
        <v>69</v>
      </c>
      <c r="C129" s="4" t="s">
        <v>78</v>
      </c>
      <c r="D129" s="4">
        <v>3</v>
      </c>
      <c r="E129" s="4"/>
      <c r="F129" s="4" t="s">
        <v>22</v>
      </c>
      <c r="G129">
        <v>10</v>
      </c>
      <c r="H129">
        <f>D129*G129</f>
        <v>30</v>
      </c>
      <c r="J129">
        <f>SUBTOTAL(9,H20:H129)</f>
        <v>7750</v>
      </c>
    </row>
    <row r="130" spans="1:11" ht="30" x14ac:dyDescent="0.25">
      <c r="A130" s="3" t="s">
        <v>79</v>
      </c>
      <c r="B130" s="3" t="s">
        <v>69</v>
      </c>
      <c r="C130" s="4" t="s">
        <v>49</v>
      </c>
      <c r="D130" s="4">
        <v>1</v>
      </c>
      <c r="E130" s="4"/>
      <c r="F130" s="4" t="s">
        <v>16</v>
      </c>
      <c r="G130">
        <v>20</v>
      </c>
      <c r="H130">
        <f>D130*G130</f>
        <v>20</v>
      </c>
      <c r="I130">
        <f>D130</f>
        <v>1</v>
      </c>
      <c r="J130">
        <f>H130</f>
        <v>20</v>
      </c>
    </row>
    <row r="131" spans="1:11" x14ac:dyDescent="0.25">
      <c r="A131" s="3" t="s">
        <v>17</v>
      </c>
      <c r="B131" s="3" t="s">
        <v>69</v>
      </c>
      <c r="C131" s="4" t="s">
        <v>50</v>
      </c>
      <c r="D131" s="4">
        <v>1</v>
      </c>
      <c r="E131" s="4"/>
      <c r="F131" s="4" t="s">
        <v>3</v>
      </c>
      <c r="G131">
        <v>15</v>
      </c>
      <c r="H131">
        <f>D131*G131</f>
        <v>15</v>
      </c>
    </row>
    <row r="139" spans="1:11" x14ac:dyDescent="0.25">
      <c r="D139">
        <f>SUBTOTAL(9,D20:D131)</f>
        <v>528</v>
      </c>
      <c r="E139">
        <f>SUM(E2:E138)</f>
        <v>1133</v>
      </c>
      <c r="H139">
        <f>SUM(H4:H131)</f>
        <v>8698</v>
      </c>
      <c r="J139">
        <f>SUM(J4:J131)</f>
        <v>8938</v>
      </c>
      <c r="K139">
        <f>J139*20</f>
        <v>178760</v>
      </c>
    </row>
    <row r="140" spans="1:11" x14ac:dyDescent="0.25">
      <c r="J140">
        <v>8708</v>
      </c>
      <c r="K140">
        <f>J140*20</f>
        <v>174160</v>
      </c>
    </row>
    <row r="141" spans="1:11" x14ac:dyDescent="0.25">
      <c r="K141">
        <f>K140-K139</f>
        <v>-4600</v>
      </c>
    </row>
  </sheetData>
  <autoFilter ref="A1:F132" xr:uid="{452B4183-DE14-4753-AE83-37DEE310B15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Costos</vt:lpstr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 Almaraz</dc:creator>
  <cp:lastModifiedBy>Francisco Garcia Almaraz</cp:lastModifiedBy>
  <dcterms:created xsi:type="dcterms:W3CDTF">2023-02-16T02:18:16Z</dcterms:created>
  <dcterms:modified xsi:type="dcterms:W3CDTF">2023-02-21T14:44:33Z</dcterms:modified>
</cp:coreProperties>
</file>