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tion" sheetId="1" r:id="rId4"/>
    <sheet state="visible" name="Faults" sheetId="2" r:id="rId5"/>
  </sheets>
  <definedNames/>
  <calcPr/>
</workbook>
</file>

<file path=xl/sharedStrings.xml><?xml version="1.0" encoding="utf-8"?>
<sst xmlns="http://schemas.openxmlformats.org/spreadsheetml/2006/main" count="375" uniqueCount="51">
  <si>
    <t>LLM</t>
  </si>
  <si>
    <t>Devices</t>
  </si>
  <si>
    <t>Recognized?</t>
  </si>
  <si>
    <t>testbench generated</t>
  </si>
  <si>
    <t>Simulation ran without error</t>
  </si>
  <si>
    <t>no. of error</t>
  </si>
  <si>
    <t>no. of warnings</t>
  </si>
  <si>
    <t>No. of Lines of code</t>
  </si>
  <si>
    <t>satement changed</t>
  </si>
  <si>
    <t>No. of test stimuli generated</t>
  </si>
  <si>
    <t>No. operation covered</t>
  </si>
  <si>
    <t>No. of Operation in ref Design</t>
  </si>
  <si>
    <t>icorrect test stimuli</t>
  </si>
  <si>
    <t>chatGPT 3.5</t>
  </si>
  <si>
    <t>Full Adder</t>
  </si>
  <si>
    <t>y</t>
  </si>
  <si>
    <t>Accumulator</t>
  </si>
  <si>
    <t>counter</t>
  </si>
  <si>
    <t>multiplier</t>
  </si>
  <si>
    <t>n</t>
  </si>
  <si>
    <t>mux</t>
  </si>
  <si>
    <t>demux</t>
  </si>
  <si>
    <t>encoder</t>
  </si>
  <si>
    <t>decoder</t>
  </si>
  <si>
    <t>register</t>
  </si>
  <si>
    <t>shift register</t>
  </si>
  <si>
    <t>alu</t>
  </si>
  <si>
    <t>ram</t>
  </si>
  <si>
    <t>cpu</t>
  </si>
  <si>
    <t>chatGPT 4.0</t>
  </si>
  <si>
    <t>Gemini</t>
  </si>
  <si>
    <t>codellama</t>
  </si>
  <si>
    <t>LLMs</t>
  </si>
  <si>
    <t>Number of test bench ran without any error</t>
  </si>
  <si>
    <t>Success rate</t>
  </si>
  <si>
    <t>Chat GPT 3.5</t>
  </si>
  <si>
    <t>Chat GPT4</t>
  </si>
  <si>
    <t>Codellama 13B</t>
  </si>
  <si>
    <t>No. of operations covered</t>
  </si>
  <si>
    <t>Coverage  rate</t>
  </si>
  <si>
    <t>No. of Statement Chaged</t>
  </si>
  <si>
    <t>% Statement Required Changes</t>
  </si>
  <si>
    <t>No. of correct test stimuli</t>
  </si>
  <si>
    <t>%</t>
  </si>
  <si>
    <t>No Name , regonized?</t>
  </si>
  <si>
    <t>No. of fault in ref.</t>
  </si>
  <si>
    <t>No. of Fault Detected</t>
  </si>
  <si>
    <t>Prompt requied</t>
  </si>
  <si>
    <t>No. of faults detected</t>
  </si>
  <si>
    <t>% of faults detected</t>
  </si>
  <si>
    <t>Chat GPT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</si>
</sst>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/>
    <font>
      <b/>
      <sz val="11.0"/>
      <color rgb="FF000000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left" readingOrder="0" shrinkToFit="0" vertical="center" wrapText="0"/>
    </xf>
    <xf borderId="1" fillId="0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3" numFmtId="0" xfId="0" applyBorder="1" applyFont="1"/>
    <xf borderId="7" fillId="0" fontId="3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12" fillId="0" fontId="2" numFmtId="2" xfId="0" applyAlignment="1" applyBorder="1" applyFont="1" applyNumberForma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2" numFmtId="2" xfId="0" applyAlignment="1" applyBorder="1" applyFont="1" applyNumberForma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2" fillId="0" fontId="2" numFmtId="4" xfId="0" applyAlignment="1" applyBorder="1" applyFont="1" applyNumberFormat="1">
      <alignment horizontal="left" readingOrder="0" vertical="center"/>
    </xf>
    <xf borderId="0" fillId="0" fontId="2" numFmtId="1" xfId="0" applyAlignment="1" applyFont="1" applyNumberFormat="1">
      <alignment horizontal="left" readingOrder="0" shrinkToFit="0" vertical="center" wrapText="1"/>
    </xf>
    <xf borderId="3" fillId="0" fontId="2" numFmtId="4" xfId="0" applyAlignment="1" applyBorder="1" applyFont="1" applyNumberFormat="1">
      <alignment horizontal="left" vertical="center"/>
    </xf>
    <xf borderId="0" fillId="0" fontId="2" numFmtId="1" xfId="0" applyAlignment="1" applyFont="1" applyNumberFormat="1">
      <alignment horizontal="left" shrinkToFit="0" vertical="center" wrapText="1"/>
    </xf>
    <xf borderId="14" fillId="0" fontId="2" numFmtId="1" xfId="0" applyAlignment="1" applyBorder="1" applyFont="1" applyNumberFormat="1">
      <alignment horizontal="left" shrinkToFit="0" vertical="center" wrapText="1"/>
    </xf>
    <xf borderId="4" fillId="0" fontId="2" numFmtId="4" xfId="0" applyAlignment="1" applyBorder="1" applyFont="1" applyNumberFormat="1">
      <alignment horizontal="left" vertical="center"/>
    </xf>
    <xf borderId="0" fillId="0" fontId="2" numFmtId="2" xfId="0" applyAlignment="1" applyFont="1" applyNumberFormat="1">
      <alignment horizontal="left" vertical="center"/>
    </xf>
    <xf borderId="5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1"/>
    </xf>
    <xf borderId="1" fillId="0" fontId="1" numFmtId="2" xfId="0" applyAlignment="1" applyBorder="1" applyFont="1" applyNumberFormat="1">
      <alignment horizontal="left"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4" width="11.88"/>
    <col customWidth="1" min="5" max="5" width="11.25"/>
    <col customWidth="1" min="6" max="6" width="10.5"/>
    <col customWidth="1" min="7" max="7" width="11.5"/>
    <col customWidth="1" min="8" max="8" width="12.38"/>
    <col customWidth="1" min="10" max="10" width="12.88"/>
    <col customWidth="1" min="11" max="11" width="11.38"/>
    <col customWidth="1" min="12" max="12" width="10.75"/>
    <col customWidth="1" min="13" max="13" width="14.5"/>
    <col customWidth="1" min="14" max="14" width="38.0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 t="s">
        <v>13</v>
      </c>
      <c r="B2" s="4" t="s">
        <v>14</v>
      </c>
      <c r="C2" s="4" t="s">
        <v>15</v>
      </c>
      <c r="D2" s="4" t="s">
        <v>15</v>
      </c>
      <c r="E2" s="4" t="s">
        <v>15</v>
      </c>
      <c r="F2" s="4">
        <v>0.0</v>
      </c>
      <c r="G2" s="4">
        <v>0.0</v>
      </c>
      <c r="H2" s="4">
        <v>41.0</v>
      </c>
      <c r="I2" s="4">
        <v>0.0</v>
      </c>
      <c r="J2" s="4">
        <v>3.0</v>
      </c>
      <c r="K2" s="4">
        <v>3.0</v>
      </c>
      <c r="L2" s="4">
        <v>3.0</v>
      </c>
      <c r="M2" s="4">
        <v>0.0</v>
      </c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7"/>
      <c r="B3" s="4" t="s">
        <v>16</v>
      </c>
      <c r="C3" s="4" t="s">
        <v>15</v>
      </c>
      <c r="D3" s="4" t="s">
        <v>15</v>
      </c>
      <c r="E3" s="4" t="s">
        <v>15</v>
      </c>
      <c r="F3" s="4">
        <v>0.0</v>
      </c>
      <c r="G3" s="4">
        <v>0.0</v>
      </c>
      <c r="H3" s="4">
        <v>55.0</v>
      </c>
      <c r="I3" s="4">
        <v>0.0</v>
      </c>
      <c r="J3" s="4">
        <v>2.0</v>
      </c>
      <c r="K3" s="4">
        <v>1.0</v>
      </c>
      <c r="L3" s="4">
        <v>1.0</v>
      </c>
      <c r="M3" s="4">
        <v>0.0</v>
      </c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7"/>
      <c r="B4" s="4" t="s">
        <v>17</v>
      </c>
      <c r="C4" s="4" t="s">
        <v>15</v>
      </c>
      <c r="D4" s="4" t="s">
        <v>15</v>
      </c>
      <c r="E4" s="4" t="s">
        <v>15</v>
      </c>
      <c r="F4" s="4">
        <v>0.0</v>
      </c>
      <c r="G4" s="4">
        <v>0.0</v>
      </c>
      <c r="H4" s="4">
        <v>36.0</v>
      </c>
      <c r="I4" s="4">
        <v>0.0</v>
      </c>
      <c r="J4" s="4">
        <v>1.0</v>
      </c>
      <c r="K4" s="4">
        <v>1.0</v>
      </c>
      <c r="L4" s="4">
        <v>1.0</v>
      </c>
      <c r="M4" s="4">
        <v>0.0</v>
      </c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7"/>
      <c r="B5" s="4" t="s">
        <v>18</v>
      </c>
      <c r="C5" s="4" t="s">
        <v>15</v>
      </c>
      <c r="D5" s="4" t="s">
        <v>15</v>
      </c>
      <c r="E5" s="4" t="s">
        <v>19</v>
      </c>
      <c r="F5" s="4">
        <v>2.0</v>
      </c>
      <c r="G5" s="4">
        <v>0.0</v>
      </c>
      <c r="H5" s="4">
        <v>37.0</v>
      </c>
      <c r="I5" s="4">
        <v>2.0</v>
      </c>
      <c r="J5" s="4">
        <v>2.0</v>
      </c>
      <c r="K5" s="4">
        <v>1.0</v>
      </c>
      <c r="L5" s="4">
        <v>1.0</v>
      </c>
      <c r="M5" s="4">
        <v>0.0</v>
      </c>
      <c r="N5" s="1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7"/>
      <c r="B6" s="4" t="s">
        <v>20</v>
      </c>
      <c r="C6" s="4" t="s">
        <v>15</v>
      </c>
      <c r="D6" s="4" t="s">
        <v>15</v>
      </c>
      <c r="E6" s="4" t="s">
        <v>15</v>
      </c>
      <c r="F6" s="4">
        <v>0.0</v>
      </c>
      <c r="G6" s="4">
        <v>0.0</v>
      </c>
      <c r="H6" s="4">
        <v>33.0</v>
      </c>
      <c r="I6" s="4">
        <v>0.0</v>
      </c>
      <c r="J6" s="4">
        <v>2.0</v>
      </c>
      <c r="K6" s="4">
        <v>2.0</v>
      </c>
      <c r="L6" s="4">
        <v>8.0</v>
      </c>
      <c r="M6" s="4">
        <v>0.0</v>
      </c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7"/>
      <c r="B7" s="4" t="s">
        <v>21</v>
      </c>
      <c r="C7" s="4" t="s">
        <v>15</v>
      </c>
      <c r="D7" s="4" t="s">
        <v>15</v>
      </c>
      <c r="E7" s="4" t="s">
        <v>15</v>
      </c>
      <c r="F7" s="4">
        <v>0.0</v>
      </c>
      <c r="G7" s="4">
        <v>0.0</v>
      </c>
      <c r="H7" s="4">
        <v>31.0</v>
      </c>
      <c r="I7" s="4">
        <v>0.0</v>
      </c>
      <c r="J7" s="4">
        <v>3.0</v>
      </c>
      <c r="K7" s="4">
        <v>3.0</v>
      </c>
      <c r="L7" s="4">
        <v>8.0</v>
      </c>
      <c r="M7" s="4">
        <v>0.0</v>
      </c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7"/>
      <c r="B8" s="4" t="s">
        <v>22</v>
      </c>
      <c r="C8" s="4" t="s">
        <v>15</v>
      </c>
      <c r="D8" s="4" t="s">
        <v>15</v>
      </c>
      <c r="E8" s="4" t="s">
        <v>15</v>
      </c>
      <c r="F8" s="4">
        <v>0.0</v>
      </c>
      <c r="G8" s="4">
        <v>0.0</v>
      </c>
      <c r="H8" s="4">
        <v>35.0</v>
      </c>
      <c r="I8" s="4">
        <v>0.0</v>
      </c>
      <c r="J8" s="4">
        <v>2.0</v>
      </c>
      <c r="K8" s="4">
        <v>2.0</v>
      </c>
      <c r="L8" s="4">
        <v>8.0</v>
      </c>
      <c r="M8" s="4">
        <v>0.0</v>
      </c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7"/>
      <c r="B9" s="4" t="s">
        <v>23</v>
      </c>
      <c r="C9" s="4" t="s">
        <v>15</v>
      </c>
      <c r="D9" s="4" t="s">
        <v>15</v>
      </c>
      <c r="E9" s="4" t="s">
        <v>15</v>
      </c>
      <c r="F9" s="4">
        <v>0.0</v>
      </c>
      <c r="G9" s="4">
        <v>0.0</v>
      </c>
      <c r="H9" s="4">
        <v>24.0</v>
      </c>
      <c r="I9" s="4">
        <v>0.0</v>
      </c>
      <c r="J9" s="4">
        <v>2.0</v>
      </c>
      <c r="K9" s="4">
        <v>2.0</v>
      </c>
      <c r="L9" s="4">
        <v>8.0</v>
      </c>
      <c r="M9" s="4">
        <v>0.0</v>
      </c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7"/>
      <c r="B10" s="4" t="s">
        <v>24</v>
      </c>
      <c r="C10" s="4" t="s">
        <v>15</v>
      </c>
      <c r="D10" s="4" t="s">
        <v>15</v>
      </c>
      <c r="E10" s="4" t="s">
        <v>15</v>
      </c>
      <c r="F10" s="4">
        <v>0.0</v>
      </c>
      <c r="G10" s="4">
        <v>0.0</v>
      </c>
      <c r="H10" s="4">
        <v>47.0</v>
      </c>
      <c r="I10" s="4">
        <v>0.0</v>
      </c>
      <c r="J10" s="4">
        <v>2.0</v>
      </c>
      <c r="K10" s="4">
        <v>1.0</v>
      </c>
      <c r="L10" s="4">
        <v>1.0</v>
      </c>
      <c r="M10" s="4">
        <v>0.0</v>
      </c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7"/>
      <c r="B11" s="4" t="s">
        <v>25</v>
      </c>
      <c r="C11" s="4" t="s">
        <v>15</v>
      </c>
      <c r="D11" s="4" t="s">
        <v>15</v>
      </c>
      <c r="E11" s="4" t="s">
        <v>19</v>
      </c>
      <c r="F11" s="4">
        <v>2.0</v>
      </c>
      <c r="G11" s="4">
        <v>0.0</v>
      </c>
      <c r="H11" s="4">
        <v>57.0</v>
      </c>
      <c r="I11" s="4">
        <v>1.0</v>
      </c>
      <c r="J11" s="4">
        <v>3.0</v>
      </c>
      <c r="K11" s="4">
        <v>1.0</v>
      </c>
      <c r="L11" s="4">
        <v>1.0</v>
      </c>
      <c r="M11" s="4">
        <v>0.0</v>
      </c>
      <c r="N11" s="1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7"/>
      <c r="B12" s="4" t="s">
        <v>26</v>
      </c>
      <c r="C12" s="4" t="s">
        <v>15</v>
      </c>
      <c r="D12" s="4" t="s">
        <v>15</v>
      </c>
      <c r="E12" s="4" t="s">
        <v>19</v>
      </c>
      <c r="F12" s="4">
        <v>3.0</v>
      </c>
      <c r="G12" s="4">
        <v>0.0</v>
      </c>
      <c r="H12" s="4">
        <v>67.0</v>
      </c>
      <c r="I12" s="4">
        <v>3.0</v>
      </c>
      <c r="J12" s="4">
        <v>16.0</v>
      </c>
      <c r="K12" s="4">
        <v>16.0</v>
      </c>
      <c r="L12" s="4">
        <v>16.0</v>
      </c>
      <c r="M12" s="4">
        <v>0.0</v>
      </c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7"/>
      <c r="B13" s="4" t="s">
        <v>27</v>
      </c>
      <c r="C13" s="4" t="s">
        <v>15</v>
      </c>
      <c r="D13" s="4" t="s">
        <v>15</v>
      </c>
      <c r="E13" s="4" t="s">
        <v>19</v>
      </c>
      <c r="F13" s="4">
        <v>1.0</v>
      </c>
      <c r="G13" s="4">
        <v>0.0</v>
      </c>
      <c r="H13" s="4">
        <v>53.0</v>
      </c>
      <c r="I13" s="4">
        <v>1.0</v>
      </c>
      <c r="J13" s="4">
        <v>3.0</v>
      </c>
      <c r="K13" s="4">
        <v>2.0</v>
      </c>
      <c r="L13" s="4">
        <v>2.0</v>
      </c>
      <c r="M13" s="4">
        <v>0.0</v>
      </c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7"/>
      <c r="B14" s="4" t="s">
        <v>28</v>
      </c>
      <c r="C14" s="4" t="s">
        <v>15</v>
      </c>
      <c r="D14" s="4" t="s">
        <v>15</v>
      </c>
      <c r="E14" s="4" t="s">
        <v>15</v>
      </c>
      <c r="F14" s="4">
        <v>0.0</v>
      </c>
      <c r="G14" s="4">
        <v>0.0</v>
      </c>
      <c r="H14" s="4">
        <v>44.0</v>
      </c>
      <c r="I14" s="4">
        <v>0.0</v>
      </c>
      <c r="J14" s="4">
        <v>1.0</v>
      </c>
      <c r="K14" s="4">
        <v>6.0</v>
      </c>
      <c r="L14" s="4">
        <v>6.0</v>
      </c>
      <c r="M14" s="4">
        <v>0.0</v>
      </c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8"/>
      <c r="B15" s="9"/>
      <c r="C15" s="10"/>
      <c r="D15" s="10"/>
      <c r="E15" s="10">
        <f>COUNTIF(E2:E14,"=y")</f>
        <v>9</v>
      </c>
      <c r="F15" s="10">
        <f>SUM(F2:F14)</f>
        <v>8</v>
      </c>
      <c r="G15" s="10"/>
      <c r="H15" s="10">
        <f t="shared" ref="H15:M15" si="1">SUM(H2:H14)</f>
        <v>560</v>
      </c>
      <c r="I15" s="10">
        <f t="shared" si="1"/>
        <v>7</v>
      </c>
      <c r="J15" s="10">
        <f t="shared" si="1"/>
        <v>42</v>
      </c>
      <c r="K15" s="10">
        <f t="shared" si="1"/>
        <v>41</v>
      </c>
      <c r="L15" s="10">
        <f t="shared" si="1"/>
        <v>64</v>
      </c>
      <c r="M15" s="11">
        <f t="shared" si="1"/>
        <v>0</v>
      </c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4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3" t="s">
        <v>29</v>
      </c>
      <c r="B17" s="4" t="s">
        <v>14</v>
      </c>
      <c r="C17" s="4" t="s">
        <v>15</v>
      </c>
      <c r="D17" s="4" t="s">
        <v>15</v>
      </c>
      <c r="E17" s="4" t="s">
        <v>15</v>
      </c>
      <c r="F17" s="4">
        <v>0.0</v>
      </c>
      <c r="G17" s="4">
        <v>0.0</v>
      </c>
      <c r="H17" s="4">
        <v>42.0</v>
      </c>
      <c r="I17" s="4">
        <v>0.0</v>
      </c>
      <c r="J17" s="4">
        <v>5.0</v>
      </c>
      <c r="K17" s="4">
        <v>3.0</v>
      </c>
      <c r="L17" s="4">
        <v>3.0</v>
      </c>
      <c r="M17" s="1">
        <v>0.0</v>
      </c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7"/>
      <c r="B18" s="4" t="s">
        <v>16</v>
      </c>
      <c r="C18" s="4" t="s">
        <v>15</v>
      </c>
      <c r="D18" s="4" t="s">
        <v>15</v>
      </c>
      <c r="E18" s="4" t="s">
        <v>15</v>
      </c>
      <c r="F18" s="4">
        <v>0.0</v>
      </c>
      <c r="G18" s="4">
        <v>0.0</v>
      </c>
      <c r="H18" s="4">
        <v>48.0</v>
      </c>
      <c r="I18" s="4">
        <v>0.0</v>
      </c>
      <c r="J18" s="4">
        <v>1.0</v>
      </c>
      <c r="K18" s="4">
        <v>1.0</v>
      </c>
      <c r="L18" s="4">
        <v>1.0</v>
      </c>
      <c r="M18" s="1">
        <v>0.0</v>
      </c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7"/>
      <c r="B19" s="4" t="s">
        <v>17</v>
      </c>
      <c r="C19" s="4" t="s">
        <v>15</v>
      </c>
      <c r="D19" s="4" t="s">
        <v>15</v>
      </c>
      <c r="E19" s="4" t="s">
        <v>15</v>
      </c>
      <c r="F19" s="4">
        <v>0.0</v>
      </c>
      <c r="G19" s="4">
        <v>0.0</v>
      </c>
      <c r="H19" s="4">
        <v>38.0</v>
      </c>
      <c r="I19" s="4">
        <v>0.0</v>
      </c>
      <c r="J19" s="4">
        <v>1.0</v>
      </c>
      <c r="K19" s="4">
        <v>1.0</v>
      </c>
      <c r="L19" s="4">
        <v>1.0</v>
      </c>
      <c r="M19" s="1">
        <v>0.0</v>
      </c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7"/>
      <c r="B20" s="4" t="s">
        <v>18</v>
      </c>
      <c r="C20" s="4" t="s">
        <v>15</v>
      </c>
      <c r="D20" s="4" t="s">
        <v>15</v>
      </c>
      <c r="E20" s="4" t="s">
        <v>15</v>
      </c>
      <c r="F20" s="4">
        <v>0.0</v>
      </c>
      <c r="G20" s="4">
        <v>0.0</v>
      </c>
      <c r="H20" s="4">
        <v>35.0</v>
      </c>
      <c r="I20" s="4">
        <v>0.0</v>
      </c>
      <c r="J20" s="4">
        <v>2.0</v>
      </c>
      <c r="K20" s="4">
        <v>1.0</v>
      </c>
      <c r="L20" s="4">
        <v>1.0</v>
      </c>
      <c r="M20" s="1">
        <v>0.0</v>
      </c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7"/>
      <c r="B21" s="4" t="s">
        <v>20</v>
      </c>
      <c r="C21" s="4" t="s">
        <v>15</v>
      </c>
      <c r="D21" s="4" t="s">
        <v>15</v>
      </c>
      <c r="E21" s="4" t="s">
        <v>19</v>
      </c>
      <c r="F21" s="4">
        <v>1.0</v>
      </c>
      <c r="G21" s="4">
        <v>0.0</v>
      </c>
      <c r="H21" s="4">
        <v>38.0</v>
      </c>
      <c r="I21" s="4">
        <v>1.0</v>
      </c>
      <c r="J21" s="4">
        <v>8.0</v>
      </c>
      <c r="K21" s="4">
        <v>8.0</v>
      </c>
      <c r="L21" s="4">
        <v>8.0</v>
      </c>
      <c r="M21" s="1">
        <v>0.0</v>
      </c>
      <c r="N21" s="1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7"/>
      <c r="B22" s="4" t="s">
        <v>21</v>
      </c>
      <c r="C22" s="4" t="s">
        <v>15</v>
      </c>
      <c r="D22" s="4" t="s">
        <v>15</v>
      </c>
      <c r="E22" s="4" t="s">
        <v>15</v>
      </c>
      <c r="F22" s="4">
        <v>0.0</v>
      </c>
      <c r="G22" s="4">
        <v>0.0</v>
      </c>
      <c r="H22" s="4">
        <v>45.0</v>
      </c>
      <c r="I22" s="4">
        <v>0.0</v>
      </c>
      <c r="J22" s="4">
        <v>8.0</v>
      </c>
      <c r="K22" s="4">
        <v>8.0</v>
      </c>
      <c r="L22" s="4">
        <v>8.0</v>
      </c>
      <c r="M22" s="1">
        <v>0.0</v>
      </c>
      <c r="N22" s="1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7"/>
      <c r="B23" s="4" t="s">
        <v>22</v>
      </c>
      <c r="C23" s="4" t="s">
        <v>15</v>
      </c>
      <c r="D23" s="4" t="s">
        <v>15</v>
      </c>
      <c r="E23" s="4" t="s">
        <v>15</v>
      </c>
      <c r="F23" s="4">
        <v>0.0</v>
      </c>
      <c r="G23" s="4">
        <v>0.0</v>
      </c>
      <c r="H23" s="4">
        <v>24.0</v>
      </c>
      <c r="I23" s="4">
        <v>0.0</v>
      </c>
      <c r="J23" s="4">
        <v>2.0</v>
      </c>
      <c r="K23" s="4">
        <v>2.0</v>
      </c>
      <c r="L23" s="4">
        <v>8.0</v>
      </c>
      <c r="M23" s="1">
        <v>0.0</v>
      </c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7"/>
      <c r="B24" s="4" t="s">
        <v>23</v>
      </c>
      <c r="C24" s="4" t="s">
        <v>15</v>
      </c>
      <c r="D24" s="4" t="s">
        <v>15</v>
      </c>
      <c r="E24" s="4" t="s">
        <v>15</v>
      </c>
      <c r="F24" s="4">
        <v>0.0</v>
      </c>
      <c r="G24" s="4">
        <v>1.0</v>
      </c>
      <c r="H24" s="4">
        <v>24.0</v>
      </c>
      <c r="I24" s="4">
        <v>1.0</v>
      </c>
      <c r="J24" s="4">
        <v>8.0</v>
      </c>
      <c r="K24" s="4">
        <v>8.0</v>
      </c>
      <c r="L24" s="4">
        <v>8.0</v>
      </c>
      <c r="M24" s="1">
        <v>0.0</v>
      </c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7"/>
      <c r="B25" s="4" t="s">
        <v>24</v>
      </c>
      <c r="C25" s="4" t="s">
        <v>15</v>
      </c>
      <c r="D25" s="4" t="s">
        <v>15</v>
      </c>
      <c r="E25" s="4" t="s">
        <v>15</v>
      </c>
      <c r="F25" s="4">
        <v>0.0</v>
      </c>
      <c r="G25" s="4">
        <v>0.0</v>
      </c>
      <c r="H25" s="4">
        <v>18.0</v>
      </c>
      <c r="I25" s="4">
        <v>3.0</v>
      </c>
      <c r="J25" s="4">
        <v>1.0</v>
      </c>
      <c r="K25" s="4">
        <v>1.0</v>
      </c>
      <c r="L25" s="4">
        <v>1.0</v>
      </c>
      <c r="M25" s="1">
        <v>0.0</v>
      </c>
      <c r="N25" s="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7"/>
      <c r="B26" s="4" t="s">
        <v>25</v>
      </c>
      <c r="C26" s="4" t="s">
        <v>15</v>
      </c>
      <c r="D26" s="4" t="s">
        <v>15</v>
      </c>
      <c r="E26" s="4" t="s">
        <v>15</v>
      </c>
      <c r="F26" s="4">
        <v>0.0</v>
      </c>
      <c r="G26" s="4">
        <v>8.0</v>
      </c>
      <c r="H26" s="4">
        <v>54.0</v>
      </c>
      <c r="I26" s="4">
        <v>8.0</v>
      </c>
      <c r="J26" s="4">
        <v>8.0</v>
      </c>
      <c r="K26" s="4">
        <v>1.0</v>
      </c>
      <c r="L26" s="4">
        <v>1.0</v>
      </c>
      <c r="M26" s="1">
        <v>4.0</v>
      </c>
      <c r="N26" s="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7"/>
      <c r="B27" s="4" t="s">
        <v>26</v>
      </c>
      <c r="C27" s="4" t="s">
        <v>15</v>
      </c>
      <c r="D27" s="4" t="s">
        <v>15</v>
      </c>
      <c r="E27" s="4" t="s">
        <v>15</v>
      </c>
      <c r="F27" s="4">
        <v>0.0</v>
      </c>
      <c r="G27" s="4">
        <v>0.0</v>
      </c>
      <c r="H27" s="4">
        <v>45.0</v>
      </c>
      <c r="I27" s="4">
        <v>0.0</v>
      </c>
      <c r="J27" s="4">
        <v>4.0</v>
      </c>
      <c r="K27" s="4">
        <v>4.0</v>
      </c>
      <c r="L27" s="4">
        <v>16.0</v>
      </c>
      <c r="M27" s="1">
        <v>0.0</v>
      </c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7"/>
      <c r="B28" s="4" t="s">
        <v>27</v>
      </c>
      <c r="C28" s="4" t="s">
        <v>15</v>
      </c>
      <c r="D28" s="4" t="s">
        <v>15</v>
      </c>
      <c r="E28" s="4" t="s">
        <v>15</v>
      </c>
      <c r="F28" s="4">
        <v>0.0</v>
      </c>
      <c r="G28" s="4">
        <v>0.0</v>
      </c>
      <c r="H28" s="4">
        <v>46.0</v>
      </c>
      <c r="I28" s="4">
        <v>0.0</v>
      </c>
      <c r="J28" s="4">
        <v>3.0</v>
      </c>
      <c r="K28" s="4">
        <v>2.0</v>
      </c>
      <c r="L28" s="4">
        <v>2.0</v>
      </c>
      <c r="M28" s="1">
        <v>0.0</v>
      </c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7"/>
      <c r="B29" s="4" t="s">
        <v>28</v>
      </c>
      <c r="C29" s="4" t="s">
        <v>15</v>
      </c>
      <c r="D29" s="4" t="s">
        <v>15</v>
      </c>
      <c r="E29" s="4" t="s">
        <v>15</v>
      </c>
      <c r="F29" s="4">
        <v>0.0</v>
      </c>
      <c r="G29" s="4">
        <v>0.0</v>
      </c>
      <c r="H29" s="4">
        <v>42.0</v>
      </c>
      <c r="I29" s="4">
        <v>0.0</v>
      </c>
      <c r="J29" s="4">
        <v>1.0</v>
      </c>
      <c r="K29" s="4">
        <v>6.0</v>
      </c>
      <c r="L29" s="4">
        <v>6.0</v>
      </c>
      <c r="M29" s="1">
        <v>0.0</v>
      </c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8"/>
      <c r="B30" s="4"/>
      <c r="C30" s="10"/>
      <c r="D30" s="10"/>
      <c r="E30" s="10">
        <f>COUNTIF(E17:E29,"=y")</f>
        <v>12</v>
      </c>
      <c r="F30" s="10">
        <f>SUM(F17:F29)</f>
        <v>1</v>
      </c>
      <c r="G30" s="10"/>
      <c r="H30" s="10">
        <f t="shared" ref="H30:M30" si="2">SUM(H17:H29)</f>
        <v>499</v>
      </c>
      <c r="I30" s="10">
        <f t="shared" si="2"/>
        <v>13</v>
      </c>
      <c r="J30" s="10">
        <f t="shared" si="2"/>
        <v>52</v>
      </c>
      <c r="K30" s="10">
        <f t="shared" si="2"/>
        <v>46</v>
      </c>
      <c r="L30" s="10">
        <f t="shared" si="2"/>
        <v>64</v>
      </c>
      <c r="M30" s="15">
        <f t="shared" si="2"/>
        <v>4</v>
      </c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4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4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3" t="s">
        <v>30</v>
      </c>
      <c r="B32" s="4" t="s">
        <v>14</v>
      </c>
      <c r="C32" s="4" t="s">
        <v>15</v>
      </c>
      <c r="D32" s="4" t="s">
        <v>15</v>
      </c>
      <c r="E32" s="4" t="s">
        <v>19</v>
      </c>
      <c r="F32" s="4">
        <v>25.0</v>
      </c>
      <c r="G32" s="4">
        <v>0.0</v>
      </c>
      <c r="H32" s="4">
        <v>62.0</v>
      </c>
      <c r="I32" s="4">
        <v>15.0</v>
      </c>
      <c r="J32" s="4">
        <v>6.0</v>
      </c>
      <c r="K32" s="4">
        <v>3.0</v>
      </c>
      <c r="L32" s="4">
        <v>3.0</v>
      </c>
      <c r="M32" s="1">
        <v>0.0</v>
      </c>
      <c r="N32" s="1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7"/>
      <c r="B33" s="4" t="s">
        <v>16</v>
      </c>
      <c r="C33" s="4" t="s">
        <v>15</v>
      </c>
      <c r="D33" s="4" t="s">
        <v>15</v>
      </c>
      <c r="E33" s="4" t="s">
        <v>15</v>
      </c>
      <c r="F33" s="4">
        <v>0.0</v>
      </c>
      <c r="G33" s="4">
        <v>0.0</v>
      </c>
      <c r="H33" s="4">
        <v>60.0</v>
      </c>
      <c r="I33" s="4">
        <v>0.0</v>
      </c>
      <c r="J33" s="4">
        <v>4.0</v>
      </c>
      <c r="K33" s="4">
        <v>1.0</v>
      </c>
      <c r="L33" s="4">
        <v>1.0</v>
      </c>
      <c r="M33" s="1">
        <v>0.0</v>
      </c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7"/>
      <c r="B34" s="4" t="s">
        <v>17</v>
      </c>
      <c r="C34" s="4" t="s">
        <v>15</v>
      </c>
      <c r="D34" s="4" t="s">
        <v>15</v>
      </c>
      <c r="E34" s="4" t="s">
        <v>19</v>
      </c>
      <c r="F34" s="4">
        <v>2.0</v>
      </c>
      <c r="G34" s="4">
        <v>0.0</v>
      </c>
      <c r="H34" s="4">
        <v>42.0</v>
      </c>
      <c r="I34" s="4">
        <v>2.0</v>
      </c>
      <c r="J34" s="4">
        <v>1.0</v>
      </c>
      <c r="K34" s="4">
        <v>1.0</v>
      </c>
      <c r="L34" s="4">
        <v>1.0</v>
      </c>
      <c r="M34" s="1">
        <v>0.0</v>
      </c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7"/>
      <c r="B35" s="4" t="s">
        <v>18</v>
      </c>
      <c r="C35" s="4" t="s">
        <v>15</v>
      </c>
      <c r="D35" s="4" t="s">
        <v>15</v>
      </c>
      <c r="E35" s="4" t="s">
        <v>19</v>
      </c>
      <c r="F35" s="4">
        <v>7.0</v>
      </c>
      <c r="G35" s="4">
        <v>0.0</v>
      </c>
      <c r="H35" s="4">
        <v>34.0</v>
      </c>
      <c r="I35" s="4">
        <v>2.0</v>
      </c>
      <c r="J35" s="4">
        <v>2.0</v>
      </c>
      <c r="K35" s="4">
        <v>1.0</v>
      </c>
      <c r="L35" s="4">
        <v>1.0</v>
      </c>
      <c r="M35" s="1">
        <v>4.0</v>
      </c>
      <c r="N35" s="1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7"/>
      <c r="B36" s="4" t="s">
        <v>20</v>
      </c>
      <c r="C36" s="4" t="s">
        <v>15</v>
      </c>
      <c r="D36" s="4" t="s">
        <v>15</v>
      </c>
      <c r="E36" s="4" t="s">
        <v>15</v>
      </c>
      <c r="F36" s="4">
        <v>0.0</v>
      </c>
      <c r="G36" s="4">
        <v>0.0</v>
      </c>
      <c r="H36" s="4">
        <v>55.0</v>
      </c>
      <c r="I36" s="4">
        <v>0.0</v>
      </c>
      <c r="J36" s="4">
        <v>8.0</v>
      </c>
      <c r="K36" s="4">
        <v>8.0</v>
      </c>
      <c r="L36" s="4">
        <v>8.0</v>
      </c>
      <c r="M36" s="1">
        <v>0.0</v>
      </c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7"/>
      <c r="B37" s="4" t="s">
        <v>21</v>
      </c>
      <c r="C37" s="4" t="s">
        <v>15</v>
      </c>
      <c r="D37" s="4" t="s">
        <v>15</v>
      </c>
      <c r="E37" s="4" t="s">
        <v>19</v>
      </c>
      <c r="F37" s="4">
        <v>9.0</v>
      </c>
      <c r="G37" s="4">
        <v>0.0</v>
      </c>
      <c r="H37" s="4">
        <v>55.0</v>
      </c>
      <c r="I37" s="4">
        <v>1.0</v>
      </c>
      <c r="J37" s="4">
        <v>8.0</v>
      </c>
      <c r="K37" s="4">
        <v>8.0</v>
      </c>
      <c r="L37" s="4">
        <v>8.0</v>
      </c>
      <c r="M37" s="1">
        <v>0.0</v>
      </c>
      <c r="N37" s="1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7"/>
      <c r="B38" s="4" t="s">
        <v>22</v>
      </c>
      <c r="C38" s="4" t="s">
        <v>15</v>
      </c>
      <c r="D38" s="4" t="s">
        <v>15</v>
      </c>
      <c r="E38" s="4" t="s">
        <v>19</v>
      </c>
      <c r="F38" s="4">
        <v>1.0</v>
      </c>
      <c r="G38" s="4">
        <v>7.0</v>
      </c>
      <c r="H38" s="4">
        <v>47.0</v>
      </c>
      <c r="I38" s="4">
        <v>8.0</v>
      </c>
      <c r="J38" s="4">
        <v>8.0</v>
      </c>
      <c r="K38" s="4">
        <v>8.0</v>
      </c>
      <c r="L38" s="4">
        <v>8.0</v>
      </c>
      <c r="M38" s="1">
        <v>6.0</v>
      </c>
      <c r="N38" s="1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7"/>
      <c r="B39" s="4" t="s">
        <v>23</v>
      </c>
      <c r="C39" s="4" t="s">
        <v>15</v>
      </c>
      <c r="D39" s="4" t="s">
        <v>15</v>
      </c>
      <c r="E39" s="4" t="s">
        <v>15</v>
      </c>
      <c r="F39" s="4">
        <v>0.0</v>
      </c>
      <c r="G39" s="4">
        <v>9.0</v>
      </c>
      <c r="H39" s="4">
        <v>31.0</v>
      </c>
      <c r="I39" s="4">
        <v>9.0</v>
      </c>
      <c r="J39" s="4">
        <v>9.0</v>
      </c>
      <c r="K39" s="4">
        <v>8.0</v>
      </c>
      <c r="L39" s="4">
        <v>8.0</v>
      </c>
      <c r="M39" s="1">
        <v>0.0</v>
      </c>
      <c r="N39" s="1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7"/>
      <c r="B40" s="4" t="s">
        <v>24</v>
      </c>
      <c r="C40" s="4" t="s">
        <v>15</v>
      </c>
      <c r="D40" s="4" t="s">
        <v>15</v>
      </c>
      <c r="E40" s="4" t="s">
        <v>19</v>
      </c>
      <c r="F40" s="4">
        <v>3.0</v>
      </c>
      <c r="G40" s="4">
        <v>0.0</v>
      </c>
      <c r="H40" s="4">
        <v>40.0</v>
      </c>
      <c r="I40" s="4">
        <v>5.0</v>
      </c>
      <c r="J40" s="4">
        <v>3.0</v>
      </c>
      <c r="K40" s="4">
        <v>1.0</v>
      </c>
      <c r="L40" s="4">
        <v>1.0</v>
      </c>
      <c r="M40" s="1">
        <v>0.0</v>
      </c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7"/>
      <c r="B41" s="4" t="s">
        <v>25</v>
      </c>
      <c r="C41" s="4" t="s">
        <v>15</v>
      </c>
      <c r="D41" s="4" t="s">
        <v>15</v>
      </c>
      <c r="E41" s="4" t="s">
        <v>15</v>
      </c>
      <c r="F41" s="4">
        <v>0.0</v>
      </c>
      <c r="G41" s="4">
        <v>3.0</v>
      </c>
      <c r="H41" s="4">
        <v>52.0</v>
      </c>
      <c r="I41" s="4">
        <v>3.0</v>
      </c>
      <c r="J41" s="4">
        <v>1.0</v>
      </c>
      <c r="K41" s="4">
        <v>1.0</v>
      </c>
      <c r="L41" s="4">
        <v>1.0</v>
      </c>
      <c r="M41" s="1">
        <v>0.0</v>
      </c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7"/>
      <c r="B42" s="4" t="s">
        <v>26</v>
      </c>
      <c r="C42" s="4" t="s">
        <v>15</v>
      </c>
      <c r="D42" s="4" t="s">
        <v>15</v>
      </c>
      <c r="E42" s="4" t="s">
        <v>19</v>
      </c>
      <c r="F42" s="4">
        <v>10.0</v>
      </c>
      <c r="G42" s="16"/>
      <c r="H42" s="4">
        <v>82.0</v>
      </c>
      <c r="I42" s="4">
        <v>12.0</v>
      </c>
      <c r="J42" s="4">
        <v>7.0</v>
      </c>
      <c r="K42" s="4">
        <v>7.0</v>
      </c>
      <c r="L42" s="4">
        <v>16.0</v>
      </c>
      <c r="M42" s="1">
        <v>0.0</v>
      </c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7"/>
      <c r="B43" s="4" t="s">
        <v>27</v>
      </c>
      <c r="C43" s="4" t="s">
        <v>15</v>
      </c>
      <c r="D43" s="4" t="s">
        <v>15</v>
      </c>
      <c r="E43" s="4" t="s">
        <v>19</v>
      </c>
      <c r="F43" s="4">
        <v>13.0</v>
      </c>
      <c r="G43" s="4">
        <v>0.0</v>
      </c>
      <c r="H43" s="4">
        <v>65.0</v>
      </c>
      <c r="I43" s="4">
        <v>7.0</v>
      </c>
      <c r="J43" s="4">
        <v>3.0</v>
      </c>
      <c r="K43" s="4">
        <v>2.0</v>
      </c>
      <c r="L43" s="4">
        <v>2.0</v>
      </c>
      <c r="M43" s="1">
        <v>0.0</v>
      </c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7"/>
      <c r="B44" s="4" t="s">
        <v>28</v>
      </c>
      <c r="C44" s="4" t="s">
        <v>15</v>
      </c>
      <c r="D44" s="4" t="s">
        <v>15</v>
      </c>
      <c r="E44" s="4" t="s">
        <v>19</v>
      </c>
      <c r="F44" s="4">
        <v>3.0</v>
      </c>
      <c r="G44" s="4">
        <v>0.0</v>
      </c>
      <c r="H44" s="4">
        <v>44.0</v>
      </c>
      <c r="I44" s="4">
        <v>17.0</v>
      </c>
      <c r="J44" s="4">
        <v>1.0</v>
      </c>
      <c r="K44" s="4">
        <v>6.0</v>
      </c>
      <c r="L44" s="4">
        <v>6.0</v>
      </c>
      <c r="M44" s="1">
        <v>0.0</v>
      </c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8"/>
      <c r="B45" s="4"/>
      <c r="C45" s="10"/>
      <c r="D45" s="10"/>
      <c r="E45" s="10">
        <f>COUNTIF(E32:E44,"=y")</f>
        <v>4</v>
      </c>
      <c r="F45" s="10">
        <f>SUM(F32:F44)</f>
        <v>73</v>
      </c>
      <c r="G45" s="10"/>
      <c r="H45" s="10">
        <f t="shared" ref="H45:M45" si="3">SUM(H32:H44)</f>
        <v>669</v>
      </c>
      <c r="I45" s="10">
        <f t="shared" si="3"/>
        <v>81</v>
      </c>
      <c r="J45" s="10">
        <f t="shared" si="3"/>
        <v>61</v>
      </c>
      <c r="K45" s="10">
        <f t="shared" si="3"/>
        <v>55</v>
      </c>
      <c r="L45" s="10">
        <f t="shared" si="3"/>
        <v>64</v>
      </c>
      <c r="M45" s="15">
        <f t="shared" si="3"/>
        <v>10</v>
      </c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4"/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4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3" t="s">
        <v>31</v>
      </c>
      <c r="B47" s="4" t="s">
        <v>14</v>
      </c>
      <c r="C47" s="4" t="s">
        <v>15</v>
      </c>
      <c r="D47" s="4" t="s">
        <v>15</v>
      </c>
      <c r="E47" s="4" t="s">
        <v>19</v>
      </c>
      <c r="F47" s="4">
        <v>2.0</v>
      </c>
      <c r="G47" s="4">
        <v>0.0</v>
      </c>
      <c r="H47" s="4">
        <v>31.0</v>
      </c>
      <c r="I47" s="4">
        <v>2.0</v>
      </c>
      <c r="J47" s="4">
        <v>10.0</v>
      </c>
      <c r="K47" s="4">
        <v>3.0</v>
      </c>
      <c r="L47" s="4">
        <v>3.0</v>
      </c>
      <c r="M47" s="1">
        <v>0.0</v>
      </c>
      <c r="N47" s="1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7"/>
      <c r="B48" s="4" t="s">
        <v>16</v>
      </c>
      <c r="C48" s="4" t="s">
        <v>15</v>
      </c>
      <c r="D48" s="4" t="s">
        <v>15</v>
      </c>
      <c r="E48" s="4" t="s">
        <v>15</v>
      </c>
      <c r="F48" s="4">
        <v>0.0</v>
      </c>
      <c r="G48" s="4">
        <v>0.0</v>
      </c>
      <c r="H48" s="4">
        <v>76.0</v>
      </c>
      <c r="I48" s="4">
        <v>5.0</v>
      </c>
      <c r="J48" s="4">
        <v>16.0</v>
      </c>
      <c r="K48" s="4">
        <v>1.0</v>
      </c>
      <c r="L48" s="4">
        <v>1.0</v>
      </c>
      <c r="M48" s="1">
        <v>0.0</v>
      </c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7"/>
      <c r="B49" s="4" t="s">
        <v>17</v>
      </c>
      <c r="C49" s="4" t="s">
        <v>15</v>
      </c>
      <c r="D49" s="4" t="s">
        <v>15</v>
      </c>
      <c r="E49" s="4" t="s">
        <v>19</v>
      </c>
      <c r="F49" s="4">
        <v>4.0</v>
      </c>
      <c r="G49" s="4">
        <v>0.0</v>
      </c>
      <c r="H49" s="4">
        <v>41.0</v>
      </c>
      <c r="I49" s="4">
        <v>10.0</v>
      </c>
      <c r="J49" s="4">
        <v>1.0</v>
      </c>
      <c r="K49" s="4">
        <v>1.0</v>
      </c>
      <c r="L49" s="4">
        <v>1.0</v>
      </c>
      <c r="M49" s="1">
        <v>0.0</v>
      </c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7"/>
      <c r="B50" s="4" t="s">
        <v>18</v>
      </c>
      <c r="C50" s="4" t="s">
        <v>15</v>
      </c>
      <c r="D50" s="4" t="s">
        <v>15</v>
      </c>
      <c r="E50" s="4" t="s">
        <v>15</v>
      </c>
      <c r="F50" s="4">
        <v>0.0</v>
      </c>
      <c r="G50" s="4">
        <v>0.0</v>
      </c>
      <c r="H50" s="4">
        <v>89.0</v>
      </c>
      <c r="I50" s="4">
        <v>16.0</v>
      </c>
      <c r="J50" s="4">
        <v>16.0</v>
      </c>
      <c r="K50" s="4">
        <v>1.0</v>
      </c>
      <c r="L50" s="4">
        <v>1.0</v>
      </c>
      <c r="M50" s="1">
        <v>15.0</v>
      </c>
      <c r="N50" s="1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7"/>
      <c r="B51" s="4" t="s">
        <v>20</v>
      </c>
      <c r="C51" s="4" t="s">
        <v>15</v>
      </c>
      <c r="D51" s="4" t="s">
        <v>15</v>
      </c>
      <c r="E51" s="4" t="s">
        <v>15</v>
      </c>
      <c r="F51" s="4">
        <v>0.0</v>
      </c>
      <c r="G51" s="4">
        <v>0.0</v>
      </c>
      <c r="H51" s="4">
        <v>43.0</v>
      </c>
      <c r="I51" s="4">
        <v>0.0</v>
      </c>
      <c r="J51" s="4">
        <v>8.0</v>
      </c>
      <c r="K51" s="4">
        <v>8.0</v>
      </c>
      <c r="L51" s="4">
        <v>8.0</v>
      </c>
      <c r="M51" s="1">
        <v>0.0</v>
      </c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7"/>
      <c r="B52" s="4" t="s">
        <v>21</v>
      </c>
      <c r="C52" s="4" t="s">
        <v>15</v>
      </c>
      <c r="D52" s="4" t="s">
        <v>15</v>
      </c>
      <c r="E52" s="4" t="s">
        <v>15</v>
      </c>
      <c r="F52" s="4">
        <v>0.0</v>
      </c>
      <c r="G52" s="4">
        <v>7.0</v>
      </c>
      <c r="H52" s="4">
        <v>51.0</v>
      </c>
      <c r="I52" s="4">
        <v>7.0</v>
      </c>
      <c r="J52" s="4">
        <v>8.0</v>
      </c>
      <c r="K52" s="4">
        <v>8.0</v>
      </c>
      <c r="L52" s="4">
        <v>8.0</v>
      </c>
      <c r="M52" s="1">
        <v>3.0</v>
      </c>
      <c r="N52" s="1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7"/>
      <c r="B53" s="4" t="s">
        <v>22</v>
      </c>
      <c r="C53" s="4" t="s">
        <v>15</v>
      </c>
      <c r="D53" s="4" t="s">
        <v>15</v>
      </c>
      <c r="E53" s="4" t="s">
        <v>15</v>
      </c>
      <c r="F53" s="4">
        <v>0.0</v>
      </c>
      <c r="G53" s="4">
        <v>8.0</v>
      </c>
      <c r="H53" s="4">
        <v>42.0</v>
      </c>
      <c r="I53" s="4">
        <v>8.0</v>
      </c>
      <c r="J53" s="4">
        <v>8.0</v>
      </c>
      <c r="K53" s="4">
        <v>8.0</v>
      </c>
      <c r="L53" s="4">
        <v>8.0</v>
      </c>
      <c r="M53" s="1">
        <v>3.0</v>
      </c>
      <c r="N53" s="1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7"/>
      <c r="B54" s="4" t="s">
        <v>23</v>
      </c>
      <c r="C54" s="4" t="s">
        <v>15</v>
      </c>
      <c r="D54" s="4" t="s">
        <v>15</v>
      </c>
      <c r="E54" s="4" t="s">
        <v>15</v>
      </c>
      <c r="F54" s="4">
        <v>0.0</v>
      </c>
      <c r="G54" s="4">
        <v>0.0</v>
      </c>
      <c r="H54" s="4">
        <v>41.0</v>
      </c>
      <c r="I54" s="4">
        <v>0.0</v>
      </c>
      <c r="J54" s="4">
        <v>8.0</v>
      </c>
      <c r="K54" s="4">
        <v>8.0</v>
      </c>
      <c r="L54" s="4">
        <v>8.0</v>
      </c>
      <c r="M54" s="1">
        <v>0.0</v>
      </c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7"/>
      <c r="B55" s="4" t="s">
        <v>24</v>
      </c>
      <c r="C55" s="4" t="s">
        <v>15</v>
      </c>
      <c r="D55" s="4" t="s">
        <v>15</v>
      </c>
      <c r="E55" s="4" t="s">
        <v>15</v>
      </c>
      <c r="F55" s="4">
        <v>0.0</v>
      </c>
      <c r="G55" s="4">
        <v>0.0</v>
      </c>
      <c r="H55" s="4">
        <v>28.0</v>
      </c>
      <c r="I55" s="4">
        <v>0.0</v>
      </c>
      <c r="J55" s="4">
        <v>3.0</v>
      </c>
      <c r="K55" s="4">
        <v>1.0</v>
      </c>
      <c r="L55" s="4">
        <v>1.0</v>
      </c>
      <c r="M55" s="1">
        <v>0.0</v>
      </c>
      <c r="N55" s="1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7"/>
      <c r="B56" s="4" t="s">
        <v>25</v>
      </c>
      <c r="C56" s="4" t="s">
        <v>15</v>
      </c>
      <c r="D56" s="4" t="s">
        <v>15</v>
      </c>
      <c r="E56" s="4" t="s">
        <v>15</v>
      </c>
      <c r="F56" s="4">
        <v>0.0</v>
      </c>
      <c r="G56" s="4">
        <v>0.0</v>
      </c>
      <c r="H56" s="4">
        <v>77.0</v>
      </c>
      <c r="I56" s="4">
        <v>0.0</v>
      </c>
      <c r="J56" s="4">
        <v>8.0</v>
      </c>
      <c r="K56" s="4">
        <v>1.0</v>
      </c>
      <c r="L56" s="4">
        <v>1.0</v>
      </c>
      <c r="M56" s="1">
        <v>0.0</v>
      </c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7"/>
      <c r="B57" s="4" t="s">
        <v>26</v>
      </c>
      <c r="C57" s="4" t="s">
        <v>15</v>
      </c>
      <c r="D57" s="4" t="s">
        <v>15</v>
      </c>
      <c r="E57" s="4" t="s">
        <v>19</v>
      </c>
      <c r="F57" s="4">
        <v>2.0</v>
      </c>
      <c r="G57" s="4">
        <v>0.0</v>
      </c>
      <c r="H57" s="4">
        <v>113.0</v>
      </c>
      <c r="I57" s="4">
        <v>5.0</v>
      </c>
      <c r="J57" s="4">
        <v>16.0</v>
      </c>
      <c r="K57" s="4">
        <v>16.0</v>
      </c>
      <c r="L57" s="4">
        <v>16.0</v>
      </c>
      <c r="M57" s="1">
        <v>0.0</v>
      </c>
      <c r="N57" s="1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7"/>
      <c r="B58" s="4" t="s">
        <v>27</v>
      </c>
      <c r="C58" s="4" t="s">
        <v>15</v>
      </c>
      <c r="D58" s="4" t="s">
        <v>15</v>
      </c>
      <c r="E58" s="4" t="s">
        <v>19</v>
      </c>
      <c r="F58" s="4">
        <v>48.0</v>
      </c>
      <c r="G58" s="4">
        <v>0.0</v>
      </c>
      <c r="H58" s="4">
        <v>180.0</v>
      </c>
      <c r="I58" s="4">
        <v>52.0</v>
      </c>
      <c r="J58" s="4">
        <v>48.0</v>
      </c>
      <c r="K58" s="4">
        <v>1.0</v>
      </c>
      <c r="L58" s="4">
        <v>2.0</v>
      </c>
      <c r="M58" s="1">
        <v>52.0</v>
      </c>
      <c r="N58" s="1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7"/>
      <c r="B59" s="4" t="s">
        <v>28</v>
      </c>
      <c r="C59" s="4" t="s">
        <v>15</v>
      </c>
      <c r="D59" s="4" t="s">
        <v>15</v>
      </c>
      <c r="E59" s="4" t="s">
        <v>15</v>
      </c>
      <c r="F59" s="4">
        <v>0.0</v>
      </c>
      <c r="G59" s="4">
        <v>0.0</v>
      </c>
      <c r="H59" s="4">
        <v>40.0</v>
      </c>
      <c r="I59" s="4">
        <v>0.0</v>
      </c>
      <c r="J59" s="4">
        <v>1.0</v>
      </c>
      <c r="K59" s="4">
        <v>6.0</v>
      </c>
      <c r="L59" s="4">
        <v>6.0</v>
      </c>
      <c r="M59" s="1">
        <v>0.0</v>
      </c>
      <c r="N59" s="1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8"/>
      <c r="B60" s="17"/>
      <c r="C60" s="18"/>
      <c r="D60" s="18"/>
      <c r="E60" s="18">
        <f>COUNTIF(E47:E59,"=y")</f>
        <v>9</v>
      </c>
      <c r="F60" s="18">
        <f>SUM(F47:F59)</f>
        <v>56</v>
      </c>
      <c r="G60" s="18"/>
      <c r="H60" s="18">
        <f t="shared" ref="H60:M60" si="4">SUM(H47:H59)</f>
        <v>852</v>
      </c>
      <c r="I60" s="18">
        <f t="shared" si="4"/>
        <v>105</v>
      </c>
      <c r="J60" s="18">
        <f t="shared" si="4"/>
        <v>151</v>
      </c>
      <c r="K60" s="18">
        <f t="shared" si="4"/>
        <v>63</v>
      </c>
      <c r="L60" s="18">
        <f t="shared" si="4"/>
        <v>64</v>
      </c>
      <c r="M60" s="19">
        <f t="shared" si="4"/>
        <v>73</v>
      </c>
      <c r="N60" s="20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2"/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2"/>
      <c r="N62" s="2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2"/>
      <c r="N63" s="2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"/>
      <c r="N64" s="2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2"/>
      <c r="N65" s="2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2"/>
      <c r="N66" s="2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2"/>
      <c r="N67" s="2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2"/>
      <c r="N68" s="2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2"/>
      <c r="N69" s="2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2"/>
      <c r="N70" s="2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6"/>
      <c r="B71" s="6"/>
      <c r="C71" s="21" t="s">
        <v>32</v>
      </c>
      <c r="D71" s="22" t="s">
        <v>33</v>
      </c>
      <c r="E71" s="23" t="s">
        <v>34</v>
      </c>
      <c r="F71" s="6"/>
      <c r="G71" s="6"/>
      <c r="H71" s="6"/>
      <c r="I71" s="6"/>
      <c r="J71" s="6"/>
      <c r="K71" s="6"/>
      <c r="L71" s="6"/>
      <c r="M71" s="2"/>
      <c r="N71" s="2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6"/>
      <c r="B72" s="6"/>
      <c r="C72" s="24" t="s">
        <v>35</v>
      </c>
      <c r="D72" s="25">
        <v>9.0</v>
      </c>
      <c r="E72" s="26">
        <f t="shared" ref="E72:E75" si="5">(D72/13)*100</f>
        <v>69.23076923</v>
      </c>
      <c r="F72" s="6"/>
      <c r="G72" s="6"/>
      <c r="H72" s="6"/>
      <c r="I72" s="6"/>
      <c r="J72" s="6"/>
      <c r="K72" s="6"/>
      <c r="L72" s="6"/>
      <c r="M72" s="2"/>
      <c r="N72" s="2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6"/>
      <c r="B73" s="6"/>
      <c r="C73" s="24" t="s">
        <v>36</v>
      </c>
      <c r="D73" s="25">
        <v>12.0</v>
      </c>
      <c r="E73" s="26">
        <f t="shared" si="5"/>
        <v>92.30769231</v>
      </c>
      <c r="F73" s="6"/>
      <c r="G73" s="6"/>
      <c r="H73" s="6"/>
      <c r="I73" s="6"/>
      <c r="J73" s="6"/>
      <c r="K73" s="6"/>
      <c r="L73" s="6"/>
      <c r="M73" s="2"/>
      <c r="N73" s="2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6"/>
      <c r="B74" s="6"/>
      <c r="C74" s="24" t="s">
        <v>30</v>
      </c>
      <c r="D74" s="25">
        <v>4.0</v>
      </c>
      <c r="E74" s="26">
        <f t="shared" si="5"/>
        <v>30.76923077</v>
      </c>
      <c r="F74" s="6"/>
      <c r="G74" s="6"/>
      <c r="H74" s="6"/>
      <c r="I74" s="6"/>
      <c r="J74" s="6"/>
      <c r="K74" s="6"/>
      <c r="L74" s="6"/>
      <c r="M74" s="2"/>
      <c r="N74" s="2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6"/>
      <c r="B75" s="6"/>
      <c r="C75" s="27" t="s">
        <v>37</v>
      </c>
      <c r="D75" s="28">
        <v>9.0</v>
      </c>
      <c r="E75" s="29">
        <f t="shared" si="5"/>
        <v>69.23076923</v>
      </c>
      <c r="F75" s="6"/>
      <c r="G75" s="6"/>
      <c r="H75" s="6"/>
      <c r="I75" s="6"/>
      <c r="J75" s="6"/>
      <c r="K75" s="6"/>
      <c r="L75" s="6"/>
      <c r="M75" s="2"/>
      <c r="N75" s="2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6"/>
      <c r="B76" s="6"/>
      <c r="C76" s="2"/>
      <c r="D76" s="2"/>
      <c r="E76" s="2"/>
      <c r="F76" s="6"/>
      <c r="G76" s="6"/>
      <c r="H76" s="6"/>
      <c r="I76" s="6"/>
      <c r="J76" s="6"/>
      <c r="K76" s="6"/>
      <c r="L76" s="6"/>
      <c r="M76" s="2"/>
      <c r="N76" s="2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6"/>
      <c r="B77" s="6"/>
      <c r="C77" s="21" t="s">
        <v>32</v>
      </c>
      <c r="D77" s="22" t="s">
        <v>38</v>
      </c>
      <c r="E77" s="23" t="s">
        <v>39</v>
      </c>
      <c r="F77" s="6"/>
      <c r="G77" s="6"/>
      <c r="H77" s="6"/>
      <c r="I77" s="6"/>
      <c r="J77" s="6"/>
      <c r="K77" s="6"/>
      <c r="L77" s="6"/>
      <c r="M77" s="2"/>
      <c r="N77" s="2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6"/>
      <c r="B78" s="6"/>
      <c r="C78" s="24" t="s">
        <v>35</v>
      </c>
      <c r="D78" s="30">
        <v>41.0</v>
      </c>
      <c r="E78" s="26">
        <f t="shared" ref="E78:E81" si="6">((D78)/64)*100</f>
        <v>64.0625</v>
      </c>
      <c r="F78" s="6"/>
      <c r="G78" s="6"/>
      <c r="H78" s="6"/>
      <c r="I78" s="6"/>
      <c r="J78" s="6"/>
      <c r="K78" s="6"/>
      <c r="L78" s="6"/>
      <c r="M78" s="2"/>
      <c r="N78" s="2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6"/>
      <c r="B79" s="6"/>
      <c r="C79" s="24" t="s">
        <v>36</v>
      </c>
      <c r="D79" s="25">
        <v>46.0</v>
      </c>
      <c r="E79" s="26">
        <f t="shared" si="6"/>
        <v>71.875</v>
      </c>
      <c r="F79" s="6"/>
      <c r="G79" s="6"/>
      <c r="H79" s="6"/>
      <c r="I79" s="6"/>
      <c r="J79" s="6"/>
      <c r="K79" s="6"/>
      <c r="L79" s="6"/>
      <c r="M79" s="2"/>
      <c r="N79" s="2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6"/>
      <c r="B80" s="6"/>
      <c r="C80" s="24" t="s">
        <v>30</v>
      </c>
      <c r="D80" s="25">
        <v>55.0</v>
      </c>
      <c r="E80" s="26">
        <f t="shared" si="6"/>
        <v>85.9375</v>
      </c>
      <c r="F80" s="6"/>
      <c r="G80" s="6"/>
      <c r="H80" s="6"/>
      <c r="I80" s="6"/>
      <c r="J80" s="6"/>
      <c r="K80" s="6"/>
      <c r="L80" s="6"/>
      <c r="M80" s="2"/>
      <c r="N80" s="2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6"/>
      <c r="B81" s="6"/>
      <c r="C81" s="27" t="s">
        <v>37</v>
      </c>
      <c r="D81" s="28">
        <v>63.0</v>
      </c>
      <c r="E81" s="29">
        <f t="shared" si="6"/>
        <v>98.4375</v>
      </c>
      <c r="F81" s="6"/>
      <c r="G81" s="6"/>
      <c r="H81" s="6"/>
      <c r="I81" s="6"/>
      <c r="J81" s="6"/>
      <c r="K81" s="6"/>
      <c r="L81" s="6"/>
      <c r="M81" s="2"/>
      <c r="N81" s="2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6"/>
      <c r="B82" s="6"/>
      <c r="C82" s="2"/>
      <c r="D82" s="2"/>
      <c r="E82" s="2"/>
      <c r="F82" s="6"/>
      <c r="G82" s="6"/>
      <c r="H82" s="6"/>
      <c r="I82" s="6"/>
      <c r="J82" s="6"/>
      <c r="K82" s="6"/>
      <c r="L82" s="6"/>
      <c r="M82" s="2"/>
      <c r="N82" s="2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6"/>
      <c r="B83" s="6"/>
      <c r="C83" s="2"/>
      <c r="D83" s="2"/>
      <c r="E83" s="2"/>
      <c r="F83" s="6"/>
      <c r="G83" s="6"/>
      <c r="H83" s="6"/>
      <c r="I83" s="6"/>
      <c r="J83" s="6"/>
      <c r="K83" s="6"/>
      <c r="L83" s="6"/>
      <c r="M83" s="2"/>
      <c r="N83" s="2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6"/>
      <c r="B84" s="6"/>
      <c r="C84" s="2"/>
      <c r="D84" s="2"/>
      <c r="E84" s="2"/>
      <c r="F84" s="6"/>
      <c r="G84" s="6"/>
      <c r="H84" s="6"/>
      <c r="I84" s="6"/>
      <c r="J84" s="6"/>
      <c r="K84" s="6"/>
      <c r="L84" s="6"/>
      <c r="M84" s="2"/>
      <c r="N84" s="2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6"/>
      <c r="B85" s="6"/>
      <c r="C85" s="21" t="s">
        <v>32</v>
      </c>
      <c r="D85" s="22" t="s">
        <v>40</v>
      </c>
      <c r="E85" s="23" t="s">
        <v>41</v>
      </c>
      <c r="F85" s="6"/>
      <c r="G85" s="6"/>
      <c r="H85" s="6"/>
      <c r="I85" s="6"/>
      <c r="J85" s="6"/>
      <c r="K85" s="6"/>
      <c r="L85" s="6"/>
      <c r="M85" s="2"/>
      <c r="N85" s="2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6"/>
      <c r="B86" s="6"/>
      <c r="C86" s="24" t="s">
        <v>35</v>
      </c>
      <c r="D86" s="30">
        <v>7.0</v>
      </c>
      <c r="E86" s="26">
        <f>(D86/560)*100</f>
        <v>1.25</v>
      </c>
      <c r="F86" s="6"/>
      <c r="G86" s="6"/>
      <c r="H86" s="6"/>
      <c r="I86" s="6"/>
      <c r="J86" s="6"/>
      <c r="K86" s="6"/>
      <c r="L86" s="6"/>
      <c r="M86" s="2"/>
      <c r="N86" s="2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6"/>
      <c r="B87" s="6"/>
      <c r="C87" s="24" t="s">
        <v>36</v>
      </c>
      <c r="D87" s="25">
        <v>13.0</v>
      </c>
      <c r="E87" s="26">
        <f>(D87/499)*100</f>
        <v>2.605210421</v>
      </c>
      <c r="F87" s="6"/>
      <c r="G87" s="6"/>
      <c r="H87" s="6"/>
      <c r="I87" s="6"/>
      <c r="J87" s="6"/>
      <c r="K87" s="6"/>
      <c r="L87" s="6"/>
      <c r="M87" s="2"/>
      <c r="N87" s="2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6"/>
      <c r="B88" s="6"/>
      <c r="C88" s="24" t="s">
        <v>30</v>
      </c>
      <c r="D88" s="25">
        <v>81.0</v>
      </c>
      <c r="E88" s="26">
        <f>(D87/699)*100</f>
        <v>1.859799714</v>
      </c>
      <c r="F88" s="6"/>
      <c r="G88" s="6"/>
      <c r="H88" s="6"/>
      <c r="I88" s="6"/>
      <c r="J88" s="6"/>
      <c r="K88" s="6"/>
      <c r="L88" s="6"/>
      <c r="M88" s="2"/>
      <c r="N88" s="2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6"/>
      <c r="B89" s="6"/>
      <c r="C89" s="27" t="s">
        <v>37</v>
      </c>
      <c r="D89" s="28">
        <v>105.0</v>
      </c>
      <c r="E89" s="29">
        <f>(D87/852)*100</f>
        <v>1.525821596</v>
      </c>
      <c r="F89" s="6"/>
      <c r="G89" s="6"/>
      <c r="H89" s="6"/>
      <c r="I89" s="6"/>
      <c r="J89" s="6"/>
      <c r="K89" s="6"/>
      <c r="L89" s="6"/>
      <c r="M89" s="2"/>
      <c r="N89" s="2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2"/>
      <c r="N90" s="2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6"/>
      <c r="B91" s="6"/>
      <c r="C91" s="21" t="s">
        <v>32</v>
      </c>
      <c r="D91" s="22" t="s">
        <v>9</v>
      </c>
      <c r="E91" s="23" t="s">
        <v>42</v>
      </c>
      <c r="F91" s="31" t="s">
        <v>43</v>
      </c>
      <c r="G91" s="6"/>
      <c r="H91" s="6"/>
      <c r="I91" s="6"/>
      <c r="J91" s="6"/>
      <c r="K91" s="6"/>
      <c r="L91" s="6"/>
      <c r="M91" s="2"/>
      <c r="N91" s="2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6"/>
      <c r="B92" s="6"/>
      <c r="C92" s="24" t="s">
        <v>35</v>
      </c>
      <c r="D92" s="30">
        <v>42.0</v>
      </c>
      <c r="E92" s="32">
        <f>42-0</f>
        <v>42</v>
      </c>
      <c r="F92" s="33">
        <f t="shared" ref="F92:F95" si="7">(E92/D92)*100</f>
        <v>100</v>
      </c>
      <c r="G92" s="6"/>
      <c r="H92" s="6"/>
      <c r="I92" s="6"/>
      <c r="J92" s="6"/>
      <c r="K92" s="6"/>
      <c r="L92" s="6"/>
      <c r="M92" s="2"/>
      <c r="N92" s="2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6"/>
      <c r="B93" s="6"/>
      <c r="C93" s="24" t="s">
        <v>36</v>
      </c>
      <c r="D93" s="25">
        <v>52.0</v>
      </c>
      <c r="E93" s="32">
        <f>52-4</f>
        <v>48</v>
      </c>
      <c r="F93" s="33">
        <f t="shared" si="7"/>
        <v>92.30769231</v>
      </c>
      <c r="G93" s="6"/>
      <c r="H93" s="6"/>
      <c r="I93" s="6"/>
      <c r="J93" s="6"/>
      <c r="K93" s="6"/>
      <c r="L93" s="6"/>
      <c r="M93" s="2"/>
      <c r="N93" s="2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6"/>
      <c r="B94" s="6"/>
      <c r="C94" s="24" t="s">
        <v>30</v>
      </c>
      <c r="D94" s="25">
        <v>61.0</v>
      </c>
      <c r="E94" s="34">
        <f>61-10</f>
        <v>51</v>
      </c>
      <c r="F94" s="33">
        <f t="shared" si="7"/>
        <v>83.60655738</v>
      </c>
      <c r="G94" s="6"/>
      <c r="H94" s="6"/>
      <c r="I94" s="6"/>
      <c r="J94" s="6"/>
      <c r="K94" s="6"/>
      <c r="L94" s="6"/>
      <c r="M94" s="2"/>
      <c r="N94" s="2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6"/>
      <c r="B95" s="6"/>
      <c r="C95" s="27" t="s">
        <v>37</v>
      </c>
      <c r="D95" s="28">
        <v>151.0</v>
      </c>
      <c r="E95" s="35">
        <f>151-73</f>
        <v>78</v>
      </c>
      <c r="F95" s="36">
        <f t="shared" si="7"/>
        <v>51.65562914</v>
      </c>
      <c r="G95" s="6"/>
      <c r="H95" s="6"/>
      <c r="I95" s="6"/>
      <c r="J95" s="6"/>
      <c r="K95" s="6"/>
      <c r="L95" s="6"/>
      <c r="M95" s="2"/>
      <c r="N95" s="2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2"/>
      <c r="N96" s="2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2"/>
      <c r="N97" s="2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2"/>
      <c r="N98" s="2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6"/>
      <c r="B99" s="6"/>
      <c r="C99" s="6"/>
      <c r="D99" s="6"/>
      <c r="E99" s="37"/>
      <c r="F99" s="6"/>
      <c r="G99" s="6"/>
      <c r="H99" s="6"/>
      <c r="I99" s="6"/>
      <c r="J99" s="6"/>
      <c r="K99" s="6"/>
      <c r="L99" s="6"/>
      <c r="M99" s="2"/>
      <c r="N99" s="2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6"/>
      <c r="B100" s="6"/>
      <c r="C100" s="6"/>
      <c r="D100" s="6"/>
      <c r="E100" s="37"/>
      <c r="F100" s="6"/>
      <c r="G100" s="6"/>
      <c r="H100" s="6"/>
      <c r="I100" s="6"/>
      <c r="J100" s="6"/>
      <c r="K100" s="6"/>
      <c r="L100" s="6"/>
      <c r="M100" s="2"/>
      <c r="N100" s="2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6"/>
      <c r="B101" s="6"/>
      <c r="C101" s="6"/>
      <c r="D101" s="6"/>
      <c r="E101" s="37"/>
      <c r="F101" s="6"/>
      <c r="G101" s="6"/>
      <c r="H101" s="6"/>
      <c r="I101" s="6"/>
      <c r="J101" s="6"/>
      <c r="K101" s="6"/>
      <c r="L101" s="6"/>
      <c r="M101" s="2"/>
      <c r="N101" s="2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6"/>
      <c r="B102" s="6"/>
      <c r="C102" s="6"/>
      <c r="D102" s="6"/>
      <c r="E102" s="37"/>
      <c r="F102" s="6"/>
      <c r="G102" s="6"/>
      <c r="H102" s="6"/>
      <c r="I102" s="6"/>
      <c r="J102" s="6"/>
      <c r="K102" s="6"/>
      <c r="L102" s="6"/>
      <c r="M102" s="2"/>
      <c r="N102" s="2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2"/>
      <c r="N103" s="2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2"/>
      <c r="N104" s="2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2"/>
      <c r="N105" s="2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2"/>
      <c r="N106" s="2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2"/>
      <c r="N107" s="2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2"/>
      <c r="N108" s="2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2"/>
      <c r="N109" s="2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2"/>
      <c r="N110" s="2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2"/>
      <c r="N111" s="2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2"/>
      <c r="N112" s="2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2"/>
      <c r="N113" s="2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2"/>
      <c r="N114" s="2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2"/>
      <c r="N115" s="2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2"/>
      <c r="N116" s="2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2"/>
      <c r="N117" s="2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2"/>
      <c r="N118" s="2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2"/>
      <c r="N119" s="2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2"/>
      <c r="N120" s="2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2"/>
      <c r="N121" s="2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2"/>
      <c r="N122" s="2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2"/>
      <c r="N123" s="2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2"/>
      <c r="N124" s="2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2"/>
      <c r="N125" s="2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2"/>
      <c r="N126" s="2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2"/>
      <c r="N127" s="2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2"/>
      <c r="N128" s="2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2"/>
      <c r="N129" s="2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2"/>
      <c r="N130" s="2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2"/>
      <c r="N131" s="2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2"/>
      <c r="N132" s="2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2"/>
      <c r="N133" s="2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2"/>
      <c r="N134" s="2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2"/>
      <c r="N135" s="2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2"/>
      <c r="N136" s="2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2"/>
      <c r="N137" s="2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2"/>
      <c r="N138" s="2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2"/>
      <c r="N139" s="2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2"/>
      <c r="N140" s="2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2"/>
      <c r="N141" s="2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2"/>
      <c r="N142" s="2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2"/>
      <c r="N143" s="2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2"/>
      <c r="N144" s="2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2"/>
      <c r="N145" s="2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2"/>
      <c r="N146" s="2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2"/>
      <c r="N147" s="2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2"/>
      <c r="N148" s="2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2"/>
      <c r="N149" s="2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2"/>
      <c r="N150" s="2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2"/>
      <c r="N151" s="2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2"/>
      <c r="N152" s="2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2"/>
      <c r="N153" s="2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2"/>
      <c r="N154" s="2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2"/>
      <c r="N155" s="2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2"/>
      <c r="N156" s="2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2"/>
      <c r="N157" s="2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2"/>
      <c r="N158" s="2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2"/>
      <c r="N159" s="2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2"/>
      <c r="N160" s="2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2"/>
      <c r="N161" s="2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2"/>
      <c r="N162" s="2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2"/>
      <c r="N163" s="2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2"/>
      <c r="N164" s="2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2"/>
      <c r="N165" s="2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2"/>
      <c r="N166" s="2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2"/>
      <c r="N167" s="2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2"/>
      <c r="N168" s="2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2"/>
      <c r="N169" s="2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2"/>
      <c r="N170" s="2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2"/>
      <c r="N171" s="2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2"/>
      <c r="N172" s="2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2"/>
      <c r="N173" s="2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2"/>
      <c r="N174" s="2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2"/>
      <c r="N175" s="2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2"/>
      <c r="N176" s="2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2"/>
      <c r="N177" s="2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2"/>
      <c r="N178" s="2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2"/>
      <c r="N179" s="2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2"/>
      <c r="N180" s="2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2"/>
      <c r="N181" s="2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2"/>
      <c r="N182" s="2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2"/>
      <c r="N183" s="2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2"/>
      <c r="N184" s="2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2"/>
      <c r="N185" s="2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2"/>
      <c r="N186" s="2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2"/>
      <c r="N187" s="2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2"/>
      <c r="N188" s="2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2"/>
      <c r="N189" s="2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2"/>
      <c r="N190" s="2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2"/>
      <c r="N191" s="2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2"/>
      <c r="N192" s="2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2"/>
      <c r="N193" s="2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2"/>
      <c r="N194" s="2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2"/>
      <c r="N195" s="2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2"/>
      <c r="N196" s="2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2"/>
      <c r="N197" s="2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2"/>
      <c r="N198" s="2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2"/>
      <c r="N199" s="2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2"/>
      <c r="N200" s="2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2"/>
      <c r="N201" s="2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2"/>
      <c r="N202" s="2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2"/>
      <c r="N203" s="2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2"/>
      <c r="N204" s="2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2"/>
      <c r="N205" s="2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2"/>
      <c r="N206" s="2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2"/>
      <c r="N207" s="2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2"/>
      <c r="N208" s="2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2"/>
      <c r="N209" s="2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2"/>
      <c r="N210" s="2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2"/>
      <c r="N211" s="2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2"/>
      <c r="N212" s="2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2"/>
      <c r="N213" s="2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2"/>
      <c r="N214" s="2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2"/>
      <c r="N215" s="2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2"/>
      <c r="N216" s="2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2"/>
      <c r="N217" s="2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2"/>
      <c r="N218" s="2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2"/>
      <c r="N219" s="2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2"/>
      <c r="N220" s="2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2"/>
      <c r="N221" s="2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2"/>
      <c r="N222" s="2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2"/>
      <c r="N223" s="2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2"/>
      <c r="N224" s="2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2"/>
      <c r="N225" s="2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2"/>
      <c r="N226" s="2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2"/>
      <c r="N227" s="2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2"/>
      <c r="N228" s="2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2"/>
      <c r="N229" s="2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2"/>
      <c r="N230" s="2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2"/>
      <c r="N231" s="2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2"/>
      <c r="N232" s="2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2"/>
      <c r="N233" s="2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2"/>
      <c r="N234" s="2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2"/>
      <c r="N235" s="2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2"/>
      <c r="N236" s="2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2"/>
      <c r="N237" s="2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2"/>
      <c r="N238" s="2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2"/>
      <c r="N239" s="2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2"/>
      <c r="N240" s="2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2"/>
      <c r="N241" s="2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2"/>
      <c r="N242" s="2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2"/>
      <c r="N243" s="2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2"/>
      <c r="N244" s="2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2"/>
      <c r="N245" s="2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2"/>
      <c r="N246" s="2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2"/>
      <c r="N247" s="2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2"/>
      <c r="N248" s="2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2"/>
      <c r="N249" s="2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2"/>
      <c r="N250" s="2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2"/>
      <c r="N251" s="2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2"/>
      <c r="N252" s="2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2"/>
      <c r="N253" s="2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2"/>
      <c r="N254" s="2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2"/>
      <c r="N255" s="2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2"/>
      <c r="N256" s="2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2"/>
      <c r="N257" s="2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2"/>
      <c r="N258" s="2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2"/>
      <c r="N259" s="2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2"/>
      <c r="N260" s="2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2"/>
      <c r="N261" s="2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2"/>
      <c r="N262" s="2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2"/>
      <c r="N263" s="2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2"/>
      <c r="N264" s="2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2"/>
      <c r="N265" s="2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2"/>
      <c r="N266" s="2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2"/>
      <c r="N267" s="2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2"/>
      <c r="N268" s="2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2"/>
      <c r="N269" s="2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2"/>
      <c r="N270" s="2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2"/>
      <c r="N271" s="2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2"/>
      <c r="N272" s="2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2"/>
      <c r="N273" s="2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2"/>
      <c r="N274" s="2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2"/>
      <c r="N275" s="2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2"/>
      <c r="N276" s="2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2"/>
      <c r="N277" s="2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2"/>
      <c r="N278" s="2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2"/>
      <c r="N279" s="2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2"/>
      <c r="N280" s="2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2"/>
      <c r="N281" s="2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2"/>
      <c r="N282" s="2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2"/>
      <c r="N283" s="2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2"/>
      <c r="N284" s="2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2"/>
      <c r="N285" s="2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2"/>
      <c r="N286" s="2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2"/>
      <c r="N287" s="2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2"/>
      <c r="N288" s="2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2"/>
      <c r="N289" s="2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2"/>
      <c r="N290" s="2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2"/>
      <c r="N291" s="2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2"/>
      <c r="N292" s="2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2"/>
      <c r="N293" s="2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2"/>
      <c r="N294" s="2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2"/>
      <c r="N295" s="2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2"/>
      <c r="N296" s="2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2"/>
      <c r="N297" s="2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2"/>
      <c r="N298" s="2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2"/>
      <c r="N299" s="2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2"/>
      <c r="N300" s="2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2"/>
      <c r="N301" s="2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2"/>
      <c r="N302" s="2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2"/>
      <c r="N303" s="2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2"/>
      <c r="N304" s="2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2"/>
      <c r="N305" s="2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2"/>
      <c r="N306" s="2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2"/>
      <c r="N307" s="2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2"/>
      <c r="N308" s="2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2"/>
      <c r="N309" s="2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2"/>
      <c r="N310" s="2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2"/>
      <c r="N311" s="2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2"/>
      <c r="N312" s="2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2"/>
      <c r="N313" s="2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2"/>
      <c r="N314" s="2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2"/>
      <c r="N315" s="2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2"/>
      <c r="N316" s="2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2"/>
      <c r="N317" s="2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2"/>
      <c r="N318" s="2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2"/>
      <c r="N319" s="2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2"/>
      <c r="N320" s="2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2"/>
      <c r="N321" s="2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2"/>
      <c r="N322" s="2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2"/>
      <c r="N323" s="2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2"/>
      <c r="N324" s="2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2"/>
      <c r="N325" s="2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2"/>
      <c r="N326" s="2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2"/>
      <c r="N327" s="2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2"/>
      <c r="N328" s="2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2"/>
      <c r="N329" s="2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2"/>
      <c r="N330" s="2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2"/>
      <c r="N331" s="2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2"/>
      <c r="N332" s="2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2"/>
      <c r="N333" s="2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2"/>
      <c r="N334" s="2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2"/>
      <c r="N335" s="2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2"/>
      <c r="N336" s="2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2"/>
      <c r="N337" s="2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2"/>
      <c r="N338" s="2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2"/>
      <c r="N339" s="2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2"/>
      <c r="N340" s="2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2"/>
      <c r="N341" s="2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2"/>
      <c r="N342" s="2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2"/>
      <c r="N343" s="2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2"/>
      <c r="N344" s="2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2"/>
      <c r="N345" s="2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2"/>
      <c r="N346" s="2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2"/>
      <c r="N347" s="2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2"/>
      <c r="N348" s="2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2"/>
      <c r="N349" s="2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2"/>
      <c r="N350" s="2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2"/>
      <c r="N351" s="2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2"/>
      <c r="N352" s="2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2"/>
      <c r="N353" s="2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2"/>
      <c r="N354" s="2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2"/>
      <c r="N355" s="2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2"/>
      <c r="N356" s="2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2"/>
      <c r="N357" s="2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2"/>
      <c r="N358" s="2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2"/>
      <c r="N359" s="2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2"/>
      <c r="N360" s="2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2"/>
      <c r="N361" s="2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2"/>
      <c r="N362" s="2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2"/>
      <c r="N363" s="2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2"/>
      <c r="N364" s="2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2"/>
      <c r="N365" s="2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2"/>
      <c r="N366" s="2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2"/>
      <c r="N367" s="2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2"/>
      <c r="N368" s="2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2"/>
      <c r="N369" s="2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2"/>
      <c r="N370" s="2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2"/>
      <c r="N371" s="2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2"/>
      <c r="N372" s="2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2"/>
      <c r="N373" s="2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2"/>
      <c r="N374" s="2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2"/>
      <c r="N375" s="2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2"/>
      <c r="N376" s="2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2"/>
      <c r="N377" s="2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2"/>
      <c r="N378" s="2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2"/>
      <c r="N379" s="2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2"/>
      <c r="N380" s="2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2"/>
      <c r="N381" s="2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2"/>
      <c r="N382" s="2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2"/>
      <c r="N383" s="2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2"/>
      <c r="N384" s="2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2"/>
      <c r="N385" s="2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2"/>
      <c r="N386" s="2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2"/>
      <c r="N387" s="2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2"/>
      <c r="N388" s="2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2"/>
      <c r="N389" s="2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2"/>
      <c r="N390" s="2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2"/>
      <c r="N391" s="2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2"/>
      <c r="N392" s="2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2"/>
      <c r="N393" s="2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2"/>
      <c r="N394" s="2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2"/>
      <c r="N395" s="2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2"/>
      <c r="N396" s="2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2"/>
      <c r="N397" s="2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2"/>
      <c r="N398" s="2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2"/>
      <c r="N399" s="2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2"/>
      <c r="N400" s="2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2"/>
      <c r="N401" s="2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2"/>
      <c r="N402" s="2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2"/>
      <c r="N403" s="2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2"/>
      <c r="N404" s="2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2"/>
      <c r="N405" s="2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2"/>
      <c r="N406" s="2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2"/>
      <c r="N407" s="2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2"/>
      <c r="N408" s="2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2"/>
      <c r="N409" s="2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2"/>
      <c r="N410" s="2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2"/>
      <c r="N411" s="2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2"/>
      <c r="N412" s="2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2"/>
      <c r="N413" s="2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2"/>
      <c r="N414" s="2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2"/>
      <c r="N415" s="2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2"/>
      <c r="N416" s="2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2"/>
      <c r="N417" s="2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2"/>
      <c r="N418" s="2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2"/>
      <c r="N419" s="2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2"/>
      <c r="N420" s="2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2"/>
      <c r="N421" s="2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2"/>
      <c r="N422" s="2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2"/>
      <c r="N423" s="2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2"/>
      <c r="N424" s="2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2"/>
      <c r="N425" s="2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2"/>
      <c r="N426" s="2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2"/>
      <c r="N427" s="2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2"/>
      <c r="N428" s="2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2"/>
      <c r="N429" s="2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2"/>
      <c r="N430" s="2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2"/>
      <c r="N431" s="2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2"/>
      <c r="N432" s="2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2"/>
      <c r="N433" s="2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2"/>
      <c r="N434" s="2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2"/>
      <c r="N435" s="2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2"/>
      <c r="N436" s="2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2"/>
      <c r="N437" s="2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2"/>
      <c r="N438" s="2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2"/>
      <c r="N439" s="2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2"/>
      <c r="N440" s="2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2"/>
      <c r="N441" s="2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2"/>
      <c r="N442" s="2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2"/>
      <c r="N443" s="2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2"/>
      <c r="N444" s="2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2"/>
      <c r="N445" s="2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2"/>
      <c r="N446" s="2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2"/>
      <c r="N447" s="2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2"/>
      <c r="N448" s="2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2"/>
      <c r="N449" s="2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2"/>
      <c r="N450" s="2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2"/>
      <c r="N451" s="2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2"/>
      <c r="N452" s="2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2"/>
      <c r="N453" s="2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2"/>
      <c r="N454" s="2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2"/>
      <c r="N455" s="2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2"/>
      <c r="N456" s="2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2"/>
      <c r="N457" s="2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2"/>
      <c r="N458" s="2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2"/>
      <c r="N459" s="2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2"/>
      <c r="N460" s="2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2"/>
      <c r="N461" s="2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2"/>
      <c r="N462" s="2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2"/>
      <c r="N463" s="2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2"/>
      <c r="N464" s="2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2"/>
      <c r="N465" s="2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2"/>
      <c r="N466" s="2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2"/>
      <c r="N467" s="2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2"/>
      <c r="N468" s="2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2"/>
      <c r="N469" s="2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2"/>
      <c r="N470" s="2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2"/>
      <c r="N471" s="2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2"/>
      <c r="N472" s="2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2"/>
      <c r="N473" s="2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2"/>
      <c r="N474" s="2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2"/>
      <c r="N475" s="2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2"/>
      <c r="N476" s="2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2"/>
      <c r="N477" s="2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2"/>
      <c r="N478" s="2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2"/>
      <c r="N479" s="2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2"/>
      <c r="N480" s="2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2"/>
      <c r="N481" s="2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2"/>
      <c r="N482" s="2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2"/>
      <c r="N483" s="2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2"/>
      <c r="N484" s="2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2"/>
      <c r="N485" s="2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2"/>
      <c r="N486" s="2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2"/>
      <c r="N487" s="2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2"/>
      <c r="N488" s="2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2"/>
      <c r="N489" s="2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2"/>
      <c r="N490" s="2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2"/>
      <c r="N491" s="2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2"/>
      <c r="N492" s="2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2"/>
      <c r="N493" s="2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2"/>
      <c r="N494" s="2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2"/>
      <c r="N495" s="2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2"/>
      <c r="N496" s="2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2"/>
      <c r="N497" s="2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2"/>
      <c r="N498" s="2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2"/>
      <c r="N499" s="2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2"/>
      <c r="N500" s="2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2"/>
      <c r="N501" s="2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2"/>
      <c r="N502" s="2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2"/>
      <c r="N503" s="2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2"/>
      <c r="N504" s="2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2"/>
      <c r="N505" s="2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2"/>
      <c r="N506" s="2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2"/>
      <c r="N507" s="2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2"/>
      <c r="N508" s="2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2"/>
      <c r="N509" s="2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2"/>
      <c r="N510" s="2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2"/>
      <c r="N511" s="2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2"/>
      <c r="N512" s="2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2"/>
      <c r="N513" s="2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2"/>
      <c r="N514" s="2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2"/>
      <c r="N515" s="2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2"/>
      <c r="N516" s="2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2"/>
      <c r="N517" s="2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2"/>
      <c r="N518" s="2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2"/>
      <c r="N519" s="2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2"/>
      <c r="N520" s="2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2"/>
      <c r="N521" s="2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2"/>
      <c r="N522" s="2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2"/>
      <c r="N523" s="2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2"/>
      <c r="N524" s="2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2"/>
      <c r="N525" s="2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2"/>
      <c r="N526" s="2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2"/>
      <c r="N527" s="2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2"/>
      <c r="N528" s="2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2"/>
      <c r="N529" s="2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2"/>
      <c r="N530" s="2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2"/>
      <c r="N531" s="2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2"/>
      <c r="N532" s="2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2"/>
      <c r="N533" s="2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2"/>
      <c r="N534" s="2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2"/>
      <c r="N535" s="2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2"/>
      <c r="N536" s="2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2"/>
      <c r="N537" s="2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2"/>
      <c r="N538" s="2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2"/>
      <c r="N539" s="2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2"/>
      <c r="N540" s="2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2"/>
      <c r="N541" s="2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2"/>
      <c r="N542" s="2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2"/>
      <c r="N543" s="2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2"/>
      <c r="N544" s="2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2"/>
      <c r="N545" s="2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2"/>
      <c r="N546" s="2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2"/>
      <c r="N547" s="2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2"/>
      <c r="N548" s="2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2"/>
      <c r="N549" s="2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2"/>
      <c r="N550" s="2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2"/>
      <c r="N551" s="2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2"/>
      <c r="N552" s="2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2"/>
      <c r="N553" s="2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2"/>
      <c r="N554" s="2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2"/>
      <c r="N555" s="2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2"/>
      <c r="N556" s="2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2"/>
      <c r="N557" s="2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2"/>
      <c r="N558" s="2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2"/>
      <c r="N559" s="2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2"/>
      <c r="N560" s="2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2"/>
      <c r="N561" s="2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2"/>
      <c r="N562" s="2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2"/>
      <c r="N563" s="2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2"/>
      <c r="N564" s="2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2"/>
      <c r="N565" s="2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2"/>
      <c r="N566" s="2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2"/>
      <c r="N567" s="2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2"/>
      <c r="N568" s="2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2"/>
      <c r="N569" s="2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2"/>
      <c r="N570" s="2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2"/>
      <c r="N571" s="2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2"/>
      <c r="N572" s="2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2"/>
      <c r="N573" s="2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2"/>
      <c r="N574" s="2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2"/>
      <c r="N575" s="2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2"/>
      <c r="N576" s="2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2"/>
      <c r="N577" s="2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2"/>
      <c r="N578" s="2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2"/>
      <c r="N579" s="2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2"/>
      <c r="N580" s="2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2"/>
      <c r="N581" s="2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2"/>
      <c r="N582" s="2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2"/>
      <c r="N583" s="2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2"/>
      <c r="N584" s="2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2"/>
      <c r="N585" s="2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2"/>
      <c r="N586" s="2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2"/>
      <c r="N587" s="2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2"/>
      <c r="N588" s="2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2"/>
      <c r="N589" s="2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2"/>
      <c r="N590" s="2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2"/>
      <c r="N591" s="2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2"/>
      <c r="N592" s="2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2"/>
      <c r="N593" s="2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2"/>
      <c r="N594" s="2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2"/>
      <c r="N595" s="2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2"/>
      <c r="N596" s="2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2"/>
      <c r="N597" s="2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2"/>
      <c r="N598" s="2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2"/>
      <c r="N599" s="2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2"/>
      <c r="N600" s="2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2"/>
      <c r="N601" s="2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2"/>
      <c r="N602" s="2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2"/>
      <c r="N603" s="2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2"/>
      <c r="N604" s="2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2"/>
      <c r="N605" s="2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2"/>
      <c r="N606" s="2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2"/>
      <c r="N607" s="2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2"/>
      <c r="N608" s="2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2"/>
      <c r="N609" s="2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2"/>
      <c r="N610" s="2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2"/>
      <c r="N611" s="2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2"/>
      <c r="N612" s="2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2"/>
      <c r="N613" s="2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2"/>
      <c r="N614" s="2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2"/>
      <c r="N615" s="2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2"/>
      <c r="N616" s="2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2"/>
      <c r="N617" s="2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2"/>
      <c r="N618" s="2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2"/>
      <c r="N619" s="2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2"/>
      <c r="N620" s="2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2"/>
      <c r="N621" s="2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2"/>
      <c r="N622" s="2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2"/>
      <c r="N623" s="2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2"/>
      <c r="N624" s="2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2"/>
      <c r="N625" s="2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2"/>
      <c r="N626" s="2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2"/>
      <c r="N627" s="2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2"/>
      <c r="N628" s="2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2"/>
      <c r="N629" s="2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2"/>
      <c r="N630" s="2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2"/>
      <c r="N631" s="2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2"/>
      <c r="N632" s="2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2"/>
      <c r="N633" s="2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2"/>
      <c r="N634" s="2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2"/>
      <c r="N635" s="2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2"/>
      <c r="N636" s="2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2"/>
      <c r="N637" s="2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2"/>
      <c r="N638" s="2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2"/>
      <c r="N639" s="2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2"/>
      <c r="N640" s="2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2"/>
      <c r="N641" s="2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2"/>
      <c r="N642" s="2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2"/>
      <c r="N643" s="2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2"/>
      <c r="N644" s="2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2"/>
      <c r="N645" s="2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2"/>
      <c r="N646" s="2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2"/>
      <c r="N647" s="2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2"/>
      <c r="N648" s="2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2"/>
      <c r="N649" s="2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2"/>
      <c r="N650" s="2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2"/>
      <c r="N651" s="2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2"/>
      <c r="N652" s="2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2"/>
      <c r="N653" s="2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2"/>
      <c r="N654" s="2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2"/>
      <c r="N655" s="2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2"/>
      <c r="N656" s="2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2"/>
      <c r="N657" s="2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2"/>
      <c r="N658" s="2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2"/>
      <c r="N659" s="2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2"/>
      <c r="N660" s="2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2"/>
      <c r="N661" s="2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2"/>
      <c r="N662" s="2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2"/>
      <c r="N663" s="2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2"/>
      <c r="N664" s="2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2"/>
      <c r="N665" s="2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2"/>
      <c r="N666" s="2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2"/>
      <c r="N667" s="2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2"/>
      <c r="N668" s="2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2"/>
      <c r="N669" s="2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2"/>
      <c r="N670" s="2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2"/>
      <c r="N671" s="2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2"/>
      <c r="N672" s="2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2"/>
      <c r="N673" s="2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2"/>
      <c r="N674" s="2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2"/>
      <c r="N675" s="2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2"/>
      <c r="N676" s="2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2"/>
      <c r="N677" s="2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2"/>
      <c r="N678" s="2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2"/>
      <c r="N679" s="2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2"/>
      <c r="N680" s="2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2"/>
      <c r="N681" s="2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2"/>
      <c r="N682" s="2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2"/>
      <c r="N683" s="2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2"/>
      <c r="N684" s="2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2"/>
      <c r="N685" s="2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2"/>
      <c r="N686" s="2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2"/>
      <c r="N687" s="2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2"/>
      <c r="N688" s="2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2"/>
      <c r="N689" s="2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2"/>
      <c r="N690" s="2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2"/>
      <c r="N691" s="2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2"/>
      <c r="N692" s="2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2"/>
      <c r="N693" s="2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2"/>
      <c r="N694" s="2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2"/>
      <c r="N695" s="2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2"/>
      <c r="N696" s="2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2"/>
      <c r="N697" s="2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2"/>
      <c r="N698" s="2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2"/>
      <c r="N699" s="2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2"/>
      <c r="N700" s="2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2"/>
      <c r="N701" s="2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2"/>
      <c r="N702" s="2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2"/>
      <c r="N703" s="2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2"/>
      <c r="N704" s="2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2"/>
      <c r="N705" s="2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2"/>
      <c r="N706" s="2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2"/>
      <c r="N707" s="2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2"/>
      <c r="N708" s="2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2"/>
      <c r="N709" s="2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2"/>
      <c r="N710" s="2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2"/>
      <c r="N711" s="2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2"/>
      <c r="N712" s="2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2"/>
      <c r="N713" s="2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2"/>
      <c r="N714" s="2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2"/>
      <c r="N715" s="2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2"/>
      <c r="N716" s="2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2"/>
      <c r="N717" s="2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2"/>
      <c r="N718" s="2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2"/>
      <c r="N719" s="2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2"/>
      <c r="N720" s="2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2"/>
      <c r="N721" s="2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2"/>
      <c r="N722" s="2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2"/>
      <c r="N723" s="2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2"/>
      <c r="N724" s="2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2"/>
      <c r="N725" s="2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2"/>
      <c r="N726" s="2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2"/>
      <c r="N727" s="2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2"/>
      <c r="N728" s="2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2"/>
      <c r="N729" s="2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2"/>
      <c r="N730" s="2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2"/>
      <c r="N731" s="2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2"/>
      <c r="N732" s="2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2"/>
      <c r="N733" s="2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2"/>
      <c r="N734" s="2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2"/>
      <c r="N735" s="2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2"/>
      <c r="N736" s="2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2"/>
      <c r="N737" s="2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2"/>
      <c r="N738" s="2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2"/>
      <c r="N739" s="2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2"/>
      <c r="N740" s="2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2"/>
      <c r="N741" s="2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2"/>
      <c r="N742" s="2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2"/>
      <c r="N743" s="2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2"/>
      <c r="N744" s="2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2"/>
      <c r="N745" s="2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2"/>
      <c r="N746" s="2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2"/>
      <c r="N747" s="2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2"/>
      <c r="N748" s="2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2"/>
      <c r="N749" s="2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2"/>
      <c r="N750" s="2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2"/>
      <c r="N751" s="2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2"/>
      <c r="N752" s="2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2"/>
      <c r="N753" s="2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2"/>
      <c r="N754" s="2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2"/>
      <c r="N755" s="2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2"/>
      <c r="N756" s="2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2"/>
      <c r="N757" s="2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2"/>
      <c r="N758" s="2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2"/>
      <c r="N759" s="2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2"/>
      <c r="N760" s="2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2"/>
      <c r="N761" s="2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2"/>
      <c r="N762" s="2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2"/>
      <c r="N763" s="2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2"/>
      <c r="N764" s="2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2"/>
      <c r="N765" s="2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2"/>
      <c r="N766" s="2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2"/>
      <c r="N767" s="2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2"/>
      <c r="N768" s="2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2"/>
      <c r="N769" s="2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2"/>
      <c r="N770" s="2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2"/>
      <c r="N771" s="2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2"/>
      <c r="N772" s="2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2"/>
      <c r="N773" s="2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2"/>
      <c r="N774" s="2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2"/>
      <c r="N775" s="2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2"/>
      <c r="N776" s="2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2"/>
      <c r="N777" s="2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2"/>
      <c r="N778" s="2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2"/>
      <c r="N779" s="2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2"/>
      <c r="N780" s="2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2"/>
      <c r="N781" s="2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2"/>
      <c r="N782" s="2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2"/>
      <c r="N783" s="2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2"/>
      <c r="N784" s="2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2"/>
      <c r="N785" s="2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2"/>
      <c r="N786" s="2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2"/>
      <c r="N787" s="2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2"/>
      <c r="N788" s="2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2"/>
      <c r="N789" s="2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2"/>
      <c r="N790" s="2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2"/>
      <c r="N791" s="2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2"/>
      <c r="N792" s="2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2"/>
      <c r="N793" s="2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2"/>
      <c r="N794" s="2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2"/>
      <c r="N795" s="2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2"/>
      <c r="N796" s="2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2"/>
      <c r="N797" s="2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2"/>
      <c r="N798" s="2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2"/>
      <c r="N799" s="2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2"/>
      <c r="N800" s="2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2"/>
      <c r="N801" s="2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2"/>
      <c r="N802" s="2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2"/>
      <c r="N803" s="2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2"/>
      <c r="N804" s="2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2"/>
      <c r="N805" s="2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2"/>
      <c r="N806" s="2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2"/>
      <c r="N807" s="2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2"/>
      <c r="N808" s="2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2"/>
      <c r="N809" s="2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2"/>
      <c r="N810" s="2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2"/>
      <c r="N811" s="2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2"/>
      <c r="N812" s="2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2"/>
      <c r="N813" s="2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2"/>
      <c r="N814" s="2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2"/>
      <c r="N815" s="2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2"/>
      <c r="N816" s="2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2"/>
      <c r="N817" s="2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2"/>
      <c r="N818" s="2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2"/>
      <c r="N819" s="2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2"/>
      <c r="N820" s="2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2"/>
      <c r="N821" s="2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2"/>
      <c r="N822" s="2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2"/>
      <c r="N823" s="2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2"/>
      <c r="N824" s="2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2"/>
      <c r="N825" s="2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2"/>
      <c r="N826" s="2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2"/>
      <c r="N827" s="2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2"/>
      <c r="N828" s="2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2"/>
      <c r="N829" s="2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2"/>
      <c r="N830" s="2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2"/>
      <c r="N831" s="2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2"/>
      <c r="N832" s="2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2"/>
      <c r="N833" s="2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2"/>
      <c r="N834" s="2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2"/>
      <c r="N835" s="2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2"/>
      <c r="N836" s="2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2"/>
      <c r="N837" s="2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2"/>
      <c r="N838" s="2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2"/>
      <c r="N839" s="2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2"/>
      <c r="N840" s="2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2"/>
      <c r="N841" s="2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2"/>
      <c r="N842" s="2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2"/>
      <c r="N843" s="2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2"/>
      <c r="N844" s="2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2"/>
      <c r="N845" s="2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2"/>
      <c r="N846" s="2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2"/>
      <c r="N847" s="2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2"/>
      <c r="N848" s="2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2"/>
      <c r="N849" s="2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2"/>
      <c r="N850" s="2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2"/>
      <c r="N851" s="2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2"/>
      <c r="N852" s="2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2"/>
      <c r="N853" s="2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2"/>
      <c r="N854" s="2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2"/>
      <c r="N855" s="2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2"/>
      <c r="N856" s="2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2"/>
      <c r="N857" s="2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2"/>
      <c r="N858" s="2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2"/>
      <c r="N859" s="2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2"/>
      <c r="N860" s="2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2"/>
      <c r="N861" s="2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2"/>
      <c r="N862" s="2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2"/>
      <c r="N863" s="2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2"/>
      <c r="N864" s="2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2"/>
      <c r="N865" s="2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2"/>
      <c r="N866" s="2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2"/>
      <c r="N867" s="2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2"/>
      <c r="N868" s="2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2"/>
      <c r="N869" s="2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2"/>
      <c r="N870" s="2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2"/>
      <c r="N871" s="2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2"/>
      <c r="N872" s="2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2"/>
      <c r="N873" s="2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2"/>
      <c r="N874" s="2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2"/>
      <c r="N875" s="2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2"/>
      <c r="N876" s="2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2"/>
      <c r="N877" s="2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2"/>
      <c r="N878" s="2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2"/>
      <c r="N879" s="2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2"/>
      <c r="N880" s="2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2"/>
      <c r="N881" s="2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2"/>
      <c r="N882" s="2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2"/>
      <c r="N883" s="2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2"/>
      <c r="N884" s="2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2"/>
      <c r="N885" s="2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2"/>
      <c r="N886" s="2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2"/>
      <c r="N887" s="2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2"/>
      <c r="N888" s="2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2"/>
      <c r="N889" s="2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2"/>
      <c r="N890" s="2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2"/>
      <c r="N891" s="2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2"/>
      <c r="N892" s="2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2"/>
      <c r="N893" s="2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2"/>
      <c r="N894" s="2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2"/>
      <c r="N895" s="2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2"/>
      <c r="N896" s="2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2"/>
      <c r="N897" s="2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2"/>
      <c r="N898" s="2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2"/>
      <c r="N899" s="2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2"/>
      <c r="N900" s="2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2"/>
      <c r="N901" s="2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2"/>
      <c r="N902" s="2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2"/>
      <c r="N903" s="2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2"/>
      <c r="N904" s="2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2"/>
      <c r="N905" s="2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2"/>
      <c r="N906" s="2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2"/>
      <c r="N907" s="2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2"/>
      <c r="N908" s="2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2"/>
      <c r="N909" s="2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2"/>
      <c r="N910" s="2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2"/>
      <c r="N911" s="2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2"/>
      <c r="N912" s="2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2"/>
      <c r="N913" s="2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2"/>
      <c r="N914" s="2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2"/>
      <c r="N915" s="2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2"/>
      <c r="N916" s="2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2"/>
      <c r="N917" s="2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2"/>
      <c r="N918" s="2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2"/>
      <c r="N919" s="2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2"/>
      <c r="N920" s="2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2"/>
      <c r="N921" s="2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2"/>
      <c r="N922" s="2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2"/>
      <c r="N923" s="2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2"/>
      <c r="N924" s="2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2"/>
      <c r="N925" s="2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2"/>
      <c r="N926" s="2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2"/>
      <c r="N927" s="2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2"/>
      <c r="N928" s="2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2"/>
      <c r="N929" s="2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2"/>
      <c r="N930" s="2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2"/>
      <c r="N931" s="2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2"/>
      <c r="N932" s="2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2"/>
      <c r="N933" s="2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2"/>
      <c r="N934" s="2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2"/>
      <c r="N935" s="2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2"/>
      <c r="N936" s="2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2"/>
      <c r="N937" s="2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2"/>
      <c r="N938" s="2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2"/>
      <c r="N939" s="2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2"/>
      <c r="N940" s="2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2"/>
      <c r="N941" s="2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2"/>
      <c r="N942" s="2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2"/>
      <c r="N943" s="2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2"/>
      <c r="N944" s="2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2"/>
      <c r="N945" s="2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2"/>
      <c r="N946" s="2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2"/>
      <c r="N947" s="2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2"/>
      <c r="N948" s="2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2"/>
      <c r="N949" s="2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2"/>
      <c r="N950" s="2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2"/>
      <c r="N951" s="2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2"/>
      <c r="N952" s="2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2"/>
      <c r="N953" s="2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2"/>
      <c r="N954" s="2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2"/>
      <c r="N955" s="2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2"/>
      <c r="N956" s="2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2"/>
      <c r="N957" s="2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2"/>
      <c r="N958" s="2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2"/>
      <c r="N959" s="2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2"/>
      <c r="N960" s="2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2"/>
      <c r="N961" s="2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2"/>
      <c r="N962" s="2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2"/>
      <c r="N963" s="2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2"/>
      <c r="N964" s="2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2"/>
      <c r="N965" s="2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2"/>
      <c r="N966" s="2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2"/>
      <c r="N967" s="2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2"/>
      <c r="N968" s="2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2"/>
      <c r="N969" s="2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2"/>
      <c r="N970" s="2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2"/>
      <c r="N971" s="2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2"/>
      <c r="N972" s="2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2"/>
      <c r="N973" s="2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2"/>
      <c r="N974" s="2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2"/>
      <c r="N975" s="2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2"/>
      <c r="N976" s="2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2"/>
      <c r="N977" s="2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2"/>
      <c r="N978" s="2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2"/>
      <c r="N979" s="2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2"/>
      <c r="N980" s="2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2"/>
      <c r="N981" s="2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2"/>
      <c r="N982" s="2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2"/>
      <c r="N983" s="2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2"/>
      <c r="N984" s="2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2"/>
      <c r="N985" s="2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2"/>
      <c r="N986" s="2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2"/>
      <c r="N987" s="2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2"/>
      <c r="N988" s="2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2"/>
      <c r="N989" s="2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2"/>
      <c r="N990" s="2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2"/>
      <c r="N991" s="2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2"/>
      <c r="N992" s="2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2"/>
      <c r="N993" s="2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2"/>
      <c r="N994" s="2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2"/>
      <c r="N995" s="2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2"/>
      <c r="N996" s="2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2"/>
      <c r="N997" s="2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2"/>
      <c r="N998" s="2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2"/>
      <c r="N999" s="2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2"/>
      <c r="N1000" s="2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2"/>
      <c r="N1001" s="2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2"/>
      <c r="N1002" s="2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2"/>
      <c r="N1003" s="2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2"/>
      <c r="N1004" s="2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2"/>
      <c r="N1005" s="2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2"/>
      <c r="N1006" s="2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</sheetData>
  <mergeCells count="7">
    <mergeCell ref="A2:A15"/>
    <mergeCell ref="B16:N16"/>
    <mergeCell ref="A17:A30"/>
    <mergeCell ref="B31:N31"/>
    <mergeCell ref="A32:A45"/>
    <mergeCell ref="B46:N46"/>
    <mergeCell ref="A47:A6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18.5"/>
    <col customWidth="1" min="4" max="4" width="14.88"/>
    <col customWidth="1" min="5" max="5" width="15.63"/>
    <col customWidth="1" min="10" max="10" width="16.25"/>
  </cols>
  <sheetData>
    <row r="1">
      <c r="A1" s="1" t="s">
        <v>0</v>
      </c>
      <c r="B1" s="1" t="s">
        <v>1</v>
      </c>
      <c r="C1" s="1" t="s">
        <v>44</v>
      </c>
      <c r="D1" s="1" t="s">
        <v>45</v>
      </c>
      <c r="E1" s="38" t="s">
        <v>46</v>
      </c>
      <c r="F1" s="1" t="s">
        <v>47</v>
      </c>
      <c r="G1" s="30"/>
      <c r="H1" s="30"/>
      <c r="I1" s="30"/>
      <c r="J1" s="30"/>
      <c r="K1" s="30"/>
      <c r="L1" s="30"/>
      <c r="M1" s="30"/>
      <c r="N1" s="30"/>
    </row>
    <row r="2">
      <c r="A2" s="3" t="s">
        <v>13</v>
      </c>
      <c r="B2" s="4" t="s">
        <v>14</v>
      </c>
      <c r="C2" s="4" t="s">
        <v>15</v>
      </c>
      <c r="D2" s="4">
        <v>9.0</v>
      </c>
      <c r="E2" s="4">
        <v>6.0</v>
      </c>
      <c r="F2" s="4">
        <v>2.0</v>
      </c>
      <c r="G2" s="39"/>
      <c r="H2" s="39"/>
      <c r="I2" s="39"/>
      <c r="J2" s="39"/>
      <c r="K2" s="39"/>
      <c r="L2" s="39"/>
      <c r="M2" s="39"/>
      <c r="N2" s="40"/>
    </row>
    <row r="3">
      <c r="A3" s="7"/>
      <c r="B3" s="4" t="s">
        <v>16</v>
      </c>
      <c r="C3" s="4" t="s">
        <v>15</v>
      </c>
      <c r="D3" s="4">
        <v>3.0</v>
      </c>
      <c r="E3" s="4">
        <v>3.0</v>
      </c>
      <c r="F3" s="4">
        <v>2.0</v>
      </c>
      <c r="G3" s="39"/>
      <c r="H3" s="39"/>
      <c r="I3" s="39"/>
      <c r="J3" s="39"/>
      <c r="K3" s="39"/>
      <c r="L3" s="39"/>
      <c r="M3" s="39"/>
      <c r="N3" s="40"/>
    </row>
    <row r="4">
      <c r="A4" s="7"/>
      <c r="B4" s="4" t="s">
        <v>17</v>
      </c>
      <c r="C4" s="4" t="s">
        <v>15</v>
      </c>
      <c r="D4" s="4">
        <v>2.0</v>
      </c>
      <c r="E4" s="4">
        <v>2.0</v>
      </c>
      <c r="F4" s="4">
        <v>2.0</v>
      </c>
      <c r="G4" s="39"/>
      <c r="H4" s="4" t="s">
        <v>32</v>
      </c>
      <c r="I4" s="1" t="s">
        <v>48</v>
      </c>
      <c r="J4" s="4" t="s">
        <v>49</v>
      </c>
      <c r="K4" s="39"/>
      <c r="L4" s="39"/>
      <c r="M4" s="39"/>
      <c r="N4" s="40"/>
    </row>
    <row r="5">
      <c r="A5" s="7"/>
      <c r="B5" s="4" t="s">
        <v>18</v>
      </c>
      <c r="C5" s="4" t="s">
        <v>19</v>
      </c>
      <c r="D5" s="4">
        <v>17.0</v>
      </c>
      <c r="E5" s="4">
        <v>17.0</v>
      </c>
      <c r="F5" s="4">
        <v>2.0</v>
      </c>
      <c r="G5" s="39"/>
      <c r="H5" s="4" t="s">
        <v>35</v>
      </c>
      <c r="I5" s="4">
        <v>96.0</v>
      </c>
      <c r="J5" s="41">
        <f t="shared" ref="J5:J8" si="1">(I5/124)*100</f>
        <v>77.41935484</v>
      </c>
      <c r="K5" s="39"/>
      <c r="L5" s="39"/>
      <c r="M5" s="39"/>
      <c r="N5" s="30"/>
    </row>
    <row r="6">
      <c r="A6" s="7"/>
      <c r="B6" s="4" t="s">
        <v>20</v>
      </c>
      <c r="C6" s="4" t="s">
        <v>15</v>
      </c>
      <c r="D6" s="4">
        <v>10.0</v>
      </c>
      <c r="E6" s="4">
        <v>4.0</v>
      </c>
      <c r="F6" s="4">
        <v>1.0</v>
      </c>
      <c r="G6" s="39"/>
      <c r="H6" s="4" t="s">
        <v>50</v>
      </c>
      <c r="I6" s="4">
        <v>107.0</v>
      </c>
      <c r="J6" s="41">
        <f t="shared" si="1"/>
        <v>86.29032258</v>
      </c>
      <c r="K6" s="39"/>
      <c r="L6" s="39"/>
      <c r="M6" s="39"/>
      <c r="N6" s="40"/>
    </row>
    <row r="7">
      <c r="A7" s="7"/>
      <c r="B7" s="4" t="s">
        <v>21</v>
      </c>
      <c r="C7" s="4" t="s">
        <v>19</v>
      </c>
      <c r="D7" s="4">
        <v>17.0</v>
      </c>
      <c r="E7" s="4">
        <v>17.0</v>
      </c>
      <c r="F7" s="4">
        <v>2.0</v>
      </c>
      <c r="G7" s="39"/>
      <c r="H7" s="4" t="s">
        <v>30</v>
      </c>
      <c r="I7" s="4">
        <v>37.0</v>
      </c>
      <c r="J7" s="41">
        <f t="shared" si="1"/>
        <v>29.83870968</v>
      </c>
      <c r="K7" s="39"/>
      <c r="L7" s="39"/>
      <c r="M7" s="39"/>
      <c r="N7" s="40"/>
    </row>
    <row r="8">
      <c r="A8" s="7"/>
      <c r="B8" s="4" t="s">
        <v>22</v>
      </c>
      <c r="C8" s="4" t="s">
        <v>15</v>
      </c>
      <c r="D8" s="4">
        <v>8.0</v>
      </c>
      <c r="E8" s="4">
        <v>8.0</v>
      </c>
      <c r="F8" s="4">
        <v>2.0</v>
      </c>
      <c r="G8" s="39"/>
      <c r="H8" s="4" t="s">
        <v>37</v>
      </c>
      <c r="I8" s="4">
        <v>90.0</v>
      </c>
      <c r="J8" s="41">
        <f t="shared" si="1"/>
        <v>72.58064516</v>
      </c>
      <c r="K8" s="39"/>
      <c r="L8" s="39"/>
      <c r="M8" s="39"/>
      <c r="N8" s="40"/>
    </row>
    <row r="9">
      <c r="A9" s="7"/>
      <c r="B9" s="4" t="s">
        <v>23</v>
      </c>
      <c r="C9" s="4" t="s">
        <v>19</v>
      </c>
      <c r="D9" s="4">
        <v>10.0</v>
      </c>
      <c r="E9" s="4">
        <v>9.0</v>
      </c>
      <c r="F9" s="4">
        <v>1.0</v>
      </c>
      <c r="G9" s="39"/>
      <c r="H9" s="39"/>
      <c r="I9" s="39"/>
      <c r="J9" s="39"/>
      <c r="K9" s="39"/>
      <c r="L9" s="39"/>
      <c r="M9" s="39"/>
      <c r="N9" s="40"/>
    </row>
    <row r="10">
      <c r="A10" s="7"/>
      <c r="B10" s="4" t="s">
        <v>24</v>
      </c>
      <c r="C10" s="4" t="s">
        <v>15</v>
      </c>
      <c r="D10" s="4">
        <v>5.0</v>
      </c>
      <c r="E10" s="4">
        <v>4.0</v>
      </c>
      <c r="F10" s="4">
        <v>2.0</v>
      </c>
      <c r="G10" s="39"/>
      <c r="H10" s="39"/>
      <c r="I10" s="39"/>
      <c r="J10" s="39"/>
      <c r="K10" s="39"/>
      <c r="L10" s="39"/>
      <c r="M10" s="39"/>
      <c r="N10" s="40"/>
    </row>
    <row r="11">
      <c r="A11" s="7"/>
      <c r="B11" s="4" t="s">
        <v>25</v>
      </c>
      <c r="C11" s="4" t="s">
        <v>15</v>
      </c>
      <c r="D11" s="4">
        <v>5.0</v>
      </c>
      <c r="E11" s="4">
        <v>5.0</v>
      </c>
      <c r="F11" s="4">
        <v>2.0</v>
      </c>
      <c r="G11" s="39"/>
      <c r="H11" s="39"/>
      <c r="I11" s="39"/>
      <c r="J11" s="39"/>
      <c r="K11" s="39"/>
      <c r="L11" s="39"/>
      <c r="M11" s="39"/>
      <c r="N11" s="30"/>
    </row>
    <row r="12">
      <c r="A12" s="7"/>
      <c r="B12" s="4" t="s">
        <v>26</v>
      </c>
      <c r="C12" s="4" t="s">
        <v>15</v>
      </c>
      <c r="D12" s="4">
        <v>16.0</v>
      </c>
      <c r="E12" s="4">
        <v>8.0</v>
      </c>
      <c r="F12" s="4">
        <v>2.0</v>
      </c>
      <c r="G12" s="39"/>
      <c r="H12" s="39"/>
      <c r="I12" s="39"/>
      <c r="J12" s="39"/>
      <c r="K12" s="39"/>
      <c r="L12" s="39"/>
      <c r="M12" s="39"/>
      <c r="N12" s="40"/>
    </row>
    <row r="13">
      <c r="A13" s="7"/>
      <c r="B13" s="4" t="s">
        <v>27</v>
      </c>
      <c r="C13" s="4" t="s">
        <v>15</v>
      </c>
      <c r="D13" s="4">
        <v>2.0</v>
      </c>
      <c r="E13" s="4">
        <v>2.0</v>
      </c>
      <c r="F13" s="4">
        <v>2.0</v>
      </c>
      <c r="G13" s="39"/>
      <c r="H13" s="39"/>
      <c r="I13" s="39"/>
      <c r="J13" s="39"/>
      <c r="K13" s="39"/>
      <c r="L13" s="39"/>
      <c r="M13" s="39"/>
      <c r="N13" s="40"/>
    </row>
    <row r="14">
      <c r="A14" s="7"/>
      <c r="B14" s="4" t="s">
        <v>28</v>
      </c>
      <c r="C14" s="4" t="s">
        <v>15</v>
      </c>
      <c r="D14" s="4">
        <v>20.0</v>
      </c>
      <c r="E14" s="4">
        <v>11.0</v>
      </c>
      <c r="F14" s="4">
        <v>2.0</v>
      </c>
      <c r="G14" s="39"/>
      <c r="H14" s="39"/>
      <c r="I14" s="39"/>
      <c r="J14" s="39"/>
      <c r="K14" s="39"/>
      <c r="L14" s="39"/>
      <c r="M14" s="39"/>
      <c r="N14" s="40"/>
    </row>
    <row r="15">
      <c r="A15" s="8"/>
      <c r="B15" s="9"/>
      <c r="C15" s="10">
        <f>COUNTIF(C2:C14,"=y")</f>
        <v>10</v>
      </c>
      <c r="D15" s="10">
        <f t="shared" ref="D15:E15" si="2">SUM(D2:D14)</f>
        <v>124</v>
      </c>
      <c r="E15" s="10">
        <f t="shared" si="2"/>
        <v>96</v>
      </c>
      <c r="F15" s="10">
        <f> COUNTIF(F2:F14, "=1")</f>
        <v>2</v>
      </c>
      <c r="G15" s="42"/>
      <c r="H15" s="42"/>
      <c r="I15" s="42"/>
      <c r="J15" s="42"/>
      <c r="K15" s="42"/>
      <c r="L15" s="42"/>
      <c r="M15" s="43"/>
      <c r="N15" s="40"/>
    </row>
    <row r="16">
      <c r="A16" s="4"/>
      <c r="B16" s="12"/>
      <c r="C16" s="13"/>
      <c r="D16" s="13"/>
      <c r="E16" s="13"/>
      <c r="F16" s="14"/>
      <c r="G16" s="39"/>
      <c r="H16" s="39"/>
      <c r="I16" s="39"/>
      <c r="J16" s="39"/>
      <c r="K16" s="39"/>
      <c r="L16" s="39"/>
      <c r="M16" s="39"/>
      <c r="N16" s="39"/>
    </row>
    <row r="17">
      <c r="A17" s="3" t="s">
        <v>29</v>
      </c>
      <c r="B17" s="4" t="s">
        <v>14</v>
      </c>
      <c r="C17" s="4" t="s">
        <v>15</v>
      </c>
      <c r="D17" s="4">
        <v>9.0</v>
      </c>
      <c r="E17" s="4">
        <v>9.0</v>
      </c>
      <c r="F17" s="4">
        <v>1.0</v>
      </c>
      <c r="G17" s="39"/>
      <c r="H17" s="39"/>
      <c r="I17" s="39"/>
      <c r="J17" s="39"/>
      <c r="K17" s="39"/>
      <c r="L17" s="39"/>
      <c r="M17" s="30"/>
      <c r="N17" s="40"/>
    </row>
    <row r="18">
      <c r="A18" s="7"/>
      <c r="B18" s="4" t="s">
        <v>16</v>
      </c>
      <c r="C18" s="4" t="s">
        <v>15</v>
      </c>
      <c r="D18" s="4">
        <v>3.0</v>
      </c>
      <c r="E18" s="4">
        <v>2.0</v>
      </c>
      <c r="F18" s="4">
        <v>2.0</v>
      </c>
      <c r="G18" s="39"/>
      <c r="H18" s="39"/>
      <c r="I18" s="39"/>
      <c r="J18" s="39"/>
      <c r="K18" s="39"/>
      <c r="L18" s="39"/>
      <c r="M18" s="30"/>
      <c r="N18" s="40"/>
    </row>
    <row r="19">
      <c r="A19" s="7"/>
      <c r="B19" s="4" t="s">
        <v>17</v>
      </c>
      <c r="C19" s="4" t="s">
        <v>15</v>
      </c>
      <c r="D19" s="4">
        <v>2.0</v>
      </c>
      <c r="E19" s="4">
        <v>2.0</v>
      </c>
      <c r="F19" s="4">
        <v>2.0</v>
      </c>
      <c r="G19" s="39"/>
      <c r="H19" s="39"/>
      <c r="I19" s="39"/>
      <c r="J19" s="39"/>
      <c r="K19" s="39"/>
      <c r="L19" s="39"/>
      <c r="M19" s="30"/>
      <c r="N19" s="40"/>
    </row>
    <row r="20">
      <c r="A20" s="7"/>
      <c r="B20" s="4" t="s">
        <v>18</v>
      </c>
      <c r="C20" s="4" t="s">
        <v>15</v>
      </c>
      <c r="D20" s="4">
        <v>17.0</v>
      </c>
      <c r="E20" s="4">
        <v>17.0</v>
      </c>
      <c r="F20" s="4">
        <v>2.0</v>
      </c>
      <c r="G20" s="39"/>
      <c r="H20" s="39"/>
      <c r="I20" s="39"/>
      <c r="J20" s="39"/>
      <c r="K20" s="39"/>
      <c r="L20" s="39"/>
      <c r="M20" s="30"/>
      <c r="N20" s="40"/>
    </row>
    <row r="21">
      <c r="A21" s="7"/>
      <c r="B21" s="4" t="s">
        <v>20</v>
      </c>
      <c r="C21" s="4" t="s">
        <v>15</v>
      </c>
      <c r="D21" s="4">
        <v>10.0</v>
      </c>
      <c r="E21" s="4">
        <v>10.0</v>
      </c>
      <c r="F21" s="4">
        <v>2.0</v>
      </c>
      <c r="G21" s="39"/>
      <c r="H21" s="39"/>
      <c r="I21" s="39"/>
      <c r="J21" s="39"/>
      <c r="K21" s="39"/>
      <c r="L21" s="39"/>
      <c r="M21" s="30"/>
      <c r="N21" s="30"/>
    </row>
    <row r="22">
      <c r="A22" s="7"/>
      <c r="B22" s="4" t="s">
        <v>21</v>
      </c>
      <c r="C22" s="4" t="s">
        <v>19</v>
      </c>
      <c r="D22" s="4">
        <v>17.0</v>
      </c>
      <c r="E22" s="4">
        <v>17.0</v>
      </c>
      <c r="F22" s="4">
        <v>2.0</v>
      </c>
      <c r="G22" s="39"/>
      <c r="H22" s="39"/>
      <c r="I22" s="39"/>
      <c r="J22" s="39"/>
      <c r="K22" s="39"/>
      <c r="L22" s="39"/>
      <c r="M22" s="30"/>
      <c r="N22" s="30"/>
    </row>
    <row r="23">
      <c r="A23" s="7"/>
      <c r="B23" s="4" t="s">
        <v>22</v>
      </c>
      <c r="C23" s="4" t="s">
        <v>15</v>
      </c>
      <c r="D23" s="4">
        <v>8.0</v>
      </c>
      <c r="E23" s="4">
        <v>8.0</v>
      </c>
      <c r="F23" s="4">
        <v>1.0</v>
      </c>
      <c r="G23" s="39"/>
      <c r="H23" s="39"/>
      <c r="I23" s="39"/>
      <c r="J23" s="39"/>
      <c r="K23" s="39"/>
      <c r="L23" s="39"/>
      <c r="M23" s="30"/>
      <c r="N23" s="40"/>
    </row>
    <row r="24">
      <c r="A24" s="7"/>
      <c r="B24" s="4" t="s">
        <v>23</v>
      </c>
      <c r="C24" s="4" t="s">
        <v>15</v>
      </c>
      <c r="D24" s="4">
        <v>10.0</v>
      </c>
      <c r="E24" s="4">
        <v>9.0</v>
      </c>
      <c r="F24" s="4">
        <v>1.0</v>
      </c>
      <c r="G24" s="39"/>
      <c r="H24" s="39"/>
      <c r="I24" s="39"/>
      <c r="J24" s="39"/>
      <c r="K24" s="39"/>
      <c r="L24" s="39"/>
      <c r="M24" s="30"/>
      <c r="N24" s="40"/>
    </row>
    <row r="25">
      <c r="A25" s="7"/>
      <c r="B25" s="4" t="s">
        <v>24</v>
      </c>
      <c r="C25" s="4" t="s">
        <v>15</v>
      </c>
      <c r="D25" s="4">
        <v>5.0</v>
      </c>
      <c r="E25" s="4">
        <v>5.0</v>
      </c>
      <c r="F25" s="4">
        <v>1.0</v>
      </c>
      <c r="G25" s="39"/>
      <c r="H25" s="39"/>
      <c r="I25" s="39"/>
      <c r="J25" s="39"/>
      <c r="K25" s="39"/>
      <c r="L25" s="39"/>
      <c r="M25" s="30"/>
      <c r="N25" s="30"/>
    </row>
    <row r="26">
      <c r="A26" s="7"/>
      <c r="B26" s="4" t="s">
        <v>25</v>
      </c>
      <c r="C26" s="4" t="s">
        <v>15</v>
      </c>
      <c r="D26" s="4">
        <v>5.0</v>
      </c>
      <c r="E26" s="4">
        <v>5.0</v>
      </c>
      <c r="F26" s="4">
        <v>1.0</v>
      </c>
      <c r="G26" s="39"/>
      <c r="H26" s="39"/>
      <c r="I26" s="39"/>
      <c r="J26" s="39"/>
      <c r="K26" s="39"/>
      <c r="L26" s="39"/>
      <c r="M26" s="30"/>
      <c r="N26" s="30"/>
    </row>
    <row r="27">
      <c r="A27" s="7"/>
      <c r="B27" s="4" t="s">
        <v>26</v>
      </c>
      <c r="C27" s="4" t="s">
        <v>15</v>
      </c>
      <c r="D27" s="4">
        <v>16.0</v>
      </c>
      <c r="E27" s="4">
        <v>9.0</v>
      </c>
      <c r="F27" s="4">
        <v>2.0</v>
      </c>
      <c r="G27" s="39"/>
      <c r="H27" s="39"/>
      <c r="I27" s="39"/>
      <c r="J27" s="39"/>
      <c r="K27" s="39"/>
      <c r="L27" s="39"/>
      <c r="M27" s="30"/>
      <c r="N27" s="40"/>
    </row>
    <row r="28">
      <c r="A28" s="7"/>
      <c r="B28" s="4" t="s">
        <v>27</v>
      </c>
      <c r="C28" s="4" t="s">
        <v>15</v>
      </c>
      <c r="D28" s="4">
        <v>2.0</v>
      </c>
      <c r="E28" s="4">
        <v>2.0</v>
      </c>
      <c r="F28" s="4">
        <v>2.0</v>
      </c>
      <c r="G28" s="39"/>
      <c r="H28" s="39"/>
      <c r="I28" s="39"/>
      <c r="J28" s="39"/>
      <c r="K28" s="39"/>
      <c r="L28" s="39"/>
      <c r="M28" s="30"/>
      <c r="N28" s="40"/>
    </row>
    <row r="29">
      <c r="A29" s="7"/>
      <c r="B29" s="4" t="s">
        <v>28</v>
      </c>
      <c r="C29" s="4" t="s">
        <v>15</v>
      </c>
      <c r="D29" s="4">
        <v>20.0</v>
      </c>
      <c r="E29" s="4">
        <v>12.0</v>
      </c>
      <c r="F29" s="4">
        <v>2.0</v>
      </c>
      <c r="G29" s="39"/>
      <c r="H29" s="39"/>
      <c r="I29" s="39"/>
      <c r="J29" s="39"/>
      <c r="K29" s="39"/>
      <c r="L29" s="39"/>
      <c r="M29" s="30"/>
      <c r="N29" s="40"/>
    </row>
    <row r="30">
      <c r="A30" s="8"/>
      <c r="B30" s="4"/>
      <c r="C30" s="10">
        <f>COUNTIF(C17:C29,"=y")</f>
        <v>12</v>
      </c>
      <c r="D30" s="10">
        <f t="shared" ref="D30:E30" si="3">SUM(D17:D29)</f>
        <v>124</v>
      </c>
      <c r="E30" s="10">
        <f t="shared" si="3"/>
        <v>107</v>
      </c>
      <c r="F30" s="10">
        <f> COUNTIF(F17:F29, "=1")</f>
        <v>5</v>
      </c>
      <c r="G30" s="42"/>
      <c r="H30" s="42"/>
      <c r="I30" s="42"/>
      <c r="J30" s="42"/>
      <c r="K30" s="42"/>
      <c r="L30" s="42"/>
      <c r="M30" s="44"/>
      <c r="N30" s="40"/>
    </row>
    <row r="31">
      <c r="A31" s="4"/>
      <c r="B31" s="12"/>
      <c r="C31" s="13"/>
      <c r="D31" s="13"/>
      <c r="E31" s="13"/>
      <c r="F31" s="14"/>
      <c r="G31" s="39"/>
      <c r="H31" s="39"/>
      <c r="I31" s="39"/>
      <c r="J31" s="39"/>
      <c r="K31" s="39"/>
      <c r="L31" s="39"/>
      <c r="M31" s="39"/>
      <c r="N31" s="39"/>
    </row>
    <row r="32">
      <c r="A32" s="3" t="s">
        <v>30</v>
      </c>
      <c r="B32" s="4" t="s">
        <v>14</v>
      </c>
      <c r="C32" s="4" t="s">
        <v>15</v>
      </c>
      <c r="D32" s="4">
        <v>9.0</v>
      </c>
      <c r="E32" s="4">
        <v>3.0</v>
      </c>
      <c r="F32" s="4">
        <v>2.0</v>
      </c>
      <c r="G32" s="39"/>
      <c r="H32" s="39"/>
      <c r="I32" s="39"/>
      <c r="J32" s="39"/>
      <c r="K32" s="39"/>
      <c r="L32" s="39"/>
      <c r="M32" s="30"/>
      <c r="N32" s="30"/>
    </row>
    <row r="33">
      <c r="A33" s="7"/>
      <c r="B33" s="4" t="s">
        <v>16</v>
      </c>
      <c r="C33" s="4" t="s">
        <v>15</v>
      </c>
      <c r="D33" s="4">
        <v>3.0</v>
      </c>
      <c r="E33" s="4">
        <v>1.0</v>
      </c>
      <c r="F33" s="4">
        <v>2.0</v>
      </c>
      <c r="G33" s="39"/>
      <c r="H33" s="39"/>
      <c r="I33" s="39"/>
      <c r="J33" s="39"/>
      <c r="K33" s="39"/>
      <c r="L33" s="39"/>
      <c r="M33" s="30"/>
      <c r="N33" s="40"/>
    </row>
    <row r="34">
      <c r="A34" s="7"/>
      <c r="B34" s="4" t="s">
        <v>17</v>
      </c>
      <c r="C34" s="4" t="s">
        <v>15</v>
      </c>
      <c r="D34" s="4">
        <v>2.0</v>
      </c>
      <c r="E34" s="4">
        <v>1.0</v>
      </c>
      <c r="F34" s="4">
        <v>2.0</v>
      </c>
      <c r="G34" s="39"/>
      <c r="H34" s="39"/>
      <c r="I34" s="39"/>
      <c r="J34" s="39"/>
      <c r="K34" s="39"/>
      <c r="L34" s="39"/>
      <c r="M34" s="30"/>
      <c r="N34" s="40"/>
    </row>
    <row r="35">
      <c r="A35" s="7"/>
      <c r="B35" s="4" t="s">
        <v>18</v>
      </c>
      <c r="C35" s="4" t="s">
        <v>19</v>
      </c>
      <c r="D35" s="4">
        <v>17.0</v>
      </c>
      <c r="E35" s="4">
        <v>2.0</v>
      </c>
      <c r="F35" s="4">
        <v>1.0</v>
      </c>
      <c r="G35" s="39"/>
      <c r="H35" s="39"/>
      <c r="I35" s="39"/>
      <c r="J35" s="39"/>
      <c r="K35" s="39"/>
      <c r="L35" s="39"/>
      <c r="M35" s="30"/>
      <c r="N35" s="30"/>
    </row>
    <row r="36">
      <c r="A36" s="7"/>
      <c r="B36" s="4" t="s">
        <v>20</v>
      </c>
      <c r="C36" s="4" t="s">
        <v>15</v>
      </c>
      <c r="D36" s="4">
        <v>10.0</v>
      </c>
      <c r="E36" s="4">
        <v>2.0</v>
      </c>
      <c r="F36" s="4">
        <v>1.0</v>
      </c>
      <c r="G36" s="39"/>
      <c r="H36" s="39"/>
      <c r="I36" s="39"/>
      <c r="J36" s="39"/>
      <c r="K36" s="39"/>
      <c r="L36" s="39"/>
      <c r="M36" s="30"/>
      <c r="N36" s="40"/>
    </row>
    <row r="37">
      <c r="A37" s="7"/>
      <c r="B37" s="4" t="s">
        <v>21</v>
      </c>
      <c r="C37" s="4" t="s">
        <v>15</v>
      </c>
      <c r="D37" s="4">
        <v>17.0</v>
      </c>
      <c r="E37" s="4">
        <v>8.0</v>
      </c>
      <c r="F37" s="4">
        <v>2.0</v>
      </c>
      <c r="G37" s="39"/>
      <c r="H37" s="39"/>
      <c r="I37" s="39"/>
      <c r="J37" s="39"/>
      <c r="K37" s="39"/>
      <c r="L37" s="39"/>
      <c r="M37" s="30"/>
      <c r="N37" s="30"/>
    </row>
    <row r="38">
      <c r="A38" s="7"/>
      <c r="B38" s="4" t="s">
        <v>22</v>
      </c>
      <c r="C38" s="4" t="s">
        <v>15</v>
      </c>
      <c r="D38" s="4">
        <v>8.0</v>
      </c>
      <c r="E38" s="4">
        <v>0.0</v>
      </c>
      <c r="F38" s="4">
        <v>2.0</v>
      </c>
      <c r="G38" s="39"/>
      <c r="H38" s="39"/>
      <c r="I38" s="39"/>
      <c r="J38" s="39"/>
      <c r="K38" s="39"/>
      <c r="L38" s="39"/>
      <c r="M38" s="30"/>
      <c r="N38" s="30"/>
    </row>
    <row r="39">
      <c r="A39" s="7"/>
      <c r="B39" s="4" t="s">
        <v>23</v>
      </c>
      <c r="C39" s="4" t="s">
        <v>15</v>
      </c>
      <c r="D39" s="4">
        <v>10.0</v>
      </c>
      <c r="E39" s="4">
        <v>8.0</v>
      </c>
      <c r="F39" s="4">
        <v>2.0</v>
      </c>
      <c r="G39" s="39"/>
      <c r="H39" s="39"/>
      <c r="I39" s="39"/>
      <c r="J39" s="39"/>
      <c r="K39" s="39"/>
      <c r="L39" s="39"/>
      <c r="M39" s="30"/>
      <c r="N39" s="30"/>
    </row>
    <row r="40">
      <c r="A40" s="7"/>
      <c r="B40" s="4" t="s">
        <v>24</v>
      </c>
      <c r="C40" s="4" t="s">
        <v>15</v>
      </c>
      <c r="D40" s="4">
        <v>5.0</v>
      </c>
      <c r="E40" s="4">
        <v>3.0</v>
      </c>
      <c r="F40" s="4">
        <v>2.0</v>
      </c>
      <c r="G40" s="39"/>
      <c r="H40" s="39"/>
      <c r="I40" s="39"/>
      <c r="J40" s="39"/>
      <c r="K40" s="39"/>
      <c r="L40" s="39"/>
      <c r="M40" s="30"/>
      <c r="N40" s="40"/>
    </row>
    <row r="41">
      <c r="A41" s="7"/>
      <c r="B41" s="4" t="s">
        <v>25</v>
      </c>
      <c r="C41" s="4" t="s">
        <v>15</v>
      </c>
      <c r="D41" s="4">
        <v>5.0</v>
      </c>
      <c r="E41" s="4">
        <v>2.0</v>
      </c>
      <c r="F41" s="4">
        <v>2.0</v>
      </c>
      <c r="G41" s="39"/>
      <c r="H41" s="39"/>
      <c r="I41" s="39"/>
      <c r="J41" s="39"/>
      <c r="K41" s="39"/>
      <c r="L41" s="39"/>
      <c r="M41" s="30"/>
      <c r="N41" s="40"/>
    </row>
    <row r="42">
      <c r="A42" s="7"/>
      <c r="B42" s="4" t="s">
        <v>26</v>
      </c>
      <c r="C42" s="4" t="s">
        <v>15</v>
      </c>
      <c r="D42" s="4">
        <v>16.0</v>
      </c>
      <c r="E42" s="4">
        <v>6.0</v>
      </c>
      <c r="F42" s="4">
        <v>2.0</v>
      </c>
      <c r="G42" s="45"/>
      <c r="H42" s="39"/>
      <c r="I42" s="39"/>
      <c r="J42" s="39"/>
      <c r="K42" s="39"/>
      <c r="L42" s="39"/>
      <c r="M42" s="30"/>
      <c r="N42" s="40"/>
    </row>
    <row r="43">
      <c r="A43" s="7"/>
      <c r="B43" s="4" t="s">
        <v>27</v>
      </c>
      <c r="C43" s="4" t="s">
        <v>15</v>
      </c>
      <c r="D43" s="4">
        <v>2.0</v>
      </c>
      <c r="E43" s="4">
        <v>1.0</v>
      </c>
      <c r="F43" s="4">
        <v>2.0</v>
      </c>
      <c r="G43" s="39"/>
      <c r="H43" s="39"/>
      <c r="I43" s="39"/>
      <c r="J43" s="39"/>
      <c r="K43" s="39"/>
      <c r="L43" s="39"/>
      <c r="M43" s="30"/>
      <c r="N43" s="40"/>
    </row>
    <row r="44">
      <c r="A44" s="7"/>
      <c r="B44" s="4" t="s">
        <v>28</v>
      </c>
      <c r="C44" s="4" t="s">
        <v>15</v>
      </c>
      <c r="D44" s="4">
        <v>20.0</v>
      </c>
      <c r="E44" s="4">
        <v>0.0</v>
      </c>
      <c r="F44" s="4">
        <v>3.0</v>
      </c>
      <c r="G44" s="39"/>
      <c r="H44" s="39"/>
      <c r="I44" s="39"/>
      <c r="J44" s="39"/>
      <c r="K44" s="39"/>
      <c r="L44" s="39"/>
      <c r="M44" s="30"/>
      <c r="N44" s="40"/>
    </row>
    <row r="45">
      <c r="A45" s="8"/>
      <c r="B45" s="4"/>
      <c r="C45" s="10">
        <f>COUNTIF(C32:C44,"=y")</f>
        <v>12</v>
      </c>
      <c r="D45" s="10">
        <f t="shared" ref="D45:E45" si="4">SUM(D32:D44)</f>
        <v>124</v>
      </c>
      <c r="E45" s="10">
        <f t="shared" si="4"/>
        <v>37</v>
      </c>
      <c r="F45" s="10">
        <f> COUNTIF(F32:F44, "=1")</f>
        <v>2</v>
      </c>
      <c r="G45" s="42"/>
      <c r="H45" s="42"/>
      <c r="I45" s="42"/>
      <c r="J45" s="42"/>
      <c r="K45" s="42"/>
      <c r="L45" s="42"/>
      <c r="M45" s="44"/>
      <c r="N45" s="40"/>
    </row>
    <row r="46">
      <c r="A46" s="4"/>
      <c r="B46" s="12"/>
      <c r="C46" s="13"/>
      <c r="D46" s="13"/>
      <c r="E46" s="13"/>
      <c r="F46" s="14"/>
      <c r="G46" s="39"/>
      <c r="H46" s="39"/>
      <c r="I46" s="39"/>
      <c r="J46" s="39"/>
      <c r="K46" s="39"/>
      <c r="L46" s="39"/>
      <c r="M46" s="39"/>
      <c r="N46" s="39"/>
    </row>
    <row r="47">
      <c r="A47" s="3" t="s">
        <v>31</v>
      </c>
      <c r="B47" s="4" t="s">
        <v>14</v>
      </c>
      <c r="C47" s="4" t="s">
        <v>15</v>
      </c>
      <c r="D47" s="4">
        <v>9.0</v>
      </c>
      <c r="E47" s="4">
        <v>9.0</v>
      </c>
      <c r="F47" s="4">
        <v>2.0</v>
      </c>
      <c r="G47" s="39"/>
      <c r="H47" s="39"/>
      <c r="I47" s="39"/>
      <c r="J47" s="39"/>
      <c r="K47" s="39"/>
      <c r="L47" s="39"/>
      <c r="M47" s="30"/>
      <c r="N47" s="30"/>
    </row>
    <row r="48">
      <c r="A48" s="7"/>
      <c r="B48" s="4" t="s">
        <v>16</v>
      </c>
      <c r="C48" s="4" t="s">
        <v>19</v>
      </c>
      <c r="D48" s="4">
        <v>3.0</v>
      </c>
      <c r="E48" s="4">
        <v>2.0</v>
      </c>
      <c r="F48" s="4">
        <v>2.0</v>
      </c>
      <c r="G48" s="39"/>
      <c r="H48" s="39"/>
      <c r="I48" s="39"/>
      <c r="J48" s="39"/>
      <c r="K48" s="39"/>
      <c r="L48" s="39"/>
      <c r="M48" s="30"/>
      <c r="N48" s="40"/>
    </row>
    <row r="49">
      <c r="A49" s="7"/>
      <c r="B49" s="4" t="s">
        <v>17</v>
      </c>
      <c r="C49" s="4" t="s">
        <v>15</v>
      </c>
      <c r="D49" s="4">
        <v>2.0</v>
      </c>
      <c r="E49" s="4">
        <v>1.0</v>
      </c>
      <c r="F49" s="4">
        <v>2.0</v>
      </c>
      <c r="G49" s="39"/>
      <c r="H49" s="39"/>
      <c r="I49" s="39"/>
      <c r="J49" s="39"/>
      <c r="K49" s="39"/>
      <c r="L49" s="39"/>
      <c r="M49" s="30"/>
      <c r="N49" s="40"/>
    </row>
    <row r="50">
      <c r="A50" s="7"/>
      <c r="B50" s="4" t="s">
        <v>18</v>
      </c>
      <c r="C50" s="4" t="s">
        <v>19</v>
      </c>
      <c r="D50" s="4">
        <v>17.0</v>
      </c>
      <c r="E50" s="4">
        <v>5.0</v>
      </c>
      <c r="F50" s="4">
        <v>2.0</v>
      </c>
      <c r="G50" s="39"/>
      <c r="H50" s="39"/>
      <c r="I50" s="39"/>
      <c r="J50" s="39"/>
      <c r="K50" s="39"/>
      <c r="L50" s="39"/>
      <c r="M50" s="30"/>
      <c r="N50" s="30"/>
    </row>
    <row r="51">
      <c r="A51" s="7"/>
      <c r="B51" s="4" t="s">
        <v>20</v>
      </c>
      <c r="C51" s="4" t="s">
        <v>15</v>
      </c>
      <c r="D51" s="4">
        <v>10.0</v>
      </c>
      <c r="E51" s="4">
        <v>0.0</v>
      </c>
      <c r="F51" s="4">
        <v>1.0</v>
      </c>
      <c r="G51" s="39"/>
      <c r="H51" s="39"/>
      <c r="I51" s="39"/>
      <c r="J51" s="39"/>
      <c r="K51" s="39"/>
      <c r="L51" s="39"/>
      <c r="M51" s="30"/>
      <c r="N51" s="40"/>
    </row>
    <row r="52">
      <c r="A52" s="7"/>
      <c r="B52" s="4" t="s">
        <v>21</v>
      </c>
      <c r="C52" s="4" t="s">
        <v>15</v>
      </c>
      <c r="D52" s="4">
        <v>17.0</v>
      </c>
      <c r="E52" s="4">
        <v>16.0</v>
      </c>
      <c r="F52" s="4">
        <v>2.0</v>
      </c>
      <c r="G52" s="39"/>
      <c r="H52" s="39"/>
      <c r="I52" s="39"/>
      <c r="J52" s="39"/>
      <c r="K52" s="39"/>
      <c r="L52" s="39"/>
      <c r="M52" s="30"/>
      <c r="N52" s="30"/>
    </row>
    <row r="53">
      <c r="A53" s="7"/>
      <c r="B53" s="4" t="s">
        <v>22</v>
      </c>
      <c r="C53" s="4" t="s">
        <v>15</v>
      </c>
      <c r="D53" s="4">
        <v>8.0</v>
      </c>
      <c r="E53" s="4">
        <v>8.0</v>
      </c>
      <c r="F53" s="4">
        <v>2.0</v>
      </c>
      <c r="G53" s="39"/>
      <c r="H53" s="39"/>
      <c r="I53" s="39"/>
      <c r="J53" s="39"/>
      <c r="K53" s="39"/>
      <c r="L53" s="39"/>
      <c r="M53" s="30"/>
      <c r="N53" s="30"/>
    </row>
    <row r="54">
      <c r="A54" s="7"/>
      <c r="B54" s="4" t="s">
        <v>23</v>
      </c>
      <c r="C54" s="4" t="s">
        <v>15</v>
      </c>
      <c r="D54" s="4">
        <v>10.0</v>
      </c>
      <c r="E54" s="4">
        <v>10.0</v>
      </c>
      <c r="F54" s="4">
        <v>2.0</v>
      </c>
      <c r="G54" s="39"/>
      <c r="H54" s="39"/>
      <c r="I54" s="39"/>
      <c r="J54" s="39"/>
      <c r="K54" s="39"/>
      <c r="L54" s="39"/>
      <c r="M54" s="30"/>
      <c r="N54" s="40"/>
    </row>
    <row r="55">
      <c r="A55" s="7"/>
      <c r="B55" s="4" t="s">
        <v>24</v>
      </c>
      <c r="C55" s="4" t="s">
        <v>15</v>
      </c>
      <c r="D55" s="4">
        <v>5.0</v>
      </c>
      <c r="E55" s="4">
        <v>5.0</v>
      </c>
      <c r="F55" s="4">
        <v>2.0</v>
      </c>
      <c r="G55" s="39"/>
      <c r="H55" s="39"/>
      <c r="I55" s="39"/>
      <c r="J55" s="39"/>
      <c r="K55" s="39"/>
      <c r="L55" s="39"/>
      <c r="M55" s="30"/>
      <c r="N55" s="30"/>
    </row>
    <row r="56">
      <c r="A56" s="7"/>
      <c r="B56" s="4" t="s">
        <v>25</v>
      </c>
      <c r="C56" s="4" t="s">
        <v>15</v>
      </c>
      <c r="D56" s="4">
        <v>5.0</v>
      </c>
      <c r="E56" s="4">
        <v>5.0</v>
      </c>
      <c r="F56" s="4">
        <v>2.0</v>
      </c>
      <c r="G56" s="39"/>
      <c r="H56" s="39"/>
      <c r="I56" s="39"/>
      <c r="J56" s="39"/>
      <c r="K56" s="39"/>
      <c r="L56" s="39"/>
      <c r="M56" s="30"/>
      <c r="N56" s="40"/>
    </row>
    <row r="57">
      <c r="A57" s="7"/>
      <c r="B57" s="4" t="s">
        <v>26</v>
      </c>
      <c r="C57" s="4" t="s">
        <v>15</v>
      </c>
      <c r="D57" s="4">
        <v>16.0</v>
      </c>
      <c r="E57" s="4">
        <v>10.0</v>
      </c>
      <c r="F57" s="4">
        <v>2.0</v>
      </c>
      <c r="G57" s="39"/>
      <c r="H57" s="39"/>
      <c r="I57" s="39"/>
      <c r="J57" s="39"/>
      <c r="K57" s="39"/>
      <c r="L57" s="39"/>
      <c r="M57" s="30"/>
      <c r="N57" s="30"/>
    </row>
    <row r="58">
      <c r="A58" s="7"/>
      <c r="B58" s="4" t="s">
        <v>27</v>
      </c>
      <c r="C58" s="4" t="s">
        <v>15</v>
      </c>
      <c r="D58" s="4">
        <v>2.0</v>
      </c>
      <c r="E58" s="4">
        <v>1.0</v>
      </c>
      <c r="F58" s="4">
        <v>2.0</v>
      </c>
      <c r="G58" s="39"/>
      <c r="H58" s="39"/>
      <c r="I58" s="39"/>
      <c r="J58" s="39"/>
      <c r="K58" s="39"/>
      <c r="L58" s="39"/>
      <c r="M58" s="30"/>
      <c r="N58" s="30"/>
    </row>
    <row r="59">
      <c r="A59" s="7"/>
      <c r="B59" s="4" t="s">
        <v>28</v>
      </c>
      <c r="C59" s="4" t="s">
        <v>15</v>
      </c>
      <c r="D59" s="4">
        <v>20.0</v>
      </c>
      <c r="E59" s="4">
        <v>18.0</v>
      </c>
      <c r="F59" s="4">
        <v>2.0</v>
      </c>
      <c r="G59" s="39"/>
      <c r="H59" s="39"/>
      <c r="I59" s="39"/>
      <c r="J59" s="39"/>
      <c r="K59" s="39"/>
      <c r="L59" s="39"/>
      <c r="M59" s="30"/>
      <c r="N59" s="30"/>
    </row>
    <row r="60">
      <c r="A60" s="8"/>
      <c r="B60" s="17"/>
      <c r="C60" s="18">
        <f>COUNTIF(C47:C59,"=y")</f>
        <v>11</v>
      </c>
      <c r="D60" s="10">
        <f t="shared" ref="D60:E60" si="5">SUM(D47:D59)</f>
        <v>124</v>
      </c>
      <c r="E60" s="18">
        <f t="shared" si="5"/>
        <v>90</v>
      </c>
      <c r="F60" s="18">
        <f> COUNTIF(F47:F59, "=1")</f>
        <v>1</v>
      </c>
      <c r="G60" s="46"/>
      <c r="H60" s="46"/>
      <c r="I60" s="46"/>
      <c r="J60" s="46"/>
      <c r="K60" s="46"/>
      <c r="L60" s="46"/>
      <c r="M60" s="47"/>
      <c r="N60" s="2"/>
    </row>
  </sheetData>
  <mergeCells count="7">
    <mergeCell ref="A2:A15"/>
    <mergeCell ref="B16:F16"/>
    <mergeCell ref="A17:A30"/>
    <mergeCell ref="B31:F31"/>
    <mergeCell ref="A32:A45"/>
    <mergeCell ref="B46:F46"/>
    <mergeCell ref="A47:A60"/>
  </mergeCells>
  <drawing r:id="rId1"/>
</worksheet>
</file>