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<sst xmlns="http://schemas.openxmlformats.org/spreadsheetml/2006/main" count="48" uniqueCount="48">
  <si>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Vegetation contact probability</t>
  </si>
  <si>
    <t>Vegetation fall probability</t>
  </si>
  <si>
    <t>Weather data</t>
  </si>
  <si>
    <t>Vegetation data</t>
  </si>
  <si>
    <t>Line data</t>
  </si>
  <si>
    <t>Calculations</t>
  </si>
  <si>
    <t>Wind speed</t>
  </si>
  <si>
    <t>Wind angle from perpendicular</t>
  </si>
  <si>
    <t>ROW distance</t>
  </si>
  <si>
    <t>Growth rate</t>
  </si>
  <si>
    <t>Time since ROW maintenance</t>
  </si>
  <si>
    <t>Vegetation age</t>
  </si>
  <si>
    <t>Vegetation wind susceptability</t>
  </si>
  <si>
    <t>Line length</t>
  </si>
  <si>
    <t>Line sag</t>
  </si>
  <si>
    <t>Line weight</t>
  </si>
  <si>
    <t>Line diameter</t>
  </si>
  <si>
    <t>Windage coefficient</t>
  </si>
  <si>
    <t>Wind force</t>
  </si>
  <si>
    <t>Wind deflection</t>
  </si>
  <si>
    <t>Vegetation deflection</t>
  </si>
  <si>
    <t>Open distance</t>
  </si>
  <si>
    <t>Contact probability</t>
  </si>
  <si>
    <t>Fall function</t>
  </si>
  <si>
    <t>Critical wind speed</t>
  </si>
  <si>
    <t>Fall probability</t>
  </si>
  <si>
    <t>(V m/s)</t>
  </si>
  <si>
    <t>(a deg)</t>
  </si>
  <si>
    <t>(D m)</t>
  </si>
  <si>
    <t>(R m/y)</t>
  </si>
  <si>
    <t>(t y)</t>
  </si>
  <si>
    <t>(A y)</t>
  </si>
  <si>
    <t>(S s)</t>
  </si>
  <si>
    <t>(L m)</t>
  </si>
  <si>
    <t>(y m)</t>
  </si>
  <si>
    <t>(wl N/m)</t>
  </si>
  <si>
    <t>(d m)</t>
  </si>
  <si>
    <t>(b s/m^2)</t>
  </si>
  <si>
    <t>(Fw N/m)</t>
  </si>
  <si>
    <t>(DL m)</t>
  </si>
  <si>
    <t>(DV m)</t>
  </si>
  <si>
    <t>(DO m)</t>
  </si>
  <si>
    <t>(PC pu)</t>
  </si>
  <si>
    <t>(Rf pu)</t>
  </si>
  <si>
    <t>(Vc m/s)</t>
  </si>
  <si>
    <t>(PF pu)</t>
  </si>
  <si>
    <t>Trend</t>
  </si>
  <si>
    <t>Initial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</si>
</sst>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u/>
      <color theme="1"/>
      <name val="Arial"/>
    </font>
    <font>
      <b/>
      <color theme="1"/>
      <name val="Arial"/>
    </font>
    <font/>
    <font>
      <b/>
      <color rgb="FF000000"/>
      <name val="Arial"/>
    </font>
    <font>
      <b/>
      <color rgb="FF0000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0" fillId="0" fontId="3" numFmtId="0" xfId="0" applyAlignment="1" applyFont="1">
      <alignment horizontal="center" readingOrder="0"/>
    </xf>
    <xf borderId="3" fillId="0" fontId="4" numFmtId="0" xfId="0" applyBorder="1" applyFont="1"/>
    <xf borderId="1" fillId="0" fontId="3" numFmtId="0" xfId="0" applyBorder="1" applyFont="1"/>
    <xf borderId="3" fillId="0" fontId="3" numFmtId="0" xfId="0" applyBorder="1" applyFont="1"/>
    <xf borderId="2" fillId="0" fontId="3" numFmtId="0" xfId="0" applyBorder="1" applyFont="1"/>
    <xf borderId="0" fillId="0" fontId="1" numFmtId="0" xfId="0" applyAlignment="1" applyFont="1">
      <alignment readingOrder="0" textRotation="90"/>
    </xf>
    <xf borderId="4" fillId="0" fontId="1" numFmtId="0" xfId="0" applyAlignment="1" applyBorder="1" applyFont="1">
      <alignment horizontal="center" readingOrder="0" textRotation="90"/>
    </xf>
    <xf borderId="5" fillId="0" fontId="1" numFmtId="0" xfId="0" applyAlignment="1" applyBorder="1" applyFont="1">
      <alignment horizontal="center" readingOrder="0" textRotation="90"/>
    </xf>
    <xf borderId="0" fillId="0" fontId="1" numFmtId="0" xfId="0" applyAlignment="1" applyFont="1">
      <alignment horizontal="center" readingOrder="0" textRotation="90"/>
    </xf>
    <xf borderId="0" fillId="0" fontId="1" numFmtId="0" xfId="0" applyAlignment="1" applyFont="1">
      <alignment textRotation="90"/>
    </xf>
    <xf borderId="4" fillId="0" fontId="1" numFmtId="0" xfId="0" applyAlignment="1" applyBorder="1" applyFont="1">
      <alignment readingOrder="0" textRotation="90"/>
    </xf>
    <xf borderId="5" fillId="0" fontId="1" numFmtId="0" xfId="0" applyAlignment="1" applyBorder="1" applyFont="1">
      <alignment readingOrder="0" textRotation="90"/>
    </xf>
    <xf borderId="0" fillId="0" fontId="1" numFmtId="0" xfId="0" applyAlignment="1" applyFont="1">
      <alignment horizontal="right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8" fillId="0" fontId="6" numFmtId="0" xfId="0" applyAlignment="1" applyBorder="1" applyFont="1">
      <alignment readingOrder="0"/>
    </xf>
    <xf borderId="6" fillId="2" fontId="1" numFmtId="0" xfId="0" applyAlignment="1" applyBorder="1" applyFill="1" applyFont="1">
      <alignment readingOrder="0"/>
    </xf>
    <xf borderId="8" fillId="2" fontId="1" numFmtId="2" xfId="0" applyBorder="1" applyFont="1" applyNumberFormat="1"/>
    <xf borderId="8" fillId="2" fontId="1" numFmtId="0" xfId="0" applyBorder="1" applyFont="1"/>
    <xf borderId="7" fillId="2" fontId="1" numFmtId="0" xfId="0" applyBorder="1" applyFont="1"/>
    <xf borderId="6" fillId="3" fontId="1" numFmtId="0" xfId="0" applyBorder="1" applyFill="1" applyFont="1"/>
    <xf borderId="8" fillId="3" fontId="1" numFmtId="0" xfId="0" applyBorder="1" applyFont="1"/>
    <xf borderId="7" fillId="3" fontId="1" numFmtId="0" xfId="0" applyBorder="1" applyFont="1"/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0" fillId="0" fontId="1" numFmtId="2" xfId="0" applyFont="1" applyNumberFormat="1"/>
    <xf borderId="0" fillId="0" fontId="1" numFmtId="0" xfId="0" applyFont="1"/>
    <xf borderId="5" fillId="0" fontId="1" numFmtId="2" xfId="0" applyBorder="1" applyFont="1" applyNumberFormat="1"/>
    <xf borderId="4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6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8" fillId="0" fontId="1" numFmtId="2" xfId="0" applyBorder="1" applyFont="1" applyNumberFormat="1"/>
    <xf borderId="8" fillId="0" fontId="1" numFmtId="0" xfId="0" applyBorder="1" applyFont="1"/>
    <xf borderId="7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0.43"/>
    <col customWidth="1" min="3" max="3" width="12.29"/>
    <col customWidth="1" min="4" max="4" width="7.0"/>
    <col customWidth="1" min="5" max="5" width="3.71"/>
    <col customWidth="1" min="6" max="6" width="14.0"/>
    <col customWidth="1" min="7" max="7" width="7.29"/>
    <col customWidth="1" min="8" max="8" width="4.29"/>
    <col customWidth="1" min="9" max="10" width="5.0"/>
    <col customWidth="1" min="11" max="11" width="3.71"/>
    <col customWidth="1" min="12" max="12" width="8.71"/>
    <col customWidth="1" min="13" max="13" width="5.43"/>
    <col customWidth="1" min="14" max="14" width="8.0"/>
    <col customWidth="1" min="15" max="15" width="5.43"/>
    <col customWidth="1" min="16" max="16" width="8.86"/>
    <col customWidth="1" min="17" max="17" width="3.71"/>
    <col customWidth="1" min="18" max="18" width="11.29"/>
    <col customWidth="1" min="19" max="19" width="6.71"/>
    <col customWidth="1" min="20" max="20" width="7.0"/>
    <col customWidth="1" min="21" max="21" width="7.29"/>
    <col customWidth="1" min="22" max="22" width="7.57"/>
    <col customWidth="1" min="23" max="23" width="3.71"/>
  </cols>
  <sheetData>
    <row r="1">
      <c r="B1" s="1"/>
      <c r="R1" s="2" t="s">
        <v>0</v>
      </c>
      <c r="X1" s="2" t="s">
        <v>1</v>
      </c>
    </row>
    <row r="2">
      <c r="A2" s="1"/>
      <c r="B2" s="1"/>
    </row>
    <row r="3">
      <c r="A3" s="3"/>
      <c r="B3" s="3"/>
      <c r="C3" s="4" t="s">
        <v>2</v>
      </c>
      <c r="D3" s="5"/>
      <c r="E3" s="6"/>
      <c r="F3" s="4" t="s">
        <v>3</v>
      </c>
      <c r="G3" s="7"/>
      <c r="H3" s="7"/>
      <c r="I3" s="7"/>
      <c r="J3" s="5"/>
      <c r="K3" s="6"/>
      <c r="L3" s="4" t="s">
        <v>4</v>
      </c>
      <c r="M3" s="7"/>
      <c r="N3" s="7"/>
      <c r="O3" s="7"/>
      <c r="P3" s="5"/>
      <c r="Q3" s="3"/>
      <c r="R3" s="4" t="s">
        <v>5</v>
      </c>
      <c r="S3" s="7"/>
      <c r="T3" s="7"/>
      <c r="U3" s="7"/>
      <c r="V3" s="5"/>
      <c r="W3" s="3"/>
      <c r="X3" s="8"/>
      <c r="Y3" s="9"/>
      <c r="Z3" s="1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>
      <c r="A4" s="11"/>
      <c r="B4" s="11"/>
      <c r="C4" s="12" t="s">
        <v>6</v>
      </c>
      <c r="D4" s="13" t="s">
        <v>7</v>
      </c>
      <c r="E4" s="14"/>
      <c r="F4" s="12" t="s">
        <v>8</v>
      </c>
      <c r="G4" s="14" t="s">
        <v>9</v>
      </c>
      <c r="H4" s="14" t="s">
        <v>10</v>
      </c>
      <c r="I4" s="14" t="s">
        <v>11</v>
      </c>
      <c r="J4" s="13" t="s">
        <v>12</v>
      </c>
      <c r="K4" s="14"/>
      <c r="L4" s="12" t="s">
        <v>13</v>
      </c>
      <c r="M4" s="14" t="s">
        <v>14</v>
      </c>
      <c r="N4" s="14" t="s">
        <v>15</v>
      </c>
      <c r="O4" s="14" t="s">
        <v>16</v>
      </c>
      <c r="P4" s="13" t="s">
        <v>17</v>
      </c>
      <c r="Q4" s="14"/>
      <c r="R4" s="12" t="s">
        <v>18</v>
      </c>
      <c r="S4" s="14" t="s">
        <v>19</v>
      </c>
      <c r="T4" s="14" t="s">
        <v>20</v>
      </c>
      <c r="U4" s="14" t="s">
        <v>21</v>
      </c>
      <c r="V4" s="13" t="s">
        <v>22</v>
      </c>
      <c r="W4" s="15"/>
      <c r="X4" s="16" t="s">
        <v>23</v>
      </c>
      <c r="Y4" s="11" t="s">
        <v>24</v>
      </c>
      <c r="Z4" s="17" t="s">
        <v>25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>
      <c r="A5" s="1"/>
      <c r="B5" s="18"/>
      <c r="C5" s="19" t="s">
        <v>26</v>
      </c>
      <c r="D5" s="20" t="s">
        <v>27</v>
      </c>
      <c r="E5" s="21"/>
      <c r="F5" s="19" t="s">
        <v>28</v>
      </c>
      <c r="G5" s="21" t="s">
        <v>29</v>
      </c>
      <c r="H5" s="21" t="s">
        <v>30</v>
      </c>
      <c r="I5" s="21" t="s">
        <v>31</v>
      </c>
      <c r="J5" s="20" t="s">
        <v>32</v>
      </c>
      <c r="K5" s="21"/>
      <c r="L5" s="19" t="s">
        <v>33</v>
      </c>
      <c r="M5" s="21" t="s">
        <v>34</v>
      </c>
      <c r="N5" s="21" t="s">
        <v>35</v>
      </c>
      <c r="O5" s="21" t="s">
        <v>36</v>
      </c>
      <c r="P5" s="20" t="s">
        <v>37</v>
      </c>
      <c r="Q5" s="21"/>
      <c r="R5" s="19" t="s">
        <v>38</v>
      </c>
      <c r="S5" s="21" t="s">
        <v>39</v>
      </c>
      <c r="T5" s="21" t="s">
        <v>40</v>
      </c>
      <c r="U5" s="21" t="s">
        <v>41</v>
      </c>
      <c r="V5" s="22" t="s">
        <v>42</v>
      </c>
      <c r="X5" s="23" t="s">
        <v>43</v>
      </c>
      <c r="Y5" s="1" t="s">
        <v>44</v>
      </c>
      <c r="Z5" s="22" t="s">
        <v>45</v>
      </c>
    </row>
    <row r="6">
      <c r="B6" s="24" t="s">
        <v>46</v>
      </c>
      <c r="C6" s="25">
        <v>5.0</v>
      </c>
      <c r="D6" s="26">
        <v>0.0</v>
      </c>
      <c r="E6" s="27"/>
      <c r="F6" s="25">
        <v>0.0</v>
      </c>
      <c r="G6" s="28">
        <v>0.0</v>
      </c>
      <c r="H6" s="28">
        <v>0.0</v>
      </c>
      <c r="I6" s="28">
        <v>0.0</v>
      </c>
      <c r="J6" s="26">
        <v>0.0</v>
      </c>
      <c r="K6" s="27"/>
      <c r="L6" s="25">
        <v>0.0</v>
      </c>
      <c r="M6" s="28">
        <v>0.0</v>
      </c>
      <c r="N6" s="28">
        <v>0.0</v>
      </c>
      <c r="O6" s="28">
        <v>0.0</v>
      </c>
      <c r="P6" s="26">
        <v>0.0</v>
      </c>
      <c r="R6" s="29"/>
      <c r="S6" s="30"/>
      <c r="T6" s="31"/>
      <c r="U6" s="31"/>
      <c r="V6" s="32"/>
      <c r="X6" s="33"/>
      <c r="Y6" s="34"/>
      <c r="Z6" s="35"/>
    </row>
    <row r="7">
      <c r="B7" s="24" t="s">
        <v>47</v>
      </c>
      <c r="C7" s="36">
        <v>5.0</v>
      </c>
      <c r="D7" s="37">
        <v>0.0</v>
      </c>
      <c r="E7" s="27"/>
      <c r="F7" s="36">
        <v>10.0</v>
      </c>
      <c r="G7" s="27">
        <v>1.0</v>
      </c>
      <c r="H7" s="27">
        <v>5.0</v>
      </c>
      <c r="I7" s="27">
        <v>25.0</v>
      </c>
      <c r="J7" s="37">
        <v>0.1</v>
      </c>
      <c r="K7" s="27"/>
      <c r="L7" s="36">
        <v>100.0</v>
      </c>
      <c r="M7" s="27">
        <v>2.0</v>
      </c>
      <c r="N7" s="27">
        <v>1000.0</v>
      </c>
      <c r="O7" s="27">
        <v>0.01</v>
      </c>
      <c r="P7" s="37">
        <v>4.0</v>
      </c>
      <c r="R7" s="23">
        <f t="shared" ref="R7:R13" si="4">C7*C7*O7*P7</f>
        <v>1</v>
      </c>
      <c r="S7" s="38">
        <f t="shared" ref="S7:S13" si="5">sin(atan(R7*COS(D7*PI()/180)/C7))*M7</f>
        <v>0.3922322703</v>
      </c>
      <c r="T7" s="39">
        <f t="shared" ref="T7:T13" si="6">C7*J7</f>
        <v>0.5</v>
      </c>
      <c r="U7" s="39">
        <f t="shared" ref="U7:U13" si="7">F7-G7*H7</f>
        <v>5</v>
      </c>
      <c r="V7" s="40">
        <f t="shared" ref="V7:V13" si="8">if(U7&gt;0,(S7+T7)/U7,1)</f>
        <v>0.1784464541</v>
      </c>
      <c r="X7" s="23">
        <f t="shared" ref="X7:X13" si="9">U7/F7</f>
        <v>0.5</v>
      </c>
      <c r="Y7" s="39">
        <f t="shared" ref="Y7:Y13" si="10">25-I7/5</f>
        <v>20</v>
      </c>
      <c r="Z7" s="40">
        <f t="shared" ref="Z7:Z13" si="11">if(C7&lt;Y7,0,X7*C7/Y7)</f>
        <v>0</v>
      </c>
    </row>
    <row r="8">
      <c r="A8" s="27"/>
      <c r="B8" s="27"/>
      <c r="C8" s="41">
        <f t="shared" ref="C8:D8" si="1">C7+C$6</f>
        <v>10</v>
      </c>
      <c r="D8" s="42">
        <f t="shared" si="1"/>
        <v>0</v>
      </c>
      <c r="E8" s="43"/>
      <c r="F8" s="41">
        <f t="shared" ref="F8:J8" si="2">F7+F$6</f>
        <v>10</v>
      </c>
      <c r="G8" s="43">
        <f t="shared" si="2"/>
        <v>1</v>
      </c>
      <c r="H8" s="43">
        <f t="shared" si="2"/>
        <v>5</v>
      </c>
      <c r="I8" s="43">
        <f t="shared" si="2"/>
        <v>25</v>
      </c>
      <c r="J8" s="42">
        <f t="shared" si="2"/>
        <v>0.1</v>
      </c>
      <c r="K8" s="43"/>
      <c r="L8" s="41">
        <f t="shared" ref="L8:P8" si="3">L7+L$6</f>
        <v>100</v>
      </c>
      <c r="M8" s="43">
        <f t="shared" si="3"/>
        <v>2</v>
      </c>
      <c r="N8" s="43">
        <f t="shared" si="3"/>
        <v>1000</v>
      </c>
      <c r="O8" s="43">
        <f t="shared" si="3"/>
        <v>0.01</v>
      </c>
      <c r="P8" s="42">
        <f t="shared" si="3"/>
        <v>4</v>
      </c>
      <c r="R8" s="23">
        <f t="shared" si="4"/>
        <v>4</v>
      </c>
      <c r="S8" s="38">
        <f t="shared" si="5"/>
        <v>0.7427813527</v>
      </c>
      <c r="T8" s="39">
        <f t="shared" si="6"/>
        <v>1</v>
      </c>
      <c r="U8" s="39">
        <f t="shared" si="7"/>
        <v>5</v>
      </c>
      <c r="V8" s="40">
        <f t="shared" si="8"/>
        <v>0.3485562705</v>
      </c>
      <c r="X8" s="23">
        <f t="shared" si="9"/>
        <v>0.5</v>
      </c>
      <c r="Y8" s="39">
        <f t="shared" si="10"/>
        <v>20</v>
      </c>
      <c r="Z8" s="40">
        <f t="shared" si="11"/>
        <v>0</v>
      </c>
    </row>
    <row r="9">
      <c r="C9" s="41">
        <f t="shared" ref="C9:D9" si="12">C8+C$6</f>
        <v>15</v>
      </c>
      <c r="D9" s="42">
        <f t="shared" si="12"/>
        <v>0</v>
      </c>
      <c r="E9" s="43"/>
      <c r="F9" s="41">
        <f t="shared" ref="F9:J9" si="13">F8+F$6</f>
        <v>10</v>
      </c>
      <c r="G9" s="43">
        <f t="shared" si="13"/>
        <v>1</v>
      </c>
      <c r="H9" s="43">
        <f t="shared" si="13"/>
        <v>5</v>
      </c>
      <c r="I9" s="43">
        <f t="shared" si="13"/>
        <v>25</v>
      </c>
      <c r="J9" s="42">
        <f t="shared" si="13"/>
        <v>0.1</v>
      </c>
      <c r="K9" s="43"/>
      <c r="L9" s="41">
        <f t="shared" ref="L9:P9" si="14">L8+L$6</f>
        <v>100</v>
      </c>
      <c r="M9" s="43">
        <f t="shared" si="14"/>
        <v>2</v>
      </c>
      <c r="N9" s="43">
        <f t="shared" si="14"/>
        <v>1000</v>
      </c>
      <c r="O9" s="43">
        <f t="shared" si="14"/>
        <v>0.01</v>
      </c>
      <c r="P9" s="42">
        <f t="shared" si="14"/>
        <v>4</v>
      </c>
      <c r="R9" s="23">
        <f t="shared" si="4"/>
        <v>9</v>
      </c>
      <c r="S9" s="38">
        <f t="shared" si="5"/>
        <v>1.028991511</v>
      </c>
      <c r="T9" s="39">
        <f t="shared" si="6"/>
        <v>1.5</v>
      </c>
      <c r="U9" s="39">
        <f t="shared" si="7"/>
        <v>5</v>
      </c>
      <c r="V9" s="40">
        <f t="shared" si="8"/>
        <v>0.5057983022</v>
      </c>
      <c r="X9" s="23">
        <f t="shared" si="9"/>
        <v>0.5</v>
      </c>
      <c r="Y9" s="39">
        <f t="shared" si="10"/>
        <v>20</v>
      </c>
      <c r="Z9" s="40">
        <f t="shared" si="11"/>
        <v>0</v>
      </c>
    </row>
    <row r="10">
      <c r="C10" s="41">
        <f t="shared" ref="C10:D10" si="15">C9+C$6</f>
        <v>20</v>
      </c>
      <c r="D10" s="42">
        <f t="shared" si="15"/>
        <v>0</v>
      </c>
      <c r="E10" s="43"/>
      <c r="F10" s="41">
        <f t="shared" ref="F10:J10" si="16">F9+F$6</f>
        <v>10</v>
      </c>
      <c r="G10" s="43">
        <f t="shared" si="16"/>
        <v>1</v>
      </c>
      <c r="H10" s="43">
        <f t="shared" si="16"/>
        <v>5</v>
      </c>
      <c r="I10" s="43">
        <f t="shared" si="16"/>
        <v>25</v>
      </c>
      <c r="J10" s="42">
        <f t="shared" si="16"/>
        <v>0.1</v>
      </c>
      <c r="K10" s="43"/>
      <c r="L10" s="41">
        <f t="shared" ref="L10:P10" si="17">L9+L$6</f>
        <v>100</v>
      </c>
      <c r="M10" s="43">
        <f t="shared" si="17"/>
        <v>2</v>
      </c>
      <c r="N10" s="43">
        <f t="shared" si="17"/>
        <v>1000</v>
      </c>
      <c r="O10" s="43">
        <f t="shared" si="17"/>
        <v>0.01</v>
      </c>
      <c r="P10" s="42">
        <f t="shared" si="17"/>
        <v>4</v>
      </c>
      <c r="R10" s="23">
        <f t="shared" si="4"/>
        <v>16</v>
      </c>
      <c r="S10" s="38">
        <f t="shared" si="5"/>
        <v>1.249390095</v>
      </c>
      <c r="T10" s="39">
        <f t="shared" si="6"/>
        <v>2</v>
      </c>
      <c r="U10" s="39">
        <f t="shared" si="7"/>
        <v>5</v>
      </c>
      <c r="V10" s="40">
        <f t="shared" si="8"/>
        <v>0.649878019</v>
      </c>
      <c r="X10" s="23">
        <f t="shared" si="9"/>
        <v>0.5</v>
      </c>
      <c r="Y10" s="39">
        <f t="shared" si="10"/>
        <v>20</v>
      </c>
      <c r="Z10" s="40">
        <f t="shared" si="11"/>
        <v>0.5</v>
      </c>
    </row>
    <row r="11">
      <c r="C11" s="41">
        <f t="shared" ref="C11:D11" si="18">C10+C$6</f>
        <v>25</v>
      </c>
      <c r="D11" s="42">
        <f t="shared" si="18"/>
        <v>0</v>
      </c>
      <c r="E11" s="43"/>
      <c r="F11" s="41">
        <f t="shared" ref="F11:J11" si="19">F10+F$6</f>
        <v>10</v>
      </c>
      <c r="G11" s="43">
        <f t="shared" si="19"/>
        <v>1</v>
      </c>
      <c r="H11" s="43">
        <f t="shared" si="19"/>
        <v>5</v>
      </c>
      <c r="I11" s="43">
        <f t="shared" si="19"/>
        <v>25</v>
      </c>
      <c r="J11" s="42">
        <f t="shared" si="19"/>
        <v>0.1</v>
      </c>
      <c r="K11" s="43"/>
      <c r="L11" s="41">
        <f t="shared" ref="L11:P11" si="20">L10+L$6</f>
        <v>100</v>
      </c>
      <c r="M11" s="43">
        <f t="shared" si="20"/>
        <v>2</v>
      </c>
      <c r="N11" s="43">
        <f t="shared" si="20"/>
        <v>1000</v>
      </c>
      <c r="O11" s="43">
        <f t="shared" si="20"/>
        <v>0.01</v>
      </c>
      <c r="P11" s="42">
        <f t="shared" si="20"/>
        <v>4</v>
      </c>
      <c r="R11" s="23">
        <f t="shared" si="4"/>
        <v>25</v>
      </c>
      <c r="S11" s="38">
        <f t="shared" si="5"/>
        <v>1.414213562</v>
      </c>
      <c r="T11" s="39">
        <f t="shared" si="6"/>
        <v>2.5</v>
      </c>
      <c r="U11" s="39">
        <f t="shared" si="7"/>
        <v>5</v>
      </c>
      <c r="V11" s="40">
        <f t="shared" si="8"/>
        <v>0.7828427125</v>
      </c>
      <c r="X11" s="23">
        <f t="shared" si="9"/>
        <v>0.5</v>
      </c>
      <c r="Y11" s="39">
        <f t="shared" si="10"/>
        <v>20</v>
      </c>
      <c r="Z11" s="40">
        <f t="shared" si="11"/>
        <v>0.625</v>
      </c>
    </row>
    <row r="12">
      <c r="C12" s="41">
        <f t="shared" ref="C12:D12" si="21">C11+C$6</f>
        <v>30</v>
      </c>
      <c r="D12" s="42">
        <f t="shared" si="21"/>
        <v>0</v>
      </c>
      <c r="E12" s="43"/>
      <c r="F12" s="41">
        <f t="shared" ref="F12:J12" si="22">F11+F$6</f>
        <v>10</v>
      </c>
      <c r="G12" s="43">
        <f t="shared" si="22"/>
        <v>1</v>
      </c>
      <c r="H12" s="43">
        <f t="shared" si="22"/>
        <v>5</v>
      </c>
      <c r="I12" s="43">
        <f t="shared" si="22"/>
        <v>25</v>
      </c>
      <c r="J12" s="42">
        <f t="shared" si="22"/>
        <v>0.1</v>
      </c>
      <c r="K12" s="43"/>
      <c r="L12" s="41">
        <f t="shared" ref="L12:P12" si="23">L11+L$6</f>
        <v>100</v>
      </c>
      <c r="M12" s="43">
        <f t="shared" si="23"/>
        <v>2</v>
      </c>
      <c r="N12" s="43">
        <f t="shared" si="23"/>
        <v>1000</v>
      </c>
      <c r="O12" s="43">
        <f t="shared" si="23"/>
        <v>0.01</v>
      </c>
      <c r="P12" s="42">
        <f t="shared" si="23"/>
        <v>4</v>
      </c>
      <c r="R12" s="23">
        <f t="shared" si="4"/>
        <v>36</v>
      </c>
      <c r="S12" s="38">
        <f t="shared" si="5"/>
        <v>1.536442559</v>
      </c>
      <c r="T12" s="39">
        <f t="shared" si="6"/>
        <v>3</v>
      </c>
      <c r="U12" s="39">
        <f t="shared" si="7"/>
        <v>5</v>
      </c>
      <c r="V12" s="40">
        <f t="shared" si="8"/>
        <v>0.9072885118</v>
      </c>
      <c r="X12" s="23">
        <f t="shared" si="9"/>
        <v>0.5</v>
      </c>
      <c r="Y12" s="39">
        <f t="shared" si="10"/>
        <v>20</v>
      </c>
      <c r="Z12" s="40">
        <f t="shared" si="11"/>
        <v>0.75</v>
      </c>
    </row>
    <row r="13">
      <c r="C13" s="44">
        <f t="shared" ref="C13:D13" si="24">C12+C$6</f>
        <v>35</v>
      </c>
      <c r="D13" s="45">
        <f t="shared" si="24"/>
        <v>0</v>
      </c>
      <c r="E13" s="43"/>
      <c r="F13" s="44">
        <f t="shared" ref="F13:J13" si="25">F12+F$6</f>
        <v>10</v>
      </c>
      <c r="G13" s="46">
        <f t="shared" si="25"/>
        <v>1</v>
      </c>
      <c r="H13" s="46">
        <f t="shared" si="25"/>
        <v>5</v>
      </c>
      <c r="I13" s="46">
        <f t="shared" si="25"/>
        <v>25</v>
      </c>
      <c r="J13" s="45">
        <f t="shared" si="25"/>
        <v>0.1</v>
      </c>
      <c r="K13" s="43"/>
      <c r="L13" s="44">
        <f t="shared" ref="L13:P13" si="26">L12+L$6</f>
        <v>100</v>
      </c>
      <c r="M13" s="46">
        <f t="shared" si="26"/>
        <v>2</v>
      </c>
      <c r="N13" s="46">
        <f t="shared" si="26"/>
        <v>1000</v>
      </c>
      <c r="O13" s="46">
        <f t="shared" si="26"/>
        <v>0.01</v>
      </c>
      <c r="P13" s="45">
        <f t="shared" si="26"/>
        <v>4</v>
      </c>
      <c r="R13" s="47">
        <f t="shared" si="4"/>
        <v>49</v>
      </c>
      <c r="S13" s="48">
        <f t="shared" si="5"/>
        <v>1.627466942</v>
      </c>
      <c r="T13" s="49">
        <f t="shared" si="6"/>
        <v>3.5</v>
      </c>
      <c r="U13" s="49">
        <f t="shared" si="7"/>
        <v>5</v>
      </c>
      <c r="V13" s="50">
        <f t="shared" si="8"/>
        <v>1.025493388</v>
      </c>
      <c r="X13" s="47">
        <f t="shared" si="9"/>
        <v>0.5</v>
      </c>
      <c r="Y13" s="49">
        <f t="shared" si="10"/>
        <v>20</v>
      </c>
      <c r="Z13" s="50">
        <f t="shared" si="11"/>
        <v>0.875</v>
      </c>
    </row>
  </sheetData>
  <mergeCells count="4">
    <mergeCell ref="C3:D3"/>
    <mergeCell ref="F3:J3"/>
    <mergeCell ref="L3:P3"/>
    <mergeCell ref="R3:V3"/>
  </mergeCells>
  <drawing r:id="rId1"/>
</worksheet>
</file>