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aldos carteras meses" sheetId="1" r:id="rId1"/>
    <sheet name="Balanza con Centros de Costos y" sheetId="2" r:id="rId2"/>
  </sheets>
  <definedNames>
    <definedName name="_xlnm.Print_Area" localSheetId="0">'Saldos carteras meses'!#REF!</definedName>
    <definedName name="_xlnm.Print_Titles" localSheetId="1">'Balanza con Centros de Costos y'!#REF!</definedName>
  </definedNames>
  <calcPr calcId="145621"/>
</workbook>
</file>

<file path=xl/calcChain.xml><?xml version="1.0" encoding="utf-8"?>
<calcChain xmlns="http://schemas.openxmlformats.org/spreadsheetml/2006/main">
  <c r="N28" i="1" l="1"/>
  <c r="O28" i="1" s="1"/>
  <c r="N26" i="1"/>
  <c r="O26" i="1" s="1"/>
  <c r="N24" i="1"/>
  <c r="O24" i="1" s="1"/>
  <c r="N22" i="1"/>
  <c r="O22" i="1" s="1"/>
  <c r="N20" i="1"/>
  <c r="O20" i="1" s="1"/>
  <c r="N18" i="1"/>
  <c r="O18" i="1" s="1"/>
  <c r="N16" i="1"/>
  <c r="O16" i="1" s="1"/>
  <c r="N14" i="1"/>
  <c r="O14" i="1" s="1"/>
  <c r="N12" i="1"/>
  <c r="O12" i="1" s="1"/>
  <c r="N10" i="1"/>
  <c r="O10" i="1" s="1"/>
  <c r="N8" i="1"/>
  <c r="O8" i="1" s="1"/>
  <c r="N6" i="1"/>
  <c r="O6" i="1" s="1"/>
  <c r="J28" i="1"/>
  <c r="L28" i="1" s="1"/>
  <c r="J26" i="1"/>
  <c r="L26" i="1" s="1"/>
  <c r="J24" i="1"/>
  <c r="L24" i="1" s="1"/>
  <c r="J22" i="1"/>
  <c r="L22" i="1" s="1"/>
  <c r="J20" i="1"/>
  <c r="L20" i="1" s="1"/>
  <c r="J18" i="1"/>
  <c r="L18" i="1" s="1"/>
  <c r="J16" i="1"/>
  <c r="L16" i="1" s="1"/>
  <c r="J14" i="1"/>
  <c r="L14" i="1" s="1"/>
  <c r="J12" i="1"/>
  <c r="L12" i="1" s="1"/>
  <c r="J10" i="1"/>
  <c r="L10" i="1" s="1"/>
  <c r="J8" i="1"/>
  <c r="L8" i="1" s="1"/>
  <c r="J6" i="1"/>
  <c r="L6" i="1" s="1"/>
  <c r="I28" i="1"/>
  <c r="I26" i="1"/>
  <c r="I24" i="1"/>
  <c r="I22" i="1"/>
  <c r="I20" i="1"/>
  <c r="I18" i="1"/>
  <c r="I16" i="1"/>
  <c r="I14" i="1"/>
  <c r="I12" i="1"/>
  <c r="I10" i="1"/>
  <c r="I8" i="1"/>
  <c r="I6" i="1"/>
  <c r="F28" i="1"/>
  <c r="F26" i="1"/>
  <c r="F24" i="1"/>
  <c r="F22" i="1"/>
  <c r="F20" i="1"/>
  <c r="F18" i="1"/>
  <c r="F16" i="1"/>
  <c r="F14" i="1"/>
  <c r="F12" i="1"/>
  <c r="F10" i="1"/>
  <c r="F8" i="1"/>
  <c r="F6" i="1"/>
  <c r="L31" i="2"/>
  <c r="K31" i="2"/>
  <c r="J31" i="2"/>
  <c r="I31" i="2"/>
  <c r="H31" i="2"/>
  <c r="G31" i="2"/>
  <c r="F31" i="2"/>
  <c r="E31" i="2"/>
  <c r="D31" i="2"/>
  <c r="C31" i="2"/>
  <c r="C33" i="2" s="1"/>
  <c r="N4" i="1"/>
  <c r="J4" i="1"/>
  <c r="L4" i="1" s="1"/>
  <c r="I4" i="1"/>
  <c r="F4" i="1"/>
  <c r="D33" i="2" l="1"/>
  <c r="E33" i="2" s="1"/>
  <c r="F33" i="2" s="1"/>
  <c r="G33" i="2" s="1"/>
  <c r="H33" i="2" s="1"/>
  <c r="I33" i="2" s="1"/>
  <c r="J33" i="2" s="1"/>
  <c r="K33" i="2" s="1"/>
  <c r="L33" i="2" s="1"/>
  <c r="M4" i="1"/>
  <c r="O4" i="1" s="1"/>
</calcChain>
</file>

<file path=xl/comments1.xml><?xml version="1.0" encoding="utf-8"?>
<comments xmlns="http://schemas.openxmlformats.org/spreadsheetml/2006/main">
  <authors>
    <author>Rosalba Rodriguez Herrera</author>
  </authors>
  <commentList>
    <comment ref="O16" authorId="0">
      <text>
        <r>
          <rPr>
            <b/>
            <sz val="9"/>
            <color indexed="81"/>
            <rFont val="Tahoma"/>
            <family val="2"/>
          </rPr>
          <t>Rosalba Rodriguez Herrera:</t>
        </r>
        <r>
          <rPr>
            <sz val="9"/>
            <color indexed="81"/>
            <rFont val="Tahoma"/>
            <family val="2"/>
          </rPr>
          <t xml:space="preserve">
mov. que no se revaluaron al cierre de mes
</t>
        </r>
      </text>
    </comment>
  </commentList>
</comments>
</file>

<file path=xl/sharedStrings.xml><?xml version="1.0" encoding="utf-8"?>
<sst xmlns="http://schemas.openxmlformats.org/spreadsheetml/2006/main" count="89" uniqueCount="48">
  <si>
    <t>Saldos Numeros Proveedores</t>
  </si>
  <si>
    <t>meses</t>
  </si>
  <si>
    <t>t.c. cierre</t>
  </si>
  <si>
    <t>Saldo Cartera dlls Intranet</t>
  </si>
  <si>
    <t>Saldo Cartera dlls Intelisis</t>
  </si>
  <si>
    <t>Saldo Cartera pesos Intranet</t>
  </si>
  <si>
    <t>Saldo Cartera pesos Intelisis</t>
  </si>
  <si>
    <t>Variacion</t>
  </si>
  <si>
    <t>Contabilidad</t>
  </si>
  <si>
    <t>Saldo Cartera dlls Conversion Intranet</t>
  </si>
  <si>
    <t>Saldo Cartera dlls Conversion Intranet Calculado</t>
  </si>
  <si>
    <t>suma modulos</t>
  </si>
  <si>
    <t>Cuenta</t>
  </si>
  <si>
    <t>Descripcion</t>
  </si>
  <si>
    <t>Saldo Inicial</t>
  </si>
  <si>
    <t>Enero (2016)</t>
  </si>
  <si>
    <t>Febrero (2016)</t>
  </si>
  <si>
    <t>Marzo (2016)</t>
  </si>
  <si>
    <t>Abril (2016)</t>
  </si>
  <si>
    <t>Mayo (2016)</t>
  </si>
  <si>
    <t>Junio (2016)</t>
  </si>
  <si>
    <t>Julio (2016)</t>
  </si>
  <si>
    <t>Agosto (2016)</t>
  </si>
  <si>
    <t>Septiembre (2016)</t>
  </si>
  <si>
    <t>Octubre (2016)</t>
  </si>
  <si>
    <t>Noviembre (2016)</t>
  </si>
  <si>
    <t>Diciembre (2016)</t>
  </si>
  <si>
    <t>Saldo Final</t>
  </si>
  <si>
    <t xml:space="preserve">211-100-000-0000    </t>
  </si>
  <si>
    <t>Proveedores Nacionales</t>
  </si>
  <si>
    <t xml:space="preserve">211-200-000-0000    </t>
  </si>
  <si>
    <t>Proveedores de Importación</t>
  </si>
  <si>
    <t xml:space="preserve">211-600-001-0000    </t>
  </si>
  <si>
    <t>Alutodo SA de CV</t>
  </si>
  <si>
    <t xml:space="preserve">211-600-002-0000    </t>
  </si>
  <si>
    <t>Metales Diaz SA de CV</t>
  </si>
  <si>
    <t xml:space="preserve">211-600-003-0000    </t>
  </si>
  <si>
    <t>Servicios Cuprum SA de CV</t>
  </si>
  <si>
    <t xml:space="preserve">211-600-004-0000    </t>
  </si>
  <si>
    <t>Cuprum SA de CV</t>
  </si>
  <si>
    <t xml:space="preserve">211-600-005-0000    </t>
  </si>
  <si>
    <t>Tiendas Cuprum SA de CV</t>
  </si>
  <si>
    <t xml:space="preserve">211-600-006-0000    </t>
  </si>
  <si>
    <t>Grupo Cuprum SA de CV</t>
  </si>
  <si>
    <t xml:space="preserve">211-600-009-0000    </t>
  </si>
  <si>
    <t>Cuprum Fab SA de CV</t>
  </si>
  <si>
    <t xml:space="preserve">211-600-010-0000    </t>
  </si>
  <si>
    <t>Cuprum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</si>
</sst>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10409]&quot;$&quot;#,##0.00"/>
    <numFmt numFmtId="166" formatCode="[$-10409]#,##0.00"/>
    <numFmt numFmtId="167" formatCode="&quot;$&quot;#,##0.00"/>
    <numFmt numFmtId="169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6FF66"/>
        <bgColor indexed="64"/>
      </patternFill>
    </fill>
  </fills>
  <borders count="2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4" fontId="0" fillId="0" borderId="0" xfId="0" applyNumberFormat="1" applyFont="1"/>
    <xf numFmtId="0" fontId="4" fillId="2" borderId="1" xfId="1" applyNumberFormat="1" applyFont="1" applyFill="1" applyBorder="1" applyAlignment="1">
      <alignment horizontal="center" vertical="top"/>
    </xf>
    <xf numFmtId="0" fontId="4" fillId="2" borderId="2" xfId="1" applyNumberFormat="1" applyFont="1" applyFill="1" applyBorder="1" applyAlignment="1">
      <alignment vertical="top"/>
    </xf>
    <xf numFmtId="0" fontId="5" fillId="0" borderId="0" xfId="1" applyFont="1" applyFill="1" applyBorder="1" applyAlignment="1"/>
    <xf numFmtId="0" fontId="3" fillId="0" borderId="1" xfId="1" applyNumberFormat="1" applyFont="1" applyFill="1" applyBorder="1" applyAlignment="1">
      <alignment vertical="top"/>
    </xf>
    <xf numFmtId="0" fontId="3" fillId="0" borderId="2" xfId="1" applyNumberFormat="1" applyFont="1" applyFill="1" applyBorder="1" applyAlignment="1">
      <alignment vertical="top"/>
    </xf>
    <xf numFmtId="165" fontId="3" fillId="0" borderId="1" xfId="1" applyNumberFormat="1" applyFont="1" applyFill="1" applyBorder="1" applyAlignment="1">
      <alignment vertical="top"/>
    </xf>
    <xf numFmtId="166" fontId="3" fillId="0" borderId="1" xfId="1" applyNumberFormat="1" applyFont="1" applyFill="1" applyBorder="1" applyAlignment="1">
      <alignment vertical="top"/>
    </xf>
    <xf numFmtId="165" fontId="5" fillId="0" borderId="0" xfId="1" applyNumberFormat="1" applyFont="1" applyFill="1" applyBorder="1" applyAlignment="1"/>
    <xf numFmtId="167" fontId="5" fillId="0" borderId="0" xfId="1" applyNumberFormat="1" applyFont="1" applyFill="1" applyBorder="1" applyAlignment="1"/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/>
    </xf>
    <xf numFmtId="169" fontId="0" fillId="0" borderId="7" xfId="0" applyNumberFormat="1" applyFont="1" applyBorder="1"/>
    <xf numFmtId="169" fontId="0" fillId="0" borderId="8" xfId="0" applyNumberFormat="1" applyFont="1" applyBorder="1"/>
    <xf numFmtId="2" fontId="0" fillId="0" borderId="9" xfId="0" applyNumberFormat="1" applyFont="1" applyBorder="1" applyAlignment="1">
      <alignment horizontal="center" vertical="center" wrapText="1"/>
    </xf>
    <xf numFmtId="4" fontId="0" fillId="0" borderId="10" xfId="0" applyNumberFormat="1" applyFont="1" applyBorder="1"/>
    <xf numFmtId="4" fontId="0" fillId="0" borderId="8" xfId="0" applyNumberFormat="1" applyFont="1" applyBorder="1"/>
    <xf numFmtId="169" fontId="0" fillId="3" borderId="8" xfId="0" applyNumberFormat="1" applyFont="1" applyFill="1" applyBorder="1"/>
    <xf numFmtId="4" fontId="0" fillId="3" borderId="8" xfId="0" applyNumberFormat="1" applyFont="1" applyFill="1" applyBorder="1"/>
    <xf numFmtId="2" fontId="0" fillId="0" borderId="11" xfId="0" applyNumberFormat="1" applyFont="1" applyBorder="1" applyAlignment="1">
      <alignment horizontal="center" vertical="center" wrapText="1"/>
    </xf>
    <xf numFmtId="14" fontId="0" fillId="0" borderId="13" xfId="0" applyNumberFormat="1" applyFont="1" applyBorder="1"/>
    <xf numFmtId="14" fontId="0" fillId="3" borderId="14" xfId="0" applyNumberFormat="1" applyFont="1" applyFill="1" applyBorder="1"/>
    <xf numFmtId="14" fontId="0" fillId="0" borderId="14" xfId="0" applyNumberFormat="1" applyFont="1" applyBorder="1"/>
    <xf numFmtId="14" fontId="0" fillId="0" borderId="15" xfId="0" applyNumberFormat="1" applyFont="1" applyBorder="1"/>
    <xf numFmtId="169" fontId="0" fillId="0" borderId="16" xfId="0" applyNumberFormat="1" applyFont="1" applyBorder="1"/>
    <xf numFmtId="4" fontId="0" fillId="0" borderId="16" xfId="0" applyNumberFormat="1" applyFont="1" applyBorder="1"/>
    <xf numFmtId="2" fontId="0" fillId="4" borderId="6" xfId="0" applyNumberFormat="1" applyFont="1" applyFill="1" applyBorder="1" applyAlignment="1">
      <alignment horizontal="center" vertical="center"/>
    </xf>
    <xf numFmtId="4" fontId="0" fillId="4" borderId="10" xfId="0" applyNumberFormat="1" applyFont="1" applyFill="1" applyBorder="1"/>
    <xf numFmtId="4" fontId="0" fillId="4" borderId="8" xfId="0" applyNumberFormat="1" applyFont="1" applyFill="1" applyBorder="1"/>
    <xf numFmtId="4" fontId="0" fillId="4" borderId="16" xfId="0" applyNumberFormat="1" applyFont="1" applyFill="1" applyBorder="1"/>
    <xf numFmtId="2" fontId="0" fillId="4" borderId="12" xfId="0" applyNumberFormat="1" applyFont="1" applyFill="1" applyBorder="1" applyAlignment="1">
      <alignment horizontal="center" vertical="center"/>
    </xf>
    <xf numFmtId="4" fontId="0" fillId="4" borderId="17" xfId="0" applyNumberFormat="1" applyFont="1" applyFill="1" applyBorder="1"/>
    <xf numFmtId="4" fontId="0" fillId="3" borderId="18" xfId="0" applyNumberFormat="1" applyFont="1" applyFill="1" applyBorder="1"/>
    <xf numFmtId="4" fontId="0" fillId="4" borderId="18" xfId="0" applyNumberFormat="1" applyFont="1" applyFill="1" applyBorder="1"/>
    <xf numFmtId="4" fontId="0" fillId="4" borderId="19" xfId="0" applyNumberFormat="1" applyFont="1" applyFill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29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26" sqref="D26"/>
    </sheetView>
  </sheetViews>
  <sheetFormatPr defaultRowHeight="15" x14ac:dyDescent="0.25"/>
  <cols>
    <col min="1" max="1" width="2.5703125" style="1" customWidth="1"/>
    <col min="2" max="2" width="10.7109375" style="1" bestFit="1" customWidth="1"/>
    <col min="3" max="3" width="7.5703125" style="1" bestFit="1" customWidth="1"/>
    <col min="4" max="5" width="12.7109375" style="1" bestFit="1" customWidth="1"/>
    <col min="6" max="6" width="9.28515625" style="1" bestFit="1" customWidth="1"/>
    <col min="7" max="7" width="13.85546875" style="1" bestFit="1" customWidth="1"/>
    <col min="8" max="8" width="13.7109375" style="1" bestFit="1" customWidth="1"/>
    <col min="9" max="9" width="9.28515625" style="1" bestFit="1" customWidth="1"/>
    <col min="10" max="11" width="18.85546875" style="1" bestFit="1" customWidth="1"/>
    <col min="12" max="12" width="11.7109375" style="1" bestFit="1" customWidth="1"/>
    <col min="13" max="13" width="14.5703125" style="1" bestFit="1" customWidth="1"/>
    <col min="14" max="14" width="14" style="1" bestFit="1" customWidth="1"/>
    <col min="15" max="15" width="10.85546875" style="1" bestFit="1" customWidth="1"/>
    <col min="16" max="16384" width="9.140625" style="1"/>
  </cols>
  <sheetData>
    <row r="1" spans="2:15" ht="8.25" customHeight="1" thickBot="1" x14ac:dyDescent="0.3"/>
    <row r="2" spans="2:15" ht="16.5" thickTop="1" thickBot="1" x14ac:dyDescent="0.3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s="2" customFormat="1" ht="45.75" thickBot="1" x14ac:dyDescent="0.3">
      <c r="B3" s="25" t="s">
        <v>1</v>
      </c>
      <c r="C3" s="16" t="s">
        <v>2</v>
      </c>
      <c r="D3" s="20" t="s">
        <v>3</v>
      </c>
      <c r="E3" s="16" t="s">
        <v>4</v>
      </c>
      <c r="F3" s="32" t="s">
        <v>7</v>
      </c>
      <c r="G3" s="16" t="s">
        <v>5</v>
      </c>
      <c r="H3" s="16" t="s">
        <v>6</v>
      </c>
      <c r="I3" s="32" t="s">
        <v>7</v>
      </c>
      <c r="J3" s="16" t="s">
        <v>10</v>
      </c>
      <c r="K3" s="16" t="s">
        <v>9</v>
      </c>
      <c r="L3" s="32" t="s">
        <v>7</v>
      </c>
      <c r="M3" s="17" t="s">
        <v>8</v>
      </c>
      <c r="N3" s="16" t="s">
        <v>11</v>
      </c>
      <c r="O3" s="36" t="s">
        <v>7</v>
      </c>
    </row>
    <row r="4" spans="2:15" ht="15.75" thickTop="1" x14ac:dyDescent="0.25">
      <c r="B4" s="26">
        <v>42339</v>
      </c>
      <c r="C4" s="18">
        <v>17.206499999999998</v>
      </c>
      <c r="D4" s="21">
        <v>11108164.120000003</v>
      </c>
      <c r="E4" s="21">
        <v>11108164.120000003</v>
      </c>
      <c r="F4" s="33">
        <f>+D4-E4</f>
        <v>0</v>
      </c>
      <c r="G4" s="21">
        <v>13339820.689999999</v>
      </c>
      <c r="H4" s="21">
        <v>13339821.810000001</v>
      </c>
      <c r="I4" s="33">
        <f>+H4-G4</f>
        <v>1.1200000010430813</v>
      </c>
      <c r="J4" s="21">
        <f>+D4*C4</f>
        <v>191132625.93078002</v>
      </c>
      <c r="K4" s="21">
        <v>191132627.44000012</v>
      </c>
      <c r="L4" s="33">
        <f>+K4-J4</f>
        <v>1.5092200934886932</v>
      </c>
      <c r="M4" s="21">
        <f>+'Balanza con Centros de Costos y'!C33</f>
        <v>-204472448.13000005</v>
      </c>
      <c r="N4" s="21">
        <f>+K4+G4</f>
        <v>204472448.13000011</v>
      </c>
      <c r="O4" s="37">
        <f>+N4+M4</f>
        <v>0</v>
      </c>
    </row>
    <row r="5" spans="2:15" ht="6.75" customHeight="1" x14ac:dyDescent="0.25">
      <c r="B5" s="27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8"/>
    </row>
    <row r="6" spans="2:15" x14ac:dyDescent="0.25">
      <c r="B6" s="28">
        <v>42370</v>
      </c>
      <c r="C6" s="19">
        <v>18.452999999999999</v>
      </c>
      <c r="D6" s="22">
        <v>12235142.790000005</v>
      </c>
      <c r="E6" s="22">
        <v>12235217.01</v>
      </c>
      <c r="F6" s="34">
        <f>+D6-E6</f>
        <v>-74.219999995082617</v>
      </c>
      <c r="G6" s="22">
        <v>16548955.6</v>
      </c>
      <c r="H6" s="22">
        <v>16548956.67</v>
      </c>
      <c r="I6" s="34">
        <f>+H6-G6</f>
        <v>1.0700000002980232</v>
      </c>
      <c r="J6" s="22">
        <f>+D6*C6</f>
        <v>225775089.90387008</v>
      </c>
      <c r="K6" s="22">
        <v>225775087.15000001</v>
      </c>
      <c r="L6" s="34">
        <f>+K6-J6</f>
        <v>-2.7538700699806213</v>
      </c>
      <c r="M6" s="22">
        <v>-242324042.75000006</v>
      </c>
      <c r="N6" s="22">
        <f>+K6+G6</f>
        <v>242324042.75</v>
      </c>
      <c r="O6" s="39">
        <f>+N6+M6</f>
        <v>0</v>
      </c>
    </row>
    <row r="7" spans="2:15" ht="7.5" customHeight="1" x14ac:dyDescent="0.25">
      <c r="B7" s="27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38"/>
    </row>
    <row r="8" spans="2:15" x14ac:dyDescent="0.25">
      <c r="B8" s="28">
        <v>42401</v>
      </c>
      <c r="C8" s="19">
        <v>18.167999999999999</v>
      </c>
      <c r="D8" s="22">
        <v>10960785.520000003</v>
      </c>
      <c r="E8" s="22">
        <v>10960859.689999999</v>
      </c>
      <c r="F8" s="34">
        <f>+D8-E8</f>
        <v>-74.169999996200204</v>
      </c>
      <c r="G8" s="22">
        <v>6167060.2400000002</v>
      </c>
      <c r="H8" s="22">
        <v>6167061.3399999999</v>
      </c>
      <c r="I8" s="34">
        <f>+H8-G8</f>
        <v>1.099999999627471</v>
      </c>
      <c r="J8" s="22">
        <f>+D8*C8</f>
        <v>199135551.32736006</v>
      </c>
      <c r="K8" s="22">
        <v>199135548.35999998</v>
      </c>
      <c r="L8" s="34">
        <f>+K8-J8</f>
        <v>-2.9673600792884827</v>
      </c>
      <c r="M8" s="22">
        <v>-205302608.60000005</v>
      </c>
      <c r="N8" s="22">
        <f>+K8+G8</f>
        <v>205302608.59999999</v>
      </c>
      <c r="O8" s="39">
        <f>+N8+M8</f>
        <v>0</v>
      </c>
    </row>
    <row r="9" spans="2:15" ht="8.25" customHeight="1" x14ac:dyDescent="0.25">
      <c r="B9" s="27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38"/>
    </row>
    <row r="10" spans="2:15" x14ac:dyDescent="0.25">
      <c r="B10" s="28">
        <v>42430</v>
      </c>
      <c r="C10" s="19">
        <v>17.401499999999999</v>
      </c>
      <c r="D10" s="22">
        <v>10475783.850000003</v>
      </c>
      <c r="E10" s="22">
        <v>10475857.99</v>
      </c>
      <c r="F10" s="34">
        <f>+D10-E10</f>
        <v>-74.139999996870756</v>
      </c>
      <c r="G10" s="22">
        <v>7993724.5999999996</v>
      </c>
      <c r="H10" s="22">
        <v>7993725.6399999997</v>
      </c>
      <c r="I10" s="34">
        <f>+H10-G10</f>
        <v>1.0400000000372529</v>
      </c>
      <c r="J10" s="22">
        <f>+D10*C10</f>
        <v>182294352.66577503</v>
      </c>
      <c r="K10" s="22">
        <v>182294350.01999974</v>
      </c>
      <c r="L10" s="34">
        <f>+K10-J10</f>
        <v>-2.6457752883434296</v>
      </c>
      <c r="M10" s="22">
        <v>-190288074.62000006</v>
      </c>
      <c r="N10" s="22">
        <f>+K10+G10</f>
        <v>190288074.61999974</v>
      </c>
      <c r="O10" s="39">
        <f>+N10+M10</f>
        <v>-3.2782554626464844E-7</v>
      </c>
    </row>
    <row r="11" spans="2:15" ht="7.5" customHeight="1" x14ac:dyDescent="0.25">
      <c r="B11" s="27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38"/>
    </row>
    <row r="12" spans="2:15" x14ac:dyDescent="0.25">
      <c r="B12" s="28">
        <v>42461</v>
      </c>
      <c r="C12" s="19">
        <v>17.3993</v>
      </c>
      <c r="D12" s="22">
        <v>10146962.299999999</v>
      </c>
      <c r="E12" s="22">
        <v>10147036.42</v>
      </c>
      <c r="F12" s="34">
        <f>+D12-E12</f>
        <v>-74.120000001043081</v>
      </c>
      <c r="G12" s="22">
        <v>25446824.569999993</v>
      </c>
      <c r="H12" s="22">
        <v>25446825.719999999</v>
      </c>
      <c r="I12" s="34">
        <f>+H12-G12</f>
        <v>1.1500000059604645</v>
      </c>
      <c r="J12" s="22">
        <f>+D12*C12</f>
        <v>176550041.14638999</v>
      </c>
      <c r="K12" s="22">
        <v>176550038.20000014</v>
      </c>
      <c r="L12" s="34">
        <f>+K12-J12</f>
        <v>-2.9463898539543152</v>
      </c>
      <c r="M12" s="22">
        <v>-201996862.77000007</v>
      </c>
      <c r="N12" s="22">
        <f>+K12+G12</f>
        <v>201996862.77000013</v>
      </c>
      <c r="O12" s="39">
        <f>+N12+M12</f>
        <v>0</v>
      </c>
    </row>
    <row r="13" spans="2:15" ht="7.5" customHeight="1" x14ac:dyDescent="0.25">
      <c r="B13" s="27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38"/>
    </row>
    <row r="14" spans="2:15" x14ac:dyDescent="0.25">
      <c r="B14" s="28">
        <v>42491</v>
      </c>
      <c r="C14" s="19">
        <v>18.4527</v>
      </c>
      <c r="D14" s="22">
        <v>8776023.589999998</v>
      </c>
      <c r="E14" s="22">
        <v>8776098.3900000006</v>
      </c>
      <c r="F14" s="34">
        <f>+D14-E14</f>
        <v>-74.800000002607703</v>
      </c>
      <c r="G14" s="22">
        <v>26824418.289999999</v>
      </c>
      <c r="H14" s="22">
        <v>26824421.469999999</v>
      </c>
      <c r="I14" s="34">
        <f>+H14-G14</f>
        <v>3.1799999997019768</v>
      </c>
      <c r="J14" s="22">
        <f>+D14*C14</f>
        <v>161941330.49919295</v>
      </c>
      <c r="K14" s="22">
        <v>162460160.83999994</v>
      </c>
      <c r="L14" s="34">
        <f>+K14-J14</f>
        <v>518830.34080699086</v>
      </c>
      <c r="M14" s="22">
        <v>-189284579.13000008</v>
      </c>
      <c r="N14" s="22">
        <f>+K14+G14</f>
        <v>189284579.12999994</v>
      </c>
      <c r="O14" s="39">
        <f>+N14+M14</f>
        <v>0</v>
      </c>
    </row>
    <row r="15" spans="2:15" ht="9" customHeight="1" x14ac:dyDescent="0.25">
      <c r="B15" s="27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38"/>
    </row>
    <row r="16" spans="2:15" x14ac:dyDescent="0.25">
      <c r="B16" s="28">
        <v>42522</v>
      </c>
      <c r="C16" s="19">
        <v>18.911300000000001</v>
      </c>
      <c r="D16" s="22">
        <v>10159088.929999998</v>
      </c>
      <c r="E16" s="22">
        <v>10159162.970000001</v>
      </c>
      <c r="F16" s="34">
        <f>+D16-E16</f>
        <v>-74.040000002831221</v>
      </c>
      <c r="G16" s="22">
        <v>28594132.210000001</v>
      </c>
      <c r="H16" s="22">
        <v>28594133.329999998</v>
      </c>
      <c r="I16" s="34">
        <f>+H16-G16</f>
        <v>1.119999997317791</v>
      </c>
      <c r="J16" s="22">
        <f>+D16*C16</f>
        <v>192121578.48190898</v>
      </c>
      <c r="K16" s="22">
        <v>192763699.29999998</v>
      </c>
      <c r="L16" s="34">
        <f>+K16-J16</f>
        <v>642120.81809100509</v>
      </c>
      <c r="M16" s="22">
        <v>-221462342.73000008</v>
      </c>
      <c r="N16" s="22">
        <f>+K16+G16</f>
        <v>221357831.50999999</v>
      </c>
      <c r="O16" s="39">
        <f>+N16+M16</f>
        <v>-104511.22000008821</v>
      </c>
    </row>
    <row r="17" spans="2:15" ht="7.5" customHeight="1" x14ac:dyDescent="0.25">
      <c r="B17" s="27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8"/>
    </row>
    <row r="18" spans="2:15" x14ac:dyDescent="0.25">
      <c r="B18" s="28">
        <v>42552</v>
      </c>
      <c r="C18" s="19">
        <v>18.860199999999999</v>
      </c>
      <c r="D18" s="22">
        <v>9587475.0999999996</v>
      </c>
      <c r="E18" s="22">
        <v>9587549.1099999994</v>
      </c>
      <c r="F18" s="34">
        <f>+D18-E18</f>
        <v>-74.009999999776483</v>
      </c>
      <c r="G18" s="22">
        <v>14367604.58</v>
      </c>
      <c r="H18" s="22">
        <v>14367605.720000001</v>
      </c>
      <c r="I18" s="34">
        <f>+H18-G18</f>
        <v>1.1400000005960464</v>
      </c>
      <c r="J18" s="22">
        <f>+D18*C18</f>
        <v>180821697.88101998</v>
      </c>
      <c r="K18" s="22">
        <v>181230853.95999995</v>
      </c>
      <c r="L18" s="34">
        <f>+K18-J18</f>
        <v>409156.07897996902</v>
      </c>
      <c r="M18" s="22">
        <v>-195598458.54000008</v>
      </c>
      <c r="N18" s="22">
        <f>+K18+G18</f>
        <v>195598458.53999996</v>
      </c>
      <c r="O18" s="39">
        <f>+N18+M18</f>
        <v>0</v>
      </c>
    </row>
    <row r="19" spans="2:15" ht="6" customHeight="1" x14ac:dyDescent="0.25">
      <c r="B19" s="27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38"/>
    </row>
    <row r="20" spans="2:15" x14ac:dyDescent="0.25">
      <c r="B20" s="28">
        <v>42583</v>
      </c>
      <c r="C20" s="19">
        <v>18.577300000000001</v>
      </c>
      <c r="D20" s="22">
        <v>8867057.4600000009</v>
      </c>
      <c r="E20" s="22">
        <v>8866356.3599999994</v>
      </c>
      <c r="F20" s="34">
        <f>+D20-E20</f>
        <v>701.10000000149012</v>
      </c>
      <c r="G20" s="22">
        <v>27863597.690000001</v>
      </c>
      <c r="H20" s="22">
        <v>27858888.140000001</v>
      </c>
      <c r="I20" s="34">
        <f>+H20-G20</f>
        <v>-4709.5500000007451</v>
      </c>
      <c r="J20" s="22">
        <f>+D20*C20</f>
        <v>164725986.55165803</v>
      </c>
      <c r="K20" s="22">
        <v>164664345.27999997</v>
      </c>
      <c r="L20" s="34">
        <f>+K20-J20</f>
        <v>-61641.271658062935</v>
      </c>
      <c r="M20" s="22">
        <v>-192527942.97000009</v>
      </c>
      <c r="N20" s="22">
        <f>+K20+G20</f>
        <v>192527942.96999997</v>
      </c>
      <c r="O20" s="39">
        <f>+N20+M20</f>
        <v>0</v>
      </c>
    </row>
    <row r="21" spans="2:15" ht="6.75" customHeight="1" x14ac:dyDescent="0.25">
      <c r="B21" s="27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8"/>
    </row>
    <row r="22" spans="2:15" x14ac:dyDescent="0.25">
      <c r="B22" s="28">
        <v>42614</v>
      </c>
      <c r="C22" s="19">
        <v>19.5002</v>
      </c>
      <c r="D22" s="22">
        <v>9805347.0900000017</v>
      </c>
      <c r="E22" s="22">
        <v>9805346.9900000002</v>
      </c>
      <c r="F22" s="34">
        <f>+D22-E22</f>
        <v>0.10000000149011612</v>
      </c>
      <c r="G22" s="22">
        <v>32806116.379999999</v>
      </c>
      <c r="H22" s="22">
        <v>32806116.379999999</v>
      </c>
      <c r="I22" s="34">
        <f>+H22-G22</f>
        <v>0</v>
      </c>
      <c r="J22" s="22">
        <f>+D22*C22</f>
        <v>191206229.32441804</v>
      </c>
      <c r="K22" s="22">
        <v>192473715.09999999</v>
      </c>
      <c r="L22" s="34">
        <f>+K22-J22</f>
        <v>1267485.7755819559</v>
      </c>
      <c r="M22" s="22">
        <v>-225279831.50000009</v>
      </c>
      <c r="N22" s="22">
        <f>+K22+G22</f>
        <v>225279831.47999999</v>
      </c>
      <c r="O22" s="39">
        <f>+N22+M22</f>
        <v>-2.0000100135803223E-2</v>
      </c>
    </row>
    <row r="23" spans="2:15" ht="6" customHeight="1" x14ac:dyDescent="0.25">
      <c r="B23" s="27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38"/>
    </row>
    <row r="24" spans="2:15" x14ac:dyDescent="0.25">
      <c r="B24" s="28">
        <v>42644</v>
      </c>
      <c r="C24" s="19"/>
      <c r="D24" s="22"/>
      <c r="E24" s="22"/>
      <c r="F24" s="34">
        <f>+D24-E24</f>
        <v>0</v>
      </c>
      <c r="G24" s="22"/>
      <c r="H24" s="22"/>
      <c r="I24" s="34">
        <f>+H24-G24</f>
        <v>0</v>
      </c>
      <c r="J24" s="22">
        <f>+D24*C24</f>
        <v>0</v>
      </c>
      <c r="K24" s="22"/>
      <c r="L24" s="34">
        <f>+K24-J24</f>
        <v>0</v>
      </c>
      <c r="M24" s="22"/>
      <c r="N24" s="22">
        <f>+K24+G24</f>
        <v>0</v>
      </c>
      <c r="O24" s="39">
        <f>+N24+M24</f>
        <v>0</v>
      </c>
    </row>
    <row r="25" spans="2:15" ht="8.25" customHeight="1" x14ac:dyDescent="0.25">
      <c r="B25" s="27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38"/>
    </row>
    <row r="26" spans="2:15" x14ac:dyDescent="0.25">
      <c r="B26" s="28">
        <v>42675</v>
      </c>
      <c r="C26" s="19"/>
      <c r="D26" s="22"/>
      <c r="E26" s="22"/>
      <c r="F26" s="34">
        <f>+D26-E26</f>
        <v>0</v>
      </c>
      <c r="G26" s="22"/>
      <c r="H26" s="22"/>
      <c r="I26" s="34">
        <f>+H26-G26</f>
        <v>0</v>
      </c>
      <c r="J26" s="22">
        <f>+D26*C26</f>
        <v>0</v>
      </c>
      <c r="K26" s="22"/>
      <c r="L26" s="34">
        <f>+K26-J26</f>
        <v>0</v>
      </c>
      <c r="M26" s="22"/>
      <c r="N26" s="22">
        <f>+K26+G26</f>
        <v>0</v>
      </c>
      <c r="O26" s="39">
        <f>+N26+M26</f>
        <v>0</v>
      </c>
    </row>
    <row r="27" spans="2:15" ht="9" customHeight="1" x14ac:dyDescent="0.25">
      <c r="B27" s="27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38"/>
    </row>
    <row r="28" spans="2:15" ht="15.75" thickBot="1" x14ac:dyDescent="0.3">
      <c r="B28" s="29">
        <v>42705</v>
      </c>
      <c r="C28" s="30"/>
      <c r="D28" s="31"/>
      <c r="E28" s="31"/>
      <c r="F28" s="35">
        <f>+D28-E28</f>
        <v>0</v>
      </c>
      <c r="G28" s="31"/>
      <c r="H28" s="31"/>
      <c r="I28" s="35">
        <f>+H28-G28</f>
        <v>0</v>
      </c>
      <c r="J28" s="31">
        <f>+D28*C28</f>
        <v>0</v>
      </c>
      <c r="K28" s="31"/>
      <c r="L28" s="35">
        <f>+K28-J28</f>
        <v>0</v>
      </c>
      <c r="M28" s="31"/>
      <c r="N28" s="31">
        <f>+K28+G28</f>
        <v>0</v>
      </c>
      <c r="O28" s="40">
        <f>+N28+M28</f>
        <v>0</v>
      </c>
    </row>
    <row r="29" spans="2:15" ht="15.75" thickTop="1" x14ac:dyDescent="0.25">
      <c r="I29" s="3"/>
    </row>
  </sheetData>
  <mergeCells count="1">
    <mergeCell ref="B2:O2"/>
  </mergeCells>
  <pageMargins left="0.70866141732283472" right="0.70866141732283472" top="0.74803149606299213" bottom="0.74803149606299213" header="0.31496062992125984" footer="0.31496062992125984"/>
  <pageSetup scale="4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pane ySplit="1" topLeftCell="A11" activePane="bottomLeft" state="frozen"/>
      <selection pane="bottomLeft" activeCell="D33" sqref="D33"/>
    </sheetView>
  </sheetViews>
  <sheetFormatPr defaultRowHeight="12.75" x14ac:dyDescent="0.2"/>
  <cols>
    <col min="1" max="1" width="17.7109375" style="6" bestFit="1" customWidth="1"/>
    <col min="2" max="2" width="47" style="6" bestFit="1" customWidth="1"/>
    <col min="3" max="3" width="16.42578125" style="6" bestFit="1" customWidth="1"/>
    <col min="4" max="11" width="15" style="6" bestFit="1" customWidth="1"/>
    <col min="12" max="12" width="16" style="6" bestFit="1" customWidth="1"/>
    <col min="13" max="13" width="14" style="6" bestFit="1" customWidth="1"/>
    <col min="14" max="14" width="15.5703125" style="6" bestFit="1" customWidth="1"/>
    <col min="15" max="15" width="14.7109375" style="6" bestFit="1" customWidth="1"/>
    <col min="16" max="16" width="15.42578125" style="6" bestFit="1" customWidth="1"/>
    <col min="17" max="17" width="0" style="6" hidden="1" customWidth="1"/>
    <col min="18" max="16384" width="9.140625" style="6"/>
  </cols>
  <sheetData>
    <row r="1" spans="1:16" x14ac:dyDescent="0.2">
      <c r="A1" s="4" t="s">
        <v>12</v>
      </c>
      <c r="B1" s="5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</row>
    <row r="2" spans="1:16" x14ac:dyDescent="0.2">
      <c r="A2" s="7" t="s">
        <v>28</v>
      </c>
      <c r="B2" s="8" t="s">
        <v>29</v>
      </c>
      <c r="C2" s="9">
        <v>-283786314.12</v>
      </c>
      <c r="D2" s="9">
        <v>10409550.050000001</v>
      </c>
      <c r="E2" s="9">
        <v>-7055447.1799999997</v>
      </c>
      <c r="F2" s="9">
        <v>-4389787.8600000003</v>
      </c>
      <c r="G2" s="9">
        <v>5024557.1399999997</v>
      </c>
      <c r="H2" s="9">
        <v>-4535619.5</v>
      </c>
      <c r="I2" s="9">
        <v>553761.24</v>
      </c>
      <c r="J2" s="9">
        <v>-14672834.43</v>
      </c>
      <c r="K2" s="9">
        <v>-4394184.92</v>
      </c>
      <c r="L2" s="9">
        <v>-7510253.0199999996</v>
      </c>
      <c r="M2" s="9">
        <v>-2655262.39</v>
      </c>
      <c r="N2" s="9">
        <v>0</v>
      </c>
      <c r="O2" s="9">
        <v>0</v>
      </c>
      <c r="P2" s="10">
        <v>-313011834.99000001</v>
      </c>
    </row>
    <row r="3" spans="1:16" x14ac:dyDescent="0.2">
      <c r="A3" s="7" t="s">
        <v>28</v>
      </c>
      <c r="B3" s="8" t="s">
        <v>29</v>
      </c>
      <c r="C3" s="9">
        <v>-62517588.090000004</v>
      </c>
      <c r="D3" s="9">
        <v>-7316756.4100000001</v>
      </c>
      <c r="E3" s="9">
        <v>-2247842.9500000002</v>
      </c>
      <c r="F3" s="9">
        <v>-2839939.44</v>
      </c>
      <c r="G3" s="9">
        <v>-1335169.95</v>
      </c>
      <c r="H3" s="9">
        <v>-8908500.9100000001</v>
      </c>
      <c r="I3" s="9">
        <v>8659872.2300000004</v>
      </c>
      <c r="J3" s="9">
        <v>-7313465.71</v>
      </c>
      <c r="K3" s="9">
        <v>-8844536.8100000005</v>
      </c>
      <c r="L3" s="9">
        <v>9351457.5600000005</v>
      </c>
      <c r="M3" s="9">
        <v>-6758761.6900000004</v>
      </c>
      <c r="N3" s="9">
        <v>0</v>
      </c>
      <c r="O3" s="9">
        <v>0</v>
      </c>
      <c r="P3" s="10">
        <v>-90071232.170000002</v>
      </c>
    </row>
    <row r="4" spans="1:16" x14ac:dyDescent="0.2">
      <c r="A4" s="7" t="s">
        <v>28</v>
      </c>
      <c r="B4" s="8" t="s">
        <v>29</v>
      </c>
      <c r="C4" s="9">
        <v>30470394.25</v>
      </c>
      <c r="D4" s="9">
        <v>7272240.6600000001</v>
      </c>
      <c r="E4" s="9">
        <v>7264913.9900000002</v>
      </c>
      <c r="F4" s="9">
        <v>3740438.52</v>
      </c>
      <c r="G4" s="9">
        <v>7128013.5800000001</v>
      </c>
      <c r="H4" s="9">
        <v>5589370.8799999999</v>
      </c>
      <c r="I4" s="9">
        <v>-6044364.9800000004</v>
      </c>
      <c r="J4" s="9">
        <v>20512963.379999999</v>
      </c>
      <c r="K4" s="9">
        <v>21871292.219999999</v>
      </c>
      <c r="L4" s="9">
        <v>-2509743.67</v>
      </c>
      <c r="M4" s="9">
        <v>9863777.2100000009</v>
      </c>
      <c r="N4" s="9">
        <v>0</v>
      </c>
      <c r="O4" s="9">
        <v>0</v>
      </c>
      <c r="P4" s="10">
        <v>105159296.04000001</v>
      </c>
    </row>
    <row r="5" spans="1:16" x14ac:dyDescent="0.2">
      <c r="A5" s="7" t="s">
        <v>28</v>
      </c>
      <c r="B5" s="8" t="s">
        <v>29</v>
      </c>
      <c r="C5" s="9">
        <v>142483330.40000001</v>
      </c>
      <c r="D5" s="9">
        <v>-8099417.29</v>
      </c>
      <c r="E5" s="9">
        <v>6325974.54</v>
      </c>
      <c r="F5" s="9">
        <v>6980918.4199999999</v>
      </c>
      <c r="G5" s="9">
        <v>-2160311.11</v>
      </c>
      <c r="H5" s="9">
        <v>1979942.06</v>
      </c>
      <c r="I5" s="9">
        <v>-1712723.03</v>
      </c>
      <c r="J5" s="9">
        <v>2385899.73</v>
      </c>
      <c r="K5" s="9">
        <v>7269190.9000000004</v>
      </c>
      <c r="L5" s="9">
        <v>-5454934.1600000001</v>
      </c>
      <c r="M5" s="9">
        <v>-4115417</v>
      </c>
      <c r="N5" s="9">
        <v>0</v>
      </c>
      <c r="O5" s="9">
        <v>0</v>
      </c>
      <c r="P5" s="10">
        <v>145882453.46000001</v>
      </c>
    </row>
    <row r="6" spans="1:16" x14ac:dyDescent="0.2">
      <c r="A6" s="7" t="s">
        <v>28</v>
      </c>
      <c r="B6" s="8" t="s">
        <v>29</v>
      </c>
      <c r="C6" s="9">
        <v>656155.43000000005</v>
      </c>
      <c r="D6" s="9">
        <v>103463.32</v>
      </c>
      <c r="E6" s="9">
        <v>112860.17</v>
      </c>
      <c r="F6" s="9">
        <v>-5869.87</v>
      </c>
      <c r="G6" s="9">
        <v>-206.25</v>
      </c>
      <c r="H6" s="9">
        <v>-22355.31</v>
      </c>
      <c r="I6" s="9">
        <v>30531.86</v>
      </c>
      <c r="J6" s="9">
        <v>-20587.29</v>
      </c>
      <c r="K6" s="9">
        <v>-85553.71</v>
      </c>
      <c r="L6" s="9">
        <v>-68030.11</v>
      </c>
      <c r="M6" s="9">
        <v>-47485.25</v>
      </c>
      <c r="N6" s="9">
        <v>0</v>
      </c>
      <c r="O6" s="9">
        <v>0</v>
      </c>
      <c r="P6" s="10">
        <v>652922.99</v>
      </c>
    </row>
    <row r="7" spans="1:16" x14ac:dyDescent="0.2">
      <c r="A7" s="7" t="s">
        <v>28</v>
      </c>
      <c r="B7" s="8" t="s">
        <v>29</v>
      </c>
      <c r="C7" s="9">
        <v>-329435.71000000002</v>
      </c>
      <c r="D7" s="9">
        <v>4171.8</v>
      </c>
      <c r="E7" s="9">
        <v>17489.12</v>
      </c>
      <c r="F7" s="9">
        <v>112451.39</v>
      </c>
      <c r="G7" s="9">
        <v>2233.2800000000002</v>
      </c>
      <c r="H7" s="9">
        <v>-22117.200000000001</v>
      </c>
      <c r="I7" s="9">
        <v>50837.05</v>
      </c>
      <c r="J7" s="9">
        <v>25568.32</v>
      </c>
      <c r="K7" s="9">
        <v>-46693.03</v>
      </c>
      <c r="L7" s="9">
        <v>-141477.19</v>
      </c>
      <c r="M7" s="9">
        <v>-6576.3</v>
      </c>
      <c r="N7" s="9">
        <v>0</v>
      </c>
      <c r="O7" s="9">
        <v>0</v>
      </c>
      <c r="P7" s="10">
        <v>-333548.46999999997</v>
      </c>
    </row>
    <row r="8" spans="1:16" x14ac:dyDescent="0.2">
      <c r="A8" s="7" t="s">
        <v>28</v>
      </c>
      <c r="B8" s="8" t="s">
        <v>29</v>
      </c>
      <c r="C8" s="9">
        <v>448387.42</v>
      </c>
      <c r="D8" s="9">
        <v>-9452.61</v>
      </c>
      <c r="E8" s="9">
        <v>-1903.72</v>
      </c>
      <c r="F8" s="9">
        <v>-19143.560000000001</v>
      </c>
      <c r="G8" s="9">
        <v>72704.67</v>
      </c>
      <c r="H8" s="9">
        <v>-7127.61</v>
      </c>
      <c r="I8" s="9">
        <v>-25658.95</v>
      </c>
      <c r="J8" s="9">
        <v>51613.31</v>
      </c>
      <c r="K8" s="9">
        <v>-60750.39</v>
      </c>
      <c r="L8" s="9">
        <v>-126304.11</v>
      </c>
      <c r="M8" s="9">
        <v>-55736.83</v>
      </c>
      <c r="N8" s="9">
        <v>0</v>
      </c>
      <c r="O8" s="9">
        <v>0</v>
      </c>
      <c r="P8" s="10">
        <v>266627.62</v>
      </c>
    </row>
    <row r="9" spans="1:16" x14ac:dyDescent="0.2">
      <c r="A9" s="7" t="s">
        <v>28</v>
      </c>
      <c r="B9" s="8" t="s">
        <v>29</v>
      </c>
      <c r="C9" s="9">
        <v>-207434.52</v>
      </c>
      <c r="D9" s="9">
        <v>-28566.95</v>
      </c>
      <c r="E9" s="9">
        <v>-48420.86</v>
      </c>
      <c r="F9" s="9">
        <v>52871.05</v>
      </c>
      <c r="G9" s="9">
        <v>-3613.42</v>
      </c>
      <c r="H9" s="9">
        <v>-80133.289999999994</v>
      </c>
      <c r="I9" s="9">
        <v>-107182.39999999999</v>
      </c>
      <c r="J9" s="9">
        <v>45821.82</v>
      </c>
      <c r="K9" s="9">
        <v>-45704.81</v>
      </c>
      <c r="L9" s="9">
        <v>-86752.73</v>
      </c>
      <c r="M9" s="9">
        <v>45038.13</v>
      </c>
      <c r="N9" s="9">
        <v>0</v>
      </c>
      <c r="O9" s="9">
        <v>0</v>
      </c>
      <c r="P9" s="10">
        <v>-464077.98</v>
      </c>
    </row>
    <row r="10" spans="1:16" x14ac:dyDescent="0.2">
      <c r="A10" s="7" t="s">
        <v>30</v>
      </c>
      <c r="B10" s="8" t="s">
        <v>31</v>
      </c>
      <c r="C10" s="9">
        <v>-10715097.640000001</v>
      </c>
      <c r="D10" s="9">
        <v>2779884</v>
      </c>
      <c r="E10" s="9">
        <v>24911852.140000001</v>
      </c>
      <c r="F10" s="9">
        <v>14426765.1</v>
      </c>
      <c r="G10" s="9">
        <v>-9055566.1500000004</v>
      </c>
      <c r="H10" s="9">
        <v>6311271.8600000003</v>
      </c>
      <c r="I10" s="9">
        <v>-4486319.5999999996</v>
      </c>
      <c r="J10" s="9">
        <v>-8033426.9000000004</v>
      </c>
      <c r="K10" s="9">
        <v>4012685.58</v>
      </c>
      <c r="L10" s="9">
        <v>-6382519.29</v>
      </c>
      <c r="M10" s="9">
        <v>-1580973.89</v>
      </c>
      <c r="N10" s="9">
        <v>0</v>
      </c>
      <c r="O10" s="9">
        <v>0</v>
      </c>
      <c r="P10" s="10">
        <v>12188555.210000001</v>
      </c>
    </row>
    <row r="11" spans="1:16" x14ac:dyDescent="0.2">
      <c r="A11" s="7" t="s">
        <v>30</v>
      </c>
      <c r="B11" s="8" t="s">
        <v>31</v>
      </c>
      <c r="C11" s="9">
        <v>-14987308.869999999</v>
      </c>
      <c r="D11" s="9">
        <v>-5236560.4400000004</v>
      </c>
      <c r="E11" s="9">
        <v>1892725.74</v>
      </c>
      <c r="F11" s="9">
        <v>848159.71</v>
      </c>
      <c r="G11" s="9">
        <v>-5866603.6600000001</v>
      </c>
      <c r="H11" s="9">
        <v>9229851.1699999999</v>
      </c>
      <c r="I11" s="9">
        <v>1432768.39</v>
      </c>
      <c r="J11" s="9">
        <v>-191482.57</v>
      </c>
      <c r="K11" s="9">
        <v>2428921.4700000002</v>
      </c>
      <c r="L11" s="9">
        <v>6193076.4100000001</v>
      </c>
      <c r="M11" s="9">
        <v>-2128427.02</v>
      </c>
      <c r="N11" s="9">
        <v>0</v>
      </c>
      <c r="O11" s="9">
        <v>0</v>
      </c>
      <c r="P11" s="10">
        <v>-6384879.6699999999</v>
      </c>
    </row>
    <row r="12" spans="1:16" x14ac:dyDescent="0.2">
      <c r="A12" s="7" t="s">
        <v>30</v>
      </c>
      <c r="B12" s="8" t="s">
        <v>31</v>
      </c>
      <c r="C12" s="9">
        <v>98998965.560000002</v>
      </c>
      <c r="D12" s="9">
        <v>-35030983.130000003</v>
      </c>
      <c r="E12" s="9">
        <v>-5322030.12</v>
      </c>
      <c r="F12" s="9">
        <v>-1848518.51</v>
      </c>
      <c r="G12" s="9">
        <v>11597942.59</v>
      </c>
      <c r="H12" s="9">
        <v>5409785.6799999997</v>
      </c>
      <c r="I12" s="9">
        <v>-28019384.920000002</v>
      </c>
      <c r="J12" s="9">
        <v>20980118.030000001</v>
      </c>
      <c r="K12" s="9">
        <v>-8391507.3200000003</v>
      </c>
      <c r="L12" s="9">
        <v>-19993070.460000001</v>
      </c>
      <c r="M12" s="9">
        <v>-14544871.24</v>
      </c>
      <c r="N12" s="9">
        <v>0</v>
      </c>
      <c r="O12" s="9">
        <v>0</v>
      </c>
      <c r="P12" s="10">
        <v>23836446.16</v>
      </c>
    </row>
    <row r="13" spans="1:16" x14ac:dyDescent="0.2">
      <c r="A13" s="7" t="s">
        <v>30</v>
      </c>
      <c r="B13" s="8" t="s">
        <v>31</v>
      </c>
      <c r="C13" s="9">
        <v>-93224243.189999998</v>
      </c>
      <c r="D13" s="9">
        <v>-374521.77</v>
      </c>
      <c r="E13" s="9">
        <v>285322.12</v>
      </c>
      <c r="F13" s="9">
        <v>757630.67</v>
      </c>
      <c r="G13" s="9">
        <v>320594.59999999998</v>
      </c>
      <c r="H13" s="9">
        <v>-1624519.34</v>
      </c>
      <c r="I13" s="9">
        <v>-1190295.08</v>
      </c>
      <c r="J13" s="9">
        <v>-775452.18</v>
      </c>
      <c r="K13" s="9">
        <v>1714543.94</v>
      </c>
      <c r="L13" s="9">
        <v>-879609.51</v>
      </c>
      <c r="M13" s="9">
        <v>137313.67000000001</v>
      </c>
      <c r="N13" s="9">
        <v>0</v>
      </c>
      <c r="O13" s="9">
        <v>0</v>
      </c>
      <c r="P13" s="10">
        <v>-94853236.069999993</v>
      </c>
    </row>
    <row r="14" spans="1:16" x14ac:dyDescent="0.2">
      <c r="A14" s="7" t="s">
        <v>32</v>
      </c>
      <c r="B14" s="8" t="s">
        <v>33</v>
      </c>
      <c r="C14" s="9">
        <v>-300413.71000000002</v>
      </c>
      <c r="D14" s="9">
        <v>1326.4</v>
      </c>
      <c r="E14" s="9">
        <v>299087.31</v>
      </c>
      <c r="F14" s="9">
        <v>-18322.48</v>
      </c>
      <c r="G14" s="9">
        <v>-245665.64</v>
      </c>
      <c r="H14" s="9">
        <v>201504.74</v>
      </c>
      <c r="I14" s="9">
        <v>62483.38</v>
      </c>
      <c r="J14" s="9">
        <v>-280362.67</v>
      </c>
      <c r="K14" s="9">
        <v>221129.07</v>
      </c>
      <c r="L14" s="9">
        <v>-507121.89</v>
      </c>
      <c r="M14" s="9">
        <v>0</v>
      </c>
      <c r="N14" s="9">
        <v>0</v>
      </c>
      <c r="O14" s="9">
        <v>0</v>
      </c>
      <c r="P14" s="10">
        <v>-566355.49</v>
      </c>
    </row>
    <row r="15" spans="1:16" x14ac:dyDescent="0.2">
      <c r="A15" s="7" t="s">
        <v>34</v>
      </c>
      <c r="B15" s="8" t="s">
        <v>35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-13670.43</v>
      </c>
      <c r="L15" s="9">
        <v>13670.43</v>
      </c>
      <c r="M15" s="9">
        <v>-9633.49</v>
      </c>
      <c r="N15" s="9">
        <v>0</v>
      </c>
      <c r="O15" s="9">
        <v>0</v>
      </c>
      <c r="P15" s="10">
        <v>-9633.49</v>
      </c>
    </row>
    <row r="16" spans="1:16" x14ac:dyDescent="0.2">
      <c r="A16" s="7" t="s">
        <v>36</v>
      </c>
      <c r="B16" s="8" t="s">
        <v>37</v>
      </c>
      <c r="C16" s="9">
        <v>-0.3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10">
        <v>-0.3</v>
      </c>
    </row>
    <row r="17" spans="1:16" x14ac:dyDescent="0.2">
      <c r="A17" s="7" t="s">
        <v>36</v>
      </c>
      <c r="B17" s="8" t="s">
        <v>37</v>
      </c>
      <c r="C17" s="9">
        <v>8537997.0399999991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10">
        <v>8537997.0399999991</v>
      </c>
    </row>
    <row r="18" spans="1:16" x14ac:dyDescent="0.2">
      <c r="A18" s="7" t="s">
        <v>36</v>
      </c>
      <c r="B18" s="8" t="s">
        <v>37</v>
      </c>
      <c r="C18" s="9">
        <v>-19603333.640000001</v>
      </c>
      <c r="D18" s="9">
        <v>0</v>
      </c>
      <c r="E18" s="9">
        <v>11095990.23</v>
      </c>
      <c r="F18" s="9">
        <v>-30653.33</v>
      </c>
      <c r="G18" s="9">
        <v>-21083312.289999999</v>
      </c>
      <c r="H18" s="9">
        <v>-483943.31</v>
      </c>
      <c r="I18" s="9">
        <v>895984.35</v>
      </c>
      <c r="J18" s="9">
        <v>10499043.380000001</v>
      </c>
      <c r="K18" s="9">
        <v>-11669337.93</v>
      </c>
      <c r="L18" s="9">
        <v>-917201.23</v>
      </c>
      <c r="M18" s="9">
        <v>0</v>
      </c>
      <c r="N18" s="9">
        <v>0</v>
      </c>
      <c r="O18" s="9">
        <v>0</v>
      </c>
      <c r="P18" s="10">
        <v>-31296763.77</v>
      </c>
    </row>
    <row r="19" spans="1:16" x14ac:dyDescent="0.2">
      <c r="A19" s="7" t="s">
        <v>38</v>
      </c>
      <c r="B19" s="8" t="s">
        <v>39</v>
      </c>
      <c r="C19" s="9">
        <v>27699970.120000001</v>
      </c>
      <c r="D19" s="9">
        <v>515491.92</v>
      </c>
      <c r="E19" s="9">
        <v>3353981</v>
      </c>
      <c r="F19" s="9">
        <v>3603358.52</v>
      </c>
      <c r="G19" s="9">
        <v>6326484.5199999996</v>
      </c>
      <c r="H19" s="9">
        <v>1993702.3999999999</v>
      </c>
      <c r="I19" s="9">
        <v>0</v>
      </c>
      <c r="J19" s="9">
        <v>0</v>
      </c>
      <c r="K19" s="9">
        <v>4050904.74</v>
      </c>
      <c r="L19" s="9">
        <v>-26051.51</v>
      </c>
      <c r="M19" s="9">
        <v>0</v>
      </c>
      <c r="N19" s="9">
        <v>0</v>
      </c>
      <c r="O19" s="9">
        <v>0</v>
      </c>
      <c r="P19" s="10">
        <v>47517841.710000001</v>
      </c>
    </row>
    <row r="20" spans="1:16" x14ac:dyDescent="0.2">
      <c r="A20" s="7" t="s">
        <v>38</v>
      </c>
      <c r="B20" s="8" t="s">
        <v>39</v>
      </c>
      <c r="C20" s="9">
        <v>5618427.9699999997</v>
      </c>
      <c r="D20" s="9">
        <v>0</v>
      </c>
      <c r="E20" s="9">
        <v>0</v>
      </c>
      <c r="F20" s="9">
        <v>0</v>
      </c>
      <c r="G20" s="9">
        <v>-4793</v>
      </c>
      <c r="H20" s="9">
        <v>-278.33</v>
      </c>
      <c r="I20" s="9">
        <v>2422229.96</v>
      </c>
      <c r="J20" s="9">
        <v>-1535.41</v>
      </c>
      <c r="K20" s="9">
        <v>-167173.06</v>
      </c>
      <c r="L20" s="9">
        <v>3174334.14</v>
      </c>
      <c r="M20" s="9">
        <v>-361.73</v>
      </c>
      <c r="N20" s="9">
        <v>0</v>
      </c>
      <c r="O20" s="9">
        <v>0</v>
      </c>
      <c r="P20" s="10">
        <v>11040850.539999999</v>
      </c>
    </row>
    <row r="21" spans="1:16" x14ac:dyDescent="0.2">
      <c r="A21" s="7" t="s">
        <v>38</v>
      </c>
      <c r="B21" s="8" t="s">
        <v>39</v>
      </c>
      <c r="C21" s="9">
        <v>9220684.25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-24230.61</v>
      </c>
      <c r="J21" s="9">
        <v>4801988.3</v>
      </c>
      <c r="K21" s="9">
        <v>-37744.620000000003</v>
      </c>
      <c r="L21" s="9">
        <v>-35832.339999999997</v>
      </c>
      <c r="M21" s="9">
        <v>0</v>
      </c>
      <c r="N21" s="9">
        <v>0</v>
      </c>
      <c r="O21" s="9">
        <v>0</v>
      </c>
      <c r="P21" s="10">
        <v>13924864.98</v>
      </c>
    </row>
    <row r="22" spans="1:16" x14ac:dyDescent="0.2">
      <c r="A22" s="7" t="s">
        <v>38</v>
      </c>
      <c r="B22" s="8" t="s">
        <v>39</v>
      </c>
      <c r="C22" s="9">
        <v>-42928977.079999998</v>
      </c>
      <c r="D22" s="9">
        <v>-2846947.22</v>
      </c>
      <c r="E22" s="9">
        <v>-3856891.42</v>
      </c>
      <c r="F22" s="9">
        <v>-6354132.3799999999</v>
      </c>
      <c r="G22" s="9">
        <v>-2430418.25</v>
      </c>
      <c r="H22" s="9">
        <v>-2313704.46</v>
      </c>
      <c r="I22" s="9">
        <v>-4684426.32</v>
      </c>
      <c r="J22" s="9">
        <v>-2138646.17</v>
      </c>
      <c r="K22" s="9">
        <v>-4741183.51</v>
      </c>
      <c r="L22" s="9">
        <v>-1934576.98</v>
      </c>
      <c r="M22" s="9">
        <v>-1982.86</v>
      </c>
      <c r="N22" s="9">
        <v>0</v>
      </c>
      <c r="O22" s="9">
        <v>0</v>
      </c>
      <c r="P22" s="10">
        <v>-74231886.650000006</v>
      </c>
    </row>
    <row r="23" spans="1:16" x14ac:dyDescent="0.2">
      <c r="A23" s="7" t="s">
        <v>38</v>
      </c>
      <c r="B23" s="8" t="s">
        <v>39</v>
      </c>
      <c r="C23" s="9">
        <v>0</v>
      </c>
      <c r="D23" s="9">
        <v>0</v>
      </c>
      <c r="E23" s="9">
        <v>0</v>
      </c>
      <c r="F23" s="9">
        <v>-1199.45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10">
        <v>-1199.45</v>
      </c>
    </row>
    <row r="24" spans="1:16" x14ac:dyDescent="0.2">
      <c r="A24" s="7" t="s">
        <v>40</v>
      </c>
      <c r="B24" s="8" t="s">
        <v>41</v>
      </c>
      <c r="C24" s="9">
        <v>-553.66999999999996</v>
      </c>
      <c r="D24" s="9">
        <v>553.66999999999996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0">
        <v>0</v>
      </c>
    </row>
    <row r="25" spans="1:16" x14ac:dyDescent="0.2">
      <c r="A25" s="7" t="s">
        <v>40</v>
      </c>
      <c r="B25" s="8" t="s">
        <v>41</v>
      </c>
      <c r="C25" s="9">
        <v>0</v>
      </c>
      <c r="D25" s="9">
        <v>-1130.6500000000001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10">
        <v>-1130.6500000000001</v>
      </c>
    </row>
    <row r="26" spans="1:16" x14ac:dyDescent="0.2">
      <c r="A26" s="7" t="s">
        <v>40</v>
      </c>
      <c r="B26" s="8" t="s">
        <v>41</v>
      </c>
      <c r="C26" s="9">
        <v>0</v>
      </c>
      <c r="D26" s="9">
        <v>0</v>
      </c>
      <c r="E26" s="9">
        <v>-869.71</v>
      </c>
      <c r="F26" s="9">
        <v>869.71</v>
      </c>
      <c r="G26" s="9">
        <v>-2377.29</v>
      </c>
      <c r="H26" s="9">
        <v>1821.86</v>
      </c>
      <c r="I26" s="9">
        <v>1686.08</v>
      </c>
      <c r="J26" s="9">
        <v>-3922.36</v>
      </c>
      <c r="K26" s="9">
        <v>3922.36</v>
      </c>
      <c r="L26" s="9">
        <v>-3693.93</v>
      </c>
      <c r="M26" s="9">
        <v>0</v>
      </c>
      <c r="N26" s="9">
        <v>0</v>
      </c>
      <c r="O26" s="9">
        <v>0</v>
      </c>
      <c r="P26" s="10">
        <v>-2563.2800000000002</v>
      </c>
    </row>
    <row r="27" spans="1:16" x14ac:dyDescent="0.2">
      <c r="A27" s="7" t="s">
        <v>40</v>
      </c>
      <c r="B27" s="8" t="s">
        <v>41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10">
        <v>0</v>
      </c>
    </row>
    <row r="28" spans="1:16" x14ac:dyDescent="0.2">
      <c r="A28" s="7" t="s">
        <v>42</v>
      </c>
      <c r="B28" s="8" t="s">
        <v>43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-4908379.2</v>
      </c>
      <c r="M28" s="9">
        <v>-2337392.2000000002</v>
      </c>
      <c r="N28" s="9">
        <v>0</v>
      </c>
      <c r="O28" s="9">
        <v>0</v>
      </c>
      <c r="P28" s="10">
        <v>-7245771.4000000004</v>
      </c>
    </row>
    <row r="29" spans="1:16" x14ac:dyDescent="0.2">
      <c r="A29" s="7" t="s">
        <v>44</v>
      </c>
      <c r="B29" s="8" t="s">
        <v>45</v>
      </c>
      <c r="C29" s="9">
        <v>-6060.03</v>
      </c>
      <c r="D29" s="9">
        <v>6060.03</v>
      </c>
      <c r="E29" s="9">
        <v>-5356.25</v>
      </c>
      <c r="F29" s="9">
        <v>-1362.23</v>
      </c>
      <c r="G29" s="9">
        <v>6718.48</v>
      </c>
      <c r="H29" s="9">
        <v>-6667.75</v>
      </c>
      <c r="I29" s="9">
        <v>6667.75</v>
      </c>
      <c r="J29" s="9">
        <v>-7416.39</v>
      </c>
      <c r="K29" s="9">
        <v>-4034.17</v>
      </c>
      <c r="L29" s="9">
        <v>1124.26</v>
      </c>
      <c r="M29" s="9">
        <v>0</v>
      </c>
      <c r="N29" s="9">
        <v>0</v>
      </c>
      <c r="O29" s="9">
        <v>0</v>
      </c>
      <c r="P29" s="10">
        <v>-10326.299999999999</v>
      </c>
    </row>
    <row r="30" spans="1:16" x14ac:dyDescent="0.2">
      <c r="A30" s="7" t="s">
        <v>46</v>
      </c>
      <c r="B30" s="8" t="s">
        <v>47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10">
        <v>0</v>
      </c>
    </row>
    <row r="31" spans="1:16" x14ac:dyDescent="0.2">
      <c r="C31" s="11">
        <f>SUM(C2:C30)</f>
        <v>-204472448.13000005</v>
      </c>
      <c r="D31" s="11">
        <f>SUM(D2:D30)</f>
        <v>-37851594.619999997</v>
      </c>
      <c r="E31" s="11">
        <f>SUM(E2:E30)</f>
        <v>37021434.149999999</v>
      </c>
      <c r="F31" s="11">
        <f>SUM(F2:F30)</f>
        <v>15014533.980000004</v>
      </c>
      <c r="G31" s="11">
        <f>SUM(G2:G30)</f>
        <v>-11708788.149999999</v>
      </c>
      <c r="H31" s="11">
        <f>SUM(H2:H30)</f>
        <v>12712283.639999997</v>
      </c>
      <c r="I31" s="11">
        <f>SUM(I2:I30)</f>
        <v>-32177763.599999998</v>
      </c>
      <c r="J31" s="11">
        <f>SUM(J2:J30)</f>
        <v>25863884.189999998</v>
      </c>
      <c r="K31" s="11">
        <f>SUM(K2:K30)</f>
        <v>3070515.569999997</v>
      </c>
      <c r="L31" s="11">
        <f>SUM(L2:L30)</f>
        <v>-32751888.530000005</v>
      </c>
    </row>
    <row r="33" spans="3:12" x14ac:dyDescent="0.2">
      <c r="C33" s="11">
        <f>+C31</f>
        <v>-204472448.13000005</v>
      </c>
      <c r="D33" s="12">
        <f>+D31+C33</f>
        <v>-242324042.75000006</v>
      </c>
      <c r="E33" s="12">
        <f t="shared" ref="E33:L33" si="0">+E31+D33</f>
        <v>-205302608.60000005</v>
      </c>
      <c r="F33" s="12">
        <f t="shared" si="0"/>
        <v>-190288074.62000006</v>
      </c>
      <c r="G33" s="12">
        <f t="shared" si="0"/>
        <v>-201996862.77000007</v>
      </c>
      <c r="H33" s="12">
        <f t="shared" si="0"/>
        <v>-189284579.13000008</v>
      </c>
      <c r="I33" s="12">
        <f t="shared" si="0"/>
        <v>-221462342.73000008</v>
      </c>
      <c r="J33" s="12">
        <f t="shared" si="0"/>
        <v>-195598458.54000008</v>
      </c>
      <c r="K33" s="12">
        <f t="shared" si="0"/>
        <v>-192527942.97000009</v>
      </c>
      <c r="L33" s="12">
        <f t="shared" si="0"/>
        <v>-225279831.50000009</v>
      </c>
    </row>
  </sheetData>
  <pageMargins left="0.78740157480314998" right="0.78740157480314998" top="0.78740157480314998" bottom="1.02362204724409" header="0.78740157480314998" footer="0.78740157480314998"/>
  <pageSetup paperSize="9" orientation="portrait" horizontalDpi="300" verticalDpi="300" r:id="rId1"/>
  <headerFooter alignWithMargins="0">
    <oddFooter>&amp;L&amp;"Tahoma,Regular"&amp;8Pagina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Saldos carteras meses</vt:lpstr>
      <vt:lpstr>Balanza con Centros de Costos 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Rosalba Rodriguez Herrera</cp:lastModifiedBy>
  <cp:lastPrinted>2016-10-19T21:19:31Z</cp:lastPrinted>
  <dcterms:created xsi:type="dcterms:W3CDTF">2016-10-19T19:56:07Z</dcterms:created>
  <dcterms:modified xsi:type="dcterms:W3CDTF">2016-10-19T22:01:51Z</dcterms:modified>
</cp:coreProperties>
</file>