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F37" i="1" l="1"/>
  <c r="H37" i="1" s="1"/>
  <c r="E37" i="1"/>
  <c r="B37" i="1"/>
  <c r="E35" i="1"/>
  <c r="E38" i="1" s="1"/>
  <c r="D35" i="1"/>
  <c r="G34" i="1"/>
  <c r="G35" i="1" s="1"/>
  <c r="G38" i="1" s="1"/>
  <c r="F34" i="1"/>
  <c r="E34" i="1"/>
  <c r="D34" i="1"/>
  <c r="D37" i="1" s="1"/>
  <c r="C34" i="1"/>
  <c r="C35" i="1" s="1"/>
  <c r="B34" i="1"/>
  <c r="B35" i="1" s="1"/>
  <c r="B38" i="1" s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4" i="1" s="1"/>
  <c r="H5" i="1"/>
  <c r="F4" i="1"/>
  <c r="H4" i="1" s="1"/>
  <c r="H35" i="1" s="1"/>
  <c r="H3" i="1"/>
  <c r="F3" i="1"/>
  <c r="C38" i="1" l="1"/>
  <c r="D38" i="1"/>
  <c r="F35" i="1"/>
  <c r="F38" i="1" s="1"/>
  <c r="C37" i="1"/>
</calcChain>
</file>

<file path=xl/sharedStrings.xml><?xml version="1.0" encoding="utf-8"?>
<sst xmlns="http://schemas.openxmlformats.org/spreadsheetml/2006/main" count="51" uniqueCount="48">
  <si>
    <t>concepto</t>
  </si>
  <si>
    <t>Variacion</t>
  </si>
  <si>
    <t>CONCILIACION MODULO CXP VS MODULO CONTABILIDAD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</si>
  <si>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</si>
  <si>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</si>
  <si>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</si>
  <si>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</si>
  <si>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</si>
  <si>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</si>
  <si>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</si>
  <si>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</si>
  <si>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</si>
  <si>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</si>
  <si>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</si>
  <si>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</si>
  <si>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</si>
  <si>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</si>
  <si>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</si>
  <si>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</si>
  <si>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</si>
  <si>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</si>
  <si>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</si>
  <si>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 xml:space="preserve"> Contabilidad</t>
  </si>
  <si>
    <t>Observaciones</t>
  </si>
  <si>
    <t>Son los que se habian detecado con anterioridad. Los que vienen directos de cxp</t>
  </si>
  <si>
    <t>No tiene configuada la Poliza Contable</t>
  </si>
  <si>
    <t>Estos saldos Iniciales, fueron obtenidos del reporte de Antigüedad que esta en la intranet</t>
  </si>
  <si>
    <t>Hay que revisar el reporte de la intranet, al parecer no esta considerando algunas transacciones lo que provoca esta diferencia</t>
  </si>
  <si>
    <t>Cartera Dolares</t>
  </si>
  <si>
    <t>Cartera MXN</t>
  </si>
  <si>
    <t>Cartera Dlls Conversion</t>
  </si>
  <si>
    <t>Total Cartera</t>
  </si>
  <si>
    <t>Saldo Inicial Intranet</t>
  </si>
  <si>
    <t>Saldo Inicial Intelisis</t>
  </si>
  <si>
    <t>Total del Mes</t>
  </si>
  <si>
    <t>Saldo Final Calculado</t>
  </si>
  <si>
    <t>Saldo Final Intranet</t>
  </si>
  <si>
    <t>Polizas Manuales</t>
  </si>
  <si>
    <t>Ajuste</t>
  </si>
  <si>
    <t>Conversion Cargo</t>
  </si>
  <si>
    <t>Conversion Credito</t>
  </si>
  <si>
    <t>Correccion Rebate</t>
  </si>
  <si>
    <t>Cheque Devuelto</t>
  </si>
  <si>
    <t>Devol Insumo</t>
  </si>
  <si>
    <t>Devolucion</t>
  </si>
  <si>
    <t>Endoso a Favor</t>
  </si>
  <si>
    <t>Entrada Maquila Fund</t>
  </si>
  <si>
    <t>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</si>
</sst>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wrapText="1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8" xfId="1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1" fillId="5" borderId="24" xfId="1" applyNumberFormat="1" applyFont="1" applyFill="1" applyBorder="1" applyAlignment="1">
      <alignment horizontal="center" vertical="center"/>
    </xf>
    <xf numFmtId="40" fontId="3" fillId="9" borderId="18" xfId="0" applyNumberFormat="1" applyFont="1" applyFill="1" applyBorder="1" applyAlignment="1">
      <alignment horizontal="center" vertical="center"/>
    </xf>
    <xf numFmtId="164" fontId="3" fillId="9" borderId="21" xfId="1" applyNumberFormat="1" applyFont="1" applyFill="1" applyBorder="1" applyAlignment="1">
      <alignment horizontal="center" vertical="center"/>
    </xf>
    <xf numFmtId="164" fontId="3" fillId="9" borderId="18" xfId="0" applyNumberFormat="1" applyFont="1" applyFill="1" applyBorder="1" applyAlignment="1">
      <alignment horizontal="center" vertical="center"/>
    </xf>
    <xf numFmtId="164" fontId="3" fillId="9" borderId="25" xfId="0" applyNumberFormat="1" applyFont="1" applyFill="1" applyBorder="1" applyAlignment="1">
      <alignment horizontal="center" vertical="center"/>
    </xf>
    <xf numFmtId="164" fontId="3" fillId="10" borderId="21" xfId="0" applyNumberFormat="1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wrapText="1"/>
    </xf>
    <xf numFmtId="40" fontId="0" fillId="11" borderId="18" xfId="0" applyNumberFormat="1" applyFill="1" applyBorder="1" applyAlignment="1">
      <alignment horizontal="center" vertical="center"/>
    </xf>
    <xf numFmtId="164" fontId="0" fillId="11" borderId="17" xfId="1" applyNumberFormat="1" applyFont="1" applyFill="1" applyBorder="1" applyAlignment="1">
      <alignment horizontal="center" vertical="center"/>
    </xf>
    <xf numFmtId="164" fontId="0" fillId="11" borderId="21" xfId="1" applyNumberFormat="1" applyFont="1" applyFill="1" applyBorder="1" applyAlignment="1">
      <alignment horizontal="center" vertical="center"/>
    </xf>
    <xf numFmtId="164" fontId="2" fillId="11" borderId="21" xfId="1" applyNumberFormat="1" applyFont="1" applyFill="1" applyBorder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164" fontId="0" fillId="11" borderId="25" xfId="1" applyNumberFormat="1" applyFont="1" applyFill="1" applyBorder="1" applyAlignment="1">
      <alignment horizontal="center" vertical="center"/>
    </xf>
    <xf numFmtId="164" fontId="0" fillId="10" borderId="21" xfId="0" applyNumberForma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 wrapText="1"/>
    </xf>
    <xf numFmtId="40" fontId="0" fillId="0" borderId="4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40" fontId="0" fillId="0" borderId="20" xfId="0" applyNumberFormat="1" applyBorder="1" applyAlignment="1">
      <alignment horizontal="left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0" borderId="12" xfId="0" applyBorder="1" applyAlignment="1">
      <alignment wrapText="1"/>
    </xf>
    <xf numFmtId="40" fontId="0" fillId="0" borderId="6" xfId="0" applyNumberForma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164" fontId="0" fillId="8" borderId="14" xfId="0" applyNumberFormat="1" applyFill="1" applyBorder="1" applyAlignment="1">
      <alignment horizontal="center"/>
    </xf>
    <xf numFmtId="164" fontId="0" fillId="8" borderId="15" xfId="0" applyNumberFormat="1" applyFill="1" applyBorder="1" applyAlignment="1">
      <alignment horizontal="center"/>
    </xf>
    <xf numFmtId="164" fontId="0" fillId="8" borderId="22" xfId="0" applyNumberFormat="1" applyFill="1" applyBorder="1" applyAlignment="1">
      <alignment horizontal="center"/>
    </xf>
    <xf numFmtId="164" fontId="0" fillId="8" borderId="29" xfId="0" applyNumberFormat="1" applyFill="1" applyBorder="1" applyAlignment="1">
      <alignment horizontal="center"/>
    </xf>
    <xf numFmtId="0" fontId="0" fillId="2" borderId="30" xfId="0" applyFill="1" applyBorder="1" applyAlignment="1">
      <alignment wrapText="1"/>
    </xf>
    <xf numFmtId="0" fontId="3" fillId="12" borderId="23" xfId="0" applyFont="1" applyFill="1" applyBorder="1" applyAlignment="1">
      <alignment horizontal="center" vertical="center"/>
    </xf>
    <xf numFmtId="164" fontId="3" fillId="12" borderId="31" xfId="0" applyNumberFormat="1" applyFont="1" applyFill="1" applyBorder="1" applyAlignment="1">
      <alignment horizontal="center"/>
    </xf>
    <xf numFmtId="164" fontId="3" fillId="12" borderId="32" xfId="0" applyNumberFormat="1" applyFont="1" applyFill="1" applyBorder="1" applyAlignment="1">
      <alignment horizontal="center"/>
    </xf>
    <xf numFmtId="164" fontId="3" fillId="12" borderId="23" xfId="0" applyNumberFormat="1" applyFont="1" applyFill="1" applyBorder="1" applyAlignment="1">
      <alignment horizontal="center"/>
    </xf>
    <xf numFmtId="164" fontId="3" fillId="12" borderId="24" xfId="0" applyNumberFormat="1" applyFont="1" applyFill="1" applyBorder="1" applyAlignment="1">
      <alignment horizontal="center"/>
    </xf>
    <xf numFmtId="40" fontId="3" fillId="14" borderId="6" xfId="0" applyNumberFormat="1" applyFont="1" applyFill="1" applyBorder="1" applyAlignment="1">
      <alignment horizontal="center" vertical="center"/>
    </xf>
    <xf numFmtId="164" fontId="0" fillId="14" borderId="28" xfId="1" applyNumberFormat="1" applyFont="1" applyFill="1" applyBorder="1" applyAlignment="1">
      <alignment horizontal="center" vertical="center"/>
    </xf>
    <xf numFmtId="0" fontId="0" fillId="14" borderId="13" xfId="0" applyFill="1" applyBorder="1" applyAlignment="1">
      <alignment vertical="center" wrapText="1"/>
    </xf>
    <xf numFmtId="164" fontId="1" fillId="6" borderId="33" xfId="0" applyNumberFormat="1" applyFont="1" applyFill="1" applyBorder="1" applyAlignment="1">
      <alignment horizontal="center" vertical="center"/>
    </xf>
    <xf numFmtId="164" fontId="3" fillId="9" borderId="34" xfId="1" applyNumberFormat="1" applyFont="1" applyFill="1" applyBorder="1" applyAlignment="1">
      <alignment horizontal="center"/>
    </xf>
    <xf numFmtId="164" fontId="3" fillId="9" borderId="17" xfId="1" applyNumberFormat="1" applyFont="1" applyFill="1" applyBorder="1" applyAlignment="1">
      <alignment horizontal="center" vertical="center"/>
    </xf>
    <xf numFmtId="164" fontId="0" fillId="11" borderId="34" xfId="1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10" borderId="38" xfId="0" applyNumberFormat="1" applyFill="1" applyBorder="1" applyAlignment="1">
      <alignment horizontal="center"/>
    </xf>
    <xf numFmtId="164" fontId="3" fillId="10" borderId="33" xfId="0" applyNumberFormat="1" applyFont="1" applyFill="1" applyBorder="1" applyAlignment="1">
      <alignment horizontal="center"/>
    </xf>
    <xf numFmtId="0" fontId="0" fillId="13" borderId="16" xfId="0" applyFill="1" applyBorder="1" applyAlignment="1">
      <alignment horizontal="left" vertical="center" wrapText="1"/>
    </xf>
    <xf numFmtId="40" fontId="3" fillId="15" borderId="18" xfId="0" applyNumberFormat="1" applyFont="1" applyFill="1" applyBorder="1" applyAlignment="1">
      <alignment horizontal="center" vertical="center" wrapText="1"/>
    </xf>
    <xf numFmtId="164" fontId="0" fillId="15" borderId="39" xfId="1" applyNumberFormat="1" applyFont="1" applyFill="1" applyBorder="1" applyAlignment="1">
      <alignment horizontal="center" vertical="center"/>
    </xf>
    <xf numFmtId="164" fontId="0" fillId="15" borderId="18" xfId="1" applyNumberFormat="1" applyFont="1" applyFill="1" applyBorder="1" applyAlignment="1">
      <alignment horizontal="center" vertical="center"/>
    </xf>
    <xf numFmtId="164" fontId="0" fillId="15" borderId="40" xfId="1" applyNumberFormat="1" applyFont="1" applyFill="1" applyBorder="1" applyAlignment="1">
      <alignment horizontal="center" vertical="center"/>
    </xf>
    <xf numFmtId="164" fontId="0" fillId="15" borderId="25" xfId="1" applyNumberFormat="1" applyFont="1" applyFill="1" applyBorder="1" applyAlignment="1">
      <alignment horizontal="center" vertical="center"/>
    </xf>
    <xf numFmtId="164" fontId="3" fillId="15" borderId="21" xfId="1" applyNumberFormat="1" applyFont="1" applyFill="1" applyBorder="1" applyAlignment="1">
      <alignment horizontal="center"/>
    </xf>
    <xf numFmtId="164" fontId="0" fillId="15" borderId="21" xfId="0" applyNumberForma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 wrapText="1"/>
    </xf>
    <xf numFmtId="40" fontId="3" fillId="9" borderId="41" xfId="0" applyNumberFormat="1" applyFont="1" applyFill="1" applyBorder="1" applyAlignment="1">
      <alignment horizontal="center" vertical="center" wrapText="1"/>
    </xf>
    <xf numFmtId="164" fontId="0" fillId="9" borderId="42" xfId="1" applyNumberFormat="1" applyFont="1" applyFill="1" applyBorder="1" applyAlignment="1">
      <alignment horizontal="center" vertical="center"/>
    </xf>
    <xf numFmtId="164" fontId="0" fillId="9" borderId="41" xfId="1" applyNumberFormat="1" applyFont="1" applyFill="1" applyBorder="1" applyAlignment="1">
      <alignment horizontal="center" vertical="center"/>
    </xf>
    <xf numFmtId="164" fontId="0" fillId="9" borderId="43" xfId="1" applyNumberFormat="1" applyFont="1" applyFill="1" applyBorder="1" applyAlignment="1">
      <alignment horizontal="center" vertical="center"/>
    </xf>
    <xf numFmtId="164" fontId="0" fillId="9" borderId="44" xfId="1" applyNumberFormat="1" applyFont="1" applyFill="1" applyBorder="1" applyAlignment="1">
      <alignment horizontal="center" vertical="center"/>
    </xf>
    <xf numFmtId="164" fontId="2" fillId="9" borderId="44" xfId="1" applyNumberFormat="1" applyFont="1" applyFill="1" applyBorder="1" applyAlignment="1">
      <alignment horizontal="center" vertical="center"/>
    </xf>
    <xf numFmtId="164" fontId="0" fillId="9" borderId="45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 wrapText="1"/>
    </xf>
    <xf numFmtId="164" fontId="0" fillId="14" borderId="10" xfId="0" applyNumberFormat="1" applyFill="1" applyBorder="1" applyAlignment="1">
      <alignment horizontal="center" vertical="center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37" xfId="1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/>
    <xf numFmtId="0" fontId="1" fillId="3" borderId="46" xfId="0" applyFont="1" applyFill="1" applyBorder="1" applyAlignment="1">
      <alignment horizontal="center"/>
    </xf>
    <xf numFmtId="40" fontId="3" fillId="8" borderId="22" xfId="0" applyNumberFormat="1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0" fillId="14" borderId="12" xfId="0" applyFill="1" applyBorder="1" applyAlignment="1">
      <alignment wrapText="1"/>
    </xf>
    <xf numFmtId="0" fontId="0" fillId="2" borderId="12" xfId="0" applyFill="1" applyBorder="1" applyAlignment="1">
      <alignment wrapText="1"/>
    </xf>
    <xf numFmtId="40" fontId="0" fillId="0" borderId="20" xfId="0" applyNumberFormat="1" applyBorder="1" applyAlignment="1">
      <alignment horizontal="left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F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defaultRowHeight="15" x14ac:dyDescent="0.25"/>
  <cols>
    <col min="1" max="1" width="20.140625" style="76" bestFit="1" customWidth="1"/>
    <col min="2" max="2" width="14.7109375" style="77" bestFit="1" customWidth="1"/>
    <col min="3" max="3" width="14" style="78" bestFit="1" customWidth="1"/>
    <col min="4" max="4" width="22" style="78" bestFit="1" customWidth="1"/>
    <col min="5" max="5" width="14" style="79" bestFit="1" customWidth="1"/>
    <col min="6" max="6" width="15" style="78" bestFit="1" customWidth="1"/>
    <col min="7" max="7" width="15" style="79" bestFit="1" customWidth="1"/>
    <col min="8" max="8" width="11.28515625" style="78" bestFit="1" customWidth="1"/>
    <col min="9" max="9" width="74.42578125" style="80" bestFit="1" customWidth="1"/>
    <col min="10" max="16384" width="9.140625" style="81"/>
  </cols>
  <sheetData>
    <row r="1" spans="1:9" s="82" customFormat="1" ht="15.75" thickBot="1" x14ac:dyDescent="0.3">
      <c r="A1" s="86" t="s">
        <v>2</v>
      </c>
      <c r="B1" s="87"/>
      <c r="C1" s="87"/>
      <c r="D1" s="87"/>
      <c r="E1" s="87"/>
      <c r="F1" s="88"/>
      <c r="G1" s="88"/>
      <c r="H1" s="88"/>
      <c r="I1" s="89" t="s">
        <v>23</v>
      </c>
    </row>
    <row r="2" spans="1:9" s="82" customFormat="1" ht="15.75" thickBot="1" x14ac:dyDescent="0.3">
      <c r="A2" s="84" t="s">
        <v>0</v>
      </c>
      <c r="B2" s="4" t="s">
        <v>28</v>
      </c>
      <c r="C2" s="5" t="s">
        <v>29</v>
      </c>
      <c r="D2" s="5" t="s">
        <v>30</v>
      </c>
      <c r="E2" s="6" t="s">
        <v>29</v>
      </c>
      <c r="F2" s="7" t="s">
        <v>31</v>
      </c>
      <c r="G2" s="8" t="s">
        <v>22</v>
      </c>
      <c r="H2" s="48" t="s">
        <v>1</v>
      </c>
      <c r="I2" s="90"/>
    </row>
    <row r="3" spans="1:9" s="83" customFormat="1" ht="15.75" thickBot="1" x14ac:dyDescent="0.3">
      <c r="A3" s="9" t="s">
        <v>32</v>
      </c>
      <c r="B3" s="49">
        <v>8867057.4600000009</v>
      </c>
      <c r="C3" s="50">
        <v>27863597.690000001</v>
      </c>
      <c r="D3" s="10">
        <v>164664345</v>
      </c>
      <c r="E3" s="10">
        <v>27863597.690000001</v>
      </c>
      <c r="F3" s="11">
        <f>D3+E3</f>
        <v>192527942.69</v>
      </c>
      <c r="G3" s="12">
        <v>192527942.97</v>
      </c>
      <c r="H3" s="13">
        <f>F3-G3</f>
        <v>-0.2800000011920929</v>
      </c>
      <c r="I3" s="14"/>
    </row>
    <row r="4" spans="1:9" s="82" customFormat="1" ht="30.75" thickBot="1" x14ac:dyDescent="0.3">
      <c r="A4" s="15" t="s">
        <v>33</v>
      </c>
      <c r="B4" s="51">
        <v>8866283.2861000001</v>
      </c>
      <c r="C4" s="16">
        <v>27858891.291499998</v>
      </c>
      <c r="D4" s="18">
        <v>164664345</v>
      </c>
      <c r="E4" s="17">
        <v>27858891.291500099</v>
      </c>
      <c r="F4" s="19">
        <f>D4+E4</f>
        <v>192523236.29150009</v>
      </c>
      <c r="G4" s="20">
        <v>192527942.97</v>
      </c>
      <c r="H4" s="21">
        <f>F4-G4</f>
        <v>-4706.6784999072552</v>
      </c>
      <c r="I4" s="22" t="s">
        <v>26</v>
      </c>
    </row>
    <row r="5" spans="1:9" s="82" customFormat="1" x14ac:dyDescent="0.25">
      <c r="A5" s="23" t="s">
        <v>38</v>
      </c>
      <c r="B5" s="94">
        <v>0</v>
      </c>
      <c r="C5" s="24">
        <v>0</v>
      </c>
      <c r="D5" s="2">
        <v>0</v>
      </c>
      <c r="E5" s="25">
        <v>0</v>
      </c>
      <c r="F5" s="24">
        <v>0</v>
      </c>
      <c r="G5" s="25">
        <v>0</v>
      </c>
      <c r="H5" s="52">
        <f>F5-G5</f>
        <v>0</v>
      </c>
      <c r="I5" s="26"/>
    </row>
    <row r="6" spans="1:9" x14ac:dyDescent="0.25">
      <c r="A6" s="27" t="s">
        <v>4</v>
      </c>
      <c r="B6" s="95">
        <v>-0.11949999999999997</v>
      </c>
      <c r="C6" s="28">
        <v>-1.32E-2</v>
      </c>
      <c r="D6" s="1">
        <v>-2.2530000000000006</v>
      </c>
      <c r="E6" s="29">
        <v>-1.32E-2</v>
      </c>
      <c r="F6" s="28">
        <v>-2.2662000000000004</v>
      </c>
      <c r="G6" s="29">
        <v>2.46</v>
      </c>
      <c r="H6" s="53">
        <f t="shared" ref="H6:H33" si="0">F6-G6</f>
        <v>-4.7262000000000004</v>
      </c>
      <c r="I6" s="30"/>
    </row>
    <row r="7" spans="1:9" x14ac:dyDescent="0.25">
      <c r="A7" s="27" t="s">
        <v>5</v>
      </c>
      <c r="B7" s="95">
        <v>-1595235.69</v>
      </c>
      <c r="C7" s="28">
        <v>-119347.66</v>
      </c>
      <c r="D7" s="1">
        <v>-29956868.653000001</v>
      </c>
      <c r="E7" s="29">
        <v>-119347.6599</v>
      </c>
      <c r="F7" s="28">
        <v>-30076216.312899999</v>
      </c>
      <c r="G7" s="29">
        <v>-30076216.319999993</v>
      </c>
      <c r="H7" s="53">
        <f t="shared" si="0"/>
        <v>7.0999935269355774E-3</v>
      </c>
      <c r="I7" s="30"/>
    </row>
    <row r="8" spans="1:9" x14ac:dyDescent="0.25">
      <c r="A8" s="27" t="s">
        <v>6</v>
      </c>
      <c r="B8" s="95">
        <v>-2.4199999978009146E-2</v>
      </c>
      <c r="C8" s="28">
        <v>1.999999993131496E-3</v>
      </c>
      <c r="D8" s="1">
        <v>-206275.19670000148</v>
      </c>
      <c r="E8" s="29">
        <v>1.9000000029336661E-3</v>
      </c>
      <c r="F8" s="28">
        <v>-206275.19480000148</v>
      </c>
      <c r="G8" s="29">
        <v>-189332.92999999996</v>
      </c>
      <c r="H8" s="53">
        <f t="shared" si="0"/>
        <v>-16942.264800001518</v>
      </c>
      <c r="I8" s="30"/>
    </row>
    <row r="9" spans="1:9" x14ac:dyDescent="0.25">
      <c r="A9" s="27" t="s">
        <v>7</v>
      </c>
      <c r="B9" s="95">
        <v>7534.1304000000009</v>
      </c>
      <c r="C9" s="28">
        <v>0</v>
      </c>
      <c r="D9" s="1">
        <v>146948.69279999999</v>
      </c>
      <c r="E9" s="29">
        <v>0</v>
      </c>
      <c r="F9" s="28">
        <v>146948.69279999999</v>
      </c>
      <c r="G9" s="29">
        <v>146948.69</v>
      </c>
      <c r="H9" s="53">
        <f t="shared" si="0"/>
        <v>2.7999999874737114E-3</v>
      </c>
      <c r="I9" s="30"/>
    </row>
    <row r="10" spans="1:9" x14ac:dyDescent="0.25">
      <c r="A10" s="27" t="s">
        <v>8</v>
      </c>
      <c r="B10" s="95">
        <v>0</v>
      </c>
      <c r="C10" s="28">
        <v>0</v>
      </c>
      <c r="D10" s="1">
        <v>0</v>
      </c>
      <c r="E10" s="29">
        <v>0</v>
      </c>
      <c r="F10" s="28">
        <v>0</v>
      </c>
      <c r="G10" s="29">
        <v>0</v>
      </c>
      <c r="H10" s="53">
        <f t="shared" si="0"/>
        <v>0</v>
      </c>
      <c r="I10" s="30"/>
    </row>
    <row r="11" spans="1:9" x14ac:dyDescent="0.25">
      <c r="A11" s="27" t="s">
        <v>39</v>
      </c>
      <c r="B11" s="95">
        <v>0</v>
      </c>
      <c r="C11" s="28">
        <v>0</v>
      </c>
      <c r="D11" s="1">
        <v>0</v>
      </c>
      <c r="E11" s="29">
        <v>0</v>
      </c>
      <c r="F11" s="28">
        <v>0</v>
      </c>
      <c r="G11" s="29">
        <v>0</v>
      </c>
      <c r="H11" s="53">
        <f t="shared" si="0"/>
        <v>0</v>
      </c>
      <c r="I11" s="30"/>
    </row>
    <row r="12" spans="1:9" x14ac:dyDescent="0.25">
      <c r="A12" s="27" t="s">
        <v>40</v>
      </c>
      <c r="B12" s="95">
        <v>0</v>
      </c>
      <c r="C12" s="28">
        <v>0</v>
      </c>
      <c r="D12" s="1">
        <v>0</v>
      </c>
      <c r="E12" s="29">
        <v>0</v>
      </c>
      <c r="F12" s="28">
        <v>0</v>
      </c>
      <c r="G12" s="29">
        <v>0</v>
      </c>
      <c r="H12" s="53">
        <f t="shared" si="0"/>
        <v>0</v>
      </c>
      <c r="I12" s="30"/>
    </row>
    <row r="13" spans="1:9" x14ac:dyDescent="0.25">
      <c r="A13" s="27" t="s">
        <v>41</v>
      </c>
      <c r="B13" s="95">
        <v>0</v>
      </c>
      <c r="C13" s="28">
        <v>0</v>
      </c>
      <c r="D13" s="1">
        <v>0</v>
      </c>
      <c r="E13" s="29">
        <v>0</v>
      </c>
      <c r="F13" s="28">
        <v>0</v>
      </c>
      <c r="G13" s="29">
        <v>0</v>
      </c>
      <c r="H13" s="53">
        <f t="shared" si="0"/>
        <v>0</v>
      </c>
      <c r="I13" s="30"/>
    </row>
    <row r="14" spans="1:9" x14ac:dyDescent="0.25">
      <c r="A14" s="27" t="s">
        <v>9</v>
      </c>
      <c r="B14" s="95">
        <v>-43798.515700000004</v>
      </c>
      <c r="C14" s="28">
        <v>-3502</v>
      </c>
      <c r="D14" s="1">
        <v>-851206.85509999993</v>
      </c>
      <c r="E14" s="29">
        <v>-3502</v>
      </c>
      <c r="F14" s="28">
        <v>-854708.85509999993</v>
      </c>
      <c r="G14" s="29">
        <v>-715496.49</v>
      </c>
      <c r="H14" s="53">
        <f t="shared" si="0"/>
        <v>-139212.36509999994</v>
      </c>
      <c r="I14" s="91" t="s">
        <v>24</v>
      </c>
    </row>
    <row r="15" spans="1:9" x14ac:dyDescent="0.25">
      <c r="A15" s="27" t="s">
        <v>42</v>
      </c>
      <c r="B15" s="95">
        <v>0</v>
      </c>
      <c r="C15" s="28">
        <v>0</v>
      </c>
      <c r="D15" s="1">
        <v>0</v>
      </c>
      <c r="E15" s="29">
        <v>0</v>
      </c>
      <c r="F15" s="28">
        <v>0</v>
      </c>
      <c r="G15" s="29">
        <v>0</v>
      </c>
      <c r="H15" s="53">
        <f t="shared" si="0"/>
        <v>0</v>
      </c>
      <c r="I15" s="30"/>
    </row>
    <row r="16" spans="1:9" x14ac:dyDescent="0.25">
      <c r="A16" s="27" t="s">
        <v>43</v>
      </c>
      <c r="B16" s="95">
        <v>0</v>
      </c>
      <c r="C16" s="28">
        <v>0</v>
      </c>
      <c r="D16" s="1">
        <v>0</v>
      </c>
      <c r="E16" s="29">
        <v>0</v>
      </c>
      <c r="F16" s="28">
        <v>0</v>
      </c>
      <c r="G16" s="29">
        <v>0</v>
      </c>
      <c r="H16" s="53">
        <f t="shared" si="0"/>
        <v>0</v>
      </c>
      <c r="I16" s="30"/>
    </row>
    <row r="17" spans="1:9" x14ac:dyDescent="0.25">
      <c r="A17" s="27" t="s">
        <v>44</v>
      </c>
      <c r="B17" s="95">
        <v>0</v>
      </c>
      <c r="C17" s="28">
        <v>0</v>
      </c>
      <c r="D17" s="1">
        <v>0</v>
      </c>
      <c r="E17" s="29">
        <v>0</v>
      </c>
      <c r="F17" s="28">
        <v>0</v>
      </c>
      <c r="G17" s="29">
        <v>0</v>
      </c>
      <c r="H17" s="53">
        <f t="shared" si="0"/>
        <v>0</v>
      </c>
      <c r="I17" s="30"/>
    </row>
    <row r="18" spans="1:9" x14ac:dyDescent="0.25">
      <c r="A18" s="27" t="s">
        <v>10</v>
      </c>
      <c r="B18" s="95">
        <v>-2336.2399999999998</v>
      </c>
      <c r="C18" s="28">
        <v>0</v>
      </c>
      <c r="D18" s="1">
        <v>-44064.056199999999</v>
      </c>
      <c r="E18" s="29">
        <v>0</v>
      </c>
      <c r="F18" s="28">
        <v>-44064.056199999999</v>
      </c>
      <c r="G18" s="29">
        <v>-44064.06</v>
      </c>
      <c r="H18" s="53">
        <f t="shared" si="0"/>
        <v>3.7999999985913746E-3</v>
      </c>
      <c r="I18" s="30"/>
    </row>
    <row r="19" spans="1:9" x14ac:dyDescent="0.25">
      <c r="A19" s="27" t="s">
        <v>11</v>
      </c>
      <c r="B19" s="95">
        <v>-10301.460000000001</v>
      </c>
      <c r="C19" s="28">
        <v>-23222</v>
      </c>
      <c r="D19" s="1">
        <v>-204300.61490000002</v>
      </c>
      <c r="E19" s="29">
        <v>-23222</v>
      </c>
      <c r="F19" s="28">
        <v>-227522.61490000002</v>
      </c>
      <c r="G19" s="29">
        <v>-227522.62000000002</v>
      </c>
      <c r="H19" s="53">
        <f t="shared" si="0"/>
        <v>5.100000009406358E-3</v>
      </c>
      <c r="I19" s="30"/>
    </row>
    <row r="20" spans="1:9" x14ac:dyDescent="0.25">
      <c r="A20" s="27" t="s">
        <v>45</v>
      </c>
      <c r="B20" s="95">
        <v>0</v>
      </c>
      <c r="C20" s="28">
        <v>0</v>
      </c>
      <c r="D20" s="1">
        <v>0</v>
      </c>
      <c r="E20" s="29">
        <v>0</v>
      </c>
      <c r="F20" s="28">
        <v>0</v>
      </c>
      <c r="G20" s="29">
        <v>0</v>
      </c>
      <c r="H20" s="53">
        <f t="shared" si="0"/>
        <v>0</v>
      </c>
      <c r="I20" s="30"/>
    </row>
    <row r="21" spans="1:9" x14ac:dyDescent="0.25">
      <c r="A21" s="27" t="s">
        <v>12</v>
      </c>
      <c r="B21" s="95">
        <v>2273843.7274000007</v>
      </c>
      <c r="C21" s="28">
        <v>2093582.8945000002</v>
      </c>
      <c r="D21" s="1">
        <v>43785416.364299983</v>
      </c>
      <c r="E21" s="29">
        <v>2093582.8914999997</v>
      </c>
      <c r="F21" s="28">
        <v>45878999.255799979</v>
      </c>
      <c r="G21" s="29">
        <v>45878999.320000015</v>
      </c>
      <c r="H21" s="53">
        <f t="shared" si="0"/>
        <v>-6.4200036227703094E-2</v>
      </c>
      <c r="I21" s="30"/>
    </row>
    <row r="22" spans="1:9" x14ac:dyDescent="0.25">
      <c r="A22" s="27" t="s">
        <v>13</v>
      </c>
      <c r="B22" s="95">
        <v>4812894.9151000027</v>
      </c>
      <c r="C22" s="28">
        <v>0</v>
      </c>
      <c r="D22" s="1">
        <v>91963867.380400062</v>
      </c>
      <c r="E22" s="29">
        <v>0</v>
      </c>
      <c r="F22" s="28">
        <v>91963867.380400062</v>
      </c>
      <c r="G22" s="29">
        <v>91963867.389999986</v>
      </c>
      <c r="H22" s="53">
        <f t="shared" si="0"/>
        <v>-9.5999240875244141E-3</v>
      </c>
      <c r="I22" s="30"/>
    </row>
    <row r="23" spans="1:9" x14ac:dyDescent="0.25">
      <c r="A23" s="27" t="s">
        <v>14</v>
      </c>
      <c r="B23" s="95">
        <v>76408.107199999999</v>
      </c>
      <c r="C23" s="28">
        <v>953091.40320000006</v>
      </c>
      <c r="D23" s="1">
        <v>1468530.2485000005</v>
      </c>
      <c r="E23" s="29">
        <v>953091.39999999979</v>
      </c>
      <c r="F23" s="28">
        <v>2421621.6485000001</v>
      </c>
      <c r="G23" s="29">
        <v>2421621.649999999</v>
      </c>
      <c r="H23" s="53">
        <f t="shared" si="0"/>
        <v>-1.4999988488852978E-3</v>
      </c>
      <c r="I23" s="30"/>
    </row>
    <row r="24" spans="1:9" x14ac:dyDescent="0.25">
      <c r="A24" s="27" t="s">
        <v>15</v>
      </c>
      <c r="B24" s="95">
        <v>15693.570400000001</v>
      </c>
      <c r="C24" s="28">
        <v>0</v>
      </c>
      <c r="D24" s="1">
        <v>303015.25</v>
      </c>
      <c r="E24" s="29">
        <v>0</v>
      </c>
      <c r="F24" s="28">
        <v>303015.25</v>
      </c>
      <c r="G24" s="29">
        <v>0</v>
      </c>
      <c r="H24" s="53">
        <f t="shared" si="0"/>
        <v>303015.25</v>
      </c>
      <c r="I24" s="91" t="s">
        <v>25</v>
      </c>
    </row>
    <row r="25" spans="1:9" ht="30" x14ac:dyDescent="0.25">
      <c r="A25" s="93" t="s">
        <v>46</v>
      </c>
      <c r="B25" s="95">
        <v>0</v>
      </c>
      <c r="C25" s="28">
        <v>0</v>
      </c>
      <c r="D25" s="1">
        <v>0</v>
      </c>
      <c r="E25" s="29">
        <v>0</v>
      </c>
      <c r="F25" s="28">
        <v>0</v>
      </c>
      <c r="G25" s="29">
        <v>0</v>
      </c>
      <c r="H25" s="53">
        <f t="shared" si="0"/>
        <v>0</v>
      </c>
      <c r="I25" s="92"/>
    </row>
    <row r="26" spans="1:9" x14ac:dyDescent="0.25">
      <c r="A26" s="27" t="s">
        <v>16</v>
      </c>
      <c r="B26" s="95">
        <v>6543.9660000000003</v>
      </c>
      <c r="C26" s="28">
        <v>2140154.8114</v>
      </c>
      <c r="D26" s="1">
        <v>122662.45500000002</v>
      </c>
      <c r="E26" s="29">
        <v>2140154.8061999995</v>
      </c>
      <c r="F26" s="28">
        <v>2262817.2611999996</v>
      </c>
      <c r="G26" s="29">
        <v>2262817.2499999991</v>
      </c>
      <c r="H26" s="53">
        <f t="shared" si="0"/>
        <v>1.1200000531971455E-2</v>
      </c>
      <c r="I26" s="30"/>
    </row>
    <row r="27" spans="1:9" x14ac:dyDescent="0.25">
      <c r="A27" s="27" t="s">
        <v>17</v>
      </c>
      <c r="B27" s="95">
        <v>6003.77</v>
      </c>
      <c r="C27" s="28">
        <v>467240.33000000007</v>
      </c>
      <c r="D27" s="1">
        <v>113052.64079999999</v>
      </c>
      <c r="E27" s="29">
        <v>467240.32970000006</v>
      </c>
      <c r="F27" s="28">
        <v>580292.97050000005</v>
      </c>
      <c r="G27" s="29">
        <v>580292.95000000007</v>
      </c>
      <c r="H27" s="53">
        <f t="shared" si="0"/>
        <v>2.0499999984167516E-2</v>
      </c>
      <c r="I27" s="30"/>
    </row>
    <row r="28" spans="1:9" x14ac:dyDescent="0.25">
      <c r="A28" s="27" t="s">
        <v>18</v>
      </c>
      <c r="B28" s="95">
        <v>0</v>
      </c>
      <c r="C28" s="28">
        <v>2282441.5276000001</v>
      </c>
      <c r="D28" s="1">
        <v>0</v>
      </c>
      <c r="E28" s="29">
        <v>2282441.5255999998</v>
      </c>
      <c r="F28" s="28">
        <v>2282441.5255999998</v>
      </c>
      <c r="G28" s="29">
        <v>2282441.52</v>
      </c>
      <c r="H28" s="53">
        <f t="shared" si="0"/>
        <v>5.59999980032444E-3</v>
      </c>
      <c r="I28" s="30"/>
    </row>
    <row r="29" spans="1:9" x14ac:dyDescent="0.25">
      <c r="A29" s="27" t="s">
        <v>19</v>
      </c>
      <c r="B29" s="95">
        <v>91197.16</v>
      </c>
      <c r="C29" s="28">
        <v>28497266.538799923</v>
      </c>
      <c r="D29" s="1">
        <v>1744491.8740000001</v>
      </c>
      <c r="E29" s="29">
        <v>28497266.525500044</v>
      </c>
      <c r="F29" s="28">
        <v>30241758.399500046</v>
      </c>
      <c r="G29" s="29">
        <v>30074302.809999984</v>
      </c>
      <c r="H29" s="53">
        <f t="shared" si="0"/>
        <v>167455.58950006217</v>
      </c>
      <c r="I29" s="30"/>
    </row>
    <row r="30" spans="1:9" x14ac:dyDescent="0.25">
      <c r="A30" s="27" t="s">
        <v>20</v>
      </c>
      <c r="B30" s="95">
        <v>-4699382.6977000032</v>
      </c>
      <c r="C30" s="28">
        <v>-31340477.586599946</v>
      </c>
      <c r="D30" s="1">
        <v>-87473455.146899983</v>
      </c>
      <c r="E30" s="29">
        <v>-31340477.558600053</v>
      </c>
      <c r="F30" s="28">
        <v>-118813932.70550004</v>
      </c>
      <c r="G30" s="29">
        <v>-118656140.56000003</v>
      </c>
      <c r="H30" s="53">
        <f t="shared" si="0"/>
        <v>-157792.14550000429</v>
      </c>
      <c r="I30" s="30"/>
    </row>
    <row r="31" spans="1:9" x14ac:dyDescent="0.25">
      <c r="A31" s="27" t="s">
        <v>47</v>
      </c>
      <c r="B31" s="95">
        <v>0</v>
      </c>
      <c r="C31" s="28">
        <v>0</v>
      </c>
      <c r="D31" s="1">
        <v>0</v>
      </c>
      <c r="E31" s="29">
        <v>0</v>
      </c>
      <c r="F31" s="28">
        <v>0</v>
      </c>
      <c r="G31" s="29">
        <v>0</v>
      </c>
      <c r="H31" s="53">
        <f t="shared" si="0"/>
        <v>0</v>
      </c>
      <c r="I31" s="30"/>
    </row>
    <row r="32" spans="1:9" x14ac:dyDescent="0.25">
      <c r="A32" s="27" t="s">
        <v>21</v>
      </c>
      <c r="B32" s="95">
        <v>0</v>
      </c>
      <c r="C32" s="28">
        <v>0</v>
      </c>
      <c r="D32" s="1">
        <v>6961029.4586000061</v>
      </c>
      <c r="E32" s="29">
        <v>0</v>
      </c>
      <c r="F32" s="28">
        <v>6961029.4586000061</v>
      </c>
      <c r="G32" s="29">
        <v>6961029.4400000004</v>
      </c>
      <c r="H32" s="53">
        <f t="shared" si="0"/>
        <v>1.8600005656480789E-2</v>
      </c>
      <c r="I32" s="30"/>
    </row>
    <row r="33" spans="1:9" ht="15.75" thickBot="1" x14ac:dyDescent="0.3">
      <c r="A33" s="31" t="s">
        <v>3</v>
      </c>
      <c r="B33" s="96">
        <v>0</v>
      </c>
      <c r="C33" s="32">
        <v>0</v>
      </c>
      <c r="D33" s="3">
        <v>-72995.217700000008</v>
      </c>
      <c r="E33" s="33">
        <v>0</v>
      </c>
      <c r="F33" s="32">
        <v>-72995.217700000008</v>
      </c>
      <c r="G33" s="33">
        <v>-72995.209999999992</v>
      </c>
      <c r="H33" s="53">
        <f t="shared" si="0"/>
        <v>-7.7000000164844096E-3</v>
      </c>
      <c r="I33" s="34"/>
    </row>
    <row r="34" spans="1:9" ht="15.75" thickBot="1" x14ac:dyDescent="0.3">
      <c r="A34" s="85" t="s">
        <v>34</v>
      </c>
      <c r="B34" s="36">
        <f>SUM(B6:B33)</f>
        <v>939064.59939999972</v>
      </c>
      <c r="C34" s="37">
        <f t="shared" ref="C34:H34" si="1">SUM(C6:C33)</f>
        <v>4947228.247699976</v>
      </c>
      <c r="D34" s="35">
        <f t="shared" si="1"/>
        <v>27799846.370900061</v>
      </c>
      <c r="E34" s="38">
        <f t="shared" si="1"/>
        <v>4947228.2486999929</v>
      </c>
      <c r="F34" s="37">
        <f t="shared" si="1"/>
        <v>32747074.619600054</v>
      </c>
      <c r="G34" s="38">
        <f>SUM(G6:G33)</f>
        <v>32590555.289999973</v>
      </c>
      <c r="H34" s="54">
        <f t="shared" si="1"/>
        <v>156519.32960009674</v>
      </c>
      <c r="I34" s="39"/>
    </row>
    <row r="35" spans="1:9" ht="15.75" thickBot="1" x14ac:dyDescent="0.3">
      <c r="A35" s="40" t="s">
        <v>35</v>
      </c>
      <c r="B35" s="42">
        <f t="shared" ref="B35:H35" si="2">B4+B34</f>
        <v>9805347.8854999989</v>
      </c>
      <c r="C35" s="43">
        <f t="shared" si="2"/>
        <v>32806119.539199974</v>
      </c>
      <c r="D35" s="41">
        <f t="shared" si="2"/>
        <v>192464191.37090006</v>
      </c>
      <c r="E35" s="44">
        <f t="shared" si="2"/>
        <v>32806119.540200092</v>
      </c>
      <c r="F35" s="43">
        <f t="shared" si="2"/>
        <v>225270310.91110015</v>
      </c>
      <c r="G35" s="44">
        <f t="shared" si="2"/>
        <v>225118498.25999996</v>
      </c>
      <c r="H35" s="55">
        <f t="shared" si="2"/>
        <v>151812.65110018948</v>
      </c>
      <c r="I35" s="56"/>
    </row>
    <row r="36" spans="1:9" ht="15.75" thickBot="1" x14ac:dyDescent="0.3">
      <c r="A36" s="57" t="s">
        <v>37</v>
      </c>
      <c r="B36" s="58"/>
      <c r="C36" s="59"/>
      <c r="D36" s="60"/>
      <c r="E36" s="61"/>
      <c r="F36" s="59"/>
      <c r="G36" s="62">
        <v>161333.24</v>
      </c>
      <c r="H36" s="63"/>
      <c r="I36" s="64"/>
    </row>
    <row r="37" spans="1:9" ht="30" x14ac:dyDescent="0.25">
      <c r="A37" s="65" t="s">
        <v>36</v>
      </c>
      <c r="B37" s="66">
        <f>B3+B34</f>
        <v>9806122.0593999997</v>
      </c>
      <c r="C37" s="67">
        <f>C3+C34</f>
        <v>32810825.937699977</v>
      </c>
      <c r="D37" s="68">
        <f>D3+D34</f>
        <v>192464191.37090006</v>
      </c>
      <c r="E37" s="69">
        <f>E3+E34</f>
        <v>32810825.938699994</v>
      </c>
      <c r="F37" s="67">
        <f>F3+F34</f>
        <v>225275017.30960006</v>
      </c>
      <c r="G37" s="70">
        <v>225279831.5</v>
      </c>
      <c r="H37" s="71">
        <f>F37-G37</f>
        <v>-4814.1903999447823</v>
      </c>
      <c r="I37" s="72" t="s">
        <v>26</v>
      </c>
    </row>
    <row r="38" spans="1:9" ht="30.75" thickBot="1" x14ac:dyDescent="0.3">
      <c r="A38" s="45" t="s">
        <v>1</v>
      </c>
      <c r="B38" s="73">
        <f>B35-B37</f>
        <v>-774.17390000075102</v>
      </c>
      <c r="C38" s="74">
        <f>(C35+C36)-C37</f>
        <v>-4706.3985000029206</v>
      </c>
      <c r="D38" s="46">
        <f>(D35+D36)-D37</f>
        <v>0</v>
      </c>
      <c r="E38" s="46">
        <f>(E35+E36)-E37</f>
        <v>-4706.3984999023378</v>
      </c>
      <c r="F38" s="74">
        <f>(F35+F36)-F37</f>
        <v>-4706.3984999060631</v>
      </c>
      <c r="G38" s="46">
        <f>(G35+G36)-G37</f>
        <v>0</v>
      </c>
      <c r="H38" s="75"/>
      <c r="I38" s="47" t="s">
        <v>27</v>
      </c>
    </row>
  </sheetData>
  <mergeCells count="2">
    <mergeCell ref="A1:H1"/>
    <mergeCell ref="I1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2016-10-19T18:29:55Z</dcterms:modified>
</cp:coreProperties>
</file>