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12.xml.rels" ContentType="application/vnd.openxmlformats-package.relationships+xml"/>
  <Override PartName="/xl/worksheets/_rels/sheet10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5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Job Evauation Point" sheetId="1" state="visible" r:id="rId2"/>
    <sheet name="Menghitung Jumlah Grading" sheetId="2" state="hidden" r:id="rId3"/>
    <sheet name="Sheet1" sheetId="3" state="hidden" r:id="rId4"/>
    <sheet name="Menghitung Jumlah Grading PJM" sheetId="4" state="hidden" r:id="rId5"/>
    <sheet name="Grading System" sheetId="5" state="visible" r:id="rId6"/>
    <sheet name="Grading Ideal" sheetId="6" state="hidden" r:id="rId7"/>
    <sheet name="Grading Ideal PJM 20%" sheetId="7" state="hidden" r:id="rId8"/>
    <sheet name="Sheet2" sheetId="8" state="hidden" r:id="rId9"/>
    <sheet name="Grading Ideal PJM" sheetId="9" state="hidden" r:id="rId10"/>
    <sheet name="Soal-Request Grading" sheetId="10" state="hidden" r:id="rId11"/>
    <sheet name="Request Grading" sheetId="11" state="hidden" r:id="rId12"/>
    <sheet name="Sheet3" sheetId="12" state="visible" r:id="rId13"/>
  </sheets>
  <definedNames>
    <definedName function="false" hidden="false" localSheetId="8" name="_xlnm.Print_Area" vbProcedure="false">'Grading Ideal PJM'!$B$2:$L$41</definedName>
    <definedName function="false" hidden="false" localSheetId="6" name="_xlnm.Print_Area" vbProcedure="false">'Grading Ideal PJM 20%'!$B$2:$L$35</definedName>
    <definedName function="false" hidden="false" localSheetId="0" name="_xlnm.Print_Area" vbProcedure="false">'Job Evauation Point'!$B$1:$E$168</definedName>
    <definedName function="false" hidden="false" localSheetId="0" name="_xlnm.Print_Titles" vbProcedure="false">'Job Evauation Point'!$1:$8</definedName>
    <definedName function="false" hidden="false" localSheetId="3" name="_xlnm.Print_Area" vbProcedure="false">'Menghitung Jumlah Grading PJM'!$B$2:$O$39</definedName>
    <definedName function="false" hidden="false" name="betas" vbProcedure="false">Sheet3!$K$3</definedName>
    <definedName function="false" hidden="false" name="Jenis_Bawahan" vbProcedure="false">'Job Evauation Point'!$E$49:$E$52</definedName>
    <definedName function="false" hidden="false" name="Jumlah_Bawahan" vbProcedure="false">'Job Evauation Point'!$E$40:$E$46</definedName>
    <definedName function="false" hidden="false" name="konstantas" vbProcedure="false">Sheet3!$K$4</definedName>
    <definedName function="false" hidden="false" name="maksimums" vbProcedure="false">Sheet3!$L$6</definedName>
    <definedName function="false" hidden="false" name="maximus" vbProcedure="false">Sheet3!$L$5</definedName>
    <definedName function="false" hidden="false" name="minimums" vbProcedure="false">Sheet3!$J$5</definedName>
    <definedName function="false" hidden="false" name="minimus" vbProcedure="false">Sheet3!$J$6</definedName>
    <definedName function="false" hidden="false" name="Pendidikan" vbProcedure="false">'Job Evauation Point'!$E$12:$E$16</definedName>
    <definedName function="false" hidden="false" name="Pengalaman" vbProcedure="false">'Job Evauation Point'!$E$19:$E$26</definedName>
    <definedName function="false" hidden="false" name="Pengetahuan" vbProcedure="false">'Job Evauation Point'!$E$29:$E$33</definedName>
    <definedName function="false" hidden="false" localSheetId="0" name="_xlnm.Print_Area" vbProcedure="false">'Job Evauation Point'!$B$1:$E$168</definedName>
    <definedName function="false" hidden="false" localSheetId="0" name="_xlnm.Print_Titles" vbProcedure="false">'Job Evauation Point'!$1:$8</definedName>
    <definedName function="false" hidden="false" localSheetId="3" name="_xlnm.Print_Area" vbProcedure="false">'Menghitung Jumlah Grading PJM'!$B$2:$O$39</definedName>
    <definedName function="false" hidden="false" localSheetId="6" name="_xlnm.Print_Area" vbProcedure="false">'Grading Ideal PJM 20%'!$B$2:$L$35</definedName>
    <definedName function="false" hidden="false" localSheetId="8" name="_xlnm.Print_Area" vbProcedure="false">'Grading Ideal PJM'!$B$2:$L$41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<sst xmlns="http://schemas.openxmlformats.org/spreadsheetml/2006/main" count="695" uniqueCount="240">
  <si>
    <t>Dok. No. : IK/HRD/EMM-ORG/02</t>
  </si>
  <si>
    <t>SISTEM EVALUASI JABATAN PT XYZ</t>
  </si>
  <si>
    <t> Versi MM- 01</t>
  </si>
  <si>
    <t>NO.</t>
  </si>
  <si>
    <t>FAKTOR</t>
  </si>
  <si>
    <t>NILAI</t>
  </si>
  <si>
    <t>SCORE</t>
  </si>
  <si>
    <t>I</t>
  </si>
  <si>
    <t>Pendidikan, Pengalaman dan Pengetahuan</t>
  </si>
  <si>
    <t>Tingkat pendidikan</t>
  </si>
  <si>
    <t>SMP, Sekolah Kejuruan Tingkat Pertama</t>
  </si>
  <si>
    <t>SMA, Sekolah Kejuruan Tingkat Atas</t>
  </si>
  <si>
    <t>Diploma III</t>
  </si>
  <si>
    <t>S1</t>
  </si>
  <si>
    <t>S2</t>
  </si>
  <si>
    <t>Pengalaman/training diperlukan di posisi pekerjaan</t>
  </si>
  <si>
    <t>Sampai dengan 6 bulan</t>
  </si>
  <si>
    <t>Antara &gt; dari 6 bulan sampai dengan =&lt; dari 1 tahun</t>
  </si>
  <si>
    <t>Antara &gt; dari 1 tahun sampai dengan =&lt; dari 3 tahun</t>
  </si>
  <si>
    <t>Antara &gt; dari 3 tahun sampai dengan =&lt; dari 5 tahun</t>
  </si>
  <si>
    <t>Antara &gt; dari 5 tahun sampai dengan =&lt; dari 7 tahun</t>
  </si>
  <si>
    <t>Antara &gt; dari 7 tahun sampai dengan =&lt; dari 10 tahun</t>
  </si>
  <si>
    <t>Antara &gt; dari 10 tahun sampai dengan =&lt; dari 15 tahun</t>
  </si>
  <si>
    <t>Lebih dari 15 tahun</t>
  </si>
  <si>
    <t>Pengetahuan dalam bidang pekerjaannya</t>
  </si>
  <si>
    <t>Diperlukan pengetahuan mengenai kegiatan/fungsi-fungsi area lain di dalam dept.</t>
  </si>
  <si>
    <t>Sedikit pengetahuan diperlukan untuk kegiatan/fungsi-fungsi area lain di dalam dan di luar dept.</t>
  </si>
  <si>
    <t>Pengetahuan yang baik diperlukan untuk kegiatan/fungsi-fungsi area lain di dalam dan luar dept.</t>
  </si>
  <si>
    <t>Pengetahuan menyeluruh untuk kegiatan/fungsi2 area di dalam perusahaan &amp; informasi domestik</t>
  </si>
  <si>
    <t>Pengetahuan menyeluruh mengenai grup serta informasi domestik &amp; internasional</t>
  </si>
  <si>
    <t>II</t>
  </si>
  <si>
    <t>Pengukuran Hubungan Interpersonal</t>
  </si>
  <si>
    <t>Jumlah bawahan</t>
  </si>
  <si>
    <t>  0</t>
  </si>
  <si>
    <t>1 - 4</t>
  </si>
  <si>
    <t>5 - 10</t>
  </si>
  <si>
    <t>11 - 50</t>
  </si>
  <si>
    <t>51 - 200</t>
  </si>
  <si>
    <t>201 - 1,000</t>
  </si>
  <si>
    <t>1,001 - 5,000</t>
  </si>
  <si>
    <t>Jenis bawahan</t>
  </si>
  <si>
    <t>Lainnya</t>
  </si>
  <si>
    <t>Spesialis</t>
  </si>
  <si>
    <t>Manajer</t>
  </si>
  <si>
    <t>General Manajer</t>
  </si>
  <si>
    <t>Luasan interaksi dengan orang lain selain atasan langsung dan bawahan langsung *</t>
  </si>
  <si>
    <t>Tidak ada</t>
  </si>
  <si>
    <t>Interaksi di dalam perusahaan</t>
  </si>
  <si>
    <t>Interaksi di dalam corporate (group)</t>
  </si>
  <si>
    <t>Interaksi di dalam group (corporate) dan di luar group (corporate)</t>
  </si>
  <si>
    <t>Jenis / Tujuan dari keperluan hubungan</t>
  </si>
  <si>
    <t>Informasi / Tujuan koordinasi</t>
  </si>
  <si>
    <t>Hubungan di dalam perusahaan dimana diperlukan negosiasi dan konfrontasi</t>
  </si>
  <si>
    <t>Hubungan di luar perusahaan dengan Wawancara, pembelian, pengiklanan, dan hubungan tehnik</t>
  </si>
  <si>
    <t>Hubungan di luar perusahaan dimana diperlukan negosiasi dan konfrontasi</t>
  </si>
  <si>
    <t>III</t>
  </si>
  <si>
    <t>Tugas, Masalah dan Keputusan</t>
  </si>
  <si>
    <t>Pengukuran Pelaksanaan Tugas</t>
  </si>
  <si>
    <t>Dalam menjalankan tugasnya, harus diawasi secara terus menerus</t>
  </si>
  <si>
    <t>Sejumlah instruksi diberikan dengan pemeriksaan jangka pendek</t>
  </si>
  <si>
    <t>Tujuan khusus diberikan dengan pemeriksaan terhadap checkpoint saja</t>
  </si>
  <si>
    <t>Petunjuk umum diberikan dan dilakukan pemeriksaan diakhir pekerjaan</t>
  </si>
  <si>
    <t>Pengukuran pelaksanaan tugas dilihat dari pencapaian tujuan perusahaan (unit)</t>
  </si>
  <si>
    <t>Pengukuran dilihat dari pencapaian tujuan korporasi ( Corporate )</t>
  </si>
  <si>
    <t>Tingkat kesulitan dari Pemecahan Masalah</t>
  </si>
  <si>
    <t>Rutin, Mudah</t>
  </si>
  <si>
    <t>Sedikit sulit, tapi instruksi tersedia</t>
  </si>
  <si>
    <t>Kesulitan sedang, diperlukan analisa</t>
  </si>
  <si>
    <t>Sulit, masalah harus di definisikan dan di analisa</t>
  </si>
  <si>
    <t>Sangat sulit, penyelidikan menyeluruh dan melibatkan beberapa bagian perusahaan</t>
  </si>
  <si>
    <t>Teramat sulit, melibatkan beberapa perusahaan</t>
  </si>
  <si>
    <t>Ruang Lingkup Tanggung Jawab</t>
  </si>
  <si>
    <t>Rutin dan tugas yang berulang</t>
  </si>
  <si>
    <t>Pengawasan kegiatan yang sama di dalam area fungsional/departemen</t>
  </si>
  <si>
    <t>Pengawasan kegiatan yang berlainan di dalam area fungsional/departemen</t>
  </si>
  <si>
    <t>Mengelola sebuah area fungsional/departemen</t>
  </si>
  <si>
    <t>Mengelola dua atau lebih area fungsional/departemen</t>
  </si>
  <si>
    <t>Mengelola satu perusahaan dengan satu produk besar atau satu pabrik</t>
  </si>
  <si>
    <t>Mengelola sebuah perusahaan dengan dua produk besar atau beberapa pabrik</t>
  </si>
  <si>
    <t>Mengelola lebih dari satu perusahaan dengan tiga atau lebih produk besar atau beberapa pabrik</t>
  </si>
  <si>
    <t>Tanggung Jawab Innovasi/Pembaharuan</t>
  </si>
  <si>
    <t>Tidak memerlukan pengembangan</t>
  </si>
  <si>
    <t>Peningkatan biasa menggunakan teknik yang sudah ada</t>
  </si>
  <si>
    <t>Peningkatan / pembaharuan dari metode dan tehnik yang memerlukan pengertian antar fungsi</t>
  </si>
  <si>
    <t>Pengembangan metode &amp; tehnik baru yg secara nyata meningkatkan efisiensi perusahaan</t>
  </si>
  <si>
    <t>Menciptakan metode &amp; cara kerja baru menggunakan ide-ide dari luar</t>
  </si>
  <si>
    <t>Pengembangan konsep baru dan pendekatan yang imajinatif</t>
  </si>
  <si>
    <t>Pengaruh dari pengambilan keputusan **</t>
  </si>
  <si>
    <t>Sangat sedikit pengaruhnya di seksi</t>
  </si>
  <si>
    <t>Sedikit pengaruhnya di seksi</t>
  </si>
  <si>
    <t>Sedang pengaruhnya di seksi</t>
  </si>
  <si>
    <t>Pengaruh yang berarti di seksi ATAU sedikit pengaruh di departemen </t>
  </si>
  <si>
    <t>Sedang pengaruhnya di departemen</t>
  </si>
  <si>
    <t>Pengaruh yang berarti di departemen ATAU sedikit pengaruh di perusahaan</t>
  </si>
  <si>
    <t>Sedang pengaruhnya di perusahaan</t>
  </si>
  <si>
    <t>Pengaruh yang berarti di perusahaan ATAU sedikit pengaruh di Group</t>
  </si>
  <si>
    <t>Sedang pengaruhnya di Group</t>
  </si>
  <si>
    <t>Pengaruh yang berarti di Group</t>
  </si>
  <si>
    <t>IV</t>
  </si>
  <si>
    <t>Dampak Dan Kondisi Pekerjaan</t>
  </si>
  <si>
    <t>Nilai dari peralatan </t>
  </si>
  <si>
    <t>Nilai peralatan  tidak lebih dari Rp 200,000.-</t>
  </si>
  <si>
    <t>Nilai peralatan  antara &gt;= Rp 200,000.- sampai &lt; Rp 500,000.-</t>
  </si>
  <si>
    <t>Nilai peralatan  antara &gt;= Rp 500,000.- sampai &lt; Rp 1,500,000.-</t>
  </si>
  <si>
    <t>Nilai peralatan  antara &gt;= Rp 1,500,000.- sampai &lt; Rp 5,000,000.-</t>
  </si>
  <si>
    <t>Nilai peralatan  antara &gt;= Rp 5,000,000.- sampai &lt; Rp 10,000,000.-</t>
  </si>
  <si>
    <t>Nilai peralatan  antara &gt;= Rp 10,000,000.- sampai &lt; Rp 30,000,000.-</t>
  </si>
  <si>
    <t>Nilai peralatan  antara &gt;= Rp 30,000,000.- sampai &lt; Rp 100,000,000.-</t>
  </si>
  <si>
    <t>Nilai peralatan antara &gt;= Rp 100,000,000.- sampai &lt; Rp 300,000,000.-</t>
  </si>
  <si>
    <t>Nilai peralatan  antara &gt;= Rp 300,000,000.- sampai &lt; Rp 1,000,000,000.-</t>
  </si>
  <si>
    <t>Nilai peralatan  antara &gt;= Rp 1,000,000,000.- sampai &lt; Rp 5,000,000,000.-</t>
  </si>
  <si>
    <t>Nilai peralatan  antara &gt;= Rp 5,000,000,000.- sampai &lt; Rp 10,000,000,000.-</t>
  </si>
  <si>
    <t>Nilai peralatan  &gt;= Rp 10,000,000,000.-</t>
  </si>
  <si>
    <t>Kerugian yg timbul akibat pekerjaan thdp bahan baku, peralatan kerja,mesin, data &amp; informasi ***</t>
  </si>
  <si>
    <t>Kerugian tidak lebih dari Rp 500,000.-</t>
  </si>
  <si>
    <t>Kerugian antara &gt;= Rp 500,000.- sampai &lt; Rp 1,500,000.-</t>
  </si>
  <si>
    <t>Kerugian antara &gt;= Rp 1,500,000.- sampai &lt; Rp 5,000,000.-</t>
  </si>
  <si>
    <t>Kerugian antara &gt;= Rp 5,000,000.- sampai &lt; Rp 15,000,000.-</t>
  </si>
  <si>
    <t>Kerugian antara &gt;= Rp 15,000,000.- sampai &lt; Rp 50,000,000.-</t>
  </si>
  <si>
    <t>Kerugian antara &gt;= Rp 50,000,000.- sampai &lt; Rp 150,000,000.-</t>
  </si>
  <si>
    <t>Kerugian antara &gt;= Rp 150,000,000.- sampai &lt; Rp 500,000,000.-</t>
  </si>
  <si>
    <t>Kerugian antara &gt;= Rp 500,000,000.- sampai &lt; Rp 1,500,000,000.-</t>
  </si>
  <si>
    <t>Kerugian antara &gt;= Rp 1,500,000,000.- sampai &lt; Rp 5,000,000,000.-</t>
  </si>
  <si>
    <t>Kerugian antara &gt;= Rp 5,000,000,000.- sampai &lt; Rp 10,000,000,000.-</t>
  </si>
  <si>
    <t>Kerugian antara &gt;= Rp 10,000,000,000.- sampai &lt; Rp 15,000,000,000.-</t>
  </si>
  <si>
    <t>Kerugian &gt;= Rp 15,000,000,000.-</t>
  </si>
  <si>
    <t>Lingkungan Kerja ****</t>
  </si>
  <si>
    <t>Tidak mengandung salah satu dari factor yang ada sama sekali</t>
  </si>
  <si>
    <t>Mengandung satu dari delapan faktor yang ada</t>
  </si>
  <si>
    <t>Mengandung dua dari delapan faktor yang ada</t>
  </si>
  <si>
    <t>Mengandung tiga dari delapan faktor yang ada</t>
  </si>
  <si>
    <t>Mengandung empat dari delapan faktor yang ada</t>
  </si>
  <si>
    <t>Mengandung lima dari delapan faktor yang ada</t>
  </si>
  <si>
    <t>Mengandung enam dari delapan faktor yang ada</t>
  </si>
  <si>
    <t>Mengandung tujuh dari delapan faktor yang ada</t>
  </si>
  <si>
    <t>Mengandung semua dari delapan faktor yang ada</t>
  </si>
  <si>
    <t>Resiko Kerja</t>
  </si>
  <si>
    <t>Resiko kecelakaan tidak ada atau sangat kecil </t>
  </si>
  <si>
    <t>Resiko kecelakaan kecil  (dapat disembuhkan)</t>
  </si>
  <si>
    <t>Resiko kecelakaan cukup besar  (dapat mengakibatkan cacat)</t>
  </si>
  <si>
    <t>Resiko kecelakaan sangat besar (dapat mengakibatkan kematian)</t>
  </si>
  <si>
    <t>Point</t>
  </si>
  <si>
    <t>Menghitung Jumlah Grading Ideal</t>
  </si>
  <si>
    <t>Gaji Terendah</t>
  </si>
  <si>
    <t>    ====&gt;  diisi</t>
  </si>
  <si>
    <t>Gaji Tertinggi</t>
  </si>
  <si>
    <t>Progression Rate</t>
  </si>
  <si>
    <t>No. of Grades</t>
  </si>
  <si>
    <t>Salary Structure</t>
  </si>
  <si>
    <t>Mid Point Grade I</t>
  </si>
  <si>
    <t>    ====&gt;  diisi &amp; dievaluasi</t>
  </si>
  <si>
    <t>Jumlah Kelas</t>
  </si>
  <si>
    <t>Progresion Rate</t>
  </si>
  <si>
    <t>Min. Job Level</t>
  </si>
  <si>
    <t>Max. Job Level</t>
  </si>
  <si>
    <t>Interval Job Level</t>
  </si>
  <si>
    <t>Job Level</t>
  </si>
  <si>
    <t>Job</t>
  </si>
  <si>
    <t>Minimum</t>
  </si>
  <si>
    <t>Q - Low</t>
  </si>
  <si>
    <t>Median / Mid Point</t>
  </si>
  <si>
    <t>Q - High</t>
  </si>
  <si>
    <t>Maximum</t>
  </si>
  <si>
    <t>Min.</t>
  </si>
  <si>
    <t>-</t>
  </si>
  <si>
    <t>Max.</t>
  </si>
  <si>
    <t>Group</t>
  </si>
  <si>
    <t>Grade</t>
  </si>
  <si>
    <t>Class</t>
  </si>
  <si>
    <t>A1</t>
  </si>
  <si>
    <t>Non Staff</t>
  </si>
  <si>
    <t>A2</t>
  </si>
  <si>
    <t>A3</t>
  </si>
  <si>
    <t>B1</t>
  </si>
  <si>
    <t>Staff</t>
  </si>
  <si>
    <t>B2</t>
  </si>
  <si>
    <t>B3</t>
  </si>
  <si>
    <t>C1</t>
  </si>
  <si>
    <t>Senior Staff</t>
  </si>
  <si>
    <t>C2</t>
  </si>
  <si>
    <t>C3</t>
  </si>
  <si>
    <t>D1</t>
  </si>
  <si>
    <t>Supervisor</t>
  </si>
  <si>
    <t>D2</t>
  </si>
  <si>
    <t>D3</t>
  </si>
  <si>
    <t>E1</t>
  </si>
  <si>
    <t>Manager</t>
  </si>
  <si>
    <t>E2</t>
  </si>
  <si>
    <t>E3</t>
  </si>
  <si>
    <t>F1</t>
  </si>
  <si>
    <t>Senior Manager</t>
  </si>
  <si>
    <t>F2</t>
  </si>
  <si>
    <t>F3</t>
  </si>
  <si>
    <t>G1</t>
  </si>
  <si>
    <t>Top Executive</t>
  </si>
  <si>
    <t>G2</t>
  </si>
  <si>
    <t>G3</t>
  </si>
  <si>
    <t>Director</t>
  </si>
  <si>
    <t>H1</t>
  </si>
  <si>
    <t>Soal : Membuat Salary Structure (Dari Grading Ideal)</t>
  </si>
  <si>
    <t>JOB EVALUATION</t>
  </si>
  <si>
    <t>Grade (Internal Policy)</t>
  </si>
  <si>
    <t>Position Class</t>
  </si>
  <si>
    <t>A4</t>
  </si>
  <si>
    <t>B4</t>
  </si>
  <si>
    <t>C4</t>
  </si>
  <si>
    <t>D4</t>
  </si>
  <si>
    <t>E4</t>
  </si>
  <si>
    <t>F4</t>
  </si>
  <si>
    <t>Soal : Membuat Salary Structure (Dari Request Grading Tertentu)</t>
  </si>
  <si>
    <t>H2</t>
  </si>
  <si>
    <t>H3</t>
  </si>
  <si>
    <t>H4</t>
  </si>
  <si>
    <t>H5</t>
  </si>
  <si>
    <t>H6</t>
  </si>
  <si>
    <t>H7</t>
  </si>
  <si>
    <t>H8</t>
  </si>
  <si>
    <t>H9</t>
  </si>
  <si>
    <t>y = 2,328,947.3684211x - 4,697,368.4210526</t>
  </si>
  <si>
    <t>beta</t>
  </si>
  <si>
    <t>konstanta</t>
  </si>
  <si>
    <t>gol</t>
  </si>
  <si>
    <t>rp</t>
  </si>
  <si>
    <t>Band</t>
  </si>
  <si>
    <t>min (80%)</t>
  </si>
  <si>
    <t>mid</t>
  </si>
  <si>
    <t>max (120%)</t>
  </si>
  <si>
    <t>min</t>
  </si>
  <si>
    <t>max</t>
  </si>
  <si>
    <t>RSP</t>
  </si>
  <si>
    <t>RELATIVE SALARY POSITION</t>
  </si>
  <si>
    <t>SALARY YBS/MINDPOINT BAND YBS</t>
  </si>
  <si>
    <t>BIMA</t>
  </si>
  <si>
    <t>X</t>
  </si>
  <si>
    <t>Y</t>
  </si>
  <si>
    <t>TERENDAH</t>
  </si>
  <si>
    <t>TERTINGGI</t>
  </si>
  <si>
    <t>BETA</t>
  </si>
  <si>
    <t>y = 1.09358598x + 128,280.35421097</t>
  </si>
  <si>
    <t>KONSTANTA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</si>
</sst>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DD/MM/YYYY"/>
    <numFmt numFmtId="166" formatCode="DD\-MMM"/>
    <numFmt numFmtId="167" formatCode="_(* #,##0_);_(* \(#,##0\);_(* \-_);_(@_)"/>
    <numFmt numFmtId="168" formatCode="#,##0.00"/>
    <numFmt numFmtId="169" formatCode="_(* #,##0.00_);_(* \(#,##0.00\);_(* \-_);_(@_)"/>
    <numFmt numFmtId="170" formatCode="0%"/>
    <numFmt numFmtId="171" formatCode="0.00%"/>
    <numFmt numFmtId="172" formatCode="#,##0_);\(#,##0\)"/>
    <numFmt numFmtId="173" formatCode="_(* #,##0.00_);_(* \(#,##0.00\);_(* \-??_);_(@_)"/>
    <numFmt numFmtId="174" formatCode="#,##0"/>
    <numFmt numFmtId="175" formatCode="_(* #,##0_);_(* \(#,##0\);_(* \-??_);_(@_)"/>
    <numFmt numFmtId="176" formatCode="_(* #,##0_);_(* \(#,##0\);_(* \-??_);_(@_)"/>
    <numFmt numFmtId="177" formatCode="_(* #,##0.00_);_(* \(#,##0.00\);_(* \-??_);_(@_)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u val="single"/>
      <sz val="12"/>
      <name val="Arial"/>
      <family val="2"/>
      <charset val="1"/>
    </font>
    <font>
      <sz val="12"/>
      <color rgb="FF000000"/>
      <name val="Arial"/>
      <family val="2"/>
      <charset val="1"/>
    </font>
    <font>
      <u val="single"/>
      <sz val="12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i val="true"/>
      <sz val="18"/>
      <color rgb="FF0000FF"/>
      <name val="Arial"/>
      <family val="2"/>
      <charset val="1"/>
    </font>
    <font>
      <b val="true"/>
      <sz val="10"/>
      <name val="Arial"/>
      <family val="2"/>
      <charset val="1"/>
    </font>
    <font>
      <sz val="12"/>
      <color rgb="FF80008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2"/>
      <color rgb="FF800080"/>
      <name val="Arial Narrow"/>
      <family val="2"/>
      <charset val="1"/>
    </font>
    <font>
      <sz val="10"/>
      <color rgb="FF9933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0000FF"/>
      <name val="Arial"/>
      <family val="2"/>
    </font>
    <font>
      <sz val="10"/>
      <color rgb="FF000000"/>
      <name val="Calibri"/>
      <family val="2"/>
    </font>
    <font>
      <b val="true"/>
      <sz val="18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FFC000"/>
        <bgColor rgb="FFF79646"/>
      </patternFill>
    </fill>
    <fill>
      <patternFill patternType="solid">
        <fgColor rgb="FFFAC090"/>
        <bgColor rgb="FFC0C0C0"/>
      </patternFill>
    </fill>
    <fill>
      <patternFill patternType="solid">
        <fgColor rgb="FFF79646"/>
        <bgColor rgb="FFFF8080"/>
      </patternFill>
    </fill>
  </fills>
  <borders count="58">
    <border diagonalUp="false" diagonalDown="false">
      <left/>
      <right/>
      <top/>
      <bottom/>
      <diagonal/>
    </border>
    <border diagonalUp="false" diagonalDown="false">
      <left style="medium"/>
      <right style="medium"/>
      <top style="thick"/>
      <bottom style="thick"/>
      <diagonal/>
    </border>
    <border diagonalUp="false" diagonalDown="false">
      <left/>
      <right style="medium"/>
      <top style="thick"/>
      <bottom style="thick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/>
      <bottom style="thick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5" borderId="7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2" fillId="0" borderId="7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2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7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5" borderId="7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0" borderId="7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7" fillId="3" borderId="7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2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3" borderId="7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2" fillId="0" borderId="7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2" fillId="0" borderId="7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2" fillId="5" borderId="7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2" fillId="0" borderId="7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4" fillId="6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6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6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4" fillId="6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6" borderId="23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" fillId="6" borderId="27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" fillId="6" borderId="28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" fillId="6" borderId="4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" fillId="6" borderId="25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" fillId="6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6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6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6" borderId="29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" fillId="6" borderId="3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" fillId="6" borderId="33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" fillId="6" borderId="34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" fillId="6" borderId="3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" fillId="6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6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6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6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6" borderId="35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" fillId="6" borderId="39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" fillId="6" borderId="4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" fillId="6" borderId="4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" fillId="6" borderId="37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0" borderId="4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" fillId="0" borderId="46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" fillId="0" borderId="8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" fillId="0" borderId="47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" fillId="0" borderId="44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0" borderId="29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" fillId="0" borderId="3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" fillId="0" borderId="33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" fillId="0" borderId="34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" fillId="0" borderId="3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0" borderId="14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" fillId="0" borderId="18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" fillId="0" borderId="48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" fillId="0" borderId="49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" fillId="0" borderId="16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6" borderId="24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" fillId="6" borderId="7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" fillId="6" borderId="36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" fillId="0" borderId="43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" fillId="0" borderId="7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" fillId="0" borderId="15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" fillId="6" borderId="5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" fillId="0" borderId="5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" fillId="0" borderId="5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" fillId="0" borderId="53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0" borderId="55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" fillId="0" borderId="3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" fillId="0" borderId="56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2" fillId="0" borderId="7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6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6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6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6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6" borderId="14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" fillId="6" borderId="18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" fillId="6" borderId="48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" fillId="6" borderId="49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" fillId="6" borderId="16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0" borderId="23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" fillId="0" borderId="27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" fillId="0" borderId="28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" fillId="0" borderId="4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" fillId="0" borderId="25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" fillId="0" borderId="24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" fillId="6" borderId="15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" fillId="0" borderId="5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" fillId="0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4" fillId="6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6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6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6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6" borderId="4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" fillId="6" borderId="44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" fillId="6" borderId="47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0" borderId="35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" fillId="0" borderId="37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" fillId="0" borderId="4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0" fillId="0" borderId="7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0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8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0" fillId="9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Excel Built-in Comma [0]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0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Sheet3!$D$6</c:f>
              <c:strCache>
                <c:ptCount val="1"/>
                <c:pt idx="0">
                  <c:v>rp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Sheet3!$C$7:$C$9</c:f>
              <c:numCache>
                <c:formatCode>General</c:formatCode>
                <c:ptCount val="3"/>
                <c:pt idx="0">
                  <c:v>8</c:v>
                </c:pt>
                <c:pt idx="1">
                  <c:v>6</c:v>
                </c:pt>
                <c:pt idx="2">
                  <c:v>3</c:v>
                </c:pt>
              </c:numCache>
            </c:numRef>
          </c:xVal>
          <c:yVal>
            <c:numRef>
              <c:f>Sheet3!$D$7:$D$9</c:f>
              <c:numCache>
                <c:formatCode>General</c:formatCode>
                <c:ptCount val="3"/>
                <c:pt idx="0">
                  <c:v>15000000</c:v>
                </c:pt>
                <c:pt idx="1">
                  <c:v>7500000</c:v>
                </c:pt>
                <c:pt idx="2">
                  <c:v>3000000</c:v>
                </c:pt>
              </c:numCache>
            </c:numRef>
          </c:yVal>
          <c:smooth val="0"/>
        </c:ser>
        <c:axId val="31809476"/>
        <c:axId val="43487929"/>
      </c:scatterChart>
      <c:valAx>
        <c:axId val="318094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3487929"/>
        <c:crosses val="autoZero"/>
      </c:valAx>
      <c:valAx>
        <c:axId val="43487929"/>
        <c:scaling>
          <c:orientation val="minMax"/>
        </c:scaling>
        <c:delete val="0"/>
        <c:axPos val="l"/>
        <c:numFmt formatCode="_(* #,##0_);_(* \(#,##0\);_(* \-??_);_(@_)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1809476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X</a:t>
            </a:r>
          </a:p>
        </c:rich>
      </c:tx>
      <c:layout>
        <c:manualLayout>
          <c:xMode val="edge"/>
          <c:yMode val="edge"/>
          <c:x val="0.305732962656849"/>
          <c:y val="0.0233103268654773"/>
        </c:manualLayout>
      </c:layout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"X"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1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Sheet3!$N$22:$N$23</c:f>
              <c:numCache>
                <c:formatCode>General</c:formatCode>
                <c:ptCount val="2"/>
                <c:pt idx="0">
                  <c:v>1423500</c:v>
                </c:pt>
                <c:pt idx="1">
                  <c:v>20000000</c:v>
                </c:pt>
              </c:numCache>
            </c:numRef>
          </c:xVal>
          <c:yVal>
            <c:numRef>
              <c:f>Sheet3!$O$22:$O$23</c:f>
              <c:numCache>
                <c:formatCode>General</c:formatCode>
                <c:ptCount val="2"/>
                <c:pt idx="0">
                  <c:v>1685000</c:v>
                </c:pt>
                <c:pt idx="1">
                  <c:v>22000000</c:v>
                </c:pt>
              </c:numCache>
            </c:numRef>
          </c:yVal>
          <c:smooth val="0"/>
        </c:ser>
        <c:axId val="74486741"/>
        <c:axId val="22417084"/>
      </c:scatterChart>
      <c:valAx>
        <c:axId val="74486741"/>
        <c:scaling>
          <c:orientation val="minMax"/>
        </c:scaling>
        <c:delete val="0"/>
        <c:axPos val="b"/>
        <c:numFmt formatCode="_(* #,##0.00_);_(* \(#,##0.00\);_(* \-??_);_(@_)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2417084"/>
        <c:crosses val="autoZero"/>
      </c:valAx>
      <c:valAx>
        <c:axId val="22417084"/>
        <c:scaling>
          <c:orientation val="minMax"/>
        </c:scaling>
        <c:delete val="0"/>
        <c:axPos val="l"/>
        <c:numFmt formatCode="_(* #,##0.00_);_(* \(#,##0.00\);_(* \-??_);_(@_)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4486741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731520</xdr:colOff>
      <xdr:row>5</xdr:row>
      <xdr:rowOff>9720</xdr:rowOff>
    </xdr:from>
    <xdr:to>
      <xdr:col>4</xdr:col>
      <xdr:colOff>664920</xdr:colOff>
      <xdr:row>29</xdr:row>
      <xdr:rowOff>95760</xdr:rowOff>
    </xdr:to>
    <xdr:sp>
      <xdr:nvSpPr>
        <xdr:cNvPr id="0" name="Line 1"/>
        <xdr:cNvSpPr/>
      </xdr:nvSpPr>
      <xdr:spPr>
        <a:xfrm flipH="1">
          <a:off x="1369440" y="1057320"/>
          <a:ext cx="2810160" cy="3972240"/>
        </a:xfrm>
        <a:prstGeom prst="line">
          <a:avLst/>
        </a:prstGeom>
        <a:ln w="12600">
          <a:solidFill>
            <a:srgbClr val="ff0000"/>
          </a:solidFill>
          <a:round/>
          <a:tailEnd len="med" type="stealth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55440</xdr:colOff>
      <xdr:row>29</xdr:row>
      <xdr:rowOff>95760</xdr:rowOff>
    </xdr:from>
    <xdr:to>
      <xdr:col>1</xdr:col>
      <xdr:colOff>1102680</xdr:colOff>
      <xdr:row>31</xdr:row>
      <xdr:rowOff>38160</xdr:rowOff>
    </xdr:to>
    <xdr:sp>
      <xdr:nvSpPr>
        <xdr:cNvPr id="1" name="CustomShape 1"/>
        <xdr:cNvSpPr/>
      </xdr:nvSpPr>
      <xdr:spPr>
        <a:xfrm>
          <a:off x="693360" y="5029560"/>
          <a:ext cx="1047240" cy="266040"/>
        </a:xfrm>
        <a:prstGeom prst="ellipse">
          <a:avLst/>
        </a:prstGeom>
        <a:noFill/>
        <a:ln w="1908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227160</xdr:colOff>
      <xdr:row>3</xdr:row>
      <xdr:rowOff>10080</xdr:rowOff>
    </xdr:from>
    <xdr:to>
      <xdr:col>5</xdr:col>
      <xdr:colOff>464760</xdr:colOff>
      <xdr:row>4</xdr:row>
      <xdr:rowOff>200520</xdr:rowOff>
    </xdr:to>
    <xdr:sp>
      <xdr:nvSpPr>
        <xdr:cNvPr id="2" name="CustomShape 1"/>
        <xdr:cNvSpPr/>
      </xdr:nvSpPr>
      <xdr:spPr>
        <a:xfrm>
          <a:off x="3741840" y="657720"/>
          <a:ext cx="999360" cy="390240"/>
        </a:xfrm>
        <a:prstGeom prst="roundRect">
          <a:avLst>
            <a:gd name="adj" fmla="val 16667"/>
          </a:avLst>
        </a:prstGeom>
        <a:solidFill>
          <a:srgbClr val="ffffff"/>
        </a:solidFill>
        <a:ln w="126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27360" rIns="27360" tIns="23040" bIns="0"/>
        <a:p>
          <a:pPr algn="ctr" rtl="1">
            <a:lnSpc>
              <a:spcPct val="100000"/>
            </a:lnSpc>
          </a:pPr>
          <a:r>
            <a:rPr lang="id-ID" sz="1000" spc="-1" strike="noStrike">
              <a:solidFill>
                <a:srgbClr val="0000ff"/>
              </a:solidFill>
              <a:uFill>
                <a:solidFill>
                  <a:srgbClr val="ffffff"/>
                </a:solidFill>
              </a:uFill>
              <a:latin typeface="Arial"/>
            </a:rPr>
            <a:t>Jumlah kelas</a:t>
          </a:r>
          <a:endParaRPr lang="id-ID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id-ID" sz="1000" spc="-1" strike="noStrike">
              <a:solidFill>
                <a:srgbClr val="0000ff"/>
              </a:solidFill>
              <a:uFill>
                <a:solidFill>
                  <a:srgbClr val="ffffff"/>
                </a:solidFill>
              </a:uFill>
              <a:latin typeface="Arial"/>
            </a:rPr>
            <a:t>22</a:t>
          </a:r>
          <a:endParaRPr lang="id-ID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5</xdr:col>
      <xdr:colOff>760320</xdr:colOff>
      <xdr:row>29</xdr:row>
      <xdr:rowOff>105480</xdr:rowOff>
    </xdr:from>
    <xdr:to>
      <xdr:col>7</xdr:col>
      <xdr:colOff>140760</xdr:colOff>
      <xdr:row>31</xdr:row>
      <xdr:rowOff>47880</xdr:rowOff>
    </xdr:to>
    <xdr:sp>
      <xdr:nvSpPr>
        <xdr:cNvPr id="3" name="CustomShape 1"/>
        <xdr:cNvSpPr/>
      </xdr:nvSpPr>
      <xdr:spPr>
        <a:xfrm>
          <a:off x="5036760" y="5039280"/>
          <a:ext cx="1114200" cy="266040"/>
        </a:xfrm>
        <a:prstGeom prst="ellipse">
          <a:avLst/>
        </a:prstGeom>
        <a:noFill/>
        <a:ln w="1908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684000</xdr:colOff>
      <xdr:row>5</xdr:row>
      <xdr:rowOff>9720</xdr:rowOff>
    </xdr:from>
    <xdr:to>
      <xdr:col>6</xdr:col>
      <xdr:colOff>484200</xdr:colOff>
      <xdr:row>29</xdr:row>
      <xdr:rowOff>66960</xdr:rowOff>
    </xdr:to>
    <xdr:sp>
      <xdr:nvSpPr>
        <xdr:cNvPr id="4" name="Line 1"/>
        <xdr:cNvSpPr/>
      </xdr:nvSpPr>
      <xdr:spPr>
        <a:xfrm>
          <a:off x="4198680" y="1057320"/>
          <a:ext cx="1371600" cy="3943440"/>
        </a:xfrm>
        <a:prstGeom prst="line">
          <a:avLst/>
        </a:prstGeom>
        <a:ln w="12600">
          <a:solidFill>
            <a:srgbClr val="ff0000"/>
          </a:solidFill>
          <a:round/>
          <a:tailEnd len="med" type="stealth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227160</xdr:colOff>
      <xdr:row>3</xdr:row>
      <xdr:rowOff>10080</xdr:rowOff>
    </xdr:from>
    <xdr:to>
      <xdr:col>5</xdr:col>
      <xdr:colOff>464760</xdr:colOff>
      <xdr:row>4</xdr:row>
      <xdr:rowOff>200520</xdr:rowOff>
    </xdr:to>
    <xdr:sp>
      <xdr:nvSpPr>
        <xdr:cNvPr id="5" name="CustomShape 1"/>
        <xdr:cNvSpPr/>
      </xdr:nvSpPr>
      <xdr:spPr>
        <a:xfrm>
          <a:off x="3741840" y="657720"/>
          <a:ext cx="999360" cy="390240"/>
        </a:xfrm>
        <a:prstGeom prst="roundRect">
          <a:avLst>
            <a:gd name="adj" fmla="val 16667"/>
          </a:avLst>
        </a:prstGeom>
        <a:solidFill>
          <a:srgbClr val="ffffff"/>
        </a:solidFill>
        <a:ln w="126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27360" rIns="27360" tIns="23040" bIns="0"/>
        <a:p>
          <a:pPr algn="ctr" rtl="1">
            <a:lnSpc>
              <a:spcPct val="100000"/>
            </a:lnSpc>
          </a:pPr>
          <a:r>
            <a:rPr lang="id-ID" sz="1000" spc="-1" strike="noStrike">
              <a:solidFill>
                <a:srgbClr val="0000ff"/>
              </a:solidFill>
              <a:uFill>
                <a:solidFill>
                  <a:srgbClr val="ffffff"/>
                </a:solidFill>
              </a:uFill>
              <a:latin typeface="Arial"/>
            </a:rPr>
            <a:t>Jumlah kelas</a:t>
          </a:r>
          <a:endParaRPr lang="id-ID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id-ID" sz="1000" spc="-1" strike="noStrike">
              <a:solidFill>
                <a:srgbClr val="0000ff"/>
              </a:solidFill>
              <a:uFill>
                <a:solidFill>
                  <a:srgbClr val="ffffff"/>
                </a:solidFill>
              </a:uFill>
              <a:latin typeface="Arial"/>
            </a:rPr>
            <a:t>22</a:t>
          </a:r>
          <a:endParaRPr lang="id-ID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522360</xdr:colOff>
      <xdr:row>14</xdr:row>
      <xdr:rowOff>162360</xdr:rowOff>
    </xdr:from>
    <xdr:to>
      <xdr:col>8</xdr:col>
      <xdr:colOff>83880</xdr:colOff>
      <xdr:row>16</xdr:row>
      <xdr:rowOff>19080</xdr:rowOff>
    </xdr:to>
    <xdr:sp>
      <xdr:nvSpPr>
        <xdr:cNvPr id="6" name="CustomShape 1"/>
        <xdr:cNvSpPr/>
      </xdr:nvSpPr>
      <xdr:spPr>
        <a:xfrm>
          <a:off x="4465440" y="3029040"/>
          <a:ext cx="1104480" cy="266400"/>
        </a:xfrm>
        <a:prstGeom prst="ellipse">
          <a:avLst/>
        </a:prstGeom>
        <a:noFill/>
        <a:ln w="1908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741240</xdr:colOff>
      <xdr:row>6</xdr:row>
      <xdr:rowOff>124200</xdr:rowOff>
    </xdr:from>
    <xdr:to>
      <xdr:col>8</xdr:col>
      <xdr:colOff>522000</xdr:colOff>
      <xdr:row>14</xdr:row>
      <xdr:rowOff>152640</xdr:rowOff>
    </xdr:to>
    <xdr:sp>
      <xdr:nvSpPr>
        <xdr:cNvPr id="7" name="Line 1"/>
        <xdr:cNvSpPr/>
      </xdr:nvSpPr>
      <xdr:spPr>
        <a:xfrm flipH="1">
          <a:off x="5236920" y="1419480"/>
          <a:ext cx="771120" cy="1599840"/>
        </a:xfrm>
        <a:prstGeom prst="line">
          <a:avLst/>
        </a:prstGeom>
        <a:ln w="12600">
          <a:solidFill>
            <a:srgbClr val="ff0000"/>
          </a:solidFill>
          <a:round/>
          <a:tailEnd len="med" type="stealth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693720</xdr:colOff>
      <xdr:row>2</xdr:row>
      <xdr:rowOff>19440</xdr:rowOff>
    </xdr:from>
    <xdr:to>
      <xdr:col>9</xdr:col>
      <xdr:colOff>464760</xdr:colOff>
      <xdr:row>6</xdr:row>
      <xdr:rowOff>133560</xdr:rowOff>
    </xdr:to>
    <xdr:sp>
      <xdr:nvSpPr>
        <xdr:cNvPr id="8" name="CustomShape 1"/>
        <xdr:cNvSpPr/>
      </xdr:nvSpPr>
      <xdr:spPr>
        <a:xfrm>
          <a:off x="5189400" y="514440"/>
          <a:ext cx="1752120" cy="914400"/>
        </a:xfrm>
        <a:prstGeom prst="roundRect">
          <a:avLst>
            <a:gd name="adj" fmla="val 16667"/>
          </a:avLst>
        </a:prstGeom>
        <a:solidFill>
          <a:srgbClr val="ffffff"/>
        </a:solidFill>
        <a:ln w="126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27360" rIns="0" tIns="23040" bIns="0"/>
        <a:p>
          <a:pPr rtl="1">
            <a:lnSpc>
              <a:spcPct val="100000"/>
            </a:lnSpc>
          </a:pPr>
          <a:r>
            <a:rPr lang="id-ID" sz="1000" spc="-1" strike="noStrike">
              <a:solidFill>
                <a:srgbClr val="0000ff"/>
              </a:solidFill>
              <a:uFill>
                <a:solidFill>
                  <a:srgbClr val="ffffff"/>
                </a:solidFill>
              </a:uFill>
              <a:latin typeface="Arial"/>
            </a:rPr>
            <a:t>1</a:t>
          </a:r>
          <a:r>
            <a:rPr lang="id-ID" sz="1000" spc="-1" strike="noStrike">
              <a:solidFill>
                <a:srgbClr val="0000ff"/>
              </a:solidFill>
              <a:uFill>
                <a:solidFill>
                  <a:srgbClr val="ffffff"/>
                </a:solidFill>
              </a:uFill>
              <a:latin typeface="Arial"/>
            </a:rPr>
            <a:t>. </a:t>
          </a:r>
          <a:r>
            <a:rPr lang="id-ID" sz="1000" spc="-1" strike="noStrike">
              <a:solidFill>
                <a:srgbClr val="0000ff"/>
              </a:solidFill>
              <a:uFill>
                <a:solidFill>
                  <a:srgbClr val="ffffff"/>
                </a:solidFill>
              </a:uFill>
              <a:latin typeface="Arial"/>
            </a:rPr>
            <a:t>Lakukan goal seek pada minimum 80% di baris pertama agar diperoleh gaji terendah yang diinginkan</a:t>
          </a:r>
          <a:endParaRPr lang="id-ID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4</xdr:col>
      <xdr:colOff>370080</xdr:colOff>
      <xdr:row>2</xdr:row>
      <xdr:rowOff>153000</xdr:rowOff>
    </xdr:from>
    <xdr:to>
      <xdr:col>5</xdr:col>
      <xdr:colOff>188640</xdr:colOff>
      <xdr:row>4</xdr:row>
      <xdr:rowOff>19440</xdr:rowOff>
    </xdr:to>
    <xdr:sp>
      <xdr:nvSpPr>
        <xdr:cNvPr id="9" name="CustomShape 1"/>
        <xdr:cNvSpPr/>
      </xdr:nvSpPr>
      <xdr:spPr>
        <a:xfrm>
          <a:off x="2246400" y="648000"/>
          <a:ext cx="1104480" cy="266760"/>
        </a:xfrm>
        <a:prstGeom prst="ellipse">
          <a:avLst/>
        </a:prstGeom>
        <a:noFill/>
        <a:ln w="1908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160200</xdr:colOff>
      <xdr:row>3</xdr:row>
      <xdr:rowOff>181440</xdr:rowOff>
    </xdr:from>
    <xdr:to>
      <xdr:col>7</xdr:col>
      <xdr:colOff>703080</xdr:colOff>
      <xdr:row>4</xdr:row>
      <xdr:rowOff>66960</xdr:rowOff>
    </xdr:to>
    <xdr:sp>
      <xdr:nvSpPr>
        <xdr:cNvPr id="10" name="Line 1"/>
        <xdr:cNvSpPr/>
      </xdr:nvSpPr>
      <xdr:spPr>
        <a:xfrm flipH="1" flipV="1">
          <a:off x="3322440" y="876600"/>
          <a:ext cx="1876320" cy="85680"/>
        </a:xfrm>
        <a:prstGeom prst="line">
          <a:avLst/>
        </a:prstGeom>
        <a:ln w="38160">
          <a:solidFill>
            <a:srgbClr val="ff0000"/>
          </a:solidFill>
          <a:round/>
          <a:tailEnd len="med" type="stealth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598680</xdr:colOff>
      <xdr:row>7</xdr:row>
      <xdr:rowOff>114840</xdr:rowOff>
    </xdr:from>
    <xdr:to>
      <xdr:col>10</xdr:col>
      <xdr:colOff>474480</xdr:colOff>
      <xdr:row>12</xdr:row>
      <xdr:rowOff>38160</xdr:rowOff>
    </xdr:to>
    <xdr:sp>
      <xdr:nvSpPr>
        <xdr:cNvPr id="11" name="CustomShape 1"/>
        <xdr:cNvSpPr/>
      </xdr:nvSpPr>
      <xdr:spPr>
        <a:xfrm>
          <a:off x="6084720" y="1609920"/>
          <a:ext cx="1857240" cy="923760"/>
        </a:xfrm>
        <a:prstGeom prst="roundRect">
          <a:avLst>
            <a:gd name="adj" fmla="val 16667"/>
          </a:avLst>
        </a:prstGeom>
        <a:solidFill>
          <a:srgbClr val="ffffff"/>
        </a:solidFill>
        <a:ln w="126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27360" rIns="0" tIns="23040" bIns="0"/>
        <a:p>
          <a:pPr rtl="1">
            <a:lnSpc>
              <a:spcPct val="100000"/>
            </a:lnSpc>
          </a:pPr>
          <a:r>
            <a:rPr lang="id-ID" sz="1000" spc="-1" strike="noStrike">
              <a:solidFill>
                <a:srgbClr val="0000ff"/>
              </a:solidFill>
              <a:uFill>
                <a:solidFill>
                  <a:srgbClr val="ffffff"/>
                </a:solidFill>
              </a:uFill>
              <a:latin typeface="Arial"/>
            </a:rPr>
            <a:t>2</a:t>
          </a:r>
          <a:r>
            <a:rPr lang="id-ID" sz="1000" spc="-1" strike="noStrike">
              <a:solidFill>
                <a:srgbClr val="0000ff"/>
              </a:solidFill>
              <a:uFill>
                <a:solidFill>
                  <a:srgbClr val="ffffff"/>
                </a:solidFill>
              </a:uFill>
              <a:latin typeface="Arial"/>
            </a:rPr>
            <a:t>. </a:t>
          </a:r>
          <a:r>
            <a:rPr lang="id-ID" sz="1000" spc="-1" strike="noStrike">
              <a:solidFill>
                <a:srgbClr val="0000ff"/>
              </a:solidFill>
              <a:uFill>
                <a:solidFill>
                  <a:srgbClr val="ffffff"/>
                </a:solidFill>
              </a:uFill>
              <a:latin typeface="Arial"/>
            </a:rPr>
            <a:t>Lakukan goal seek pada maximum 120% di baris terakhir agar diperoleh gaji tertinggi yang diinginkan</a:t>
          </a:r>
          <a:endParaRPr lang="id-ID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5</xdr:col>
      <xdr:colOff>322200</xdr:colOff>
      <xdr:row>7</xdr:row>
      <xdr:rowOff>162360</xdr:rowOff>
    </xdr:from>
    <xdr:to>
      <xdr:col>8</xdr:col>
      <xdr:colOff>83880</xdr:colOff>
      <xdr:row>9</xdr:row>
      <xdr:rowOff>76680</xdr:rowOff>
    </xdr:to>
    <xdr:sp>
      <xdr:nvSpPr>
        <xdr:cNvPr id="12" name="Line 1"/>
        <xdr:cNvSpPr/>
      </xdr:nvSpPr>
      <xdr:spPr>
        <a:xfrm flipH="1" flipV="1">
          <a:off x="3484440" y="1657440"/>
          <a:ext cx="2085480" cy="314640"/>
        </a:xfrm>
        <a:prstGeom prst="line">
          <a:avLst/>
        </a:prstGeom>
        <a:ln w="38160">
          <a:solidFill>
            <a:srgbClr val="ff0000"/>
          </a:solidFill>
          <a:round/>
          <a:tailEnd len="med" type="stealth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512640</xdr:colOff>
      <xdr:row>12</xdr:row>
      <xdr:rowOff>38520</xdr:rowOff>
    </xdr:from>
    <xdr:to>
      <xdr:col>11</xdr:col>
      <xdr:colOff>331560</xdr:colOff>
      <xdr:row>35</xdr:row>
      <xdr:rowOff>162360</xdr:rowOff>
    </xdr:to>
    <xdr:sp>
      <xdr:nvSpPr>
        <xdr:cNvPr id="13" name="Line 1"/>
        <xdr:cNvSpPr/>
      </xdr:nvSpPr>
      <xdr:spPr>
        <a:xfrm>
          <a:off x="6989400" y="2534040"/>
          <a:ext cx="1800000" cy="4762440"/>
        </a:xfrm>
        <a:prstGeom prst="line">
          <a:avLst/>
        </a:prstGeom>
        <a:ln w="12600">
          <a:solidFill>
            <a:srgbClr val="ff0000"/>
          </a:solidFill>
          <a:round/>
          <a:tailEnd len="med" type="stealth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893880</xdr:colOff>
      <xdr:row>35</xdr:row>
      <xdr:rowOff>162360</xdr:rowOff>
    </xdr:from>
    <xdr:to>
      <xdr:col>12</xdr:col>
      <xdr:colOff>141120</xdr:colOff>
      <xdr:row>37</xdr:row>
      <xdr:rowOff>9720</xdr:rowOff>
    </xdr:to>
    <xdr:sp>
      <xdr:nvSpPr>
        <xdr:cNvPr id="14" name="CustomShape 1"/>
        <xdr:cNvSpPr/>
      </xdr:nvSpPr>
      <xdr:spPr>
        <a:xfrm>
          <a:off x="8361360" y="7296480"/>
          <a:ext cx="1218960" cy="266400"/>
        </a:xfrm>
        <a:prstGeom prst="ellipse">
          <a:avLst/>
        </a:prstGeom>
        <a:noFill/>
        <a:ln w="1908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503280</xdr:colOff>
      <xdr:row>6</xdr:row>
      <xdr:rowOff>172080</xdr:rowOff>
    </xdr:from>
    <xdr:to>
      <xdr:col>5</xdr:col>
      <xdr:colOff>321840</xdr:colOff>
      <xdr:row>8</xdr:row>
      <xdr:rowOff>38520</xdr:rowOff>
    </xdr:to>
    <xdr:sp>
      <xdr:nvSpPr>
        <xdr:cNvPr id="15" name="CustomShape 1"/>
        <xdr:cNvSpPr/>
      </xdr:nvSpPr>
      <xdr:spPr>
        <a:xfrm>
          <a:off x="2379600" y="1467360"/>
          <a:ext cx="1104480" cy="266400"/>
        </a:xfrm>
        <a:prstGeom prst="ellipse">
          <a:avLst/>
        </a:prstGeom>
        <a:noFill/>
        <a:ln w="1908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84240</xdr:colOff>
      <xdr:row>9</xdr:row>
      <xdr:rowOff>10080</xdr:rowOff>
    </xdr:from>
    <xdr:to>
      <xdr:col>8</xdr:col>
      <xdr:colOff>436320</xdr:colOff>
      <xdr:row>9</xdr:row>
      <xdr:rowOff>142920</xdr:rowOff>
    </xdr:to>
    <xdr:sp>
      <xdr:nvSpPr>
        <xdr:cNvPr id="16" name="CustomShape 1"/>
        <xdr:cNvSpPr/>
      </xdr:nvSpPr>
      <xdr:spPr>
        <a:xfrm>
          <a:off x="5570280" y="1905480"/>
          <a:ext cx="352080" cy="132840"/>
        </a:xfrm>
        <a:custGeom>
          <a:avLst/>
          <a:gdLst/>
          <a:ahLst/>
          <a:rect l="l" t="t" r="r" b="b"/>
          <a:pathLst>
            <a:path w="37" h="14">
              <a:moveTo>
                <a:pt x="0" y="7"/>
              </a:moveTo>
              <a:cubicBezTo>
                <a:pt x="8" y="3"/>
                <a:pt x="16" y="0"/>
                <a:pt x="22" y="1"/>
              </a:cubicBezTo>
              <a:cubicBezTo>
                <a:pt x="28" y="2"/>
                <a:pt x="33" y="10"/>
                <a:pt x="37" y="14"/>
              </a:cubicBezTo>
            </a:path>
          </a:pathLst>
        </a:custGeom>
        <a:noFill/>
        <a:ln w="126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436320</xdr:colOff>
      <xdr:row>9</xdr:row>
      <xdr:rowOff>143280</xdr:rowOff>
    </xdr:from>
    <xdr:to>
      <xdr:col>8</xdr:col>
      <xdr:colOff>588960</xdr:colOff>
      <xdr:row>9</xdr:row>
      <xdr:rowOff>171720</xdr:rowOff>
    </xdr:to>
    <xdr:sp>
      <xdr:nvSpPr>
        <xdr:cNvPr id="17" name="Line 1"/>
        <xdr:cNvSpPr/>
      </xdr:nvSpPr>
      <xdr:spPr>
        <a:xfrm flipH="1" flipV="1">
          <a:off x="5922360" y="2038680"/>
          <a:ext cx="152640" cy="28440"/>
        </a:xfrm>
        <a:prstGeom prst="line">
          <a:avLst/>
        </a:prstGeom>
        <a:ln w="3816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388800</xdr:colOff>
      <xdr:row>2</xdr:row>
      <xdr:rowOff>153000</xdr:rowOff>
    </xdr:from>
    <xdr:to>
      <xdr:col>5</xdr:col>
      <xdr:colOff>207360</xdr:colOff>
      <xdr:row>4</xdr:row>
      <xdr:rowOff>19440</xdr:rowOff>
    </xdr:to>
    <xdr:sp>
      <xdr:nvSpPr>
        <xdr:cNvPr id="18" name="CustomShape 1"/>
        <xdr:cNvSpPr/>
      </xdr:nvSpPr>
      <xdr:spPr>
        <a:xfrm>
          <a:off x="2265120" y="648000"/>
          <a:ext cx="1104480" cy="266760"/>
        </a:xfrm>
        <a:prstGeom prst="ellipse">
          <a:avLst/>
        </a:prstGeom>
        <a:noFill/>
        <a:ln w="1908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922320</xdr:colOff>
      <xdr:row>43</xdr:row>
      <xdr:rowOff>172080</xdr:rowOff>
    </xdr:from>
    <xdr:to>
      <xdr:col>12</xdr:col>
      <xdr:colOff>93240</xdr:colOff>
      <xdr:row>45</xdr:row>
      <xdr:rowOff>19440</xdr:rowOff>
    </xdr:to>
    <xdr:sp>
      <xdr:nvSpPr>
        <xdr:cNvPr id="19" name="CustomShape 1"/>
        <xdr:cNvSpPr/>
      </xdr:nvSpPr>
      <xdr:spPr>
        <a:xfrm>
          <a:off x="8389800" y="8906400"/>
          <a:ext cx="1123560" cy="266400"/>
        </a:xfrm>
        <a:prstGeom prst="ellipse">
          <a:avLst/>
        </a:prstGeom>
        <a:noFill/>
        <a:ln w="1908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474840</xdr:colOff>
      <xdr:row>14</xdr:row>
      <xdr:rowOff>162360</xdr:rowOff>
    </xdr:from>
    <xdr:to>
      <xdr:col>8</xdr:col>
      <xdr:colOff>36360</xdr:colOff>
      <xdr:row>16</xdr:row>
      <xdr:rowOff>19080</xdr:rowOff>
    </xdr:to>
    <xdr:sp>
      <xdr:nvSpPr>
        <xdr:cNvPr id="20" name="CustomShape 1"/>
        <xdr:cNvSpPr/>
      </xdr:nvSpPr>
      <xdr:spPr>
        <a:xfrm>
          <a:off x="4417920" y="3029040"/>
          <a:ext cx="1104480" cy="266400"/>
        </a:xfrm>
        <a:prstGeom prst="ellipse">
          <a:avLst/>
        </a:prstGeom>
        <a:noFill/>
        <a:ln w="1908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465120</xdr:colOff>
      <xdr:row>6</xdr:row>
      <xdr:rowOff>162360</xdr:rowOff>
    </xdr:from>
    <xdr:to>
      <xdr:col>5</xdr:col>
      <xdr:colOff>283680</xdr:colOff>
      <xdr:row>8</xdr:row>
      <xdr:rowOff>28800</xdr:rowOff>
    </xdr:to>
    <xdr:sp>
      <xdr:nvSpPr>
        <xdr:cNvPr id="21" name="CustomShape 1"/>
        <xdr:cNvSpPr/>
      </xdr:nvSpPr>
      <xdr:spPr>
        <a:xfrm>
          <a:off x="2341440" y="1457640"/>
          <a:ext cx="1104480" cy="266400"/>
        </a:xfrm>
        <a:prstGeom prst="ellipse">
          <a:avLst/>
        </a:prstGeom>
        <a:noFill/>
        <a:ln w="1908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655560</xdr:colOff>
      <xdr:row>2</xdr:row>
      <xdr:rowOff>38520</xdr:rowOff>
    </xdr:from>
    <xdr:to>
      <xdr:col>9</xdr:col>
      <xdr:colOff>426600</xdr:colOff>
      <xdr:row>6</xdr:row>
      <xdr:rowOff>152640</xdr:rowOff>
    </xdr:to>
    <xdr:sp>
      <xdr:nvSpPr>
        <xdr:cNvPr id="22" name="CustomShape 1"/>
        <xdr:cNvSpPr/>
      </xdr:nvSpPr>
      <xdr:spPr>
        <a:xfrm>
          <a:off x="5151240" y="533520"/>
          <a:ext cx="1752120" cy="914400"/>
        </a:xfrm>
        <a:prstGeom prst="roundRect">
          <a:avLst>
            <a:gd name="adj" fmla="val 16667"/>
          </a:avLst>
        </a:prstGeom>
        <a:solidFill>
          <a:srgbClr val="ffffff"/>
        </a:solidFill>
        <a:ln w="126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27360" rIns="0" tIns="23040" bIns="0"/>
        <a:p>
          <a:pPr rtl="1">
            <a:lnSpc>
              <a:spcPct val="100000"/>
            </a:lnSpc>
          </a:pPr>
          <a:r>
            <a:rPr lang="id-ID" sz="1000" spc="-1" strike="noStrike">
              <a:solidFill>
                <a:srgbClr val="0000ff"/>
              </a:solidFill>
              <a:uFill>
                <a:solidFill>
                  <a:srgbClr val="ffffff"/>
                </a:solidFill>
              </a:uFill>
              <a:latin typeface="Arial"/>
            </a:rPr>
            <a:t>1</a:t>
          </a:r>
          <a:r>
            <a:rPr lang="id-ID" sz="1000" spc="-1" strike="noStrike">
              <a:solidFill>
                <a:srgbClr val="0000ff"/>
              </a:solidFill>
              <a:uFill>
                <a:solidFill>
                  <a:srgbClr val="ffffff"/>
                </a:solidFill>
              </a:uFill>
              <a:latin typeface="Arial"/>
            </a:rPr>
            <a:t>. </a:t>
          </a:r>
          <a:r>
            <a:rPr lang="id-ID" sz="1000" spc="-1" strike="noStrike">
              <a:solidFill>
                <a:srgbClr val="0000ff"/>
              </a:solidFill>
              <a:uFill>
                <a:solidFill>
                  <a:srgbClr val="ffffff"/>
                </a:solidFill>
              </a:uFill>
              <a:latin typeface="Arial"/>
            </a:rPr>
            <a:t>Lakukan goal seek pada minimum 80% di baris pertama agar diperoleh gaji terendah yang diinginkan</a:t>
          </a:r>
          <a:endParaRPr lang="id-ID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5</xdr:col>
      <xdr:colOff>93600</xdr:colOff>
      <xdr:row>4</xdr:row>
      <xdr:rowOff>360</xdr:rowOff>
    </xdr:from>
    <xdr:to>
      <xdr:col>7</xdr:col>
      <xdr:colOff>636480</xdr:colOff>
      <xdr:row>4</xdr:row>
      <xdr:rowOff>86040</xdr:rowOff>
    </xdr:to>
    <xdr:sp>
      <xdr:nvSpPr>
        <xdr:cNvPr id="23" name="Line 1"/>
        <xdr:cNvSpPr/>
      </xdr:nvSpPr>
      <xdr:spPr>
        <a:xfrm flipH="1" flipV="1">
          <a:off x="3255840" y="895680"/>
          <a:ext cx="1876320" cy="85680"/>
        </a:xfrm>
        <a:prstGeom prst="line">
          <a:avLst/>
        </a:prstGeom>
        <a:ln w="38160">
          <a:solidFill>
            <a:srgbClr val="ff0000"/>
          </a:solidFill>
          <a:round/>
          <a:tailEnd len="med" type="stealth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788760</xdr:colOff>
      <xdr:row>6</xdr:row>
      <xdr:rowOff>143280</xdr:rowOff>
    </xdr:from>
    <xdr:to>
      <xdr:col>8</xdr:col>
      <xdr:colOff>484200</xdr:colOff>
      <xdr:row>14</xdr:row>
      <xdr:rowOff>162360</xdr:rowOff>
    </xdr:to>
    <xdr:sp>
      <xdr:nvSpPr>
        <xdr:cNvPr id="24" name="Line 1"/>
        <xdr:cNvSpPr/>
      </xdr:nvSpPr>
      <xdr:spPr>
        <a:xfrm flipH="1">
          <a:off x="5284440" y="1438560"/>
          <a:ext cx="685800" cy="1590480"/>
        </a:xfrm>
        <a:prstGeom prst="line">
          <a:avLst/>
        </a:prstGeom>
        <a:ln w="12600">
          <a:solidFill>
            <a:srgbClr val="ff0000"/>
          </a:solidFill>
          <a:round/>
          <a:tailEnd len="med" type="stealth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198360</xdr:colOff>
      <xdr:row>7</xdr:row>
      <xdr:rowOff>171720</xdr:rowOff>
    </xdr:from>
    <xdr:to>
      <xdr:col>8</xdr:col>
      <xdr:colOff>160200</xdr:colOff>
      <xdr:row>8</xdr:row>
      <xdr:rowOff>76680</xdr:rowOff>
    </xdr:to>
    <xdr:sp>
      <xdr:nvSpPr>
        <xdr:cNvPr id="25" name="Line 1"/>
        <xdr:cNvSpPr/>
      </xdr:nvSpPr>
      <xdr:spPr>
        <a:xfrm flipH="1" flipV="1">
          <a:off x="3360600" y="1666800"/>
          <a:ext cx="2285640" cy="105120"/>
        </a:xfrm>
        <a:prstGeom prst="line">
          <a:avLst/>
        </a:prstGeom>
        <a:ln w="38160">
          <a:solidFill>
            <a:srgbClr val="ff0000"/>
          </a:solidFill>
          <a:round/>
          <a:tailEnd len="med" type="stealth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150840</xdr:colOff>
      <xdr:row>8</xdr:row>
      <xdr:rowOff>10080</xdr:rowOff>
    </xdr:from>
    <xdr:to>
      <xdr:col>8</xdr:col>
      <xdr:colOff>502920</xdr:colOff>
      <xdr:row>8</xdr:row>
      <xdr:rowOff>142920</xdr:rowOff>
    </xdr:to>
    <xdr:sp>
      <xdr:nvSpPr>
        <xdr:cNvPr id="26" name="CustomShape 1"/>
        <xdr:cNvSpPr/>
      </xdr:nvSpPr>
      <xdr:spPr>
        <a:xfrm>
          <a:off x="5636880" y="1705320"/>
          <a:ext cx="352080" cy="132840"/>
        </a:xfrm>
        <a:custGeom>
          <a:avLst/>
          <a:gdLst/>
          <a:ahLst/>
          <a:rect l="l" t="t" r="r" b="b"/>
          <a:pathLst>
            <a:path w="37" h="14">
              <a:moveTo>
                <a:pt x="0" y="7"/>
              </a:moveTo>
              <a:cubicBezTo>
                <a:pt x="8" y="3"/>
                <a:pt x="16" y="0"/>
                <a:pt x="22" y="1"/>
              </a:cubicBezTo>
              <a:cubicBezTo>
                <a:pt x="28" y="2"/>
                <a:pt x="33" y="10"/>
                <a:pt x="37" y="14"/>
              </a:cubicBezTo>
            </a:path>
          </a:pathLst>
        </a:custGeom>
        <a:noFill/>
        <a:ln w="126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493560</xdr:colOff>
      <xdr:row>8</xdr:row>
      <xdr:rowOff>143280</xdr:rowOff>
    </xdr:from>
    <xdr:to>
      <xdr:col>8</xdr:col>
      <xdr:colOff>960120</xdr:colOff>
      <xdr:row>8</xdr:row>
      <xdr:rowOff>181440</xdr:rowOff>
    </xdr:to>
    <xdr:sp>
      <xdr:nvSpPr>
        <xdr:cNvPr id="27" name="Line 1"/>
        <xdr:cNvSpPr/>
      </xdr:nvSpPr>
      <xdr:spPr>
        <a:xfrm flipH="1" flipV="1">
          <a:off x="5979600" y="1838520"/>
          <a:ext cx="466560" cy="38160"/>
        </a:xfrm>
        <a:prstGeom prst="line">
          <a:avLst/>
        </a:prstGeom>
        <a:ln w="3816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27000</xdr:colOff>
      <xdr:row>11</xdr:row>
      <xdr:rowOff>191160</xdr:rowOff>
    </xdr:from>
    <xdr:to>
      <xdr:col>11</xdr:col>
      <xdr:colOff>341280</xdr:colOff>
      <xdr:row>43</xdr:row>
      <xdr:rowOff>143280</xdr:rowOff>
    </xdr:to>
    <xdr:sp>
      <xdr:nvSpPr>
        <xdr:cNvPr id="28" name="Line 1"/>
        <xdr:cNvSpPr/>
      </xdr:nvSpPr>
      <xdr:spPr>
        <a:xfrm>
          <a:off x="7494480" y="2486520"/>
          <a:ext cx="1304640" cy="6391080"/>
        </a:xfrm>
        <a:prstGeom prst="line">
          <a:avLst/>
        </a:prstGeom>
        <a:ln w="12600">
          <a:solidFill>
            <a:srgbClr val="ff0000"/>
          </a:solidFill>
          <a:round/>
          <a:tailEnd len="med" type="stealth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969840</xdr:colOff>
      <xdr:row>7</xdr:row>
      <xdr:rowOff>48240</xdr:rowOff>
    </xdr:from>
    <xdr:to>
      <xdr:col>10</xdr:col>
      <xdr:colOff>845640</xdr:colOff>
      <xdr:row>11</xdr:row>
      <xdr:rowOff>171720</xdr:rowOff>
    </xdr:to>
    <xdr:sp>
      <xdr:nvSpPr>
        <xdr:cNvPr id="29" name="CustomShape 1"/>
        <xdr:cNvSpPr/>
      </xdr:nvSpPr>
      <xdr:spPr>
        <a:xfrm>
          <a:off x="6455880" y="1543320"/>
          <a:ext cx="1857240" cy="923760"/>
        </a:xfrm>
        <a:prstGeom prst="roundRect">
          <a:avLst>
            <a:gd name="adj" fmla="val 16667"/>
          </a:avLst>
        </a:prstGeom>
        <a:solidFill>
          <a:srgbClr val="ffffff"/>
        </a:solidFill>
        <a:ln w="126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27360" rIns="0" tIns="23040" bIns="0"/>
        <a:p>
          <a:pPr rtl="1">
            <a:lnSpc>
              <a:spcPct val="100000"/>
            </a:lnSpc>
          </a:pPr>
          <a:r>
            <a:rPr lang="id-ID" sz="1000" spc="-1" strike="noStrike">
              <a:solidFill>
                <a:srgbClr val="0000ff"/>
              </a:solidFill>
              <a:uFill>
                <a:solidFill>
                  <a:srgbClr val="ffffff"/>
                </a:solidFill>
              </a:uFill>
              <a:latin typeface="Arial"/>
            </a:rPr>
            <a:t>2</a:t>
          </a:r>
          <a:r>
            <a:rPr lang="id-ID" sz="1000" spc="-1" strike="noStrike">
              <a:solidFill>
                <a:srgbClr val="0000ff"/>
              </a:solidFill>
              <a:uFill>
                <a:solidFill>
                  <a:srgbClr val="ffffff"/>
                </a:solidFill>
              </a:uFill>
              <a:latin typeface="Arial"/>
            </a:rPr>
            <a:t>. </a:t>
          </a:r>
          <a:r>
            <a:rPr lang="id-ID" sz="1000" spc="-1" strike="noStrike">
              <a:solidFill>
                <a:srgbClr val="0000ff"/>
              </a:solidFill>
              <a:uFill>
                <a:solidFill>
                  <a:srgbClr val="ffffff"/>
                </a:solidFill>
              </a:uFill>
              <a:latin typeface="Arial"/>
            </a:rPr>
            <a:t>Lakukan goal seek pada maximum 120% di baris terakhir agar diperoleh gaji tertinggi yang diinginkan</a:t>
          </a:r>
          <a:endParaRPr lang="id-ID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27000</xdr:colOff>
      <xdr:row>14</xdr:row>
      <xdr:rowOff>124200</xdr:rowOff>
    </xdr:from>
    <xdr:to>
      <xdr:col>8</xdr:col>
      <xdr:colOff>337680</xdr:colOff>
      <xdr:row>31</xdr:row>
      <xdr:rowOff>60480</xdr:rowOff>
    </xdr:to>
    <xdr:graphicFrame>
      <xdr:nvGraphicFramePr>
        <xdr:cNvPr id="30" name="Chart 3"/>
        <xdr:cNvGraphicFramePr/>
      </xdr:nvGraphicFramePr>
      <xdr:xfrm>
        <a:off x="1226880" y="2391120"/>
        <a:ext cx="4606560" cy="268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872280</xdr:colOff>
      <xdr:row>28</xdr:row>
      <xdr:rowOff>98280</xdr:rowOff>
    </xdr:from>
    <xdr:to>
      <xdr:col>17</xdr:col>
      <xdr:colOff>348120</xdr:colOff>
      <xdr:row>45</xdr:row>
      <xdr:rowOff>109800</xdr:rowOff>
    </xdr:to>
    <xdr:graphicFrame>
      <xdr:nvGraphicFramePr>
        <xdr:cNvPr id="31" name="Chart 5"/>
        <xdr:cNvGraphicFramePr/>
      </xdr:nvGraphicFramePr>
      <xdr:xfrm>
        <a:off x="10130400" y="4632120"/>
        <a:ext cx="4790880" cy="276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65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F11" activeCellId="0" sqref="F11"/>
    </sheetView>
  </sheetViews>
  <sheetFormatPr defaultRowHeight="15"/>
  <cols>
    <col collapsed="false" hidden="false" max="1" min="1" style="1" width="3.91326530612245"/>
    <col collapsed="false" hidden="false" max="2" min="2" style="1" width="5.26530612244898"/>
    <col collapsed="false" hidden="false" max="3" min="3" style="1" width="3.64285714285714"/>
    <col collapsed="false" hidden="false" max="4" min="4" style="1" width="98.6785714285714"/>
    <col collapsed="false" hidden="false" max="5" min="5" style="1" width="6.75"/>
    <col collapsed="false" hidden="false" max="256" min="6" style="1" width="9.04591836734694"/>
    <col collapsed="false" hidden="false" max="257" min="257" style="1" width="3.91326530612245"/>
    <col collapsed="false" hidden="false" max="258" min="258" style="1" width="5.26530612244898"/>
    <col collapsed="false" hidden="false" max="259" min="259" style="1" width="3.64285714285714"/>
    <col collapsed="false" hidden="false" max="260" min="260" style="1" width="77.8877551020408"/>
    <col collapsed="false" hidden="false" max="261" min="261" style="1" width="6.75"/>
    <col collapsed="false" hidden="false" max="512" min="262" style="1" width="9.04591836734694"/>
    <col collapsed="false" hidden="false" max="513" min="513" style="1" width="3.91326530612245"/>
    <col collapsed="false" hidden="false" max="514" min="514" style="1" width="5.26530612244898"/>
    <col collapsed="false" hidden="false" max="515" min="515" style="1" width="3.64285714285714"/>
    <col collapsed="false" hidden="false" max="516" min="516" style="1" width="77.8877551020408"/>
    <col collapsed="false" hidden="false" max="517" min="517" style="1" width="6.75"/>
    <col collapsed="false" hidden="false" max="768" min="518" style="1" width="9.04591836734694"/>
    <col collapsed="false" hidden="false" max="769" min="769" style="1" width="3.91326530612245"/>
    <col collapsed="false" hidden="false" max="770" min="770" style="1" width="5.26530612244898"/>
    <col collapsed="false" hidden="false" max="771" min="771" style="1" width="3.64285714285714"/>
    <col collapsed="false" hidden="false" max="772" min="772" style="1" width="77.8877551020408"/>
    <col collapsed="false" hidden="false" max="773" min="773" style="1" width="6.75"/>
    <col collapsed="false" hidden="false" max="1025" min="774" style="1" width="9.04591836734694"/>
  </cols>
  <sheetData>
    <row r="1" customFormat="false" ht="12.75" hidden="false" customHeight="true" outlineLevel="0" collapsed="false">
      <c r="B1" s="0"/>
      <c r="C1" s="0"/>
      <c r="D1" s="0"/>
      <c r="E1" s="2" t="s">
        <v>0</v>
      </c>
      <c r="F1" s="0"/>
      <c r="G1" s="0"/>
      <c r="H1" s="0"/>
    </row>
    <row r="2" customFormat="false" ht="6.75" hidden="false" customHeight="true" outlineLevel="0" collapsed="false">
      <c r="B2" s="3"/>
      <c r="C2" s="3"/>
      <c r="D2" s="3"/>
      <c r="E2" s="3"/>
      <c r="F2" s="0"/>
      <c r="G2" s="0"/>
      <c r="H2" s="0"/>
    </row>
    <row r="3" customFormat="false" ht="6.75" hidden="false" customHeight="true" outlineLevel="0" collapsed="false">
      <c r="B3" s="3"/>
      <c r="C3" s="3"/>
      <c r="D3" s="3"/>
      <c r="E3" s="3"/>
      <c r="F3" s="0"/>
      <c r="G3" s="0"/>
      <c r="H3" s="0"/>
    </row>
    <row r="4" customFormat="false" ht="14.25" hidden="false" customHeight="true" outlineLevel="0" collapsed="false">
      <c r="B4" s="0"/>
      <c r="C4" s="4"/>
      <c r="D4" s="0"/>
      <c r="E4" s="4"/>
      <c r="F4" s="0"/>
      <c r="G4" s="0"/>
      <c r="H4" s="0"/>
    </row>
    <row r="5" customFormat="false" ht="18.75" hidden="false" customHeight="true" outlineLevel="0" collapsed="false">
      <c r="B5" s="5" t="s">
        <v>1</v>
      </c>
      <c r="C5" s="5"/>
      <c r="D5" s="5"/>
      <c r="E5" s="6" t="s">
        <v>2</v>
      </c>
      <c r="F5" s="0"/>
      <c r="G5" s="0"/>
      <c r="H5" s="0"/>
    </row>
    <row r="6" customFormat="false" ht="6.75" hidden="false" customHeight="true" outlineLevel="0" collapsed="false">
      <c r="B6" s="3"/>
      <c r="C6" s="3"/>
      <c r="D6" s="3"/>
      <c r="E6" s="6"/>
      <c r="F6" s="0"/>
      <c r="G6" s="0"/>
      <c r="H6" s="0"/>
    </row>
    <row r="7" customFormat="false" ht="15.75" hidden="false" customHeight="true" outlineLevel="0" collapsed="false">
      <c r="B7" s="7" t="s">
        <v>3</v>
      </c>
      <c r="C7" s="8" t="s">
        <v>4</v>
      </c>
      <c r="D7" s="8"/>
      <c r="E7" s="7" t="s">
        <v>5</v>
      </c>
      <c r="F7" s="9" t="s">
        <v>6</v>
      </c>
      <c r="G7" s="10"/>
      <c r="H7" s="0"/>
    </row>
    <row r="8" customFormat="false" ht="9" hidden="false" customHeight="true" outlineLevel="0" collapsed="false">
      <c r="B8" s="5"/>
      <c r="C8" s="5"/>
      <c r="D8" s="5"/>
      <c r="E8" s="5"/>
      <c r="F8" s="0"/>
      <c r="H8" s="0"/>
    </row>
    <row r="9" customFormat="false" ht="15.75" hidden="false" customHeight="false" outlineLevel="0" collapsed="false">
      <c r="B9" s="5" t="s">
        <v>7</v>
      </c>
      <c r="C9" s="11" t="s">
        <v>8</v>
      </c>
      <c r="D9" s="3"/>
      <c r="E9" s="5"/>
      <c r="F9" s="0"/>
      <c r="H9" s="0"/>
    </row>
    <row r="10" customFormat="false" ht="12.95" hidden="false" customHeight="true" outlineLevel="0" collapsed="false">
      <c r="B10" s="12"/>
      <c r="C10" s="11"/>
      <c r="D10" s="3"/>
      <c r="E10" s="5"/>
      <c r="F10" s="0"/>
      <c r="H10" s="0"/>
    </row>
    <row r="11" customFormat="false" ht="15.75" hidden="false" customHeight="false" outlineLevel="0" collapsed="false">
      <c r="B11" s="5" t="n">
        <v>1</v>
      </c>
      <c r="C11" s="13" t="s">
        <v>9</v>
      </c>
      <c r="D11" s="3"/>
      <c r="E11" s="5"/>
      <c r="F11" s="0"/>
      <c r="H11" s="0"/>
    </row>
    <row r="12" customFormat="false" ht="15.75" hidden="false" customHeight="false" outlineLevel="0" collapsed="false">
      <c r="B12" s="5"/>
      <c r="C12" s="14" t="n">
        <v>1</v>
      </c>
      <c r="D12" s="15" t="s">
        <v>10</v>
      </c>
      <c r="E12" s="16" t="n">
        <v>5</v>
      </c>
      <c r="F12" s="0"/>
      <c r="H12" s="0"/>
    </row>
    <row r="13" customFormat="false" ht="16.5" hidden="false" customHeight="false" outlineLevel="0" collapsed="false">
      <c r="B13" s="5"/>
      <c r="C13" s="4" t="n">
        <v>2</v>
      </c>
      <c r="D13" s="3" t="s">
        <v>11</v>
      </c>
      <c r="E13" s="5" t="n">
        <v>15</v>
      </c>
      <c r="F13" s="0"/>
      <c r="H13" s="0"/>
    </row>
    <row r="14" customFormat="false" ht="16.5" hidden="false" customHeight="false" outlineLevel="0" collapsed="false">
      <c r="B14" s="5"/>
      <c r="C14" s="14" t="n">
        <v>3</v>
      </c>
      <c r="D14" s="15" t="s">
        <v>12</v>
      </c>
      <c r="E14" s="16" t="n">
        <v>25</v>
      </c>
      <c r="F14" s="17" t="n">
        <v>15</v>
      </c>
      <c r="H14" s="0"/>
    </row>
    <row r="15" customFormat="false" ht="15.75" hidden="false" customHeight="false" outlineLevel="0" collapsed="false">
      <c r="B15" s="5"/>
      <c r="C15" s="18" t="n">
        <v>4</v>
      </c>
      <c r="D15" s="19" t="s">
        <v>13</v>
      </c>
      <c r="E15" s="20" t="n">
        <v>35</v>
      </c>
      <c r="F15" s="0"/>
      <c r="H15" s="0"/>
    </row>
    <row r="16" customFormat="false" ht="15.75" hidden="false" customHeight="false" outlineLevel="0" collapsed="false">
      <c r="B16" s="5"/>
      <c r="C16" s="14" t="n">
        <v>5</v>
      </c>
      <c r="D16" s="15" t="s">
        <v>14</v>
      </c>
      <c r="E16" s="16" t="n">
        <v>45</v>
      </c>
      <c r="F16" s="0"/>
      <c r="H16" s="0"/>
    </row>
    <row r="17" customFormat="false" ht="12.95" hidden="false" customHeight="true" outlineLevel="0" collapsed="false">
      <c r="B17" s="5"/>
      <c r="C17" s="3"/>
      <c r="D17" s="3"/>
      <c r="E17" s="5"/>
      <c r="F17" s="0"/>
      <c r="H17" s="21"/>
    </row>
    <row r="18" customFormat="false" ht="15.75" hidden="false" customHeight="false" outlineLevel="0" collapsed="false">
      <c r="B18" s="5" t="n">
        <v>2</v>
      </c>
      <c r="C18" s="13" t="s">
        <v>15</v>
      </c>
      <c r="D18" s="3"/>
      <c r="E18" s="5"/>
      <c r="F18" s="0"/>
    </row>
    <row r="19" customFormat="false" ht="15.75" hidden="false" customHeight="false" outlineLevel="0" collapsed="false">
      <c r="B19" s="4"/>
      <c r="C19" s="14" t="n">
        <v>1</v>
      </c>
      <c r="D19" s="15" t="s">
        <v>16</v>
      </c>
      <c r="E19" s="16" t="n">
        <v>5</v>
      </c>
      <c r="F19" s="0"/>
    </row>
    <row r="20" customFormat="false" ht="15.75" hidden="false" customHeight="false" outlineLevel="0" collapsed="false">
      <c r="B20" s="4"/>
      <c r="C20" s="4" t="n">
        <v>2</v>
      </c>
      <c r="D20" s="3" t="s">
        <v>17</v>
      </c>
      <c r="E20" s="5" t="n">
        <v>10</v>
      </c>
      <c r="F20" s="0"/>
    </row>
    <row r="21" customFormat="false" ht="16.5" hidden="false" customHeight="false" outlineLevel="0" collapsed="false">
      <c r="B21" s="4"/>
      <c r="C21" s="14" t="n">
        <v>3</v>
      </c>
      <c r="D21" s="15" t="s">
        <v>18</v>
      </c>
      <c r="E21" s="16" t="n">
        <v>15</v>
      </c>
      <c r="F21" s="0"/>
    </row>
    <row r="22" customFormat="false" ht="16.5" hidden="false" customHeight="false" outlineLevel="0" collapsed="false">
      <c r="B22" s="4"/>
      <c r="C22" s="4" t="n">
        <v>4</v>
      </c>
      <c r="D22" s="3" t="s">
        <v>19</v>
      </c>
      <c r="E22" s="5" t="n">
        <v>25</v>
      </c>
      <c r="F22" s="17" t="n">
        <v>10</v>
      </c>
    </row>
    <row r="23" customFormat="false" ht="15.75" hidden="false" customHeight="false" outlineLevel="0" collapsed="false">
      <c r="B23" s="4"/>
      <c r="C23" s="14" t="n">
        <v>5</v>
      </c>
      <c r="D23" s="15" t="s">
        <v>20</v>
      </c>
      <c r="E23" s="22" t="n">
        <v>35</v>
      </c>
      <c r="F23" s="0"/>
    </row>
    <row r="24" customFormat="false" ht="15.75" hidden="false" customHeight="false" outlineLevel="0" collapsed="false">
      <c r="B24" s="4"/>
      <c r="C24" s="4" t="n">
        <v>6</v>
      </c>
      <c r="D24" s="3" t="s">
        <v>21</v>
      </c>
      <c r="E24" s="5" t="n">
        <v>45</v>
      </c>
      <c r="F24" s="0"/>
    </row>
    <row r="25" customFormat="false" ht="15.75" hidden="false" customHeight="false" outlineLevel="0" collapsed="false">
      <c r="B25" s="4"/>
      <c r="C25" s="14" t="n">
        <v>7</v>
      </c>
      <c r="D25" s="15" t="s">
        <v>22</v>
      </c>
      <c r="E25" s="22" t="n">
        <v>55</v>
      </c>
      <c r="F25" s="0"/>
    </row>
    <row r="26" customFormat="false" ht="15.75" hidden="false" customHeight="false" outlineLevel="0" collapsed="false">
      <c r="B26" s="4"/>
      <c r="C26" s="4" t="n">
        <v>8</v>
      </c>
      <c r="D26" s="3" t="s">
        <v>23</v>
      </c>
      <c r="E26" s="5" t="n">
        <v>65</v>
      </c>
      <c r="F26" s="0"/>
    </row>
    <row r="27" customFormat="false" ht="15.75" hidden="false" customHeight="false" outlineLevel="0" collapsed="false">
      <c r="B27" s="4"/>
      <c r="C27" s="4"/>
      <c r="D27" s="3"/>
      <c r="E27" s="5"/>
      <c r="F27" s="0"/>
    </row>
    <row r="28" customFormat="false" ht="15.75" hidden="false" customHeight="false" outlineLevel="0" collapsed="false">
      <c r="B28" s="5" t="n">
        <v>3</v>
      </c>
      <c r="C28" s="13" t="s">
        <v>24</v>
      </c>
      <c r="D28" s="3"/>
      <c r="E28" s="5"/>
      <c r="F28" s="0"/>
    </row>
    <row r="29" customFormat="false" ht="15.75" hidden="false" customHeight="false" outlineLevel="0" collapsed="false">
      <c r="B29" s="5"/>
      <c r="C29" s="14" t="n">
        <v>1</v>
      </c>
      <c r="D29" s="15" t="s">
        <v>25</v>
      </c>
      <c r="E29" s="16" t="n">
        <v>5</v>
      </c>
      <c r="F29" s="0"/>
    </row>
    <row r="30" customFormat="false" ht="16.5" hidden="false" customHeight="false" outlineLevel="0" collapsed="false">
      <c r="B30" s="5"/>
      <c r="C30" s="4" t="n">
        <v>2</v>
      </c>
      <c r="D30" s="3" t="s">
        <v>26</v>
      </c>
      <c r="E30" s="5" t="n">
        <v>10</v>
      </c>
      <c r="F30" s="0"/>
    </row>
    <row r="31" customFormat="false" ht="16.5" hidden="false" customHeight="false" outlineLevel="0" collapsed="false">
      <c r="B31" s="5"/>
      <c r="C31" s="14" t="n">
        <v>3</v>
      </c>
      <c r="D31" s="23" t="s">
        <v>27</v>
      </c>
      <c r="E31" s="22" t="n">
        <v>20</v>
      </c>
      <c r="F31" s="17" t="n">
        <v>5</v>
      </c>
    </row>
    <row r="32" customFormat="false" ht="15.75" hidden="false" customHeight="false" outlineLevel="0" collapsed="false">
      <c r="B32" s="5"/>
      <c r="C32" s="4" t="n">
        <v>4</v>
      </c>
      <c r="D32" s="3" t="s">
        <v>28</v>
      </c>
      <c r="E32" s="5" t="n">
        <v>30</v>
      </c>
      <c r="F32" s="0"/>
    </row>
    <row r="33" customFormat="false" ht="15.75" hidden="false" customHeight="false" outlineLevel="0" collapsed="false">
      <c r="B33" s="5"/>
      <c r="C33" s="14" t="n">
        <v>5</v>
      </c>
      <c r="D33" s="15" t="s">
        <v>29</v>
      </c>
      <c r="E33" s="16" t="n">
        <v>40</v>
      </c>
      <c r="F33" s="0"/>
    </row>
    <row r="34" customFormat="false" ht="15.75" hidden="false" customHeight="false" outlineLevel="0" collapsed="false">
      <c r="B34" s="5"/>
      <c r="C34" s="4"/>
      <c r="D34" s="3"/>
      <c r="E34" s="5"/>
      <c r="F34" s="0"/>
    </row>
    <row r="35" customFormat="false" ht="15.75" hidden="false" customHeight="true" outlineLevel="0" collapsed="false">
      <c r="B35" s="24"/>
      <c r="C35" s="25"/>
      <c r="D35" s="25"/>
      <c r="E35" s="26"/>
      <c r="F35" s="0"/>
    </row>
    <row r="36" customFormat="false" ht="12.95" hidden="false" customHeight="true" outlineLevel="0" collapsed="false">
      <c r="B36" s="4"/>
      <c r="C36" s="3"/>
      <c r="D36" s="3"/>
      <c r="E36" s="5"/>
      <c r="F36" s="0"/>
    </row>
    <row r="37" customFormat="false" ht="15.75" hidden="false" customHeight="false" outlineLevel="0" collapsed="false">
      <c r="B37" s="5" t="s">
        <v>30</v>
      </c>
      <c r="C37" s="27" t="s">
        <v>31</v>
      </c>
      <c r="D37" s="3"/>
      <c r="E37" s="4"/>
      <c r="F37" s="0"/>
    </row>
    <row r="38" customFormat="false" ht="12.95" hidden="false" customHeight="true" outlineLevel="0" collapsed="false">
      <c r="B38" s="3"/>
      <c r="C38" s="27"/>
      <c r="D38" s="3"/>
      <c r="E38" s="4"/>
      <c r="F38" s="0"/>
    </row>
    <row r="39" customFormat="false" ht="15.75" hidden="false" customHeight="false" outlineLevel="0" collapsed="false">
      <c r="B39" s="5" t="n">
        <v>4</v>
      </c>
      <c r="C39" s="13" t="s">
        <v>32</v>
      </c>
      <c r="D39" s="3"/>
      <c r="E39" s="5"/>
      <c r="F39" s="0"/>
    </row>
    <row r="40" customFormat="false" ht="15.75" hidden="false" customHeight="false" outlineLevel="0" collapsed="false">
      <c r="B40" s="5"/>
      <c r="C40" s="14" t="n">
        <v>1</v>
      </c>
      <c r="D40" s="28" t="s">
        <v>33</v>
      </c>
      <c r="E40" s="16" t="n">
        <v>0</v>
      </c>
      <c r="F40" s="0"/>
    </row>
    <row r="41" customFormat="false" ht="15.75" hidden="false" customHeight="false" outlineLevel="0" collapsed="false">
      <c r="B41" s="5"/>
      <c r="C41" s="4" t="n">
        <v>2</v>
      </c>
      <c r="D41" s="29" t="s">
        <v>34</v>
      </c>
      <c r="E41" s="5" t="n">
        <v>10</v>
      </c>
      <c r="F41" s="0"/>
    </row>
    <row r="42" customFormat="false" ht="16.5" hidden="false" customHeight="false" outlineLevel="0" collapsed="false">
      <c r="B42" s="5"/>
      <c r="C42" s="14" t="n">
        <v>3</v>
      </c>
      <c r="D42" s="28" t="s">
        <v>35</v>
      </c>
      <c r="E42" s="22" t="n">
        <v>20</v>
      </c>
      <c r="F42" s="0"/>
    </row>
    <row r="43" customFormat="false" ht="16.5" hidden="false" customHeight="false" outlineLevel="0" collapsed="false">
      <c r="B43" s="5"/>
      <c r="C43" s="4" t="n">
        <v>4</v>
      </c>
      <c r="D43" s="3" t="s">
        <v>36</v>
      </c>
      <c r="E43" s="5" t="n">
        <v>30</v>
      </c>
      <c r="F43" s="17" t="n">
        <v>10</v>
      </c>
    </row>
    <row r="44" customFormat="false" ht="15.75" hidden="false" customHeight="false" outlineLevel="0" collapsed="false">
      <c r="B44" s="5"/>
      <c r="C44" s="14" t="n">
        <v>5</v>
      </c>
      <c r="D44" s="15" t="s">
        <v>37</v>
      </c>
      <c r="E44" s="16" t="n">
        <v>40</v>
      </c>
      <c r="F44" s="0"/>
    </row>
    <row r="45" customFormat="false" ht="15.75" hidden="false" customHeight="false" outlineLevel="0" collapsed="false">
      <c r="B45" s="5"/>
      <c r="C45" s="4" t="n">
        <v>6</v>
      </c>
      <c r="D45" s="3" t="s">
        <v>38</v>
      </c>
      <c r="E45" s="5" t="n">
        <v>50</v>
      </c>
      <c r="F45" s="0"/>
    </row>
    <row r="46" customFormat="false" ht="15.75" hidden="false" customHeight="false" outlineLevel="0" collapsed="false">
      <c r="B46" s="5"/>
      <c r="C46" s="14" t="n">
        <v>7</v>
      </c>
      <c r="D46" s="15" t="s">
        <v>39</v>
      </c>
      <c r="E46" s="16" t="n">
        <v>60</v>
      </c>
      <c r="F46" s="0"/>
    </row>
    <row r="47" customFormat="false" ht="11.1" hidden="false" customHeight="true" outlineLevel="0" collapsed="false">
      <c r="B47" s="5"/>
      <c r="C47" s="3"/>
      <c r="D47" s="3"/>
      <c r="E47" s="5"/>
      <c r="F47" s="0"/>
    </row>
    <row r="48" customFormat="false" ht="12.75" hidden="false" customHeight="true" outlineLevel="0" collapsed="false">
      <c r="B48" s="5" t="n">
        <v>5</v>
      </c>
      <c r="C48" s="13" t="s">
        <v>40</v>
      </c>
      <c r="D48" s="3"/>
      <c r="E48" s="5"/>
      <c r="F48" s="0"/>
    </row>
    <row r="49" customFormat="false" ht="12.75" hidden="false" customHeight="true" outlineLevel="0" collapsed="false">
      <c r="B49" s="4"/>
      <c r="C49" s="14" t="n">
        <v>1</v>
      </c>
      <c r="D49" s="15" t="s">
        <v>41</v>
      </c>
      <c r="E49" s="22" t="n">
        <v>0</v>
      </c>
      <c r="F49" s="0"/>
    </row>
    <row r="50" customFormat="false" ht="12.75" hidden="false" customHeight="true" outlineLevel="0" collapsed="false">
      <c r="B50" s="4"/>
      <c r="C50" s="4" t="n">
        <v>2</v>
      </c>
      <c r="D50" s="3" t="s">
        <v>42</v>
      </c>
      <c r="E50" s="5" t="n">
        <v>10</v>
      </c>
      <c r="F50" s="0"/>
    </row>
    <row r="51" customFormat="false" ht="12.75" hidden="false" customHeight="true" outlineLevel="0" collapsed="false">
      <c r="B51" s="4"/>
      <c r="C51" s="14" t="n">
        <v>3</v>
      </c>
      <c r="D51" s="15" t="s">
        <v>43</v>
      </c>
      <c r="E51" s="16" t="n">
        <v>20</v>
      </c>
      <c r="F51" s="17" t="n">
        <v>10</v>
      </c>
    </row>
    <row r="52" customFormat="false" ht="12.75" hidden="false" customHeight="true" outlineLevel="0" collapsed="false">
      <c r="B52" s="4"/>
      <c r="C52" s="4" t="n">
        <v>4</v>
      </c>
      <c r="D52" s="3" t="s">
        <v>44</v>
      </c>
      <c r="E52" s="5" t="n">
        <v>30</v>
      </c>
      <c r="F52" s="0"/>
    </row>
    <row r="53" customFormat="false" ht="12.95" hidden="false" customHeight="true" outlineLevel="0" collapsed="false">
      <c r="B53" s="5"/>
      <c r="C53" s="3"/>
      <c r="D53" s="3"/>
      <c r="E53" s="5"/>
      <c r="F53" s="0"/>
    </row>
    <row r="54" customFormat="false" ht="15.75" hidden="false" customHeight="false" outlineLevel="0" collapsed="false">
      <c r="B54" s="5" t="n">
        <v>6</v>
      </c>
      <c r="C54" s="13" t="s">
        <v>45</v>
      </c>
      <c r="D54" s="3"/>
      <c r="E54" s="5"/>
      <c r="F54" s="0"/>
    </row>
    <row r="55" customFormat="false" ht="12.75" hidden="false" customHeight="true" outlineLevel="0" collapsed="false">
      <c r="B55" s="4"/>
      <c r="C55" s="14" t="n">
        <v>1</v>
      </c>
      <c r="D55" s="15" t="s">
        <v>46</v>
      </c>
      <c r="E55" s="16" t="n">
        <v>0</v>
      </c>
      <c r="F55" s="0"/>
    </row>
    <row r="56" customFormat="false" ht="16.5" hidden="false" customHeight="false" outlineLevel="0" collapsed="false">
      <c r="B56" s="4"/>
      <c r="C56" s="4" t="n">
        <v>2</v>
      </c>
      <c r="D56" s="3" t="s">
        <v>47</v>
      </c>
      <c r="E56" s="5" t="n">
        <v>20</v>
      </c>
      <c r="F56" s="17" t="n">
        <v>0</v>
      </c>
    </row>
    <row r="57" customFormat="false" ht="15.75" hidden="false" customHeight="false" outlineLevel="0" collapsed="false">
      <c r="B57" s="4"/>
      <c r="C57" s="14" t="n">
        <v>3</v>
      </c>
      <c r="D57" s="15" t="s">
        <v>48</v>
      </c>
      <c r="E57" s="22" t="n">
        <v>40</v>
      </c>
      <c r="F57" s="0"/>
    </row>
    <row r="58" customFormat="false" ht="13.15" hidden="false" customHeight="true" outlineLevel="0" collapsed="false">
      <c r="B58" s="4"/>
      <c r="C58" s="4" t="n">
        <v>4</v>
      </c>
      <c r="D58" s="3" t="s">
        <v>49</v>
      </c>
      <c r="E58" s="5" t="n">
        <v>60</v>
      </c>
      <c r="F58" s="0"/>
    </row>
    <row r="59" customFormat="false" ht="13.15" hidden="false" customHeight="true" outlineLevel="0" collapsed="false">
      <c r="B59" s="4"/>
      <c r="C59" s="4"/>
      <c r="D59" s="3"/>
      <c r="E59" s="5"/>
      <c r="F59" s="0"/>
    </row>
    <row r="60" customFormat="false" ht="15.75" hidden="false" customHeight="false" outlineLevel="0" collapsed="false">
      <c r="B60" s="5" t="n">
        <v>7</v>
      </c>
      <c r="C60" s="13" t="s">
        <v>50</v>
      </c>
      <c r="D60" s="3"/>
      <c r="E60" s="5"/>
      <c r="F60" s="0"/>
    </row>
    <row r="61" customFormat="false" ht="15.75" hidden="false" customHeight="false" outlineLevel="0" collapsed="false">
      <c r="B61" s="5"/>
      <c r="C61" s="14" t="n">
        <v>1</v>
      </c>
      <c r="D61" s="15" t="s">
        <v>46</v>
      </c>
      <c r="E61" s="16" t="n">
        <v>1</v>
      </c>
      <c r="F61" s="0"/>
    </row>
    <row r="62" customFormat="false" ht="16.5" hidden="false" customHeight="false" outlineLevel="0" collapsed="false">
      <c r="B62" s="5"/>
      <c r="C62" s="4" t="n">
        <v>2</v>
      </c>
      <c r="D62" s="3" t="s">
        <v>51</v>
      </c>
      <c r="E62" s="5" t="n">
        <v>15</v>
      </c>
      <c r="F62" s="0"/>
    </row>
    <row r="63" customFormat="false" ht="16.5" hidden="false" customHeight="false" outlineLevel="0" collapsed="false">
      <c r="B63" s="5"/>
      <c r="C63" s="14" t="n">
        <v>3</v>
      </c>
      <c r="D63" s="15" t="s">
        <v>52</v>
      </c>
      <c r="E63" s="22" t="n">
        <v>30</v>
      </c>
      <c r="F63" s="17" t="n">
        <v>1</v>
      </c>
    </row>
    <row r="64" customFormat="false" ht="15.75" hidden="false" customHeight="false" outlineLevel="0" collapsed="false">
      <c r="B64" s="5"/>
      <c r="C64" s="4" t="n">
        <v>4</v>
      </c>
      <c r="D64" s="3" t="s">
        <v>53</v>
      </c>
      <c r="E64" s="5" t="n">
        <v>45</v>
      </c>
      <c r="F64" s="0"/>
    </row>
    <row r="65" customFormat="false" ht="15.75" hidden="false" customHeight="false" outlineLevel="0" collapsed="false">
      <c r="B65" s="5"/>
      <c r="C65" s="14" t="n">
        <v>5</v>
      </c>
      <c r="D65" s="15" t="s">
        <v>54</v>
      </c>
      <c r="E65" s="16" t="n">
        <v>60</v>
      </c>
      <c r="F65" s="0"/>
    </row>
    <row r="66" customFormat="false" ht="11.1" hidden="false" customHeight="true" outlineLevel="0" collapsed="false">
      <c r="B66" s="4"/>
      <c r="C66" s="3"/>
      <c r="D66" s="3"/>
      <c r="E66" s="5"/>
      <c r="F66" s="0"/>
    </row>
    <row r="67" customFormat="false" ht="15.75" hidden="false" customHeight="false" outlineLevel="0" collapsed="false">
      <c r="B67" s="5" t="s">
        <v>55</v>
      </c>
      <c r="C67" s="11" t="s">
        <v>56</v>
      </c>
      <c r="D67" s="3"/>
      <c r="E67" s="5"/>
      <c r="F67" s="0"/>
    </row>
    <row r="68" customFormat="false" ht="11.1" hidden="false" customHeight="true" outlineLevel="0" collapsed="false">
      <c r="B68" s="12"/>
      <c r="C68" s="11"/>
      <c r="D68" s="3"/>
      <c r="E68" s="5"/>
      <c r="F68" s="0"/>
    </row>
    <row r="69" customFormat="false" ht="15.75" hidden="false" customHeight="false" outlineLevel="0" collapsed="false">
      <c r="B69" s="5" t="n">
        <v>8</v>
      </c>
      <c r="C69" s="13" t="s">
        <v>57</v>
      </c>
      <c r="D69" s="3"/>
      <c r="E69" s="4"/>
      <c r="F69" s="0"/>
    </row>
    <row r="70" customFormat="false" ht="15.75" hidden="false" customHeight="false" outlineLevel="0" collapsed="false">
      <c r="B70" s="4"/>
      <c r="C70" s="14" t="n">
        <v>1</v>
      </c>
      <c r="D70" s="15" t="s">
        <v>58</v>
      </c>
      <c r="E70" s="16" t="n">
        <v>1</v>
      </c>
      <c r="F70" s="0"/>
    </row>
    <row r="71" customFormat="false" ht="15.75" hidden="false" customHeight="false" outlineLevel="0" collapsed="false">
      <c r="B71" s="4"/>
      <c r="C71" s="4" t="n">
        <v>2</v>
      </c>
      <c r="D71" s="3" t="s">
        <v>59</v>
      </c>
      <c r="E71" s="5" t="n">
        <v>10</v>
      </c>
      <c r="F71" s="0"/>
    </row>
    <row r="72" customFormat="false" ht="16.5" hidden="false" customHeight="false" outlineLevel="0" collapsed="false">
      <c r="B72" s="4"/>
      <c r="C72" s="14" t="n">
        <v>3</v>
      </c>
      <c r="D72" s="15" t="s">
        <v>60</v>
      </c>
      <c r="E72" s="16" t="n">
        <v>25</v>
      </c>
      <c r="F72" s="0"/>
    </row>
    <row r="73" customFormat="false" ht="16.5" hidden="false" customHeight="false" outlineLevel="0" collapsed="false">
      <c r="B73" s="4"/>
      <c r="C73" s="4" t="n">
        <v>4</v>
      </c>
      <c r="D73" s="3" t="s">
        <v>61</v>
      </c>
      <c r="E73" s="5" t="n">
        <v>45</v>
      </c>
      <c r="F73" s="17" t="n">
        <v>10</v>
      </c>
    </row>
    <row r="74" customFormat="false" ht="15.75" hidden="false" customHeight="false" outlineLevel="0" collapsed="false">
      <c r="B74" s="4"/>
      <c r="C74" s="14" t="n">
        <v>5</v>
      </c>
      <c r="D74" s="15" t="s">
        <v>62</v>
      </c>
      <c r="E74" s="22" t="n">
        <v>65</v>
      </c>
      <c r="F74" s="0"/>
    </row>
    <row r="75" customFormat="false" ht="15.75" hidden="false" customHeight="false" outlineLevel="0" collapsed="false">
      <c r="B75" s="4"/>
      <c r="C75" s="4" t="n">
        <v>6</v>
      </c>
      <c r="D75" s="3" t="s">
        <v>63</v>
      </c>
      <c r="E75" s="5" t="n">
        <v>90</v>
      </c>
      <c r="F75" s="0"/>
    </row>
    <row r="76" customFormat="false" ht="11.1" hidden="false" customHeight="true" outlineLevel="0" collapsed="false">
      <c r="B76" s="4"/>
      <c r="C76" s="3"/>
      <c r="D76" s="3"/>
      <c r="E76" s="5"/>
      <c r="F76" s="0"/>
    </row>
    <row r="77" customFormat="false" ht="15.75" hidden="false" customHeight="false" outlineLevel="0" collapsed="false">
      <c r="B77" s="5" t="n">
        <v>9</v>
      </c>
      <c r="C77" s="13" t="s">
        <v>64</v>
      </c>
      <c r="D77" s="3"/>
      <c r="E77" s="5"/>
      <c r="F77" s="0"/>
    </row>
    <row r="78" customFormat="false" ht="15.75" hidden="false" customHeight="false" outlineLevel="0" collapsed="false">
      <c r="B78" s="4"/>
      <c r="C78" s="14" t="n">
        <v>1</v>
      </c>
      <c r="D78" s="15" t="s">
        <v>65</v>
      </c>
      <c r="E78" s="16" t="n">
        <v>1</v>
      </c>
      <c r="F78" s="0"/>
    </row>
    <row r="79" customFormat="false" ht="15.75" hidden="false" customHeight="false" outlineLevel="0" collapsed="false">
      <c r="B79" s="4"/>
      <c r="C79" s="4" t="n">
        <v>2</v>
      </c>
      <c r="D79" s="3" t="s">
        <v>66</v>
      </c>
      <c r="E79" s="5" t="n">
        <v>10</v>
      </c>
      <c r="F79" s="0"/>
    </row>
    <row r="80" customFormat="false" ht="16.5" hidden="false" customHeight="false" outlineLevel="0" collapsed="false">
      <c r="B80" s="4"/>
      <c r="C80" s="14" t="n">
        <v>3</v>
      </c>
      <c r="D80" s="15" t="s">
        <v>67</v>
      </c>
      <c r="E80" s="16" t="n">
        <v>25</v>
      </c>
      <c r="F80" s="0"/>
    </row>
    <row r="81" customFormat="false" ht="16.5" hidden="false" customHeight="false" outlineLevel="0" collapsed="false">
      <c r="B81" s="4"/>
      <c r="C81" s="4" t="n">
        <v>4</v>
      </c>
      <c r="D81" s="3" t="s">
        <v>68</v>
      </c>
      <c r="E81" s="20" t="n">
        <v>45</v>
      </c>
      <c r="F81" s="17" t="n">
        <v>10</v>
      </c>
    </row>
    <row r="82" customFormat="false" ht="15.75" hidden="false" customHeight="false" outlineLevel="0" collapsed="false">
      <c r="B82" s="4"/>
      <c r="C82" s="14" t="n">
        <v>5</v>
      </c>
      <c r="D82" s="15" t="s">
        <v>69</v>
      </c>
      <c r="E82" s="16" t="n">
        <v>70</v>
      </c>
      <c r="F82" s="0"/>
    </row>
    <row r="83" customFormat="false" ht="15.75" hidden="false" customHeight="false" outlineLevel="0" collapsed="false">
      <c r="B83" s="4"/>
      <c r="C83" s="4" t="n">
        <v>6</v>
      </c>
      <c r="D83" s="3" t="s">
        <v>70</v>
      </c>
      <c r="E83" s="5" t="n">
        <v>100</v>
      </c>
      <c r="F83" s="0"/>
    </row>
    <row r="84" customFormat="false" ht="11.1" hidden="false" customHeight="true" outlineLevel="0" collapsed="false">
      <c r="B84" s="4"/>
      <c r="C84" s="3"/>
      <c r="D84" s="3"/>
      <c r="E84" s="5"/>
      <c r="F84" s="0"/>
    </row>
    <row r="85" customFormat="false" ht="15.75" hidden="false" customHeight="false" outlineLevel="0" collapsed="false">
      <c r="B85" s="5" t="n">
        <v>10</v>
      </c>
      <c r="C85" s="13" t="s">
        <v>71</v>
      </c>
      <c r="D85" s="3"/>
      <c r="E85" s="5"/>
      <c r="F85" s="0"/>
    </row>
    <row r="86" customFormat="false" ht="15.75" hidden="false" customHeight="false" outlineLevel="0" collapsed="false">
      <c r="B86" s="4"/>
      <c r="C86" s="14" t="n">
        <v>1</v>
      </c>
      <c r="D86" s="15" t="s">
        <v>72</v>
      </c>
      <c r="E86" s="16" t="n">
        <v>1</v>
      </c>
      <c r="F86" s="0"/>
    </row>
    <row r="87" customFormat="false" ht="15.75" hidden="false" customHeight="false" outlineLevel="0" collapsed="false">
      <c r="B87" s="4"/>
      <c r="C87" s="4" t="n">
        <v>2</v>
      </c>
      <c r="D87" s="3" t="s">
        <v>73</v>
      </c>
      <c r="E87" s="5" t="n">
        <v>10</v>
      </c>
      <c r="F87" s="0"/>
    </row>
    <row r="88" customFormat="false" ht="15.75" hidden="false" customHeight="false" outlineLevel="0" collapsed="false">
      <c r="B88" s="4"/>
      <c r="C88" s="14" t="n">
        <v>3</v>
      </c>
      <c r="D88" s="15" t="s">
        <v>74</v>
      </c>
      <c r="E88" s="16" t="n">
        <v>20</v>
      </c>
      <c r="F88" s="0"/>
    </row>
    <row r="89" customFormat="false" ht="16.5" hidden="false" customHeight="false" outlineLevel="0" collapsed="false">
      <c r="B89" s="4"/>
      <c r="C89" s="4" t="n">
        <v>4</v>
      </c>
      <c r="D89" s="3" t="s">
        <v>75</v>
      </c>
      <c r="E89" s="20" t="n">
        <v>30</v>
      </c>
      <c r="F89" s="0"/>
    </row>
    <row r="90" customFormat="false" ht="16.5" hidden="false" customHeight="false" outlineLevel="0" collapsed="false">
      <c r="B90" s="4"/>
      <c r="C90" s="14" t="n">
        <v>5</v>
      </c>
      <c r="D90" s="15" t="s">
        <v>76</v>
      </c>
      <c r="E90" s="16" t="n">
        <v>40</v>
      </c>
      <c r="F90" s="17" t="n">
        <v>10</v>
      </c>
    </row>
    <row r="91" customFormat="false" ht="15.75" hidden="false" customHeight="false" outlineLevel="0" collapsed="false">
      <c r="B91" s="4"/>
      <c r="C91" s="4" t="n">
        <v>6</v>
      </c>
      <c r="D91" s="3" t="s">
        <v>77</v>
      </c>
      <c r="E91" s="5" t="n">
        <v>55</v>
      </c>
      <c r="F91" s="0"/>
    </row>
    <row r="92" customFormat="false" ht="15.75" hidden="false" customHeight="false" outlineLevel="0" collapsed="false">
      <c r="B92" s="4"/>
      <c r="C92" s="14" t="n">
        <v>7</v>
      </c>
      <c r="D92" s="15" t="s">
        <v>78</v>
      </c>
      <c r="E92" s="16" t="n">
        <v>70</v>
      </c>
      <c r="F92" s="0"/>
    </row>
    <row r="93" customFormat="false" ht="15.75" hidden="false" customHeight="false" outlineLevel="0" collapsed="false">
      <c r="B93" s="4"/>
      <c r="C93" s="4" t="n">
        <v>8</v>
      </c>
      <c r="D93" s="3" t="s">
        <v>79</v>
      </c>
      <c r="E93" s="5" t="n">
        <v>90</v>
      </c>
      <c r="F93" s="0"/>
    </row>
    <row r="94" customFormat="false" ht="11.1" hidden="false" customHeight="true" outlineLevel="0" collapsed="false">
      <c r="B94" s="4"/>
      <c r="C94" s="3"/>
      <c r="D94" s="3"/>
      <c r="E94" s="5"/>
      <c r="F94" s="0"/>
    </row>
    <row r="95" customFormat="false" ht="15.75" hidden="false" customHeight="false" outlineLevel="0" collapsed="false">
      <c r="B95" s="5" t="n">
        <v>11</v>
      </c>
      <c r="C95" s="13" t="s">
        <v>80</v>
      </c>
      <c r="D95" s="3"/>
      <c r="E95" s="5"/>
      <c r="F95" s="0"/>
    </row>
    <row r="96" customFormat="false" ht="15.75" hidden="false" customHeight="false" outlineLevel="0" collapsed="false">
      <c r="B96" s="4"/>
      <c r="C96" s="14" t="n">
        <v>1</v>
      </c>
      <c r="D96" s="15" t="s">
        <v>81</v>
      </c>
      <c r="E96" s="16" t="n">
        <v>1</v>
      </c>
      <c r="F96" s="0"/>
    </row>
    <row r="97" customFormat="false" ht="16.5" hidden="false" customHeight="false" outlineLevel="0" collapsed="false">
      <c r="B97" s="4"/>
      <c r="C97" s="4" t="n">
        <v>2</v>
      </c>
      <c r="D97" s="3" t="s">
        <v>82</v>
      </c>
      <c r="E97" s="5" t="n">
        <v>5</v>
      </c>
      <c r="F97" s="0"/>
    </row>
    <row r="98" customFormat="false" ht="16.5" hidden="false" customHeight="false" outlineLevel="0" collapsed="false">
      <c r="B98" s="4"/>
      <c r="C98" s="14" t="n">
        <v>3</v>
      </c>
      <c r="D98" s="15" t="s">
        <v>83</v>
      </c>
      <c r="E98" s="22" t="n">
        <v>15</v>
      </c>
      <c r="F98" s="17" t="n">
        <v>1</v>
      </c>
    </row>
    <row r="99" customFormat="false" ht="15.75" hidden="false" customHeight="false" outlineLevel="0" collapsed="false">
      <c r="B99" s="4"/>
      <c r="C99" s="4" t="n">
        <v>4</v>
      </c>
      <c r="D99" s="3" t="s">
        <v>84</v>
      </c>
      <c r="E99" s="5" t="n">
        <v>30</v>
      </c>
      <c r="F99" s="0"/>
    </row>
    <row r="100" customFormat="false" ht="15.75" hidden="false" customHeight="false" outlineLevel="0" collapsed="false">
      <c r="B100" s="4"/>
      <c r="C100" s="14" t="n">
        <v>5</v>
      </c>
      <c r="D100" s="15" t="s">
        <v>85</v>
      </c>
      <c r="E100" s="16" t="n">
        <v>50</v>
      </c>
      <c r="F100" s="0"/>
    </row>
    <row r="101" customFormat="false" ht="15.75" hidden="false" customHeight="false" outlineLevel="0" collapsed="false">
      <c r="B101" s="4"/>
      <c r="C101" s="4" t="n">
        <v>6</v>
      </c>
      <c r="D101" s="3" t="s">
        <v>86</v>
      </c>
      <c r="E101" s="5" t="n">
        <v>80</v>
      </c>
      <c r="F101" s="0"/>
    </row>
    <row r="102" customFormat="false" ht="11.1" hidden="false" customHeight="true" outlineLevel="0" collapsed="false">
      <c r="B102" s="4"/>
      <c r="C102" s="3"/>
      <c r="D102" s="3"/>
      <c r="E102" s="5"/>
      <c r="F102" s="0"/>
    </row>
    <row r="103" customFormat="false" ht="15.75" hidden="false" customHeight="false" outlineLevel="0" collapsed="false">
      <c r="B103" s="5" t="n">
        <v>12</v>
      </c>
      <c r="C103" s="13" t="s">
        <v>87</v>
      </c>
      <c r="D103" s="3"/>
      <c r="E103" s="5"/>
      <c r="F103" s="0"/>
    </row>
    <row r="104" customFormat="false" ht="15.75" hidden="false" customHeight="false" outlineLevel="0" collapsed="false">
      <c r="B104" s="4"/>
      <c r="C104" s="14" t="n">
        <v>1</v>
      </c>
      <c r="D104" s="15" t="s">
        <v>88</v>
      </c>
      <c r="E104" s="16" t="n">
        <v>0</v>
      </c>
      <c r="F104" s="0"/>
    </row>
    <row r="105" customFormat="false" ht="15.75" hidden="false" customHeight="false" outlineLevel="0" collapsed="false">
      <c r="B105" s="4"/>
      <c r="C105" s="4" t="n">
        <v>2</v>
      </c>
      <c r="D105" s="3" t="s">
        <v>89</v>
      </c>
      <c r="E105" s="5" t="n">
        <v>1</v>
      </c>
      <c r="F105" s="0"/>
    </row>
    <row r="106" customFormat="false" ht="15.75" hidden="false" customHeight="false" outlineLevel="0" collapsed="false">
      <c r="B106" s="4"/>
      <c r="C106" s="14" t="n">
        <v>3</v>
      </c>
      <c r="D106" s="15" t="s">
        <v>90</v>
      </c>
      <c r="E106" s="16" t="n">
        <v>5</v>
      </c>
      <c r="F106" s="0"/>
    </row>
    <row r="107" customFormat="false" ht="16.5" hidden="false" customHeight="false" outlineLevel="0" collapsed="false">
      <c r="B107" s="4"/>
      <c r="C107" s="4" t="n">
        <v>4</v>
      </c>
      <c r="D107" s="3" t="s">
        <v>91</v>
      </c>
      <c r="E107" s="5" t="n">
        <v>10</v>
      </c>
      <c r="F107" s="0"/>
    </row>
    <row r="108" customFormat="false" ht="16.5" hidden="false" customHeight="false" outlineLevel="0" collapsed="false">
      <c r="B108" s="4"/>
      <c r="C108" s="14" t="n">
        <v>5</v>
      </c>
      <c r="D108" s="15" t="s">
        <v>92</v>
      </c>
      <c r="E108" s="16" t="n">
        <v>20</v>
      </c>
      <c r="F108" s="17" t="n">
        <v>1</v>
      </c>
    </row>
    <row r="109" customFormat="false" ht="15.75" hidden="false" customHeight="false" outlineLevel="0" collapsed="false">
      <c r="B109" s="4"/>
      <c r="C109" s="4" t="n">
        <v>6</v>
      </c>
      <c r="D109" s="3" t="s">
        <v>93</v>
      </c>
      <c r="E109" s="5" t="n">
        <v>35</v>
      </c>
      <c r="F109" s="0"/>
    </row>
    <row r="110" customFormat="false" ht="15.75" hidden="false" customHeight="false" outlineLevel="0" collapsed="false">
      <c r="B110" s="4"/>
      <c r="C110" s="14" t="n">
        <v>7</v>
      </c>
      <c r="D110" s="15" t="s">
        <v>94</v>
      </c>
      <c r="E110" s="16" t="n">
        <v>55</v>
      </c>
      <c r="F110" s="0"/>
    </row>
    <row r="111" customFormat="false" ht="15.75" hidden="false" customHeight="false" outlineLevel="0" collapsed="false">
      <c r="B111" s="4"/>
      <c r="C111" s="4" t="n">
        <v>8</v>
      </c>
      <c r="D111" s="3" t="s">
        <v>95</v>
      </c>
      <c r="E111" s="5" t="n">
        <v>80</v>
      </c>
      <c r="F111" s="0"/>
    </row>
    <row r="112" customFormat="false" ht="15.75" hidden="false" customHeight="false" outlineLevel="0" collapsed="false">
      <c r="B112" s="4"/>
      <c r="C112" s="14" t="n">
        <v>9</v>
      </c>
      <c r="D112" s="15" t="s">
        <v>96</v>
      </c>
      <c r="E112" s="16" t="n">
        <v>100</v>
      </c>
      <c r="F112" s="0"/>
    </row>
    <row r="113" customFormat="false" ht="15.75" hidden="false" customHeight="false" outlineLevel="0" collapsed="false">
      <c r="B113" s="4"/>
      <c r="C113" s="4" t="n">
        <v>10</v>
      </c>
      <c r="D113" s="3" t="s">
        <v>97</v>
      </c>
      <c r="E113" s="5" t="n">
        <v>130</v>
      </c>
      <c r="F113" s="0"/>
    </row>
    <row r="114" customFormat="false" ht="0.75" hidden="false" customHeight="true" outlineLevel="0" collapsed="false">
      <c r="B114" s="30"/>
      <c r="C114" s="31"/>
      <c r="D114" s="31"/>
      <c r="E114" s="32"/>
      <c r="F114" s="0"/>
    </row>
    <row r="115" customFormat="false" ht="9" hidden="false" customHeight="true" outlineLevel="0" collapsed="false">
      <c r="B115" s="0"/>
      <c r="C115" s="0"/>
      <c r="D115" s="0"/>
      <c r="E115" s="0"/>
      <c r="F115" s="0"/>
    </row>
    <row r="116" customFormat="false" ht="15.75" hidden="false" customHeight="false" outlineLevel="0" collapsed="false">
      <c r="B116" s="5" t="s">
        <v>98</v>
      </c>
      <c r="C116" s="11" t="s">
        <v>99</v>
      </c>
      <c r="D116" s="3"/>
      <c r="E116" s="5"/>
      <c r="F116" s="0"/>
    </row>
    <row r="117" customFormat="false" ht="12.95" hidden="false" customHeight="true" outlineLevel="0" collapsed="false">
      <c r="B117" s="4"/>
      <c r="C117" s="4"/>
      <c r="D117" s="3"/>
      <c r="E117" s="5"/>
      <c r="F117" s="0"/>
    </row>
    <row r="118" customFormat="false" ht="15.75" hidden="false" customHeight="false" outlineLevel="0" collapsed="false">
      <c r="B118" s="33" t="n">
        <v>13</v>
      </c>
      <c r="C118" s="10" t="s">
        <v>100</v>
      </c>
      <c r="D118" s="0"/>
      <c r="E118" s="0"/>
      <c r="F118" s="0"/>
    </row>
    <row r="119" customFormat="false" ht="15.75" hidden="false" customHeight="false" outlineLevel="0" collapsed="false">
      <c r="B119" s="0"/>
      <c r="C119" s="14" t="n">
        <v>1</v>
      </c>
      <c r="D119" s="15" t="s">
        <v>101</v>
      </c>
      <c r="E119" s="16" t="n">
        <v>1</v>
      </c>
      <c r="F119" s="0"/>
    </row>
    <row r="120" customFormat="false" ht="15.75" hidden="false" customHeight="false" outlineLevel="0" collapsed="false">
      <c r="B120" s="0"/>
      <c r="C120" s="18" t="n">
        <v>2</v>
      </c>
      <c r="D120" s="19" t="s">
        <v>102</v>
      </c>
      <c r="E120" s="5" t="n">
        <v>2</v>
      </c>
      <c r="F120" s="0"/>
    </row>
    <row r="121" customFormat="false" ht="15.75" hidden="false" customHeight="false" outlineLevel="0" collapsed="false">
      <c r="B121" s="0"/>
      <c r="C121" s="14" t="n">
        <v>3</v>
      </c>
      <c r="D121" s="15" t="s">
        <v>103</v>
      </c>
      <c r="E121" s="16" t="n">
        <v>3</v>
      </c>
      <c r="F121" s="0"/>
    </row>
    <row r="122" customFormat="false" ht="15.75" hidden="false" customHeight="false" outlineLevel="0" collapsed="false">
      <c r="B122" s="0"/>
      <c r="C122" s="4" t="n">
        <v>4</v>
      </c>
      <c r="D122" s="3" t="s">
        <v>104</v>
      </c>
      <c r="E122" s="5" t="n">
        <v>6</v>
      </c>
      <c r="F122" s="0"/>
    </row>
    <row r="123" customFormat="false" ht="16.5" hidden="false" customHeight="false" outlineLevel="0" collapsed="false">
      <c r="B123" s="0"/>
      <c r="C123" s="14" t="n">
        <v>5</v>
      </c>
      <c r="D123" s="15" t="s">
        <v>105</v>
      </c>
      <c r="E123" s="16" t="n">
        <v>9</v>
      </c>
      <c r="F123" s="0"/>
    </row>
    <row r="124" customFormat="false" ht="16.5" hidden="false" customHeight="false" outlineLevel="0" collapsed="false">
      <c r="B124" s="0"/>
      <c r="C124" s="4" t="n">
        <v>6</v>
      </c>
      <c r="D124" s="3" t="s">
        <v>106</v>
      </c>
      <c r="E124" s="5" t="n">
        <v>12</v>
      </c>
      <c r="F124" s="17" t="n">
        <v>6</v>
      </c>
    </row>
    <row r="125" customFormat="false" ht="15.75" hidden="false" customHeight="false" outlineLevel="0" collapsed="false">
      <c r="B125" s="0"/>
      <c r="C125" s="14" t="n">
        <v>7</v>
      </c>
      <c r="D125" s="15" t="s">
        <v>107</v>
      </c>
      <c r="E125" s="16" t="n">
        <v>15</v>
      </c>
      <c r="F125" s="0"/>
    </row>
    <row r="126" customFormat="false" ht="15.75" hidden="false" customHeight="false" outlineLevel="0" collapsed="false">
      <c r="B126" s="0"/>
      <c r="C126" s="4" t="n">
        <v>8</v>
      </c>
      <c r="D126" s="3" t="s">
        <v>108</v>
      </c>
      <c r="E126" s="5" t="n">
        <v>18</v>
      </c>
      <c r="F126" s="0"/>
    </row>
    <row r="127" customFormat="false" ht="15.75" hidden="false" customHeight="false" outlineLevel="0" collapsed="false">
      <c r="B127" s="0"/>
      <c r="C127" s="14" t="n">
        <v>9</v>
      </c>
      <c r="D127" s="15" t="s">
        <v>109</v>
      </c>
      <c r="E127" s="16" t="n">
        <v>21</v>
      </c>
      <c r="F127" s="0"/>
    </row>
    <row r="128" customFormat="false" ht="15.75" hidden="false" customHeight="false" outlineLevel="0" collapsed="false">
      <c r="B128" s="0"/>
      <c r="C128" s="4" t="n">
        <v>10</v>
      </c>
      <c r="D128" s="3" t="s">
        <v>110</v>
      </c>
      <c r="E128" s="5" t="n">
        <v>24</v>
      </c>
      <c r="F128" s="0"/>
    </row>
    <row r="129" customFormat="false" ht="15.75" hidden="false" customHeight="false" outlineLevel="0" collapsed="false">
      <c r="B129" s="0"/>
      <c r="C129" s="14" t="n">
        <v>11</v>
      </c>
      <c r="D129" s="15" t="s">
        <v>111</v>
      </c>
      <c r="E129" s="16" t="n">
        <v>27</v>
      </c>
      <c r="F129" s="0"/>
    </row>
    <row r="130" customFormat="false" ht="15.75" hidden="false" customHeight="false" outlineLevel="0" collapsed="false">
      <c r="B130" s="0"/>
      <c r="C130" s="4" t="n">
        <v>12</v>
      </c>
      <c r="D130" s="3" t="s">
        <v>112</v>
      </c>
      <c r="E130" s="5" t="n">
        <v>30</v>
      </c>
      <c r="F130" s="0"/>
    </row>
    <row r="131" customFormat="false" ht="12.95" hidden="false" customHeight="true" outlineLevel="0" collapsed="false">
      <c r="B131" s="0"/>
      <c r="C131" s="0"/>
      <c r="D131" s="0"/>
      <c r="E131" s="0"/>
      <c r="F131" s="0"/>
    </row>
    <row r="132" customFormat="false" ht="15.75" hidden="false" customHeight="false" outlineLevel="0" collapsed="false">
      <c r="B132" s="33" t="n">
        <v>14</v>
      </c>
      <c r="C132" s="10" t="s">
        <v>113</v>
      </c>
      <c r="D132" s="0"/>
      <c r="E132" s="0"/>
      <c r="F132" s="0"/>
    </row>
    <row r="133" customFormat="false" ht="15.75" hidden="false" customHeight="false" outlineLevel="0" collapsed="false">
      <c r="B133" s="0"/>
      <c r="C133" s="14" t="n">
        <v>1</v>
      </c>
      <c r="D133" s="15" t="s">
        <v>114</v>
      </c>
      <c r="E133" s="22" t="n">
        <v>5</v>
      </c>
      <c r="F133" s="0"/>
    </row>
    <row r="134" customFormat="false" ht="15.75" hidden="false" customHeight="false" outlineLevel="0" collapsed="false">
      <c r="B134" s="0"/>
      <c r="C134" s="4" t="n">
        <v>2</v>
      </c>
      <c r="D134" s="3" t="s">
        <v>115</v>
      </c>
      <c r="E134" s="5" t="n">
        <v>10</v>
      </c>
      <c r="F134" s="0"/>
    </row>
    <row r="135" customFormat="false" ht="15.75" hidden="false" customHeight="false" outlineLevel="0" collapsed="false">
      <c r="B135" s="0"/>
      <c r="C135" s="14" t="n">
        <v>3</v>
      </c>
      <c r="D135" s="15" t="s">
        <v>116</v>
      </c>
      <c r="E135" s="16" t="n">
        <v>15</v>
      </c>
      <c r="F135" s="0"/>
    </row>
    <row r="136" customFormat="false" ht="15.75" hidden="false" customHeight="false" outlineLevel="0" collapsed="false">
      <c r="B136" s="0"/>
      <c r="C136" s="4" t="n">
        <v>4</v>
      </c>
      <c r="D136" s="3" t="s">
        <v>117</v>
      </c>
      <c r="E136" s="5" t="n">
        <v>20</v>
      </c>
      <c r="F136" s="0"/>
    </row>
    <row r="137" customFormat="false" ht="16.5" hidden="false" customHeight="false" outlineLevel="0" collapsed="false">
      <c r="B137" s="0"/>
      <c r="C137" s="14" t="n">
        <v>5</v>
      </c>
      <c r="D137" s="15" t="s">
        <v>118</v>
      </c>
      <c r="E137" s="16" t="n">
        <v>25</v>
      </c>
      <c r="F137" s="0"/>
    </row>
    <row r="138" customFormat="false" ht="16.5" hidden="false" customHeight="false" outlineLevel="0" collapsed="false">
      <c r="B138" s="0"/>
      <c r="C138" s="4" t="n">
        <v>6</v>
      </c>
      <c r="D138" s="3" t="s">
        <v>119</v>
      </c>
      <c r="E138" s="5" t="n">
        <v>30</v>
      </c>
      <c r="F138" s="17" t="n">
        <v>10</v>
      </c>
    </row>
    <row r="139" customFormat="false" ht="15.75" hidden="false" customHeight="false" outlineLevel="0" collapsed="false">
      <c r="B139" s="0"/>
      <c r="C139" s="14" t="n">
        <v>7</v>
      </c>
      <c r="D139" s="15" t="s">
        <v>120</v>
      </c>
      <c r="E139" s="16" t="n">
        <v>35</v>
      </c>
      <c r="F139" s="0"/>
    </row>
    <row r="140" customFormat="false" ht="15.75" hidden="false" customHeight="false" outlineLevel="0" collapsed="false">
      <c r="B140" s="0"/>
      <c r="C140" s="4" t="n">
        <v>8</v>
      </c>
      <c r="D140" s="3" t="s">
        <v>121</v>
      </c>
      <c r="E140" s="5" t="n">
        <v>40</v>
      </c>
      <c r="F140" s="0"/>
    </row>
    <row r="141" customFormat="false" ht="15.75" hidden="false" customHeight="false" outlineLevel="0" collapsed="false">
      <c r="B141" s="0"/>
      <c r="C141" s="14" t="n">
        <v>9</v>
      </c>
      <c r="D141" s="15" t="s">
        <v>122</v>
      </c>
      <c r="E141" s="16" t="n">
        <v>45</v>
      </c>
      <c r="F141" s="0"/>
    </row>
    <row r="142" customFormat="false" ht="15.75" hidden="false" customHeight="false" outlineLevel="0" collapsed="false">
      <c r="B142" s="0"/>
      <c r="C142" s="18" t="n">
        <v>10</v>
      </c>
      <c r="D142" s="3" t="s">
        <v>123</v>
      </c>
      <c r="E142" s="5" t="n">
        <v>50</v>
      </c>
      <c r="F142" s="0"/>
    </row>
    <row r="143" customFormat="false" ht="15.75" hidden="false" customHeight="false" outlineLevel="0" collapsed="false">
      <c r="B143" s="0"/>
      <c r="C143" s="14" t="n">
        <v>11</v>
      </c>
      <c r="D143" s="15" t="s">
        <v>124</v>
      </c>
      <c r="E143" s="16" t="n">
        <v>60</v>
      </c>
      <c r="F143" s="0"/>
    </row>
    <row r="144" customFormat="false" ht="15.75" hidden="false" customHeight="false" outlineLevel="0" collapsed="false">
      <c r="B144" s="0"/>
      <c r="C144" s="4" t="n">
        <v>12</v>
      </c>
      <c r="D144" s="3" t="s">
        <v>125</v>
      </c>
      <c r="E144" s="5" t="n">
        <v>70</v>
      </c>
      <c r="F144" s="0"/>
    </row>
    <row r="145" customFormat="false" ht="15.75" hidden="false" customHeight="false" outlineLevel="0" collapsed="false">
      <c r="B145" s="0"/>
      <c r="C145" s="4"/>
      <c r="D145" s="3"/>
      <c r="E145" s="5"/>
      <c r="F145" s="0"/>
    </row>
    <row r="146" customFormat="false" ht="15.75" hidden="false" customHeight="false" outlineLevel="0" collapsed="false">
      <c r="B146" s="5" t="n">
        <v>15</v>
      </c>
      <c r="C146" s="13" t="s">
        <v>126</v>
      </c>
      <c r="D146" s="3"/>
      <c r="E146" s="5"/>
      <c r="F146" s="0"/>
    </row>
    <row r="147" customFormat="false" ht="15.75" hidden="false" customHeight="false" outlineLevel="0" collapsed="false">
      <c r="B147" s="5"/>
      <c r="C147" s="14" t="n">
        <v>1</v>
      </c>
      <c r="D147" s="15" t="s">
        <v>127</v>
      </c>
      <c r="E147" s="22" t="n">
        <v>0</v>
      </c>
      <c r="F147" s="0"/>
    </row>
    <row r="148" customFormat="false" ht="15.75" hidden="false" customHeight="false" outlineLevel="0" collapsed="false">
      <c r="B148" s="5"/>
      <c r="C148" s="4" t="n">
        <v>2</v>
      </c>
      <c r="D148" s="3" t="s">
        <v>128</v>
      </c>
      <c r="E148" s="5" t="n">
        <v>1</v>
      </c>
      <c r="F148" s="0"/>
    </row>
    <row r="149" customFormat="false" ht="15.75" hidden="false" customHeight="false" outlineLevel="0" collapsed="false">
      <c r="B149" s="5"/>
      <c r="C149" s="14" t="n">
        <v>3</v>
      </c>
      <c r="D149" s="15" t="s">
        <v>129</v>
      </c>
      <c r="E149" s="16" t="n">
        <v>2</v>
      </c>
      <c r="F149" s="0"/>
    </row>
    <row r="150" customFormat="false" ht="16.5" hidden="false" customHeight="false" outlineLevel="0" collapsed="false">
      <c r="B150" s="5"/>
      <c r="C150" s="4" t="n">
        <v>4</v>
      </c>
      <c r="D150" s="3" t="s">
        <v>130</v>
      </c>
      <c r="E150" s="5" t="n">
        <v>4</v>
      </c>
      <c r="F150" s="0"/>
    </row>
    <row r="151" customFormat="false" ht="16.5" hidden="false" customHeight="false" outlineLevel="0" collapsed="false">
      <c r="B151" s="5"/>
      <c r="C151" s="14" t="n">
        <v>5</v>
      </c>
      <c r="D151" s="15" t="s">
        <v>131</v>
      </c>
      <c r="E151" s="16" t="n">
        <v>6</v>
      </c>
      <c r="F151" s="17" t="n">
        <v>0</v>
      </c>
    </row>
    <row r="152" customFormat="false" ht="15.75" hidden="false" customHeight="false" outlineLevel="0" collapsed="false">
      <c r="B152" s="5"/>
      <c r="C152" s="4" t="n">
        <v>6</v>
      </c>
      <c r="D152" s="3" t="s">
        <v>132</v>
      </c>
      <c r="E152" s="5" t="n">
        <v>8</v>
      </c>
      <c r="F152" s="0"/>
    </row>
    <row r="153" customFormat="false" ht="15.75" hidden="false" customHeight="false" outlineLevel="0" collapsed="false">
      <c r="B153" s="5"/>
      <c r="C153" s="14" t="n">
        <v>7</v>
      </c>
      <c r="D153" s="15" t="s">
        <v>133</v>
      </c>
      <c r="E153" s="16" t="n">
        <v>10</v>
      </c>
      <c r="F153" s="0"/>
    </row>
    <row r="154" customFormat="false" ht="15.75" hidden="false" customHeight="false" outlineLevel="0" collapsed="false">
      <c r="B154" s="5"/>
      <c r="C154" s="4" t="n">
        <v>8</v>
      </c>
      <c r="D154" s="3" t="s">
        <v>134</v>
      </c>
      <c r="E154" s="5" t="n">
        <v>12</v>
      </c>
      <c r="F154" s="0"/>
    </row>
    <row r="155" customFormat="false" ht="15.75" hidden="false" customHeight="false" outlineLevel="0" collapsed="false">
      <c r="B155" s="34"/>
      <c r="C155" s="18" t="n">
        <v>9</v>
      </c>
      <c r="D155" s="15" t="s">
        <v>135</v>
      </c>
      <c r="E155" s="16" t="n">
        <v>15</v>
      </c>
      <c r="F155" s="0"/>
    </row>
    <row r="156" customFormat="false" ht="12.95" hidden="false" customHeight="true" outlineLevel="0" collapsed="false">
      <c r="B156" s="34"/>
      <c r="C156" s="19"/>
      <c r="D156" s="3"/>
      <c r="E156" s="5"/>
      <c r="F156" s="0"/>
    </row>
    <row r="157" customFormat="false" ht="15.75" hidden="false" customHeight="false" outlineLevel="0" collapsed="false">
      <c r="B157" s="34" t="n">
        <v>16</v>
      </c>
      <c r="C157" s="35" t="s">
        <v>136</v>
      </c>
      <c r="D157" s="3"/>
      <c r="E157" s="5"/>
      <c r="F157" s="0"/>
    </row>
    <row r="158" customFormat="false" ht="15.75" hidden="false" customHeight="false" outlineLevel="0" collapsed="false">
      <c r="B158" s="18"/>
      <c r="C158" s="14" t="n">
        <v>1</v>
      </c>
      <c r="D158" s="15" t="s">
        <v>137</v>
      </c>
      <c r="E158" s="16" t="n">
        <v>1</v>
      </c>
      <c r="F158" s="0"/>
    </row>
    <row r="159" customFormat="false" ht="16.5" hidden="false" customHeight="false" outlineLevel="0" collapsed="false">
      <c r="B159" s="4"/>
      <c r="C159" s="4" t="n">
        <v>2</v>
      </c>
      <c r="D159" s="3" t="s">
        <v>138</v>
      </c>
      <c r="E159" s="5" t="n">
        <v>10</v>
      </c>
      <c r="F159" s="0"/>
    </row>
    <row r="160" customFormat="false" ht="16.5" hidden="false" customHeight="false" outlineLevel="0" collapsed="false">
      <c r="B160" s="4"/>
      <c r="C160" s="14" t="n">
        <v>3</v>
      </c>
      <c r="D160" s="15" t="s">
        <v>139</v>
      </c>
      <c r="E160" s="16" t="n">
        <v>20</v>
      </c>
      <c r="F160" s="17" t="n">
        <v>1</v>
      </c>
    </row>
    <row r="161" customFormat="false" ht="15.75" hidden="false" customHeight="false" outlineLevel="0" collapsed="false">
      <c r="B161" s="4"/>
      <c r="C161" s="4" t="n">
        <v>4</v>
      </c>
      <c r="D161" s="3" t="s">
        <v>140</v>
      </c>
      <c r="E161" s="5" t="n">
        <v>35</v>
      </c>
      <c r="F161" s="0"/>
    </row>
    <row r="162" customFormat="false" ht="15.75" hidden="false" customHeight="false" outlineLevel="0" collapsed="false">
      <c r="B162" s="30"/>
      <c r="C162" s="36"/>
      <c r="D162" s="36"/>
      <c r="E162" s="37"/>
      <c r="F162" s="0"/>
    </row>
    <row r="163" customFormat="false" ht="3" hidden="false" customHeight="true" outlineLevel="0" collapsed="false">
      <c r="B163" s="38"/>
      <c r="C163" s="19"/>
      <c r="D163" s="19"/>
      <c r="E163" s="18"/>
      <c r="F163" s="0"/>
    </row>
    <row r="164" customFormat="false" ht="15" hidden="false" customHeight="true" outlineLevel="0" collapsed="false">
      <c r="B164" s="39"/>
      <c r="C164" s="19"/>
      <c r="D164" s="19"/>
      <c r="E164" s="18"/>
      <c r="F164" s="0"/>
    </row>
    <row r="165" customFormat="false" ht="15" hidden="false" customHeight="true" outlineLevel="0" collapsed="false">
      <c r="B165" s="39"/>
      <c r="C165" s="19"/>
      <c r="D165" s="19"/>
      <c r="E165" s="40" t="s">
        <v>141</v>
      </c>
      <c r="F165" s="41" t="n">
        <f aca="false">SUM(F12:F160)</f>
        <v>100</v>
      </c>
    </row>
  </sheetData>
  <mergeCells count="2">
    <mergeCell ref="B5:D5"/>
    <mergeCell ref="C7:D7"/>
  </mergeCells>
  <dataValidations count="16">
    <dataValidation allowBlank="true" operator="between" showDropDown="false" showErrorMessage="true" showInputMessage="true" sqref="F124 JB124 SX124 ACT124" type="list">
      <formula1>$E$119:$E$130</formula1>
      <formula2>0</formula2>
    </dataValidation>
    <dataValidation allowBlank="true" operator="between" showDropDown="false" showErrorMessage="true" showInputMessage="true" sqref="F138 JB138 SX138 ACT138" type="list">
      <formula1>$E$133:$E$144</formula1>
      <formula2>0</formula2>
    </dataValidation>
    <dataValidation allowBlank="true" operator="between" showDropDown="false" showErrorMessage="true" showInputMessage="true" sqref="F151 JB151 SX151 ACT151" type="list">
      <formula1>$E$147:$E$155</formula1>
      <formula2>0</formula2>
    </dataValidation>
    <dataValidation allowBlank="true" operator="between" showDropDown="false" showErrorMessage="true" showInputMessage="true" sqref="F160 JB160 SX160 ACT160" type="list">
      <formula1>$E$158:$E$161</formula1>
      <formula2>0</formula2>
    </dataValidation>
    <dataValidation allowBlank="true" operator="between" showDropDown="false" showErrorMessage="true" showInputMessage="true" sqref="F108 JB108 SX108 ACT108" type="list">
      <formula1>$E$104:$E$113</formula1>
      <formula2>0</formula2>
    </dataValidation>
    <dataValidation allowBlank="true" operator="between" showDropDown="false" showErrorMessage="true" showInputMessage="true" sqref="F98 JB98 SX98 ACT98" type="list">
      <formula1>$E$96:$E$101</formula1>
      <formula2>0</formula2>
    </dataValidation>
    <dataValidation allowBlank="true" operator="between" showDropDown="false" showErrorMessage="true" showInputMessage="true" sqref="F90 JB90 SX90 ACT90" type="list">
      <formula1>$E$86:$E$93</formula1>
      <formula2>0</formula2>
    </dataValidation>
    <dataValidation allowBlank="true" operator="between" showDropDown="false" showErrorMessage="true" showInputMessage="true" sqref="F81 JB81 SX81 ACT81" type="list">
      <formula1>$E$78:$E$83</formula1>
      <formula2>0</formula2>
    </dataValidation>
    <dataValidation allowBlank="true" operator="between" showDropDown="false" showErrorMessage="true" showInputMessage="true" sqref="F73 JB73 SX73 ACT73" type="list">
      <formula1>$E$70:$E$75</formula1>
      <formula2>0</formula2>
    </dataValidation>
    <dataValidation allowBlank="true" operator="between" showDropDown="false" showErrorMessage="true" showInputMessage="true" sqref="F63 JB63 SX63 ACT63" type="list">
      <formula1>$E$61:$E$65</formula1>
      <formula2>0</formula2>
    </dataValidation>
    <dataValidation allowBlank="true" operator="between" showDropDown="false" showErrorMessage="true" showInputMessage="true" sqref="F56 JB56 SX56 ACT56" type="list">
      <formula1>$E$55:$E$58</formula1>
      <formula2>0</formula2>
    </dataValidation>
    <dataValidation allowBlank="true" operator="between" showDropDown="false" showErrorMessage="true" showInputMessage="true" sqref="F51 JB51 SX51 ACT51" type="list">
      <formula1>Jenis_Bawahan</formula1>
      <formula2>0</formula2>
    </dataValidation>
    <dataValidation allowBlank="true" operator="between" showDropDown="false" showErrorMessage="true" showInputMessage="true" sqref="F43 JB43 SX43 ACT43" type="list">
      <formula1>Jumlah_Bawahan</formula1>
      <formula2>0</formula2>
    </dataValidation>
    <dataValidation allowBlank="true" operator="between" showDropDown="false" showErrorMessage="true" showInputMessage="true" sqref="F31 JB31 SX31 ACT31" type="list">
      <formula1>Pengetahuan</formula1>
      <formula2>0</formula2>
    </dataValidation>
    <dataValidation allowBlank="true" operator="between" showDropDown="false" showErrorMessage="true" showInputMessage="true" sqref="F22 JB22 SX22 ACT22" type="list">
      <formula1>Pengalaman</formula1>
      <formula2>0</formula2>
    </dataValidation>
    <dataValidation allowBlank="true" operator="between" showDropDown="false" showErrorMessage="true" showInputMessage="true" sqref="F14 JB14 SX14 ACT14" type="list">
      <formula1>Pendidikan</formula1>
      <formula2>0</formula2>
    </dataValidation>
  </dataValidations>
  <printOptions headings="false" gridLines="false" gridLinesSet="true" horizontalCentered="false" verticalCentered="false"/>
  <pageMargins left="1.25" right="1" top="0.7" bottom="0.7" header="0.51180555555555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&amp;R&amp;8&amp;F</oddFooter>
  </headerFooter>
  <rowBreaks count="2" manualBreakCount="2">
    <brk id="66" man="true" max="16383" min="0"/>
    <brk id="131" man="true" max="16383" min="0"/>
  </rowBreaks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45"/>
  <sheetViews>
    <sheetView windowProtection="false"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E5" activeCellId="0" sqref="E5"/>
    </sheetView>
  </sheetViews>
  <sheetFormatPr defaultRowHeight="15.75"/>
  <cols>
    <col collapsed="false" hidden="false" max="1" min="1" style="72" width="9.04591836734694"/>
    <col collapsed="false" hidden="false" max="2" min="2" style="72" width="7.56122448979592"/>
    <col collapsed="false" hidden="false" max="3" min="3" style="72" width="2.42857142857143"/>
    <col collapsed="false" hidden="false" max="4" min="4" style="72" width="7.56122448979592"/>
    <col collapsed="false" hidden="false" max="5" min="5" style="72" width="18.2244897959184"/>
    <col collapsed="false" hidden="false" max="6" min="6" style="72" width="11.0714285714286"/>
    <col collapsed="false" hidden="false" max="7" min="7" style="73" width="7.83163265306122"/>
    <col collapsed="false" hidden="false" max="11" min="8" style="72" width="14.0408163265306"/>
    <col collapsed="false" hidden="false" max="12" min="12" style="72" width="13.6326530612245"/>
    <col collapsed="false" hidden="false" max="1025" min="13" style="72" width="9.04591836734694"/>
  </cols>
  <sheetData>
    <row r="1" customFormat="false" ht="15.75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</row>
    <row r="2" customFormat="false" ht="23.25" hidden="false" customHeight="false" outlineLevel="0" collapsed="false">
      <c r="B2" s="43" t="s">
        <v>209</v>
      </c>
      <c r="C2" s="0"/>
      <c r="D2" s="0"/>
      <c r="E2" s="0"/>
      <c r="F2" s="0"/>
      <c r="G2" s="0"/>
      <c r="H2" s="0"/>
      <c r="I2" s="0"/>
      <c r="J2" s="0"/>
      <c r="K2" s="0"/>
      <c r="L2" s="0"/>
    </row>
    <row r="3" customFormat="false" ht="15.75" hidden="false" customHeight="false" outlineLevel="0" collapsed="false">
      <c r="B3" s="0"/>
      <c r="C3" s="0"/>
      <c r="D3" s="0"/>
      <c r="E3" s="0"/>
      <c r="F3" s="0"/>
      <c r="G3" s="0"/>
      <c r="H3" s="0"/>
      <c r="I3" s="0"/>
      <c r="J3" s="0"/>
      <c r="K3" s="0"/>
      <c r="L3" s="0"/>
    </row>
    <row r="4" s="72" customFormat="true" ht="15.75" hidden="false" customHeight="false" outlineLevel="0" collapsed="false">
      <c r="B4" s="74" t="s">
        <v>149</v>
      </c>
      <c r="C4" s="74"/>
      <c r="D4" s="74"/>
      <c r="E4" s="49" t="n">
        <v>1000000</v>
      </c>
      <c r="F4" s="50" t="s">
        <v>150</v>
      </c>
      <c r="H4" s="0"/>
      <c r="I4" s="0"/>
      <c r="J4" s="0"/>
      <c r="K4" s="0"/>
      <c r="L4" s="0"/>
    </row>
    <row r="5" s="72" customFormat="true" ht="15.75" hidden="false" customHeight="false" outlineLevel="0" collapsed="false">
      <c r="B5" s="75" t="s">
        <v>143</v>
      </c>
      <c r="C5" s="75"/>
      <c r="D5" s="75"/>
      <c r="E5" s="76" t="n">
        <f aca="false">+H16</f>
        <v>800000</v>
      </c>
      <c r="F5" s="77"/>
      <c r="H5" s="0"/>
      <c r="I5" s="0"/>
      <c r="J5" s="0"/>
      <c r="K5" s="0"/>
      <c r="L5" s="0"/>
    </row>
    <row r="6" s="72" customFormat="true" ht="15.75" hidden="false" customHeight="false" outlineLevel="0" collapsed="false">
      <c r="B6" s="75" t="s">
        <v>145</v>
      </c>
      <c r="C6" s="75"/>
      <c r="D6" s="75"/>
      <c r="E6" s="76" t="n">
        <f aca="false">+L45</f>
        <v>237376313.79977</v>
      </c>
      <c r="F6" s="77"/>
      <c r="H6" s="0"/>
      <c r="I6" s="0"/>
      <c r="J6" s="0"/>
      <c r="K6" s="0"/>
      <c r="L6" s="0"/>
    </row>
    <row r="7" s="72" customFormat="true" ht="15.75" hidden="false" customHeight="false" outlineLevel="0" collapsed="false">
      <c r="B7" s="74" t="s">
        <v>151</v>
      </c>
      <c r="C7" s="74"/>
      <c r="D7" s="74"/>
      <c r="E7" s="49" t="n">
        <v>30</v>
      </c>
      <c r="F7" s="50" t="s">
        <v>144</v>
      </c>
      <c r="H7" s="0"/>
      <c r="I7" s="0"/>
      <c r="J7" s="0"/>
      <c r="K7" s="0"/>
      <c r="L7" s="0"/>
    </row>
    <row r="8" s="72" customFormat="true" ht="15.75" hidden="false" customHeight="false" outlineLevel="0" collapsed="false">
      <c r="B8" s="74" t="s">
        <v>152</v>
      </c>
      <c r="C8" s="74"/>
      <c r="D8" s="74"/>
      <c r="E8" s="78" t="n">
        <v>0.2</v>
      </c>
      <c r="F8" s="50" t="s">
        <v>150</v>
      </c>
      <c r="H8" s="0"/>
      <c r="I8" s="0"/>
      <c r="J8" s="0"/>
      <c r="K8" s="0"/>
      <c r="L8" s="0"/>
    </row>
    <row r="9" s="72" customFormat="true" ht="15.75" hidden="false" customHeight="false" outlineLevel="0" collapsed="false">
      <c r="B9" s="74" t="s">
        <v>153</v>
      </c>
      <c r="C9" s="74"/>
      <c r="D9" s="74"/>
      <c r="E9" s="49" t="n">
        <v>27</v>
      </c>
      <c r="F9" s="50" t="s">
        <v>144</v>
      </c>
      <c r="H9" s="0"/>
      <c r="I9" s="0"/>
      <c r="J9" s="0"/>
      <c r="K9" s="0"/>
      <c r="L9" s="0"/>
    </row>
    <row r="10" s="72" customFormat="true" ht="15.75" hidden="false" customHeight="false" outlineLevel="0" collapsed="false">
      <c r="B10" s="74" t="s">
        <v>154</v>
      </c>
      <c r="C10" s="74"/>
      <c r="D10" s="74"/>
      <c r="E10" s="49" t="n">
        <v>1000</v>
      </c>
      <c r="F10" s="50" t="s">
        <v>144</v>
      </c>
      <c r="H10" s="0"/>
      <c r="I10" s="0"/>
      <c r="J10" s="0"/>
      <c r="K10" s="0"/>
      <c r="L10" s="0"/>
    </row>
    <row r="11" s="72" customFormat="true" ht="15.75" hidden="false" customHeight="false" outlineLevel="0" collapsed="false">
      <c r="B11" s="75" t="s">
        <v>155</v>
      </c>
      <c r="C11" s="75"/>
      <c r="D11" s="75"/>
      <c r="E11" s="173" t="n">
        <f aca="false">+(E10-E9)/E7</f>
        <v>32.4333333333333</v>
      </c>
      <c r="F11" s="77"/>
      <c r="H11" s="0"/>
      <c r="I11" s="0"/>
      <c r="J11" s="0"/>
      <c r="K11" s="0"/>
      <c r="L11" s="0"/>
    </row>
    <row r="12" customFormat="false" ht="15.75" hidden="false" customHeight="false" outlineLevel="0" collapsed="false"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</row>
    <row r="13" customFormat="false" ht="16.5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</row>
    <row r="14" customFormat="false" ht="12.75" hidden="false" customHeight="true" outlineLevel="0" collapsed="false">
      <c r="B14" s="80" t="s">
        <v>156</v>
      </c>
      <c r="C14" s="80"/>
      <c r="D14" s="80"/>
      <c r="E14" s="81" t="s">
        <v>157</v>
      </c>
      <c r="F14" s="81"/>
      <c r="G14" s="81"/>
      <c r="H14" s="82" t="s">
        <v>158</v>
      </c>
      <c r="I14" s="86" t="s">
        <v>159</v>
      </c>
      <c r="J14" s="81" t="s">
        <v>160</v>
      </c>
      <c r="K14" s="82" t="s">
        <v>161</v>
      </c>
      <c r="L14" s="86" t="s">
        <v>162</v>
      </c>
    </row>
    <row r="15" customFormat="false" ht="16.5" hidden="false" customHeight="false" outlineLevel="0" collapsed="false">
      <c r="B15" s="197" t="s">
        <v>163</v>
      </c>
      <c r="C15" s="198" t="s">
        <v>164</v>
      </c>
      <c r="D15" s="199" t="s">
        <v>165</v>
      </c>
      <c r="E15" s="200" t="s">
        <v>166</v>
      </c>
      <c r="F15" s="201" t="s">
        <v>167</v>
      </c>
      <c r="G15" s="202" t="s">
        <v>168</v>
      </c>
      <c r="H15" s="203" t="n">
        <v>0.8</v>
      </c>
      <c r="I15" s="204" t="n">
        <v>0.9</v>
      </c>
      <c r="J15" s="81"/>
      <c r="K15" s="203" t="n">
        <v>1.1</v>
      </c>
      <c r="L15" s="204" t="n">
        <v>1.2</v>
      </c>
    </row>
    <row r="16" customFormat="false" ht="15.75" hidden="false" customHeight="false" outlineLevel="0" collapsed="false">
      <c r="B16" s="205" t="n">
        <f aca="false">+E9</f>
        <v>27</v>
      </c>
      <c r="C16" s="206" t="s">
        <v>164</v>
      </c>
      <c r="D16" s="207" t="n">
        <f aca="false">+B16+$E$11</f>
        <v>59.4333333333333</v>
      </c>
      <c r="E16" s="208"/>
      <c r="F16" s="206" t="s">
        <v>169</v>
      </c>
      <c r="G16" s="209" t="n">
        <v>1</v>
      </c>
      <c r="H16" s="210" t="n">
        <f aca="false">+J16*$H$15</f>
        <v>800000</v>
      </c>
      <c r="I16" s="211" t="n">
        <f aca="false">+J16*$I$15</f>
        <v>900000</v>
      </c>
      <c r="J16" s="212" t="n">
        <f aca="false">+E4</f>
        <v>1000000</v>
      </c>
      <c r="K16" s="210" t="n">
        <f aca="false">+J16*$K$15</f>
        <v>1100000</v>
      </c>
      <c r="L16" s="211" t="n">
        <f aca="false">+J16*$L$15</f>
        <v>1200000</v>
      </c>
    </row>
    <row r="17" customFormat="false" ht="15.75" hidden="false" customHeight="false" outlineLevel="0" collapsed="false">
      <c r="B17" s="107" t="n">
        <f aca="false">+D16+1</f>
        <v>60.4333333333333</v>
      </c>
      <c r="C17" s="108" t="s">
        <v>164</v>
      </c>
      <c r="D17" s="109" t="n">
        <f aca="false">+D16+$E$11</f>
        <v>91.8666666666667</v>
      </c>
      <c r="E17" s="110"/>
      <c r="F17" s="108" t="s">
        <v>171</v>
      </c>
      <c r="G17" s="111" t="n">
        <f aca="false">+G16+1</f>
        <v>2</v>
      </c>
      <c r="H17" s="112" t="n">
        <f aca="false">+J17*$H$15</f>
        <v>960000</v>
      </c>
      <c r="I17" s="116" t="n">
        <f aca="false">+J17*$I$15</f>
        <v>1080000</v>
      </c>
      <c r="J17" s="115" t="n">
        <f aca="false">+J16*(1+$E$8)</f>
        <v>1200000</v>
      </c>
      <c r="K17" s="112" t="n">
        <f aca="false">+J17*$K$15</f>
        <v>1320000</v>
      </c>
      <c r="L17" s="116" t="n">
        <f aca="false">+J17*$L$15</f>
        <v>1440000</v>
      </c>
    </row>
    <row r="18" customFormat="false" ht="15.75" hidden="false" customHeight="false" outlineLevel="0" collapsed="false">
      <c r="B18" s="107" t="n">
        <f aca="false">+D17+1</f>
        <v>92.8666666666667</v>
      </c>
      <c r="C18" s="108" t="s">
        <v>164</v>
      </c>
      <c r="D18" s="109" t="n">
        <f aca="false">+D17+$E$11</f>
        <v>124.3</v>
      </c>
      <c r="E18" s="110" t="s">
        <v>170</v>
      </c>
      <c r="F18" s="108" t="s">
        <v>172</v>
      </c>
      <c r="G18" s="111" t="n">
        <f aca="false">+G17+1</f>
        <v>3</v>
      </c>
      <c r="H18" s="112" t="n">
        <f aca="false">+J18*$H$15</f>
        <v>1152000</v>
      </c>
      <c r="I18" s="116" t="n">
        <f aca="false">+J18*$I$15</f>
        <v>1296000</v>
      </c>
      <c r="J18" s="115" t="n">
        <f aca="false">+J17*(1+$E$8)</f>
        <v>1440000</v>
      </c>
      <c r="K18" s="112" t="n">
        <f aca="false">+J18*$K$15</f>
        <v>1584000</v>
      </c>
      <c r="L18" s="116" t="n">
        <f aca="false">+J18*$L$15</f>
        <v>1728000</v>
      </c>
    </row>
    <row r="19" customFormat="false" ht="15.75" hidden="false" customHeight="false" outlineLevel="0" collapsed="false">
      <c r="B19" s="107" t="n">
        <f aca="false">+D18+1</f>
        <v>125.3</v>
      </c>
      <c r="C19" s="108" t="s">
        <v>164</v>
      </c>
      <c r="D19" s="109" t="n">
        <f aca="false">+D18+$E$11</f>
        <v>156.733333333333</v>
      </c>
      <c r="E19" s="110"/>
      <c r="F19" s="108" t="s">
        <v>173</v>
      </c>
      <c r="G19" s="111" t="n">
        <f aca="false">+G18+1</f>
        <v>4</v>
      </c>
      <c r="H19" s="112" t="n">
        <f aca="false">+J19*$H$15</f>
        <v>1382400</v>
      </c>
      <c r="I19" s="116" t="n">
        <f aca="false">+J19*$I$15</f>
        <v>1555200</v>
      </c>
      <c r="J19" s="115" t="n">
        <f aca="false">+J18*(1+$E$8)</f>
        <v>1728000</v>
      </c>
      <c r="K19" s="112" t="n">
        <f aca="false">+J19*$K$15</f>
        <v>1900800</v>
      </c>
      <c r="L19" s="116" t="n">
        <f aca="false">+J19*$L$15</f>
        <v>2073600</v>
      </c>
    </row>
    <row r="20" customFormat="false" ht="16.5" hidden="false" customHeight="false" outlineLevel="0" collapsed="false">
      <c r="B20" s="117" t="n">
        <f aca="false">+D19+1</f>
        <v>157.733333333333</v>
      </c>
      <c r="C20" s="118" t="s">
        <v>164</v>
      </c>
      <c r="D20" s="119" t="n">
        <f aca="false">+D19+$E$11</f>
        <v>189.166666666667</v>
      </c>
      <c r="E20" s="120"/>
      <c r="F20" s="118" t="s">
        <v>175</v>
      </c>
      <c r="G20" s="121" t="n">
        <f aca="false">+G19+1</f>
        <v>5</v>
      </c>
      <c r="H20" s="122" t="n">
        <f aca="false">+J20*$H$15</f>
        <v>1658880</v>
      </c>
      <c r="I20" s="126" t="n">
        <f aca="false">+J20*$I$15</f>
        <v>1866240</v>
      </c>
      <c r="J20" s="125" t="n">
        <f aca="false">+J19*(1+$E$8)</f>
        <v>2073600</v>
      </c>
      <c r="K20" s="122" t="n">
        <f aca="false">+J20*$K$15</f>
        <v>2280960</v>
      </c>
      <c r="L20" s="126" t="n">
        <f aca="false">+J20*$L$15</f>
        <v>2488320</v>
      </c>
    </row>
    <row r="21" customFormat="false" ht="15.75" hidden="false" customHeight="false" outlineLevel="0" collapsed="false">
      <c r="B21" s="127" t="n">
        <f aca="false">+D20+1</f>
        <v>190.166666666667</v>
      </c>
      <c r="C21" s="128" t="s">
        <v>164</v>
      </c>
      <c r="D21" s="129" t="n">
        <f aca="false">+D20+$E$11</f>
        <v>221.6</v>
      </c>
      <c r="E21" s="130"/>
      <c r="F21" s="128" t="s">
        <v>176</v>
      </c>
      <c r="G21" s="131" t="n">
        <f aca="false">+G20+1</f>
        <v>6</v>
      </c>
      <c r="H21" s="132" t="n">
        <f aca="false">+J21*$H$15</f>
        <v>1990656</v>
      </c>
      <c r="I21" s="136" t="n">
        <f aca="false">+J21*$I$15</f>
        <v>2239488</v>
      </c>
      <c r="J21" s="135" t="n">
        <f aca="false">+J20*(1+$E$8)</f>
        <v>2488320</v>
      </c>
      <c r="K21" s="132" t="n">
        <f aca="false">+J21*$K$15</f>
        <v>2737152</v>
      </c>
      <c r="L21" s="136" t="n">
        <f aca="false">+J21*$L$15</f>
        <v>2985984</v>
      </c>
    </row>
    <row r="22" customFormat="false" ht="15.75" hidden="false" customHeight="false" outlineLevel="0" collapsed="false">
      <c r="B22" s="137" t="n">
        <f aca="false">+D21+1</f>
        <v>222.6</v>
      </c>
      <c r="C22" s="138" t="s">
        <v>164</v>
      </c>
      <c r="D22" s="139" t="n">
        <f aca="false">+D21+$E$11</f>
        <v>254.033333333333</v>
      </c>
      <c r="E22" s="140"/>
      <c r="F22" s="138" t="s">
        <v>177</v>
      </c>
      <c r="G22" s="141" t="n">
        <f aca="false">+G21+1</f>
        <v>7</v>
      </c>
      <c r="H22" s="142" t="n">
        <f aca="false">+J22*$H$15</f>
        <v>2388787.2</v>
      </c>
      <c r="I22" s="146" t="n">
        <f aca="false">+J22*$I$15</f>
        <v>2687385.6</v>
      </c>
      <c r="J22" s="145" t="n">
        <f aca="false">+J21*(1+$E$8)</f>
        <v>2985984</v>
      </c>
      <c r="K22" s="142" t="n">
        <f aca="false">+J22*$K$15</f>
        <v>3284582.4</v>
      </c>
      <c r="L22" s="146" t="n">
        <f aca="false">+J22*$L$15</f>
        <v>3583180.8</v>
      </c>
    </row>
    <row r="23" customFormat="false" ht="15.75" hidden="false" customHeight="false" outlineLevel="0" collapsed="false">
      <c r="B23" s="137" t="n">
        <f aca="false">+D22+1</f>
        <v>255.033333333333</v>
      </c>
      <c r="C23" s="138" t="s">
        <v>164</v>
      </c>
      <c r="D23" s="139" t="n">
        <f aca="false">+D22+$E$11</f>
        <v>286.466666666667</v>
      </c>
      <c r="E23" s="140" t="s">
        <v>174</v>
      </c>
      <c r="F23" s="138" t="s">
        <v>179</v>
      </c>
      <c r="G23" s="141" t="n">
        <f aca="false">+G22+1</f>
        <v>8</v>
      </c>
      <c r="H23" s="142" t="n">
        <f aca="false">+J23*$H$15</f>
        <v>2866544.64</v>
      </c>
      <c r="I23" s="146" t="n">
        <f aca="false">+J23*$I$15</f>
        <v>3224862.72</v>
      </c>
      <c r="J23" s="145" t="n">
        <f aca="false">+J22*(1+$E$8)</f>
        <v>3583180.8</v>
      </c>
      <c r="K23" s="142" t="n">
        <f aca="false">+J23*$K$15</f>
        <v>3941498.88</v>
      </c>
      <c r="L23" s="146" t="n">
        <f aca="false">+J23*$L$15</f>
        <v>4299816.96</v>
      </c>
    </row>
    <row r="24" customFormat="false" ht="15.75" hidden="false" customHeight="false" outlineLevel="0" collapsed="false">
      <c r="B24" s="137" t="n">
        <f aca="false">+D23+1</f>
        <v>287.466666666667</v>
      </c>
      <c r="C24" s="138" t="s">
        <v>164</v>
      </c>
      <c r="D24" s="139" t="n">
        <f aca="false">+D23+$E$11</f>
        <v>318.9</v>
      </c>
      <c r="E24" s="140"/>
      <c r="F24" s="138" t="s">
        <v>180</v>
      </c>
      <c r="G24" s="141" t="n">
        <f aca="false">+G23+1</f>
        <v>9</v>
      </c>
      <c r="H24" s="142" t="n">
        <f aca="false">+J24*$H$15</f>
        <v>3439853.568</v>
      </c>
      <c r="I24" s="146" t="n">
        <f aca="false">+J24*$I$15</f>
        <v>3869835.264</v>
      </c>
      <c r="J24" s="145" t="n">
        <f aca="false">+J23*(1+$E$8)</f>
        <v>4299816.96</v>
      </c>
      <c r="K24" s="142" t="n">
        <f aca="false">+J24*$K$15</f>
        <v>4729798.656</v>
      </c>
      <c r="L24" s="146" t="n">
        <f aca="false">+J24*$L$15</f>
        <v>5159780.352</v>
      </c>
    </row>
    <row r="25" customFormat="false" ht="16.5" hidden="false" customHeight="false" outlineLevel="0" collapsed="false">
      <c r="B25" s="213" t="n">
        <f aca="false">+D24+1</f>
        <v>319.9</v>
      </c>
      <c r="C25" s="214" t="s">
        <v>164</v>
      </c>
      <c r="D25" s="215" t="n">
        <f aca="false">+D24+$E$11</f>
        <v>351.333333333333</v>
      </c>
      <c r="E25" s="216"/>
      <c r="F25" s="214" t="s">
        <v>181</v>
      </c>
      <c r="G25" s="217" t="n">
        <f aca="false">+G24+1</f>
        <v>10</v>
      </c>
      <c r="H25" s="218" t="n">
        <f aca="false">+J25*$H$15</f>
        <v>4127824.2816</v>
      </c>
      <c r="I25" s="219" t="n">
        <f aca="false">+J25*$I$15</f>
        <v>4643802.3168</v>
      </c>
      <c r="J25" s="220" t="n">
        <f aca="false">+J24*(1+$E$8)</f>
        <v>5159780.352</v>
      </c>
      <c r="K25" s="218" t="n">
        <f aca="false">+J25*$K$15</f>
        <v>5675758.3872</v>
      </c>
      <c r="L25" s="219" t="n">
        <f aca="false">+J25*$L$15</f>
        <v>6191736.4224</v>
      </c>
    </row>
    <row r="26" customFormat="false" ht="15.75" hidden="false" customHeight="false" outlineLevel="0" collapsed="false">
      <c r="B26" s="205" t="n">
        <f aca="false">+D25+1</f>
        <v>352.333333333333</v>
      </c>
      <c r="C26" s="206" t="s">
        <v>164</v>
      </c>
      <c r="D26" s="207" t="n">
        <f aca="false">+D25+$E$11</f>
        <v>383.766666666667</v>
      </c>
      <c r="E26" s="208"/>
      <c r="F26" s="206" t="s">
        <v>183</v>
      </c>
      <c r="G26" s="209" t="n">
        <f aca="false">+G25+1</f>
        <v>11</v>
      </c>
      <c r="H26" s="210" t="n">
        <f aca="false">+J26*$H$15</f>
        <v>4953389.13792</v>
      </c>
      <c r="I26" s="211" t="n">
        <f aca="false">+J26*$I$15</f>
        <v>5572562.78016</v>
      </c>
      <c r="J26" s="212" t="n">
        <f aca="false">+J25*(1+$E$8)</f>
        <v>6191736.4224</v>
      </c>
      <c r="K26" s="210" t="n">
        <f aca="false">+J26*$K$15</f>
        <v>6810910.06464</v>
      </c>
      <c r="L26" s="211" t="n">
        <f aca="false">+J26*$L$15</f>
        <v>7430083.70688</v>
      </c>
    </row>
    <row r="27" customFormat="false" ht="15.75" hidden="false" customHeight="false" outlineLevel="0" collapsed="false">
      <c r="B27" s="107" t="n">
        <f aca="false">+D26+1</f>
        <v>384.766666666667</v>
      </c>
      <c r="C27" s="108" t="s">
        <v>164</v>
      </c>
      <c r="D27" s="109" t="n">
        <f aca="false">+D26+$E$11</f>
        <v>416.2</v>
      </c>
      <c r="E27" s="110"/>
      <c r="F27" s="108" t="s">
        <v>184</v>
      </c>
      <c r="G27" s="111" t="n">
        <f aca="false">+G26+1</f>
        <v>12</v>
      </c>
      <c r="H27" s="112" t="n">
        <f aca="false">+J27*$H$15</f>
        <v>5944066.965504</v>
      </c>
      <c r="I27" s="116" t="n">
        <f aca="false">+J27*$I$15</f>
        <v>6687075.336192</v>
      </c>
      <c r="J27" s="115" t="n">
        <f aca="false">+J26*(1+$E$8)</f>
        <v>7430083.70688</v>
      </c>
      <c r="K27" s="112" t="n">
        <f aca="false">+J27*$K$15</f>
        <v>8173092.077568</v>
      </c>
      <c r="L27" s="116" t="n">
        <f aca="false">+J27*$L$15</f>
        <v>8916100.448256</v>
      </c>
    </row>
    <row r="28" customFormat="false" ht="15.75" hidden="false" customHeight="false" outlineLevel="0" collapsed="false">
      <c r="B28" s="112" t="n">
        <f aca="false">+D27+1</f>
        <v>417.2</v>
      </c>
      <c r="C28" s="159" t="s">
        <v>164</v>
      </c>
      <c r="D28" s="116" t="n">
        <f aca="false">+D27+$E$11</f>
        <v>448.633333333333</v>
      </c>
      <c r="E28" s="110" t="s">
        <v>178</v>
      </c>
      <c r="F28" s="108" t="s">
        <v>185</v>
      </c>
      <c r="G28" s="113" t="n">
        <f aca="false">+G27+1</f>
        <v>13</v>
      </c>
      <c r="H28" s="112" t="n">
        <f aca="false">+J28*$H$15</f>
        <v>7132880.3586048</v>
      </c>
      <c r="I28" s="116" t="n">
        <f aca="false">+J28*$I$15</f>
        <v>8024490.4034304</v>
      </c>
      <c r="J28" s="115" t="n">
        <f aca="false">+J27*(1+$E$8)</f>
        <v>8916100.448256</v>
      </c>
      <c r="K28" s="112" t="n">
        <f aca="false">+J28*$K$15</f>
        <v>9807710.4930816</v>
      </c>
      <c r="L28" s="116" t="n">
        <f aca="false">+J28*$L$15</f>
        <v>10699320.5379072</v>
      </c>
    </row>
    <row r="29" customFormat="false" ht="15.75" hidden="false" customHeight="false" outlineLevel="0" collapsed="false">
      <c r="B29" s="112" t="n">
        <f aca="false">+D28+1</f>
        <v>449.633333333333</v>
      </c>
      <c r="C29" s="159" t="s">
        <v>164</v>
      </c>
      <c r="D29" s="116" t="n">
        <f aca="false">+D28+$E$11</f>
        <v>481.066666666667</v>
      </c>
      <c r="E29" s="110"/>
      <c r="F29" s="108" t="s">
        <v>187</v>
      </c>
      <c r="G29" s="113" t="n">
        <f aca="false">+G28+1</f>
        <v>14</v>
      </c>
      <c r="H29" s="112" t="n">
        <f aca="false">+J29*$H$15</f>
        <v>8559456.43032576</v>
      </c>
      <c r="I29" s="116" t="n">
        <f aca="false">+J29*$I$15</f>
        <v>9629388.48411648</v>
      </c>
      <c r="J29" s="115" t="n">
        <f aca="false">+J28*(1+$E$8)</f>
        <v>10699320.5379072</v>
      </c>
      <c r="K29" s="112" t="n">
        <f aca="false">+J29*$K$15</f>
        <v>11769252.5916979</v>
      </c>
      <c r="L29" s="116" t="n">
        <f aca="false">+J29*$L$15</f>
        <v>12839184.6454886</v>
      </c>
    </row>
    <row r="30" customFormat="false" ht="16.5" hidden="false" customHeight="false" outlineLevel="0" collapsed="false">
      <c r="B30" s="122" t="n">
        <f aca="false">+D29+1</f>
        <v>482.066666666667</v>
      </c>
      <c r="C30" s="160" t="s">
        <v>164</v>
      </c>
      <c r="D30" s="126" t="n">
        <f aca="false">+D29+$E$11</f>
        <v>513.5</v>
      </c>
      <c r="E30" s="120"/>
      <c r="F30" s="118" t="s">
        <v>188</v>
      </c>
      <c r="G30" s="123" t="n">
        <f aca="false">+G29+1</f>
        <v>15</v>
      </c>
      <c r="H30" s="122" t="n">
        <f aca="false">+J30*$H$15</f>
        <v>10271347.7163909</v>
      </c>
      <c r="I30" s="126" t="n">
        <f aca="false">+J30*$I$15</f>
        <v>11555266.1809398</v>
      </c>
      <c r="J30" s="125" t="n">
        <f aca="false">+J29*(1+$E$8)</f>
        <v>12839184.6454886</v>
      </c>
      <c r="K30" s="122" t="n">
        <f aca="false">+J30*$K$15</f>
        <v>14123103.1100375</v>
      </c>
      <c r="L30" s="126" t="n">
        <f aca="false">+J30*$L$15</f>
        <v>15407021.5745864</v>
      </c>
    </row>
    <row r="31" customFormat="false" ht="15.75" hidden="false" customHeight="false" outlineLevel="0" collapsed="false">
      <c r="B31" s="132" t="n">
        <f aca="false">+D30+1</f>
        <v>514.5</v>
      </c>
      <c r="C31" s="161" t="s">
        <v>164</v>
      </c>
      <c r="D31" s="136" t="n">
        <f aca="false">+D30+$E$11</f>
        <v>545.933333333333</v>
      </c>
      <c r="E31" s="130"/>
      <c r="F31" s="128" t="s">
        <v>189</v>
      </c>
      <c r="G31" s="133" t="n">
        <f aca="false">+G30+1</f>
        <v>16</v>
      </c>
      <c r="H31" s="132" t="n">
        <f aca="false">+J31*$H$15</f>
        <v>12325617.2596691</v>
      </c>
      <c r="I31" s="136" t="n">
        <f aca="false">+J31*$I$15</f>
        <v>13866319.4171277</v>
      </c>
      <c r="J31" s="135" t="n">
        <f aca="false">+J30*(1+$E$8)</f>
        <v>15407021.5745864</v>
      </c>
      <c r="K31" s="132" t="n">
        <f aca="false">+J31*$K$15</f>
        <v>16947723.732045</v>
      </c>
      <c r="L31" s="136" t="n">
        <f aca="false">+J31*$L$15</f>
        <v>18488425.8895036</v>
      </c>
    </row>
    <row r="32" customFormat="false" ht="15.75" hidden="false" customHeight="false" outlineLevel="0" collapsed="false">
      <c r="B32" s="142" t="n">
        <f aca="false">+D31+1</f>
        <v>546.933333333333</v>
      </c>
      <c r="C32" s="162" t="s">
        <v>164</v>
      </c>
      <c r="D32" s="146" t="n">
        <f aca="false">+D31+$E$11</f>
        <v>578.366666666667</v>
      </c>
      <c r="E32" s="140"/>
      <c r="F32" s="138" t="s">
        <v>191</v>
      </c>
      <c r="G32" s="143" t="n">
        <f aca="false">+G31+1</f>
        <v>17</v>
      </c>
      <c r="H32" s="142" t="n">
        <f aca="false">+J32*$H$15</f>
        <v>14790740.7116029</v>
      </c>
      <c r="I32" s="146" t="n">
        <f aca="false">+J32*$I$15</f>
        <v>16639583.3005533</v>
      </c>
      <c r="J32" s="145" t="n">
        <f aca="false">+J31*(1+$E$8)</f>
        <v>18488425.8895036</v>
      </c>
      <c r="K32" s="142" t="n">
        <f aca="false">+J32*$K$15</f>
        <v>20337268.478454</v>
      </c>
      <c r="L32" s="146" t="n">
        <f aca="false">+J32*$L$15</f>
        <v>22186111.0674044</v>
      </c>
    </row>
    <row r="33" customFormat="false" ht="15.75" hidden="false" customHeight="false" outlineLevel="0" collapsed="false">
      <c r="B33" s="142" t="n">
        <f aca="false">+D32+1</f>
        <v>579.366666666667</v>
      </c>
      <c r="C33" s="162" t="s">
        <v>164</v>
      </c>
      <c r="D33" s="146" t="n">
        <f aca="false">+D32+$E$11</f>
        <v>610.8</v>
      </c>
      <c r="E33" s="140" t="s">
        <v>182</v>
      </c>
      <c r="F33" s="138" t="s">
        <v>192</v>
      </c>
      <c r="G33" s="143" t="n">
        <f aca="false">+G32+1</f>
        <v>18</v>
      </c>
      <c r="H33" s="142" t="n">
        <f aca="false">+J33*$H$15</f>
        <v>17748888.8539235</v>
      </c>
      <c r="I33" s="146" t="n">
        <f aca="false">+J33*$I$15</f>
        <v>19967499.9606639</v>
      </c>
      <c r="J33" s="145" t="n">
        <f aca="false">+J32*(1+$E$8)</f>
        <v>22186111.0674044</v>
      </c>
      <c r="K33" s="142" t="n">
        <f aca="false">+J33*$K$15</f>
        <v>24404722.1741448</v>
      </c>
      <c r="L33" s="146" t="n">
        <f aca="false">+J33*$L$15</f>
        <v>26623333.2808852</v>
      </c>
    </row>
    <row r="34" customFormat="false" ht="15.75" hidden="false" customHeight="false" outlineLevel="0" collapsed="false">
      <c r="B34" s="142" t="n">
        <f aca="false">+D33+1</f>
        <v>611.8</v>
      </c>
      <c r="C34" s="162" t="s">
        <v>164</v>
      </c>
      <c r="D34" s="146" t="n">
        <f aca="false">+D33+$E$11</f>
        <v>643.233333333333</v>
      </c>
      <c r="E34" s="140"/>
      <c r="F34" s="138" t="s">
        <v>193</v>
      </c>
      <c r="G34" s="143" t="n">
        <f aca="false">+G33+1</f>
        <v>19</v>
      </c>
      <c r="H34" s="142" t="n">
        <f aca="false">+J34*$H$15</f>
        <v>21298666.6247082</v>
      </c>
      <c r="I34" s="146" t="n">
        <f aca="false">+J34*$I$15</f>
        <v>23960999.9527967</v>
      </c>
      <c r="J34" s="145" t="n">
        <f aca="false">+J33*(1+$E$8)</f>
        <v>26623333.2808852</v>
      </c>
      <c r="K34" s="142" t="n">
        <f aca="false">+J34*$K$15</f>
        <v>29285666.6089738</v>
      </c>
      <c r="L34" s="146" t="n">
        <f aca="false">+J34*$L$15</f>
        <v>31947999.9370623</v>
      </c>
    </row>
    <row r="35" customFormat="false" ht="16.5" hidden="false" customHeight="false" outlineLevel="0" collapsed="false">
      <c r="B35" s="152" t="n">
        <f aca="false">+D34+1</f>
        <v>644.233333333333</v>
      </c>
      <c r="C35" s="163" t="s">
        <v>164</v>
      </c>
      <c r="D35" s="156" t="n">
        <f aca="false">+D34+$E$11</f>
        <v>675.666666666666</v>
      </c>
      <c r="E35" s="150"/>
      <c r="F35" s="148" t="s">
        <v>195</v>
      </c>
      <c r="G35" s="153" t="n">
        <f aca="false">+G34+1</f>
        <v>20</v>
      </c>
      <c r="H35" s="152" t="n">
        <f aca="false">+J35*$H$15</f>
        <v>25558399.9496498</v>
      </c>
      <c r="I35" s="156" t="n">
        <f aca="false">+J35*$I$15</f>
        <v>28753199.9433561</v>
      </c>
      <c r="J35" s="155" t="n">
        <f aca="false">+J34*(1+$E$8)</f>
        <v>31947999.9370623</v>
      </c>
      <c r="K35" s="152" t="n">
        <f aca="false">+J35*$K$15</f>
        <v>35142799.9307685</v>
      </c>
      <c r="L35" s="156" t="n">
        <f aca="false">+J35*$L$15</f>
        <v>38337599.9244747</v>
      </c>
    </row>
    <row r="36" customFormat="false" ht="15.75" hidden="false" customHeight="false" outlineLevel="0" collapsed="false">
      <c r="B36" s="102" t="n">
        <f aca="false">+D35+1</f>
        <v>676.666666666666</v>
      </c>
      <c r="C36" s="158" t="s">
        <v>164</v>
      </c>
      <c r="D36" s="106" t="n">
        <f aca="false">+D35+$E$11</f>
        <v>708.1</v>
      </c>
      <c r="E36" s="157"/>
      <c r="F36" s="98" t="s">
        <v>196</v>
      </c>
      <c r="G36" s="103" t="n">
        <f aca="false">+G35+1</f>
        <v>21</v>
      </c>
      <c r="H36" s="102" t="n">
        <f aca="false">+J36*$H$15</f>
        <v>30670079.9395798</v>
      </c>
      <c r="I36" s="106" t="n">
        <f aca="false">+J36*$I$15</f>
        <v>34503839.9320273</v>
      </c>
      <c r="J36" s="105" t="n">
        <f aca="false">+J35*(1+$E$8)</f>
        <v>38337599.9244747</v>
      </c>
      <c r="K36" s="102" t="n">
        <f aca="false">+J36*$K$15</f>
        <v>42171359.9169222</v>
      </c>
      <c r="L36" s="106" t="n">
        <f aca="false">+J36*$L$15</f>
        <v>46005119.9093697</v>
      </c>
    </row>
    <row r="37" customFormat="false" ht="15.75" hidden="false" customHeight="false" outlineLevel="0" collapsed="false">
      <c r="B37" s="112" t="n">
        <f aca="false">+D36+1</f>
        <v>709.1</v>
      </c>
      <c r="C37" s="159" t="s">
        <v>164</v>
      </c>
      <c r="D37" s="116" t="n">
        <f aca="false">+D36+$E$11</f>
        <v>740.533333333333</v>
      </c>
      <c r="E37" s="110" t="s">
        <v>186</v>
      </c>
      <c r="F37" s="108" t="s">
        <v>198</v>
      </c>
      <c r="G37" s="113" t="n">
        <f aca="false">+G36+1</f>
        <v>22</v>
      </c>
      <c r="H37" s="112" t="n">
        <f aca="false">+J37*$H$15</f>
        <v>36804095.9274957</v>
      </c>
      <c r="I37" s="116" t="n">
        <f aca="false">+J37*$I$15</f>
        <v>41404607.9184327</v>
      </c>
      <c r="J37" s="115" t="n">
        <f aca="false">+J36*(1+$E$8)</f>
        <v>46005119.9093697</v>
      </c>
      <c r="K37" s="112" t="n">
        <f aca="false">+J37*$K$15</f>
        <v>50605631.9003067</v>
      </c>
      <c r="L37" s="116" t="n">
        <f aca="false">+J37*$L$15</f>
        <v>55206143.8912436</v>
      </c>
    </row>
    <row r="38" customFormat="false" ht="16.5" hidden="false" customHeight="false" outlineLevel="0" collapsed="false">
      <c r="B38" s="122" t="n">
        <f aca="false">+D37+1</f>
        <v>741.533333333333</v>
      </c>
      <c r="C38" s="160" t="s">
        <v>164</v>
      </c>
      <c r="D38" s="126" t="n">
        <f aca="false">+D37+$E$11</f>
        <v>772.966666666666</v>
      </c>
      <c r="E38" s="120"/>
      <c r="F38" s="118" t="s">
        <v>210</v>
      </c>
      <c r="G38" s="123" t="n">
        <f aca="false">+G37+1</f>
        <v>23</v>
      </c>
      <c r="H38" s="122" t="n">
        <f aca="false">+J38*$H$15</f>
        <v>44164915.1129949</v>
      </c>
      <c r="I38" s="126" t="n">
        <f aca="false">+J38*$I$15</f>
        <v>49685529.5021193</v>
      </c>
      <c r="J38" s="125" t="n">
        <f aca="false">+J37*(1+$E$8)</f>
        <v>55206143.8912436</v>
      </c>
      <c r="K38" s="122" t="n">
        <f aca="false">+J38*$K$15</f>
        <v>60726758.280368</v>
      </c>
      <c r="L38" s="126" t="n">
        <f aca="false">+J38*$L$15</f>
        <v>66247372.6694923</v>
      </c>
    </row>
    <row r="39" customFormat="false" ht="15.75" hidden="false" customHeight="false" outlineLevel="0" collapsed="false">
      <c r="B39" s="132" t="n">
        <f aca="false">+D38+1</f>
        <v>773.966666666666</v>
      </c>
      <c r="C39" s="161" t="s">
        <v>164</v>
      </c>
      <c r="D39" s="136" t="n">
        <f aca="false">+D38+$E$11</f>
        <v>805.4</v>
      </c>
      <c r="E39" s="130"/>
      <c r="F39" s="128" t="s">
        <v>211</v>
      </c>
      <c r="G39" s="133" t="n">
        <f aca="false">+G38+1</f>
        <v>24</v>
      </c>
      <c r="H39" s="132" t="n">
        <f aca="false">+J39*$H$15</f>
        <v>52997898.1355939</v>
      </c>
      <c r="I39" s="136" t="n">
        <f aca="false">+J39*$I$15</f>
        <v>59622635.4025431</v>
      </c>
      <c r="J39" s="135" t="n">
        <f aca="false">+J38*(1+$E$8)</f>
        <v>66247372.6694923</v>
      </c>
      <c r="K39" s="132" t="n">
        <f aca="false">+J39*$K$15</f>
        <v>72872109.9364416</v>
      </c>
      <c r="L39" s="136" t="n">
        <f aca="false">+J39*$L$15</f>
        <v>79496847.2033908</v>
      </c>
    </row>
    <row r="40" customFormat="false" ht="15.75" hidden="false" customHeight="false" outlineLevel="0" collapsed="false">
      <c r="B40" s="142" t="n">
        <f aca="false">+D39+1</f>
        <v>806.4</v>
      </c>
      <c r="C40" s="162" t="s">
        <v>164</v>
      </c>
      <c r="D40" s="146" t="n">
        <f aca="false">+D39+$E$11</f>
        <v>837.833333333333</v>
      </c>
      <c r="E40" s="140" t="s">
        <v>190</v>
      </c>
      <c r="F40" s="138" t="s">
        <v>212</v>
      </c>
      <c r="G40" s="143" t="n">
        <f aca="false">+G39+1</f>
        <v>25</v>
      </c>
      <c r="H40" s="142" t="n">
        <f aca="false">+J40*$H$15</f>
        <v>63597477.7627126</v>
      </c>
      <c r="I40" s="146" t="n">
        <f aca="false">+J40*$I$15</f>
        <v>71547162.4830517</v>
      </c>
      <c r="J40" s="145" t="n">
        <f aca="false">+J39*(1+$E$8)</f>
        <v>79496847.2033908</v>
      </c>
      <c r="K40" s="142" t="n">
        <f aca="false">+J40*$K$15</f>
        <v>87446531.9237299</v>
      </c>
      <c r="L40" s="146" t="n">
        <f aca="false">+J40*$L$15</f>
        <v>95396216.6440689</v>
      </c>
    </row>
    <row r="41" customFormat="false" ht="16.5" hidden="false" customHeight="false" outlineLevel="0" collapsed="false">
      <c r="B41" s="152" t="n">
        <f aca="false">+D40+1</f>
        <v>838.833333333333</v>
      </c>
      <c r="C41" s="163" t="s">
        <v>164</v>
      </c>
      <c r="D41" s="156" t="n">
        <f aca="false">+D40+$E$11</f>
        <v>870.266666666666</v>
      </c>
      <c r="E41" s="150"/>
      <c r="F41" s="148" t="s">
        <v>213</v>
      </c>
      <c r="G41" s="153" t="n">
        <f aca="false">+G40+1</f>
        <v>26</v>
      </c>
      <c r="H41" s="152" t="n">
        <f aca="false">+J41*$H$15</f>
        <v>76316973.3152552</v>
      </c>
      <c r="I41" s="156" t="n">
        <f aca="false">+J41*$I$15</f>
        <v>85856594.9796621</v>
      </c>
      <c r="J41" s="155" t="n">
        <f aca="false">+J40*(1+$E$8)</f>
        <v>95396216.6440689</v>
      </c>
      <c r="K41" s="152" t="n">
        <f aca="false">+J41*$K$15</f>
        <v>104935838.308476</v>
      </c>
      <c r="L41" s="156" t="n">
        <f aca="false">+J41*$L$15</f>
        <v>114475459.972883</v>
      </c>
    </row>
    <row r="42" customFormat="false" ht="15.75" hidden="false" customHeight="false" outlineLevel="0" collapsed="false">
      <c r="B42" s="102" t="n">
        <f aca="false">+D41+1</f>
        <v>871.266666666666</v>
      </c>
      <c r="C42" s="158" t="s">
        <v>164</v>
      </c>
      <c r="D42" s="106" t="n">
        <f aca="false">+D41+$E$11</f>
        <v>902.699999999999</v>
      </c>
      <c r="E42" s="157"/>
      <c r="F42" s="98" t="s">
        <v>214</v>
      </c>
      <c r="G42" s="103" t="n">
        <f aca="false">+G41+1</f>
        <v>27</v>
      </c>
      <c r="H42" s="102" t="n">
        <f aca="false">+J42*$H$15</f>
        <v>91580367.9783062</v>
      </c>
      <c r="I42" s="106" t="n">
        <f aca="false">+J42*$I$15</f>
        <v>103027913.975594</v>
      </c>
      <c r="J42" s="105" t="n">
        <f aca="false">+J41*(1+$E$8)</f>
        <v>114475459.972883</v>
      </c>
      <c r="K42" s="102" t="n">
        <f aca="false">+J42*$K$15</f>
        <v>125923005.970171</v>
      </c>
      <c r="L42" s="106" t="n">
        <f aca="false">+J42*$L$15</f>
        <v>137370551.967459</v>
      </c>
    </row>
    <row r="43" customFormat="false" ht="15.75" hidden="false" customHeight="false" outlineLevel="0" collapsed="false">
      <c r="B43" s="112" t="n">
        <f aca="false">+D42+1</f>
        <v>903.699999999999</v>
      </c>
      <c r="C43" s="159" t="s">
        <v>164</v>
      </c>
      <c r="D43" s="116" t="n">
        <f aca="false">+D42+$E$11</f>
        <v>935.133333333333</v>
      </c>
      <c r="E43" s="110" t="s">
        <v>194</v>
      </c>
      <c r="F43" s="108" t="s">
        <v>215</v>
      </c>
      <c r="G43" s="113" t="n">
        <f aca="false">+G42+1</f>
        <v>28</v>
      </c>
      <c r="H43" s="112" t="n">
        <f aca="false">+J43*$H$15</f>
        <v>109896441.573967</v>
      </c>
      <c r="I43" s="116" t="n">
        <f aca="false">+J43*$I$15</f>
        <v>123633496.770713</v>
      </c>
      <c r="J43" s="115" t="n">
        <f aca="false">+J42*(1+$E$8)</f>
        <v>137370551.967459</v>
      </c>
      <c r="K43" s="112" t="n">
        <f aca="false">+J43*$K$15</f>
        <v>151107607.164205</v>
      </c>
      <c r="L43" s="116" t="n">
        <f aca="false">+J43*$L$15</f>
        <v>164844662.360951</v>
      </c>
    </row>
    <row r="44" customFormat="false" ht="16.5" hidden="false" customHeight="false" outlineLevel="0" collapsed="false">
      <c r="B44" s="122" t="n">
        <f aca="false">+D43+1</f>
        <v>936.133333333333</v>
      </c>
      <c r="C44" s="160" t="s">
        <v>164</v>
      </c>
      <c r="D44" s="126" t="n">
        <f aca="false">+D43+$E$11</f>
        <v>967.566666666666</v>
      </c>
      <c r="E44" s="120"/>
      <c r="F44" s="118" t="s">
        <v>216</v>
      </c>
      <c r="G44" s="123" t="n">
        <f aca="false">+G43+1</f>
        <v>29</v>
      </c>
      <c r="H44" s="122" t="n">
        <f aca="false">+J44*$H$15</f>
        <v>131875729.888761</v>
      </c>
      <c r="I44" s="126" t="n">
        <f aca="false">+J44*$I$15</f>
        <v>148360196.124856</v>
      </c>
      <c r="J44" s="125" t="n">
        <f aca="false">+J43*(1+$E$8)</f>
        <v>164844662.360951</v>
      </c>
      <c r="K44" s="122" t="n">
        <f aca="false">+J44*$K$15</f>
        <v>181329128.597046</v>
      </c>
      <c r="L44" s="126" t="n">
        <f aca="false">+J44*$L$15</f>
        <v>197813594.833141</v>
      </c>
    </row>
    <row r="45" customFormat="false" ht="16.5" hidden="false" customHeight="false" outlineLevel="0" collapsed="false">
      <c r="B45" s="165" t="n">
        <f aca="false">+D44+1</f>
        <v>968.566666666666</v>
      </c>
      <c r="C45" s="166" t="s">
        <v>164</v>
      </c>
      <c r="D45" s="167" t="n">
        <f aca="false">+D44+$E$11</f>
        <v>999.999999999999</v>
      </c>
      <c r="E45" s="168" t="s">
        <v>197</v>
      </c>
      <c r="F45" s="169" t="s">
        <v>217</v>
      </c>
      <c r="G45" s="170" t="n">
        <f aca="false">+G44+1</f>
        <v>30</v>
      </c>
      <c r="H45" s="165" t="n">
        <f aca="false">+J45*$H$15</f>
        <v>158250875.866513</v>
      </c>
      <c r="I45" s="167" t="n">
        <f aca="false">+J45*$I$15</f>
        <v>178032235.349827</v>
      </c>
      <c r="J45" s="172" t="n">
        <f aca="false">+J44*(1+$E$8)</f>
        <v>197813594.833141</v>
      </c>
      <c r="K45" s="165" t="n">
        <f aca="false">+J45*$K$15</f>
        <v>217594954.316455</v>
      </c>
      <c r="L45" s="167" t="n">
        <f aca="false">+J45*$L$15</f>
        <v>237376313.79977</v>
      </c>
    </row>
  </sheetData>
  <mergeCells count="11">
    <mergeCell ref="B4:D4"/>
    <mergeCell ref="B5:D5"/>
    <mergeCell ref="B6:D6"/>
    <mergeCell ref="B7:D7"/>
    <mergeCell ref="B8:D8"/>
    <mergeCell ref="B9:D9"/>
    <mergeCell ref="B10:D10"/>
    <mergeCell ref="B11:D11"/>
    <mergeCell ref="B14:D14"/>
    <mergeCell ref="E14:G14"/>
    <mergeCell ref="J14:J1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5.75"/>
  <cols>
    <col collapsed="false" hidden="false" max="1" min="1" style="72" width="9.04591836734694"/>
    <col collapsed="false" hidden="false" max="2" min="2" style="72" width="7.56122448979592"/>
    <col collapsed="false" hidden="false" max="3" min="3" style="72" width="2.42857142857143"/>
    <col collapsed="false" hidden="false" max="4" min="4" style="72" width="7.56122448979592"/>
    <col collapsed="false" hidden="false" max="5" min="5" style="72" width="18.2244897959184"/>
    <col collapsed="false" hidden="false" max="6" min="6" style="72" width="11.0714285714286"/>
    <col collapsed="false" hidden="false" max="7" min="7" style="73" width="7.83163265306122"/>
    <col collapsed="false" hidden="false" max="11" min="8" style="72" width="14.0408163265306"/>
    <col collapsed="false" hidden="false" max="12" min="12" style="72" width="13.6326530612245"/>
    <col collapsed="false" hidden="false" max="1025" min="13" style="72" width="9.04591836734694"/>
  </cols>
  <sheetData>
    <row r="1" customFormat="false" ht="15.75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</row>
    <row r="2" customFormat="false" ht="23.25" hidden="false" customHeight="false" outlineLevel="0" collapsed="false">
      <c r="B2" s="43" t="s">
        <v>209</v>
      </c>
      <c r="C2" s="0"/>
      <c r="D2" s="0"/>
      <c r="E2" s="0"/>
      <c r="F2" s="0"/>
      <c r="G2" s="0"/>
      <c r="H2" s="0"/>
      <c r="I2" s="0"/>
      <c r="J2" s="0"/>
      <c r="K2" s="0"/>
      <c r="L2" s="0"/>
    </row>
    <row r="3" customFormat="false" ht="15.75" hidden="false" customHeight="false" outlineLevel="0" collapsed="false">
      <c r="B3" s="0"/>
      <c r="C3" s="0"/>
      <c r="D3" s="0"/>
      <c r="E3" s="0"/>
      <c r="F3" s="0"/>
      <c r="G3" s="0"/>
      <c r="H3" s="0"/>
      <c r="I3" s="0"/>
      <c r="J3" s="0"/>
      <c r="K3" s="0"/>
      <c r="L3" s="0"/>
    </row>
    <row r="4" s="72" customFormat="true" ht="15.75" hidden="false" customHeight="false" outlineLevel="0" collapsed="false">
      <c r="B4" s="74" t="s">
        <v>149</v>
      </c>
      <c r="C4" s="74"/>
      <c r="D4" s="74"/>
      <c r="E4" s="49" t="n">
        <v>1250000</v>
      </c>
      <c r="F4" s="50" t="s">
        <v>150</v>
      </c>
      <c r="H4" s="0"/>
      <c r="I4" s="0"/>
      <c r="J4" s="0"/>
      <c r="K4" s="0"/>
      <c r="L4" s="0"/>
    </row>
    <row r="5" s="72" customFormat="true" ht="15.75" hidden="false" customHeight="false" outlineLevel="0" collapsed="false">
      <c r="B5" s="75" t="s">
        <v>143</v>
      </c>
      <c r="C5" s="75"/>
      <c r="D5" s="75"/>
      <c r="E5" s="76" t="n">
        <f aca="false">+H16</f>
        <v>1000000</v>
      </c>
      <c r="F5" s="77"/>
      <c r="H5" s="0"/>
      <c r="I5" s="0"/>
      <c r="J5" s="0"/>
      <c r="K5" s="0"/>
      <c r="L5" s="0"/>
    </row>
    <row r="6" s="72" customFormat="true" ht="15.75" hidden="false" customHeight="false" outlineLevel="0" collapsed="false">
      <c r="B6" s="75" t="s">
        <v>145</v>
      </c>
      <c r="C6" s="75"/>
      <c r="D6" s="75"/>
      <c r="E6" s="76" t="n">
        <f aca="false">+L45</f>
        <v>40000000.0000126</v>
      </c>
      <c r="F6" s="77"/>
      <c r="H6" s="0"/>
      <c r="I6" s="0"/>
      <c r="J6" s="0"/>
      <c r="K6" s="0"/>
      <c r="L6" s="0"/>
    </row>
    <row r="7" s="72" customFormat="true" ht="15.75" hidden="false" customHeight="false" outlineLevel="0" collapsed="false">
      <c r="B7" s="74" t="s">
        <v>151</v>
      </c>
      <c r="C7" s="74"/>
      <c r="D7" s="74"/>
      <c r="E7" s="49" t="n">
        <v>30</v>
      </c>
      <c r="F7" s="50" t="s">
        <v>144</v>
      </c>
      <c r="H7" s="0"/>
      <c r="I7" s="0"/>
      <c r="J7" s="0"/>
      <c r="K7" s="0"/>
      <c r="L7" s="0"/>
    </row>
    <row r="8" s="72" customFormat="true" ht="15.75" hidden="false" customHeight="false" outlineLevel="0" collapsed="false">
      <c r="B8" s="74" t="s">
        <v>152</v>
      </c>
      <c r="C8" s="74"/>
      <c r="D8" s="74"/>
      <c r="E8" s="78" t="n">
        <v>0.119879605393982</v>
      </c>
      <c r="F8" s="50" t="s">
        <v>150</v>
      </c>
      <c r="H8" s="0"/>
      <c r="I8" s="0"/>
      <c r="J8" s="0"/>
      <c r="K8" s="0"/>
      <c r="L8" s="0"/>
    </row>
    <row r="9" s="72" customFormat="true" ht="15.75" hidden="false" customHeight="false" outlineLevel="0" collapsed="false">
      <c r="B9" s="74" t="s">
        <v>153</v>
      </c>
      <c r="C9" s="74"/>
      <c r="D9" s="74"/>
      <c r="E9" s="49" t="n">
        <v>27</v>
      </c>
      <c r="F9" s="50" t="s">
        <v>144</v>
      </c>
      <c r="H9" s="0"/>
      <c r="I9" s="0"/>
      <c r="J9" s="0"/>
      <c r="K9" s="0"/>
      <c r="L9" s="0"/>
    </row>
    <row r="10" s="72" customFormat="true" ht="15.75" hidden="false" customHeight="false" outlineLevel="0" collapsed="false">
      <c r="B10" s="74" t="s">
        <v>154</v>
      </c>
      <c r="C10" s="74"/>
      <c r="D10" s="74"/>
      <c r="E10" s="49" t="n">
        <v>1000</v>
      </c>
      <c r="F10" s="50" t="s">
        <v>144</v>
      </c>
      <c r="H10" s="0"/>
      <c r="I10" s="0"/>
      <c r="J10" s="0"/>
      <c r="K10" s="0"/>
      <c r="L10" s="0"/>
    </row>
    <row r="11" s="72" customFormat="true" ht="15.75" hidden="false" customHeight="false" outlineLevel="0" collapsed="false">
      <c r="B11" s="75" t="s">
        <v>155</v>
      </c>
      <c r="C11" s="75"/>
      <c r="D11" s="75"/>
      <c r="E11" s="173" t="n">
        <f aca="false">+(E10-E9)/E7</f>
        <v>32.4333333333333</v>
      </c>
      <c r="F11" s="77"/>
      <c r="H11" s="0"/>
      <c r="I11" s="0"/>
      <c r="J11" s="0"/>
      <c r="K11" s="0"/>
      <c r="L11" s="0"/>
    </row>
    <row r="12" customFormat="false" ht="15.75" hidden="false" customHeight="false" outlineLevel="0" collapsed="false"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</row>
    <row r="13" customFormat="false" ht="16.5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</row>
    <row r="14" customFormat="false" ht="12.75" hidden="false" customHeight="true" outlineLevel="0" collapsed="false">
      <c r="B14" s="80" t="s">
        <v>156</v>
      </c>
      <c r="C14" s="80"/>
      <c r="D14" s="80"/>
      <c r="E14" s="81" t="s">
        <v>157</v>
      </c>
      <c r="F14" s="81"/>
      <c r="G14" s="81"/>
      <c r="H14" s="82" t="s">
        <v>158</v>
      </c>
      <c r="I14" s="86" t="s">
        <v>159</v>
      </c>
      <c r="J14" s="81" t="s">
        <v>160</v>
      </c>
      <c r="K14" s="82" t="s">
        <v>161</v>
      </c>
      <c r="L14" s="86" t="s">
        <v>162</v>
      </c>
    </row>
    <row r="15" customFormat="false" ht="16.5" hidden="false" customHeight="false" outlineLevel="0" collapsed="false">
      <c r="B15" s="197" t="s">
        <v>163</v>
      </c>
      <c r="C15" s="198" t="s">
        <v>164</v>
      </c>
      <c r="D15" s="199" t="s">
        <v>165</v>
      </c>
      <c r="E15" s="200" t="s">
        <v>166</v>
      </c>
      <c r="F15" s="201" t="s">
        <v>167</v>
      </c>
      <c r="G15" s="202" t="s">
        <v>168</v>
      </c>
      <c r="H15" s="203" t="n">
        <v>0.8</v>
      </c>
      <c r="I15" s="204" t="n">
        <v>0.9</v>
      </c>
      <c r="J15" s="81"/>
      <c r="K15" s="203" t="n">
        <v>1.1</v>
      </c>
      <c r="L15" s="204" t="n">
        <v>1.2</v>
      </c>
    </row>
    <row r="16" customFormat="false" ht="15.75" hidden="false" customHeight="false" outlineLevel="0" collapsed="false">
      <c r="B16" s="205" t="n">
        <f aca="false">+E9</f>
        <v>27</v>
      </c>
      <c r="C16" s="206" t="s">
        <v>164</v>
      </c>
      <c r="D16" s="207" t="n">
        <f aca="false">+B16+$E$11</f>
        <v>59.4333333333333</v>
      </c>
      <c r="E16" s="208"/>
      <c r="F16" s="206" t="s">
        <v>169</v>
      </c>
      <c r="G16" s="209" t="n">
        <v>1</v>
      </c>
      <c r="H16" s="210" t="n">
        <f aca="false">+J16*$H$15</f>
        <v>1000000</v>
      </c>
      <c r="I16" s="211" t="n">
        <f aca="false">+J16*$I$15</f>
        <v>1125000</v>
      </c>
      <c r="J16" s="212" t="n">
        <f aca="false">+E4</f>
        <v>1250000</v>
      </c>
      <c r="K16" s="210" t="n">
        <f aca="false">+J16*$K$15</f>
        <v>1375000</v>
      </c>
      <c r="L16" s="211" t="n">
        <f aca="false">+J16*$L$15</f>
        <v>1500000</v>
      </c>
    </row>
    <row r="17" customFormat="false" ht="15.75" hidden="false" customHeight="false" outlineLevel="0" collapsed="false">
      <c r="B17" s="107" t="n">
        <f aca="false">+D16+1</f>
        <v>60.4333333333333</v>
      </c>
      <c r="C17" s="108" t="s">
        <v>164</v>
      </c>
      <c r="D17" s="109" t="n">
        <f aca="false">+D16+$E$11</f>
        <v>91.8666666666667</v>
      </c>
      <c r="E17" s="110"/>
      <c r="F17" s="108" t="s">
        <v>171</v>
      </c>
      <c r="G17" s="111" t="n">
        <f aca="false">+G16+1</f>
        <v>2</v>
      </c>
      <c r="H17" s="112" t="n">
        <f aca="false">+J17*$H$15</f>
        <v>1119879.60539398</v>
      </c>
      <c r="I17" s="116" t="n">
        <f aca="false">+J17*$I$15</f>
        <v>1259864.55606823</v>
      </c>
      <c r="J17" s="115" t="n">
        <f aca="false">+J16*(1+$E$8)</f>
        <v>1399849.50674248</v>
      </c>
      <c r="K17" s="112" t="n">
        <f aca="false">+J17*$K$15</f>
        <v>1539834.45741673</v>
      </c>
      <c r="L17" s="116" t="n">
        <f aca="false">+J17*$L$15</f>
        <v>1679819.40809097</v>
      </c>
    </row>
    <row r="18" customFormat="false" ht="15.75" hidden="false" customHeight="false" outlineLevel="0" collapsed="false">
      <c r="B18" s="107" t="n">
        <f aca="false">+D17+1</f>
        <v>92.8666666666667</v>
      </c>
      <c r="C18" s="108" t="s">
        <v>164</v>
      </c>
      <c r="D18" s="109" t="n">
        <f aca="false">+D17+$E$11</f>
        <v>124.3</v>
      </c>
      <c r="E18" s="110" t="s">
        <v>170</v>
      </c>
      <c r="F18" s="108" t="s">
        <v>172</v>
      </c>
      <c r="G18" s="111" t="n">
        <f aca="false">+G17+1</f>
        <v>3</v>
      </c>
      <c r="H18" s="112" t="n">
        <f aca="false">+J18*$H$15</f>
        <v>1254130.33057738</v>
      </c>
      <c r="I18" s="116" t="n">
        <f aca="false">+J18*$I$15</f>
        <v>1410896.62189955</v>
      </c>
      <c r="J18" s="115" t="n">
        <f aca="false">+J17*(1+$E$8)</f>
        <v>1567662.91322173</v>
      </c>
      <c r="K18" s="112" t="n">
        <f aca="false">+J18*$K$15</f>
        <v>1724429.2045439</v>
      </c>
      <c r="L18" s="116" t="n">
        <f aca="false">+J18*$L$15</f>
        <v>1881195.49586607</v>
      </c>
    </row>
    <row r="19" customFormat="false" ht="15.75" hidden="false" customHeight="false" outlineLevel="0" collapsed="false">
      <c r="B19" s="107" t="n">
        <f aca="false">+D18+1</f>
        <v>125.3</v>
      </c>
      <c r="C19" s="108" t="s">
        <v>164</v>
      </c>
      <c r="D19" s="109" t="n">
        <f aca="false">+D18+$E$11</f>
        <v>156.733333333333</v>
      </c>
      <c r="E19" s="110"/>
      <c r="F19" s="108" t="s">
        <v>173</v>
      </c>
      <c r="G19" s="111" t="n">
        <f aca="false">+G18+1</f>
        <v>4</v>
      </c>
      <c r="H19" s="112" t="n">
        <f aca="false">+J19*$H$15</f>
        <v>1404474.97971962</v>
      </c>
      <c r="I19" s="116" t="n">
        <f aca="false">+J19*$I$15</f>
        <v>1580034.35218458</v>
      </c>
      <c r="J19" s="115" t="n">
        <f aca="false">+J18*(1+$E$8)</f>
        <v>1755593.72464953</v>
      </c>
      <c r="K19" s="112" t="n">
        <f aca="false">+J19*$K$15</f>
        <v>1931153.09711448</v>
      </c>
      <c r="L19" s="116" t="n">
        <f aca="false">+J19*$L$15</f>
        <v>2106712.46957943</v>
      </c>
    </row>
    <row r="20" customFormat="false" ht="16.5" hidden="false" customHeight="false" outlineLevel="0" collapsed="false">
      <c r="B20" s="117" t="n">
        <f aca="false">+D19+1</f>
        <v>157.733333333333</v>
      </c>
      <c r="C20" s="118" t="s">
        <v>164</v>
      </c>
      <c r="D20" s="119" t="n">
        <f aca="false">+D19+$E$11</f>
        <v>189.166666666667</v>
      </c>
      <c r="E20" s="120"/>
      <c r="F20" s="118" t="s">
        <v>175</v>
      </c>
      <c r="G20" s="121" t="n">
        <f aca="false">+G19+1</f>
        <v>5</v>
      </c>
      <c r="H20" s="122" t="n">
        <f aca="false">+J20*$H$15</f>
        <v>1572842.88607413</v>
      </c>
      <c r="I20" s="126" t="n">
        <f aca="false">+J20*$I$15</f>
        <v>1769448.2468334</v>
      </c>
      <c r="J20" s="125" t="n">
        <f aca="false">+J19*(1+$E$8)</f>
        <v>1966053.60759267</v>
      </c>
      <c r="K20" s="122" t="n">
        <f aca="false">+J20*$K$15</f>
        <v>2162658.96835193</v>
      </c>
      <c r="L20" s="126" t="n">
        <f aca="false">+J20*$L$15</f>
        <v>2359264.3291112</v>
      </c>
    </row>
    <row r="21" customFormat="false" ht="15.75" hidden="false" customHeight="false" outlineLevel="0" collapsed="false">
      <c r="B21" s="127" t="n">
        <f aca="false">+D20+1</f>
        <v>190.166666666667</v>
      </c>
      <c r="C21" s="128" t="s">
        <v>164</v>
      </c>
      <c r="D21" s="129" t="n">
        <f aca="false">+D20+$E$11</f>
        <v>221.6</v>
      </c>
      <c r="E21" s="130"/>
      <c r="F21" s="128" t="s">
        <v>176</v>
      </c>
      <c r="G21" s="131" t="n">
        <f aca="false">+G20+1</f>
        <v>6</v>
      </c>
      <c r="H21" s="132" t="n">
        <f aca="false">+J21*$H$15</f>
        <v>1761394.67060343</v>
      </c>
      <c r="I21" s="136" t="n">
        <f aca="false">+J21*$I$15</f>
        <v>1981569.00442886</v>
      </c>
      <c r="J21" s="135" t="n">
        <f aca="false">+J20*(1+$E$8)</f>
        <v>2201743.33825429</v>
      </c>
      <c r="K21" s="132" t="n">
        <f aca="false">+J21*$K$15</f>
        <v>2421917.67207972</v>
      </c>
      <c r="L21" s="136" t="n">
        <f aca="false">+J21*$L$15</f>
        <v>2642092.00590515</v>
      </c>
    </row>
    <row r="22" customFormat="false" ht="15.75" hidden="false" customHeight="false" outlineLevel="0" collapsed="false">
      <c r="B22" s="137" t="n">
        <f aca="false">+D21+1</f>
        <v>222.6</v>
      </c>
      <c r="C22" s="138" t="s">
        <v>164</v>
      </c>
      <c r="D22" s="139" t="n">
        <f aca="false">+D21+$E$11</f>
        <v>254.033333333333</v>
      </c>
      <c r="E22" s="140"/>
      <c r="F22" s="138" t="s">
        <v>177</v>
      </c>
      <c r="G22" s="141" t="n">
        <f aca="false">+G21+1</f>
        <v>7</v>
      </c>
      <c r="H22" s="142" t="n">
        <f aca="false">+J22*$H$15</f>
        <v>1972549.96865843</v>
      </c>
      <c r="I22" s="146" t="n">
        <f aca="false">+J22*$I$15</f>
        <v>2219118.71474074</v>
      </c>
      <c r="J22" s="145" t="n">
        <f aca="false">+J21*(1+$E$8)</f>
        <v>2465687.46082304</v>
      </c>
      <c r="K22" s="142" t="n">
        <f aca="false">+J22*$K$15</f>
        <v>2712256.20690535</v>
      </c>
      <c r="L22" s="146" t="n">
        <f aca="false">+J22*$L$15</f>
        <v>2958824.95298765</v>
      </c>
    </row>
    <row r="23" customFormat="false" ht="15.75" hidden="false" customHeight="false" outlineLevel="0" collapsed="false">
      <c r="B23" s="137" t="n">
        <f aca="false">+D22+1</f>
        <v>255.033333333333</v>
      </c>
      <c r="C23" s="138" t="s">
        <v>164</v>
      </c>
      <c r="D23" s="139" t="n">
        <f aca="false">+D22+$E$11</f>
        <v>286.466666666667</v>
      </c>
      <c r="E23" s="140" t="s">
        <v>174</v>
      </c>
      <c r="F23" s="138" t="s">
        <v>179</v>
      </c>
      <c r="G23" s="141" t="n">
        <f aca="false">+G22+1</f>
        <v>8</v>
      </c>
      <c r="H23" s="142" t="n">
        <f aca="false">+J23*$H$15</f>
        <v>2209018.48052112</v>
      </c>
      <c r="I23" s="146" t="n">
        <f aca="false">+J23*$I$15</f>
        <v>2485145.79058626</v>
      </c>
      <c r="J23" s="145" t="n">
        <f aca="false">+J22*(1+$E$8)</f>
        <v>2761273.1006514</v>
      </c>
      <c r="K23" s="142" t="n">
        <f aca="false">+J23*$K$15</f>
        <v>3037400.41071654</v>
      </c>
      <c r="L23" s="146" t="n">
        <f aca="false">+J23*$L$15</f>
        <v>3313527.72078168</v>
      </c>
    </row>
    <row r="24" customFormat="false" ht="15.75" hidden="false" customHeight="false" outlineLevel="0" collapsed="false">
      <c r="B24" s="137" t="n">
        <f aca="false">+D23+1</f>
        <v>287.466666666667</v>
      </c>
      <c r="C24" s="138" t="s">
        <v>164</v>
      </c>
      <c r="D24" s="139" t="n">
        <f aca="false">+D23+$E$11</f>
        <v>318.9</v>
      </c>
      <c r="E24" s="140"/>
      <c r="F24" s="138" t="s">
        <v>180</v>
      </c>
      <c r="G24" s="141" t="n">
        <f aca="false">+G23+1</f>
        <v>9</v>
      </c>
      <c r="H24" s="142" t="n">
        <f aca="false">+J24*$H$15</f>
        <v>2473834.74427401</v>
      </c>
      <c r="I24" s="146" t="n">
        <f aca="false">+J24*$I$15</f>
        <v>2783064.08730826</v>
      </c>
      <c r="J24" s="145" t="n">
        <f aca="false">+J23*(1+$E$8)</f>
        <v>3092293.43034251</v>
      </c>
      <c r="K24" s="142" t="n">
        <f aca="false">+J24*$K$15</f>
        <v>3401522.77337676</v>
      </c>
      <c r="L24" s="146" t="n">
        <f aca="false">+J24*$L$15</f>
        <v>3710752.11641101</v>
      </c>
    </row>
    <row r="25" customFormat="false" ht="16.5" hidden="false" customHeight="false" outlineLevel="0" collapsed="false">
      <c r="B25" s="213" t="n">
        <f aca="false">+D24+1</f>
        <v>319.9</v>
      </c>
      <c r="C25" s="214" t="s">
        <v>164</v>
      </c>
      <c r="D25" s="215" t="n">
        <f aca="false">+D24+$E$11</f>
        <v>351.333333333333</v>
      </c>
      <c r="E25" s="216"/>
      <c r="F25" s="214" t="s">
        <v>181</v>
      </c>
      <c r="G25" s="217" t="n">
        <f aca="false">+G24+1</f>
        <v>10</v>
      </c>
      <c r="H25" s="218" t="n">
        <f aca="false">+J25*$H$15</f>
        <v>2770397.0772275</v>
      </c>
      <c r="I25" s="219" t="n">
        <f aca="false">+J25*$I$15</f>
        <v>3116696.71188093</v>
      </c>
      <c r="J25" s="220" t="n">
        <f aca="false">+J24*(1+$E$8)</f>
        <v>3462996.34653437</v>
      </c>
      <c r="K25" s="218" t="n">
        <f aca="false">+J25*$K$15</f>
        <v>3809295.98118781</v>
      </c>
      <c r="L25" s="219" t="n">
        <f aca="false">+J25*$L$15</f>
        <v>4155595.61584125</v>
      </c>
    </row>
    <row r="26" customFormat="false" ht="15.75" hidden="false" customHeight="false" outlineLevel="0" collapsed="false">
      <c r="B26" s="205" t="n">
        <f aca="false">+D25+1</f>
        <v>352.333333333333</v>
      </c>
      <c r="C26" s="206" t="s">
        <v>164</v>
      </c>
      <c r="D26" s="207" t="n">
        <f aca="false">+D25+$E$11</f>
        <v>383.766666666667</v>
      </c>
      <c r="E26" s="208"/>
      <c r="F26" s="206" t="s">
        <v>183</v>
      </c>
      <c r="G26" s="209" t="n">
        <f aca="false">+G25+1</f>
        <v>11</v>
      </c>
      <c r="H26" s="210" t="n">
        <f aca="false">+J26*$H$15</f>
        <v>3102511.18563017</v>
      </c>
      <c r="I26" s="211" t="n">
        <f aca="false">+J26*$I$15</f>
        <v>3490325.08383394</v>
      </c>
      <c r="J26" s="212" t="n">
        <f aca="false">+J25*(1+$E$8)</f>
        <v>3878138.98203771</v>
      </c>
      <c r="K26" s="210" t="n">
        <f aca="false">+J26*$K$15</f>
        <v>4265952.88024149</v>
      </c>
      <c r="L26" s="211" t="n">
        <f aca="false">+J26*$L$15</f>
        <v>4653766.77844526</v>
      </c>
    </row>
    <row r="27" customFormat="false" ht="15.75" hidden="false" customHeight="false" outlineLevel="0" collapsed="false">
      <c r="B27" s="107" t="n">
        <f aca="false">+D26+1</f>
        <v>384.766666666667</v>
      </c>
      <c r="C27" s="108" t="s">
        <v>164</v>
      </c>
      <c r="D27" s="109" t="n">
        <f aca="false">+D26+$E$11</f>
        <v>416.2</v>
      </c>
      <c r="E27" s="110"/>
      <c r="F27" s="108" t="s">
        <v>184</v>
      </c>
      <c r="G27" s="111" t="n">
        <f aca="false">+G26+1</f>
        <v>12</v>
      </c>
      <c r="H27" s="112" t="n">
        <f aca="false">+J27*$H$15</f>
        <v>3474439.00229393</v>
      </c>
      <c r="I27" s="116" t="n">
        <f aca="false">+J27*$I$15</f>
        <v>3908743.87758067</v>
      </c>
      <c r="J27" s="115" t="n">
        <f aca="false">+J26*(1+$E$8)</f>
        <v>4343048.75286742</v>
      </c>
      <c r="K27" s="112" t="n">
        <f aca="false">+J27*$K$15</f>
        <v>4777353.62815416</v>
      </c>
      <c r="L27" s="116" t="n">
        <f aca="false">+J27*$L$15</f>
        <v>5211658.5034409</v>
      </c>
    </row>
    <row r="28" customFormat="false" ht="15.75" hidden="false" customHeight="false" outlineLevel="0" collapsed="false">
      <c r="B28" s="112" t="n">
        <f aca="false">+D27+1</f>
        <v>417.2</v>
      </c>
      <c r="C28" s="159" t="s">
        <v>164</v>
      </c>
      <c r="D28" s="116" t="n">
        <f aca="false">+D27+$E$11</f>
        <v>448.633333333333</v>
      </c>
      <c r="E28" s="110" t="s">
        <v>178</v>
      </c>
      <c r="F28" s="108" t="s">
        <v>185</v>
      </c>
      <c r="G28" s="113" t="n">
        <f aca="false">+G27+1</f>
        <v>13</v>
      </c>
      <c r="H28" s="112" t="n">
        <f aca="false">+J28*$H$15</f>
        <v>3890953.37885439</v>
      </c>
      <c r="I28" s="116" t="n">
        <f aca="false">+J28*$I$15</f>
        <v>4377322.55121119</v>
      </c>
      <c r="J28" s="115" t="n">
        <f aca="false">+J27*(1+$E$8)</f>
        <v>4863691.72356799</v>
      </c>
      <c r="K28" s="112" t="n">
        <f aca="false">+J28*$K$15</f>
        <v>5350060.89592479</v>
      </c>
      <c r="L28" s="116" t="n">
        <f aca="false">+J28*$L$15</f>
        <v>5836430.06828159</v>
      </c>
    </row>
    <row r="29" customFormat="false" ht="15.75" hidden="false" customHeight="false" outlineLevel="0" collapsed="false">
      <c r="B29" s="112" t="n">
        <f aca="false">+D28+1</f>
        <v>449.633333333333</v>
      </c>
      <c r="C29" s="159" t="s">
        <v>164</v>
      </c>
      <c r="D29" s="116" t="n">
        <f aca="false">+D28+$E$11</f>
        <v>481.066666666667</v>
      </c>
      <c r="E29" s="110"/>
      <c r="F29" s="108" t="s">
        <v>187</v>
      </c>
      <c r="G29" s="113" t="n">
        <f aca="false">+G28+1</f>
        <v>14</v>
      </c>
      <c r="H29" s="112" t="n">
        <f aca="false">+J29*$H$15</f>
        <v>4357399.33451784</v>
      </c>
      <c r="I29" s="116" t="n">
        <f aca="false">+J29*$I$15</f>
        <v>4902074.25133257</v>
      </c>
      <c r="J29" s="115" t="n">
        <f aca="false">+J28*(1+$E$8)</f>
        <v>5446749.1681473</v>
      </c>
      <c r="K29" s="112" t="n">
        <f aca="false">+J29*$K$15</f>
        <v>5991424.08496203</v>
      </c>
      <c r="L29" s="116" t="n">
        <f aca="false">+J29*$L$15</f>
        <v>6536099.00177676</v>
      </c>
    </row>
    <row r="30" customFormat="false" ht="16.5" hidden="false" customHeight="false" outlineLevel="0" collapsed="false">
      <c r="B30" s="122" t="n">
        <f aca="false">+D29+1</f>
        <v>482.066666666667</v>
      </c>
      <c r="C30" s="160" t="s">
        <v>164</v>
      </c>
      <c r="D30" s="126" t="n">
        <f aca="false">+D29+$E$11</f>
        <v>513.5</v>
      </c>
      <c r="E30" s="120"/>
      <c r="F30" s="118" t="s">
        <v>188</v>
      </c>
      <c r="G30" s="123" t="n">
        <f aca="false">+G29+1</f>
        <v>15</v>
      </c>
      <c r="H30" s="122" t="n">
        <f aca="false">+J30*$H$15</f>
        <v>4879762.64728384</v>
      </c>
      <c r="I30" s="126" t="n">
        <f aca="false">+J30*$I$15</f>
        <v>5489732.97819432</v>
      </c>
      <c r="J30" s="125" t="n">
        <f aca="false">+J29*(1+$E$8)</f>
        <v>6099703.3091048</v>
      </c>
      <c r="K30" s="122" t="n">
        <f aca="false">+J30*$K$15</f>
        <v>6709673.64001528</v>
      </c>
      <c r="L30" s="126" t="n">
        <f aca="false">+J30*$L$15</f>
        <v>7319643.97092576</v>
      </c>
    </row>
    <row r="31" customFormat="false" ht="15.75" hidden="false" customHeight="false" outlineLevel="0" collapsed="false">
      <c r="B31" s="132" t="n">
        <f aca="false">+D30+1</f>
        <v>514.5</v>
      </c>
      <c r="C31" s="161" t="s">
        <v>164</v>
      </c>
      <c r="D31" s="136" t="n">
        <f aca="false">+D30+$E$11</f>
        <v>545.933333333333</v>
      </c>
      <c r="E31" s="130"/>
      <c r="F31" s="128" t="s">
        <v>189</v>
      </c>
      <c r="G31" s="133" t="n">
        <f aca="false">+G30+1</f>
        <v>16</v>
      </c>
      <c r="H31" s="132" t="n">
        <f aca="false">+J31*$H$15</f>
        <v>5464746.66785652</v>
      </c>
      <c r="I31" s="136" t="n">
        <f aca="false">+J31*$I$15</f>
        <v>6147840.00133859</v>
      </c>
      <c r="J31" s="135" t="n">
        <f aca="false">+J30*(1+$E$8)</f>
        <v>6830933.33482065</v>
      </c>
      <c r="K31" s="132" t="n">
        <f aca="false">+J31*$K$15</f>
        <v>7514026.66830272</v>
      </c>
      <c r="L31" s="136" t="n">
        <f aca="false">+J31*$L$15</f>
        <v>8197120.00178478</v>
      </c>
    </row>
    <row r="32" customFormat="false" ht="15.75" hidden="false" customHeight="false" outlineLevel="0" collapsed="false">
      <c r="B32" s="142" t="n">
        <f aca="false">+D31+1</f>
        <v>546.933333333333</v>
      </c>
      <c r="C32" s="162" t="s">
        <v>164</v>
      </c>
      <c r="D32" s="146" t="n">
        <f aca="false">+D31+$E$11</f>
        <v>578.366666666667</v>
      </c>
      <c r="E32" s="140"/>
      <c r="F32" s="138" t="s">
        <v>191</v>
      </c>
      <c r="G32" s="143" t="n">
        <f aca="false">+G31+1</f>
        <v>17</v>
      </c>
      <c r="H32" s="142" t="n">
        <f aca="false">+J32*$H$15</f>
        <v>6119858.34197724</v>
      </c>
      <c r="I32" s="146" t="n">
        <f aca="false">+J32*$I$15</f>
        <v>6884840.63472439</v>
      </c>
      <c r="J32" s="145" t="n">
        <f aca="false">+J31*(1+$E$8)</f>
        <v>7649822.92747155</v>
      </c>
      <c r="K32" s="142" t="n">
        <f aca="false">+J32*$K$15</f>
        <v>8414805.22021871</v>
      </c>
      <c r="L32" s="146" t="n">
        <f aca="false">+J32*$L$15</f>
        <v>9179787.51296586</v>
      </c>
    </row>
    <row r="33" customFormat="false" ht="15.75" hidden="false" customHeight="false" outlineLevel="0" collapsed="false">
      <c r="B33" s="142" t="n">
        <f aca="false">+D32+1</f>
        <v>579.366666666667</v>
      </c>
      <c r="C33" s="162" t="s">
        <v>164</v>
      </c>
      <c r="D33" s="146" t="n">
        <f aca="false">+D32+$E$11</f>
        <v>610.8</v>
      </c>
      <c r="E33" s="140" t="s">
        <v>182</v>
      </c>
      <c r="F33" s="138" t="s">
        <v>192</v>
      </c>
      <c r="G33" s="143" t="n">
        <f aca="false">+G32+1</f>
        <v>18</v>
      </c>
      <c r="H33" s="142" t="n">
        <f aca="false">+J33*$H$15</f>
        <v>6853504.54508054</v>
      </c>
      <c r="I33" s="146" t="n">
        <f aca="false">+J33*$I$15</f>
        <v>7710192.61321561</v>
      </c>
      <c r="J33" s="145" t="n">
        <f aca="false">+J32*(1+$E$8)</f>
        <v>8566880.68135068</v>
      </c>
      <c r="K33" s="142" t="n">
        <f aca="false">+J33*$K$15</f>
        <v>9423568.74948575</v>
      </c>
      <c r="L33" s="146" t="n">
        <f aca="false">+J33*$L$15</f>
        <v>10280256.8176208</v>
      </c>
    </row>
    <row r="34" customFormat="false" ht="15.75" hidden="false" customHeight="false" outlineLevel="0" collapsed="false">
      <c r="B34" s="142" t="n">
        <f aca="false">+D33+1</f>
        <v>611.8</v>
      </c>
      <c r="C34" s="162" t="s">
        <v>164</v>
      </c>
      <c r="D34" s="146" t="n">
        <f aca="false">+D33+$E$11</f>
        <v>643.233333333333</v>
      </c>
      <c r="E34" s="140"/>
      <c r="F34" s="138" t="s">
        <v>193</v>
      </c>
      <c r="G34" s="143" t="n">
        <f aca="false">+G33+1</f>
        <v>19</v>
      </c>
      <c r="H34" s="142" t="n">
        <f aca="false">+J34*$H$15</f>
        <v>7675099.96551066</v>
      </c>
      <c r="I34" s="146" t="n">
        <f aca="false">+J34*$I$15</f>
        <v>8634487.46119949</v>
      </c>
      <c r="J34" s="145" t="n">
        <f aca="false">+J33*(1+$E$8)</f>
        <v>9593874.95688833</v>
      </c>
      <c r="K34" s="142" t="n">
        <f aca="false">+J34*$K$15</f>
        <v>10553262.4525772</v>
      </c>
      <c r="L34" s="146" t="n">
        <f aca="false">+J34*$L$15</f>
        <v>11512649.948266</v>
      </c>
    </row>
    <row r="35" customFormat="false" ht="16.5" hidden="false" customHeight="false" outlineLevel="0" collapsed="false">
      <c r="B35" s="152" t="n">
        <f aca="false">+D34+1</f>
        <v>644.233333333333</v>
      </c>
      <c r="C35" s="163" t="s">
        <v>164</v>
      </c>
      <c r="D35" s="156" t="n">
        <f aca="false">+D34+$E$11</f>
        <v>675.666666666666</v>
      </c>
      <c r="E35" s="150"/>
      <c r="F35" s="148" t="s">
        <v>195</v>
      </c>
      <c r="G35" s="153" t="n">
        <f aca="false">+G34+1</f>
        <v>20</v>
      </c>
      <c r="H35" s="152" t="n">
        <f aca="false">+J35*$H$15</f>
        <v>8595187.92073545</v>
      </c>
      <c r="I35" s="156" t="n">
        <f aca="false">+J35*$I$15</f>
        <v>9669586.41082738</v>
      </c>
      <c r="J35" s="155" t="n">
        <f aca="false">+J34*(1+$E$8)</f>
        <v>10743984.9009193</v>
      </c>
      <c r="K35" s="152" t="n">
        <f aca="false">+J35*$K$15</f>
        <v>11818383.3910112</v>
      </c>
      <c r="L35" s="156" t="n">
        <f aca="false">+J35*$L$15</f>
        <v>12892781.8811032</v>
      </c>
    </row>
    <row r="36" customFormat="false" ht="15.75" hidden="false" customHeight="false" outlineLevel="0" collapsed="false">
      <c r="B36" s="102" t="n">
        <f aca="false">+D35+1</f>
        <v>676.666666666666</v>
      </c>
      <c r="C36" s="158" t="s">
        <v>164</v>
      </c>
      <c r="D36" s="106" t="n">
        <f aca="false">+D35+$E$11</f>
        <v>708.1</v>
      </c>
      <c r="E36" s="157"/>
      <c r="F36" s="98" t="s">
        <v>196</v>
      </c>
      <c r="G36" s="103" t="n">
        <f aca="false">+G35+1</f>
        <v>21</v>
      </c>
      <c r="H36" s="102" t="n">
        <f aca="false">+J36*$H$15</f>
        <v>9625575.65696034</v>
      </c>
      <c r="I36" s="106" t="n">
        <f aca="false">+J36*$I$15</f>
        <v>10828772.6140804</v>
      </c>
      <c r="J36" s="105" t="n">
        <f aca="false">+J35*(1+$E$8)</f>
        <v>12031969.5712004</v>
      </c>
      <c r="K36" s="102" t="n">
        <f aca="false">+J36*$K$15</f>
        <v>13235166.5283205</v>
      </c>
      <c r="L36" s="106" t="n">
        <f aca="false">+J36*$L$15</f>
        <v>14438363.4854405</v>
      </c>
    </row>
    <row r="37" customFormat="false" ht="15.75" hidden="false" customHeight="false" outlineLevel="0" collapsed="false">
      <c r="B37" s="112" t="n">
        <f aca="false">+D36+1</f>
        <v>709.1</v>
      </c>
      <c r="C37" s="159" t="s">
        <v>164</v>
      </c>
      <c r="D37" s="116" t="n">
        <f aca="false">+D36+$E$11</f>
        <v>740.533333333333</v>
      </c>
      <c r="E37" s="110" t="s">
        <v>186</v>
      </c>
      <c r="F37" s="108" t="s">
        <v>198</v>
      </c>
      <c r="G37" s="113" t="n">
        <f aca="false">+G36+1</f>
        <v>22</v>
      </c>
      <c r="H37" s="112" t="n">
        <f aca="false">+J37*$H$15</f>
        <v>10779485.8684067</v>
      </c>
      <c r="I37" s="116" t="n">
        <f aca="false">+J37*$I$15</f>
        <v>12126921.6019575</v>
      </c>
      <c r="J37" s="115" t="n">
        <f aca="false">+J36*(1+$E$8)</f>
        <v>13474357.3355083</v>
      </c>
      <c r="K37" s="112" t="n">
        <f aca="false">+J37*$K$15</f>
        <v>14821793.0690592</v>
      </c>
      <c r="L37" s="116" t="n">
        <f aca="false">+J37*$L$15</f>
        <v>16169228.80261</v>
      </c>
    </row>
    <row r="38" customFormat="false" ht="16.5" hidden="false" customHeight="false" outlineLevel="0" collapsed="false">
      <c r="B38" s="122" t="n">
        <f aca="false">+D37+1</f>
        <v>741.533333333333</v>
      </c>
      <c r="C38" s="160" t="s">
        <v>164</v>
      </c>
      <c r="D38" s="126" t="n">
        <f aca="false">+D37+$E$11</f>
        <v>772.966666666666</v>
      </c>
      <c r="E38" s="120"/>
      <c r="F38" s="118" t="s">
        <v>210</v>
      </c>
      <c r="G38" s="123" t="n">
        <f aca="false">+G37+1</f>
        <v>23</v>
      </c>
      <c r="H38" s="122" t="n">
        <f aca="false">+J38*$H$15</f>
        <v>12071726.3806613</v>
      </c>
      <c r="I38" s="126" t="n">
        <f aca="false">+J38*$I$15</f>
        <v>13580692.1782439</v>
      </c>
      <c r="J38" s="125" t="n">
        <f aca="false">+J37*(1+$E$8)</f>
        <v>15089657.9758266</v>
      </c>
      <c r="K38" s="122" t="n">
        <f aca="false">+J38*$K$15</f>
        <v>16598623.7734092</v>
      </c>
      <c r="L38" s="126" t="n">
        <f aca="false">+J38*$L$15</f>
        <v>18107589.5709919</v>
      </c>
    </row>
    <row r="39" customFormat="false" ht="15.75" hidden="false" customHeight="false" outlineLevel="0" collapsed="false">
      <c r="B39" s="132" t="n">
        <f aca="false">+D38+1</f>
        <v>773.966666666666</v>
      </c>
      <c r="C39" s="161" t="s">
        <v>164</v>
      </c>
      <c r="D39" s="136" t="n">
        <f aca="false">+D38+$E$11</f>
        <v>805.4</v>
      </c>
      <c r="E39" s="130"/>
      <c r="F39" s="128" t="s">
        <v>211</v>
      </c>
      <c r="G39" s="133" t="n">
        <f aca="false">+G38+1</f>
        <v>24</v>
      </c>
      <c r="H39" s="132" t="n">
        <f aca="false">+J39*$H$15</f>
        <v>13518880.1755991</v>
      </c>
      <c r="I39" s="136" t="n">
        <f aca="false">+J39*$I$15</f>
        <v>15208740.1975489</v>
      </c>
      <c r="J39" s="135" t="n">
        <f aca="false">+J38*(1+$E$8)</f>
        <v>16898600.2194988</v>
      </c>
      <c r="K39" s="132" t="n">
        <f aca="false">+J39*$K$15</f>
        <v>18588460.2414487</v>
      </c>
      <c r="L39" s="136" t="n">
        <f aca="false">+J39*$L$15</f>
        <v>20278320.2633986</v>
      </c>
    </row>
    <row r="40" customFormat="false" ht="15.75" hidden="false" customHeight="false" outlineLevel="0" collapsed="false">
      <c r="B40" s="142" t="n">
        <f aca="false">+D39+1</f>
        <v>806.4</v>
      </c>
      <c r="C40" s="162" t="s">
        <v>164</v>
      </c>
      <c r="D40" s="146" t="n">
        <f aca="false">+D39+$E$11</f>
        <v>837.833333333333</v>
      </c>
      <c r="E40" s="140" t="s">
        <v>190</v>
      </c>
      <c r="F40" s="138" t="s">
        <v>212</v>
      </c>
      <c r="G40" s="143" t="n">
        <f aca="false">+G39+1</f>
        <v>25</v>
      </c>
      <c r="H40" s="142" t="n">
        <f aca="false">+J40*$H$15</f>
        <v>15139518.1964184</v>
      </c>
      <c r="I40" s="146" t="n">
        <f aca="false">+J40*$I$15</f>
        <v>17031957.9709707</v>
      </c>
      <c r="J40" s="145" t="n">
        <f aca="false">+J39*(1+$E$8)</f>
        <v>18924397.745523</v>
      </c>
      <c r="K40" s="142" t="n">
        <f aca="false">+J40*$K$15</f>
        <v>20816837.5200753</v>
      </c>
      <c r="L40" s="146" t="n">
        <f aca="false">+J40*$L$15</f>
        <v>22709277.2946276</v>
      </c>
    </row>
    <row r="41" customFormat="false" ht="16.5" hidden="false" customHeight="false" outlineLevel="0" collapsed="false">
      <c r="B41" s="152" t="n">
        <f aca="false">+D40+1</f>
        <v>838.833333333333</v>
      </c>
      <c r="C41" s="163" t="s">
        <v>164</v>
      </c>
      <c r="D41" s="156" t="n">
        <f aca="false">+D40+$E$11</f>
        <v>870.266666666666</v>
      </c>
      <c r="E41" s="150"/>
      <c r="F41" s="148" t="s">
        <v>213</v>
      </c>
      <c r="G41" s="153" t="n">
        <f aca="false">+G40+1</f>
        <v>26</v>
      </c>
      <c r="H41" s="152" t="n">
        <f aca="false">+J41*$H$15</f>
        <v>16954437.6636601</v>
      </c>
      <c r="I41" s="156" t="n">
        <f aca="false">+J41*$I$15</f>
        <v>19073742.3716176</v>
      </c>
      <c r="J41" s="155" t="n">
        <f aca="false">+J40*(1+$E$8)</f>
        <v>21193047.0795751</v>
      </c>
      <c r="K41" s="152" t="n">
        <f aca="false">+J41*$K$15</f>
        <v>23312351.7875326</v>
      </c>
      <c r="L41" s="156" t="n">
        <f aca="false">+J41*$L$15</f>
        <v>25431656.4954901</v>
      </c>
    </row>
    <row r="42" customFormat="false" ht="15.75" hidden="false" customHeight="false" outlineLevel="0" collapsed="false">
      <c r="B42" s="102" t="n">
        <f aca="false">+D41+1</f>
        <v>871.266666666666</v>
      </c>
      <c r="C42" s="158" t="s">
        <v>164</v>
      </c>
      <c r="D42" s="106" t="n">
        <f aca="false">+D41+$E$11</f>
        <v>902.699999999999</v>
      </c>
      <c r="E42" s="157"/>
      <c r="F42" s="98" t="s">
        <v>214</v>
      </c>
      <c r="G42" s="103" t="n">
        <f aca="false">+G41+1</f>
        <v>27</v>
      </c>
      <c r="H42" s="102" t="n">
        <f aca="false">+J42*$H$15</f>
        <v>18986928.9604565</v>
      </c>
      <c r="I42" s="106" t="n">
        <f aca="false">+J42*$I$15</f>
        <v>21360295.0805136</v>
      </c>
      <c r="J42" s="105" t="n">
        <f aca="false">+J41*(1+$E$8)</f>
        <v>23733661.2005706</v>
      </c>
      <c r="K42" s="102" t="n">
        <f aca="false">+J42*$K$15</f>
        <v>26107027.3206277</v>
      </c>
      <c r="L42" s="106" t="n">
        <f aca="false">+J42*$L$15</f>
        <v>28480393.4406848</v>
      </c>
    </row>
    <row r="43" customFormat="false" ht="15.75" hidden="false" customHeight="false" outlineLevel="0" collapsed="false">
      <c r="B43" s="112" t="n">
        <f aca="false">+D42+1</f>
        <v>903.699999999999</v>
      </c>
      <c r="C43" s="159" t="s">
        <v>164</v>
      </c>
      <c r="D43" s="116" t="n">
        <f aca="false">+D42+$E$11</f>
        <v>935.133333333333</v>
      </c>
      <c r="E43" s="110" t="s">
        <v>194</v>
      </c>
      <c r="F43" s="108" t="s">
        <v>215</v>
      </c>
      <c r="G43" s="113" t="n">
        <f aca="false">+G42+1</f>
        <v>28</v>
      </c>
      <c r="H43" s="112" t="n">
        <f aca="false">+J43*$H$15</f>
        <v>21263074.5118796</v>
      </c>
      <c r="I43" s="116" t="n">
        <f aca="false">+J43*$I$15</f>
        <v>23920958.8258646</v>
      </c>
      <c r="J43" s="115" t="n">
        <f aca="false">+J42*(1+$E$8)</f>
        <v>26578843.1398495</v>
      </c>
      <c r="K43" s="112" t="n">
        <f aca="false">+J43*$K$15</f>
        <v>29236727.4538345</v>
      </c>
      <c r="L43" s="116" t="n">
        <f aca="false">+J43*$L$15</f>
        <v>31894611.7678194</v>
      </c>
    </row>
    <row r="44" customFormat="false" ht="16.5" hidden="false" customHeight="false" outlineLevel="0" collapsed="false">
      <c r="B44" s="122" t="n">
        <f aca="false">+D43+1</f>
        <v>936.133333333333</v>
      </c>
      <c r="C44" s="160" t="s">
        <v>164</v>
      </c>
      <c r="D44" s="126" t="n">
        <f aca="false">+D43+$E$11</f>
        <v>967.566666666666</v>
      </c>
      <c r="E44" s="120"/>
      <c r="F44" s="118" t="s">
        <v>216</v>
      </c>
      <c r="G44" s="123" t="n">
        <f aca="false">+G43+1</f>
        <v>29</v>
      </c>
      <c r="H44" s="122" t="n">
        <f aca="false">+J44*$H$15</f>
        <v>23812083.4938266</v>
      </c>
      <c r="I44" s="126" t="n">
        <f aca="false">+J44*$I$15</f>
        <v>26788593.9305549</v>
      </c>
      <c r="J44" s="125" t="n">
        <f aca="false">+J43*(1+$E$8)</f>
        <v>29765104.3672832</v>
      </c>
      <c r="K44" s="122" t="n">
        <f aca="false">+J44*$K$15</f>
        <v>32741614.8040115</v>
      </c>
      <c r="L44" s="126" t="n">
        <f aca="false">+J44*$L$15</f>
        <v>35718125.2407398</v>
      </c>
    </row>
    <row r="45" customFormat="false" ht="16.5" hidden="false" customHeight="false" outlineLevel="0" collapsed="false">
      <c r="B45" s="165" t="n">
        <f aca="false">+D44+1</f>
        <v>968.566666666666</v>
      </c>
      <c r="C45" s="166" t="s">
        <v>164</v>
      </c>
      <c r="D45" s="167" t="n">
        <f aca="false">+D44+$E$11</f>
        <v>999.999999999999</v>
      </c>
      <c r="E45" s="168" t="s">
        <v>197</v>
      </c>
      <c r="F45" s="169" t="s">
        <v>217</v>
      </c>
      <c r="G45" s="170" t="n">
        <f aca="false">+G44+1</f>
        <v>30</v>
      </c>
      <c r="H45" s="165" t="n">
        <f aca="false">+J45*$H$15</f>
        <v>26666666.6666751</v>
      </c>
      <c r="I45" s="167" t="n">
        <f aca="false">+J45*$I$15</f>
        <v>30000000.0000094</v>
      </c>
      <c r="J45" s="172" t="n">
        <f aca="false">+J44*(1+$E$8)</f>
        <v>33333333.3333438</v>
      </c>
      <c r="K45" s="165" t="n">
        <f aca="false">+J45*$K$15</f>
        <v>36666666.6666782</v>
      </c>
      <c r="L45" s="167" t="n">
        <f aca="false">+J45*$L$15</f>
        <v>40000000.0000126</v>
      </c>
    </row>
  </sheetData>
  <mergeCells count="11">
    <mergeCell ref="B4:D4"/>
    <mergeCell ref="B5:D5"/>
    <mergeCell ref="B6:D6"/>
    <mergeCell ref="B7:D7"/>
    <mergeCell ref="B8:D8"/>
    <mergeCell ref="B9:D9"/>
    <mergeCell ref="B10:D10"/>
    <mergeCell ref="B11:D11"/>
    <mergeCell ref="B14:D14"/>
    <mergeCell ref="E14:G14"/>
    <mergeCell ref="J14:J1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P28"/>
  <sheetViews>
    <sheetView windowProtection="false" showFormulas="false" showGridLines="true" showRowColHeaders="true" showZeros="true" rightToLeft="false" tabSelected="false" showOutlineSymbols="true" defaultGridColor="true" view="normal" topLeftCell="K1" colorId="64" zoomScale="170" zoomScaleNormal="170" zoomScalePageLayoutView="100" workbookViewId="0">
      <selection pane="topLeft" activeCell="M18" activeCellId="0" sqref="M18"/>
    </sheetView>
  </sheetViews>
  <sheetFormatPr defaultRowHeight="12.75"/>
  <cols>
    <col collapsed="false" hidden="false" max="3" min="1" style="0" width="8.50510204081633"/>
    <col collapsed="false" hidden="false" max="4" min="4" style="0" width="15.3877551020408"/>
    <col collapsed="false" hidden="false" max="6" min="5" style="0" width="8.50510204081633"/>
    <col collapsed="false" hidden="false" max="7" min="7" style="0" width="11.4744897959184"/>
    <col collapsed="false" hidden="false" max="9" min="8" style="0" width="8.50510204081633"/>
    <col collapsed="false" hidden="false" max="10" min="10" style="0" width="30.5102040816327"/>
    <col collapsed="false" hidden="false" max="13" min="11" style="0" width="14.3112244897959"/>
    <col collapsed="false" hidden="false" max="14" min="14" style="0" width="15.3877551020408"/>
    <col collapsed="false" hidden="false" max="15" min="15" style="0" width="14.3112244897959"/>
    <col collapsed="false" hidden="false" max="1025" min="16" style="0" width="8.50510204081633"/>
  </cols>
  <sheetData>
    <row r="2" customFormat="false" ht="12.75" hidden="false" customHeight="false" outlineLevel="0" collapsed="false">
      <c r="C2" s="221" t="s">
        <v>218</v>
      </c>
      <c r="D2" s="221"/>
      <c r="E2" s="221"/>
      <c r="F2" s="221"/>
    </row>
    <row r="3" customFormat="false" ht="12.75" hidden="false" customHeight="false" outlineLevel="0" collapsed="false">
      <c r="J3" s="0" t="s">
        <v>219</v>
      </c>
      <c r="K3" s="222" t="n">
        <v>2328947.3684211</v>
      </c>
    </row>
    <row r="4" customFormat="false" ht="12.75" hidden="false" customHeight="false" outlineLevel="0" collapsed="false">
      <c r="J4" s="0" t="s">
        <v>220</v>
      </c>
      <c r="K4" s="222" t="n">
        <v>-4697368.4210526</v>
      </c>
    </row>
    <row r="5" customFormat="false" ht="12.75" hidden="false" customHeight="false" outlineLevel="0" collapsed="false">
      <c r="J5" s="223" t="n">
        <v>0.8</v>
      </c>
      <c r="L5" s="223" t="n">
        <v>1.2</v>
      </c>
    </row>
    <row r="6" customFormat="false" ht="12.75" hidden="false" customHeight="false" outlineLevel="0" collapsed="false">
      <c r="C6" s="224" t="s">
        <v>221</v>
      </c>
      <c r="D6" s="224" t="s">
        <v>222</v>
      </c>
      <c r="F6" s="0" t="s">
        <v>221</v>
      </c>
      <c r="I6" s="0" t="s">
        <v>223</v>
      </c>
      <c r="J6" s="0" t="s">
        <v>224</v>
      </c>
      <c r="K6" s="0" t="s">
        <v>225</v>
      </c>
      <c r="L6" s="0" t="s">
        <v>226</v>
      </c>
      <c r="M6" s="0" t="s">
        <v>227</v>
      </c>
      <c r="N6" s="0" t="s">
        <v>225</v>
      </c>
      <c r="O6" s="0" t="s">
        <v>228</v>
      </c>
    </row>
    <row r="7" customFormat="false" ht="12.75" hidden="false" customHeight="false" outlineLevel="0" collapsed="false">
      <c r="C7" s="224" t="n">
        <v>8</v>
      </c>
      <c r="D7" s="225" t="n">
        <v>15000000</v>
      </c>
      <c r="F7" s="0" t="n">
        <v>8</v>
      </c>
      <c r="G7" s="226" t="n">
        <f aca="false">D7</f>
        <v>15000000</v>
      </c>
      <c r="I7" s="227" t="n">
        <v>3</v>
      </c>
      <c r="J7" s="228" t="n">
        <f aca="false">minimums*K7</f>
        <v>11147368.421053</v>
      </c>
      <c r="K7" s="229" t="n">
        <f aca="false">(betas*F7)+konstantas</f>
        <v>13934210.5263162</v>
      </c>
      <c r="L7" s="230" t="n">
        <f aca="false">maximus*K7</f>
        <v>16721052.6315794</v>
      </c>
      <c r="M7" s="231" t="n">
        <f aca="false">J8</f>
        <v>9284210.52631608</v>
      </c>
      <c r="N7" s="232" t="n">
        <f aca="false">(M7+O7)/2</f>
        <v>13002631.5789478</v>
      </c>
      <c r="O7" s="231" t="n">
        <f aca="false">L7</f>
        <v>16721052.6315794</v>
      </c>
    </row>
    <row r="8" customFormat="false" ht="12.75" hidden="false" customHeight="false" outlineLevel="0" collapsed="false">
      <c r="C8" s="224" t="n">
        <v>6</v>
      </c>
      <c r="D8" s="225" t="n">
        <v>7500000</v>
      </c>
      <c r="F8" s="0" t="n">
        <v>7</v>
      </c>
      <c r="G8" s="221"/>
      <c r="I8" s="227"/>
      <c r="J8" s="228" t="n">
        <f aca="false">minimums*K8</f>
        <v>9284210.52631608</v>
      </c>
      <c r="K8" s="229" t="n">
        <f aca="false">(betas*F8)+konstantas</f>
        <v>11605263.1578951</v>
      </c>
      <c r="L8" s="230" t="n">
        <f aca="false">maximus*K8</f>
        <v>13926315.7894741</v>
      </c>
    </row>
    <row r="9" customFormat="false" ht="12.75" hidden="false" customHeight="false" outlineLevel="0" collapsed="false">
      <c r="C9" s="224" t="n">
        <v>3</v>
      </c>
      <c r="D9" s="225" t="n">
        <v>3000000</v>
      </c>
      <c r="F9" s="0" t="n">
        <v>6</v>
      </c>
      <c r="G9" s="226" t="n">
        <f aca="false">D8</f>
        <v>7500000</v>
      </c>
      <c r="I9" s="227" t="n">
        <v>2</v>
      </c>
      <c r="J9" s="228" t="n">
        <f aca="false">minimums*K9</f>
        <v>7421052.6315792</v>
      </c>
      <c r="K9" s="229" t="n">
        <f aca="false">(betas*F9)+konstantas</f>
        <v>9276315.789474</v>
      </c>
      <c r="L9" s="230" t="n">
        <f aca="false">maximus*K9</f>
        <v>11131578.9473688</v>
      </c>
      <c r="M9" s="231" t="n">
        <f aca="false">J10</f>
        <v>5557894.73684232</v>
      </c>
      <c r="N9" s="232" t="n">
        <f aca="false">(M9+O9)/2</f>
        <v>8344736.84210556</v>
      </c>
      <c r="O9" s="231" t="n">
        <f aca="false">L9</f>
        <v>11131578.9473688</v>
      </c>
    </row>
    <row r="10" customFormat="false" ht="12.75" hidden="false" customHeight="false" outlineLevel="0" collapsed="false">
      <c r="F10" s="0" t="n">
        <v>5</v>
      </c>
      <c r="G10" s="221"/>
      <c r="I10" s="227"/>
      <c r="J10" s="228" t="n">
        <f aca="false">minimums*K10</f>
        <v>5557894.73684232</v>
      </c>
      <c r="K10" s="229" t="n">
        <f aca="false">(betas*F10)+konstantas</f>
        <v>6947368.4210529</v>
      </c>
      <c r="L10" s="230" t="n">
        <f aca="false">maximus*K10</f>
        <v>8336842.10526348</v>
      </c>
    </row>
    <row r="11" customFormat="false" ht="12.75" hidden="false" customHeight="false" outlineLevel="0" collapsed="false">
      <c r="F11" s="0" t="n">
        <v>4</v>
      </c>
      <c r="G11" s="221"/>
      <c r="I11" s="227" t="n">
        <v>1</v>
      </c>
      <c r="J11" s="228" t="n">
        <f aca="false">minimums*K11</f>
        <v>3694736.84210544</v>
      </c>
      <c r="K11" s="229" t="n">
        <f aca="false">(betas*F11)+konstantas</f>
        <v>4618421.0526318</v>
      </c>
      <c r="L11" s="230" t="n">
        <f aca="false">maximus*K11</f>
        <v>5542105.26315816</v>
      </c>
      <c r="M11" s="231" t="n">
        <f aca="false">J12</f>
        <v>1831578.94736856</v>
      </c>
      <c r="N11" s="232" t="n">
        <f aca="false">(M11+O11)/2</f>
        <v>3686842.10526336</v>
      </c>
      <c r="O11" s="231" t="n">
        <f aca="false">L11</f>
        <v>5542105.26315816</v>
      </c>
    </row>
    <row r="12" customFormat="false" ht="12.75" hidden="false" customHeight="false" outlineLevel="0" collapsed="false">
      <c r="F12" s="0" t="n">
        <v>3</v>
      </c>
      <c r="G12" s="226" t="n">
        <f aca="false">D9</f>
        <v>3000000</v>
      </c>
      <c r="I12" s="227"/>
      <c r="J12" s="228" t="n">
        <f aca="false">minimums*K12</f>
        <v>1831578.94736856</v>
      </c>
      <c r="K12" s="229" t="n">
        <f aca="false">(betas*F12)+konstantas</f>
        <v>2289473.6842107</v>
      </c>
      <c r="L12" s="230" t="n">
        <f aca="false">maximus*K12</f>
        <v>2747368.42105284</v>
      </c>
    </row>
    <row r="13" customFormat="false" ht="12.75" hidden="false" customHeight="false" outlineLevel="0" collapsed="false">
      <c r="F13" s="0" t="n">
        <v>2</v>
      </c>
      <c r="G13" s="221"/>
      <c r="K13" s="233" t="n">
        <f aca="false">(betas*F13)+konstantas</f>
        <v>-39473.6842104001</v>
      </c>
    </row>
    <row r="14" customFormat="false" ht="12.75" hidden="false" customHeight="false" outlineLevel="0" collapsed="false">
      <c r="F14" s="0" t="n">
        <v>1</v>
      </c>
      <c r="G14" s="221"/>
      <c r="K14" s="233" t="n">
        <f aca="false">(betas*F14)+konstantas</f>
        <v>-2368421.0526315</v>
      </c>
    </row>
    <row r="15" customFormat="false" ht="12.75" hidden="false" customHeight="false" outlineLevel="0" collapsed="false">
      <c r="M15" s="234" t="s">
        <v>229</v>
      </c>
      <c r="N15" s="234" t="s">
        <v>230</v>
      </c>
      <c r="O15" s="234"/>
    </row>
    <row r="16" customFormat="false" ht="12.75" hidden="false" customHeight="false" outlineLevel="0" collapsed="false">
      <c r="M16" s="234"/>
      <c r="N16" s="234" t="s">
        <v>231</v>
      </c>
      <c r="O16" s="234"/>
    </row>
    <row r="18" customFormat="false" ht="12.75" hidden="false" customHeight="false" outlineLevel="0" collapsed="false">
      <c r="O18" s="235" t="s">
        <v>229</v>
      </c>
    </row>
    <row r="19" customFormat="false" ht="12.75" hidden="false" customHeight="false" outlineLevel="0" collapsed="false">
      <c r="M19" s="0" t="s">
        <v>232</v>
      </c>
      <c r="N19" s="0" t="n">
        <v>8000000</v>
      </c>
      <c r="O19" s="236" t="n">
        <f aca="false">N19/N7</f>
        <v>0.615260068811963</v>
      </c>
    </row>
    <row r="20" customFormat="false" ht="12.75" hidden="false" customHeight="false" outlineLevel="0" collapsed="false">
      <c r="N20" s="0" t="n">
        <v>2014</v>
      </c>
      <c r="O20" s="0" t="n">
        <v>2015</v>
      </c>
    </row>
    <row r="21" customFormat="false" ht="12.75" hidden="false" customHeight="false" outlineLevel="0" collapsed="false">
      <c r="N21" s="0" t="s">
        <v>233</v>
      </c>
      <c r="O21" s="0" t="s">
        <v>234</v>
      </c>
    </row>
    <row r="22" customFormat="false" ht="12.75" hidden="false" customHeight="false" outlineLevel="0" collapsed="false">
      <c r="M22" s="0" t="s">
        <v>235</v>
      </c>
      <c r="N22" s="232" t="n">
        <v>1423500</v>
      </c>
      <c r="O22" s="232" t="n">
        <v>1685000</v>
      </c>
    </row>
    <row r="23" customFormat="false" ht="12.75" hidden="false" customHeight="false" outlineLevel="0" collapsed="false">
      <c r="M23" s="0" t="s">
        <v>236</v>
      </c>
      <c r="N23" s="232" t="n">
        <v>20000000</v>
      </c>
      <c r="O23" s="232" t="n">
        <v>22000000</v>
      </c>
    </row>
    <row r="25" customFormat="false" ht="12.75" hidden="false" customHeight="false" outlineLevel="0" collapsed="false">
      <c r="M25" s="0" t="s">
        <v>237</v>
      </c>
      <c r="N25" s="0" t="n">
        <v>1.09358598</v>
      </c>
      <c r="P25" s="0" t="s">
        <v>238</v>
      </c>
    </row>
    <row r="26" customFormat="false" ht="12.75" hidden="false" customHeight="false" outlineLevel="0" collapsed="false">
      <c r="M26" s="0" t="s">
        <v>239</v>
      </c>
      <c r="N26" s="222" t="n">
        <v>128280.35421097</v>
      </c>
    </row>
    <row r="27" customFormat="false" ht="12.75" hidden="false" customHeight="false" outlineLevel="0" collapsed="false">
      <c r="M27" s="0" t="s">
        <v>233</v>
      </c>
      <c r="N27" s="237" t="n">
        <v>1423500</v>
      </c>
    </row>
    <row r="28" customFormat="false" ht="12.75" hidden="false" customHeight="false" outlineLevel="0" collapsed="false">
      <c r="M28" s="0" t="s">
        <v>234</v>
      </c>
      <c r="N28" s="238" t="n">
        <f aca="false">N25*N27+N26</f>
        <v>1684999.99674097</v>
      </c>
    </row>
  </sheetData>
  <mergeCells count="3">
    <mergeCell ref="I7:I8"/>
    <mergeCell ref="I9:I10"/>
    <mergeCell ref="I11:I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39"/>
  <sheetViews>
    <sheetView windowProtection="false" showFormulas="false" showGridLines="false" showRowColHeaders="true" showZeros="true" rightToLeft="false" tabSelected="false" showOutlineSymbols="true" defaultGridColor="true" view="normal" topLeftCell="A20" colorId="64" zoomScale="100" zoomScaleNormal="100" zoomScalePageLayoutView="100" workbookViewId="0">
      <selection pane="topLeft" activeCell="B10" activeCellId="0" sqref="B10"/>
    </sheetView>
  </sheetViews>
  <sheetFormatPr defaultRowHeight="12.75"/>
  <cols>
    <col collapsed="false" hidden="false" max="1" min="1" style="42" width="9.04591836734694"/>
    <col collapsed="false" hidden="false" max="2" min="2" style="42" width="16.469387755102"/>
    <col collapsed="false" hidden="false" max="4" min="3" style="42" width="12.1479591836735"/>
    <col collapsed="false" hidden="false" max="5" min="5" style="42" width="10.8010204081633"/>
    <col collapsed="false" hidden="false" max="6" min="6" style="42" width="11.4744897959184"/>
    <col collapsed="false" hidden="false" max="9" min="7" style="42" width="13.0918367346939"/>
    <col collapsed="false" hidden="false" max="11" min="10" style="42" width="12.9591836734694"/>
    <col collapsed="false" hidden="false" max="13" min="12" style="42" width="14.7142857142857"/>
    <col collapsed="false" hidden="false" max="15" min="14" style="42" width="15.9285714285714"/>
    <col collapsed="false" hidden="false" max="1025" min="16" style="42" width="9.04591836734694"/>
  </cols>
  <sheetData>
    <row r="1" customFormat="false" ht="12.75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</row>
    <row r="2" customFormat="false" ht="23.25" hidden="false" customHeight="false" outlineLevel="0" collapsed="false">
      <c r="B2" s="43" t="s">
        <v>142</v>
      </c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</row>
    <row r="3" customFormat="false" ht="15" hidden="false" customHeight="false" outlineLevel="0" collapsed="false">
      <c r="B3" s="44"/>
      <c r="C3" s="45"/>
      <c r="D3" s="0"/>
      <c r="E3" s="46"/>
      <c r="F3" s="46"/>
      <c r="G3" s="46"/>
      <c r="H3" s="46"/>
      <c r="I3" s="46"/>
      <c r="J3" s="47"/>
      <c r="K3" s="47"/>
      <c r="L3" s="47"/>
      <c r="M3" s="47"/>
      <c r="N3" s="47"/>
      <c r="O3" s="0"/>
    </row>
    <row r="4" customFormat="false" ht="15.75" hidden="false" customHeight="false" outlineLevel="0" collapsed="false">
      <c r="B4" s="48" t="s">
        <v>143</v>
      </c>
      <c r="C4" s="49" t="n">
        <v>1000000</v>
      </c>
      <c r="D4" s="50" t="s">
        <v>144</v>
      </c>
      <c r="E4" s="51"/>
      <c r="F4" s="52"/>
      <c r="G4" s="47"/>
      <c r="H4" s="47"/>
      <c r="I4" s="47"/>
      <c r="J4" s="47"/>
      <c r="K4" s="47"/>
      <c r="L4" s="47"/>
      <c r="M4" s="47"/>
      <c r="N4" s="47"/>
      <c r="O4" s="0"/>
    </row>
    <row r="5" customFormat="false" ht="15.75" hidden="false" customHeight="false" outlineLevel="0" collapsed="false">
      <c r="B5" s="48" t="s">
        <v>145</v>
      </c>
      <c r="C5" s="49" t="n">
        <v>50000</v>
      </c>
      <c r="D5" s="50" t="s">
        <v>144</v>
      </c>
      <c r="E5" s="47"/>
      <c r="F5" s="47"/>
      <c r="G5" s="47"/>
      <c r="H5" s="47"/>
      <c r="I5" s="47"/>
      <c r="J5" s="51"/>
      <c r="K5" s="53"/>
      <c r="L5" s="47"/>
      <c r="M5" s="47"/>
      <c r="N5" s="47"/>
      <c r="O5" s="0"/>
    </row>
    <row r="6" customFormat="false" ht="12.75" hidden="false" customHeight="false" outlineLevel="0" collapsed="false">
      <c r="B6" s="54" t="s">
        <v>146</v>
      </c>
      <c r="C6" s="55" t="n">
        <v>0.2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</row>
    <row r="7" customFormat="false" ht="12.75" hidden="false" customHeight="false" outlineLevel="0" collapsed="false"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</row>
    <row r="8" customFormat="false" ht="12.75" hidden="false" customHeight="false" outlineLevel="0" collapsed="false">
      <c r="B8" s="56" t="s">
        <v>147</v>
      </c>
      <c r="C8" s="57" t="s">
        <v>146</v>
      </c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</row>
    <row r="9" customFormat="false" ht="12.75" hidden="false" customHeight="false" outlineLevel="0" collapsed="false">
      <c r="B9" s="56"/>
      <c r="C9" s="58" t="n">
        <v>0.1</v>
      </c>
      <c r="D9" s="58" t="n">
        <f aca="false">+C9+0.025</f>
        <v>0.125</v>
      </c>
      <c r="E9" s="58" t="n">
        <f aca="false">+D9+0.025</f>
        <v>0.15</v>
      </c>
      <c r="F9" s="58" t="n">
        <f aca="false">+E9+0.025</f>
        <v>0.175</v>
      </c>
      <c r="G9" s="59" t="n">
        <f aca="false">+F9+0.025</f>
        <v>0.2</v>
      </c>
      <c r="H9" s="60" t="n">
        <f aca="false">+G9+0.025</f>
        <v>0.225</v>
      </c>
      <c r="I9" s="60" t="n">
        <f aca="false">+H9+0.025</f>
        <v>0.25</v>
      </c>
      <c r="J9" s="60" t="n">
        <f aca="false">+I9+0.025</f>
        <v>0.275</v>
      </c>
      <c r="K9" s="60" t="n">
        <f aca="false">+J9+0.025</f>
        <v>0.3</v>
      </c>
      <c r="L9" s="60" t="n">
        <f aca="false">+K9+0.025</f>
        <v>0.325</v>
      </c>
      <c r="M9" s="60" t="n">
        <f aca="false">+L9+0.025</f>
        <v>0.35</v>
      </c>
      <c r="N9" s="60" t="n">
        <f aca="false">+M9+0.025</f>
        <v>0.375</v>
      </c>
      <c r="O9" s="60" t="n">
        <f aca="false">+N9+0.025</f>
        <v>0.4</v>
      </c>
    </row>
    <row r="10" customFormat="false" ht="12.75" hidden="false" customHeight="false" outlineLevel="0" collapsed="false">
      <c r="B10" s="61" t="n">
        <v>1</v>
      </c>
      <c r="C10" s="62" t="n">
        <f aca="false">+C4</f>
        <v>1000000</v>
      </c>
      <c r="D10" s="62" t="n">
        <f aca="false">+C4</f>
        <v>1000000</v>
      </c>
      <c r="E10" s="62" t="n">
        <f aca="false">+C4</f>
        <v>1000000</v>
      </c>
      <c r="F10" s="62" t="n">
        <f aca="false">+C4</f>
        <v>1000000</v>
      </c>
      <c r="G10" s="63" t="n">
        <f aca="false">+C4</f>
        <v>1000000</v>
      </c>
      <c r="H10" s="62" t="n">
        <f aca="false">+C4</f>
        <v>1000000</v>
      </c>
      <c r="I10" s="62" t="n">
        <f aca="false">+C4</f>
        <v>1000000</v>
      </c>
      <c r="J10" s="62" t="n">
        <f aca="false">+C4</f>
        <v>1000000</v>
      </c>
      <c r="K10" s="62" t="n">
        <f aca="false">+C4</f>
        <v>1000000</v>
      </c>
      <c r="L10" s="62" t="n">
        <f aca="false">+C4</f>
        <v>1000000</v>
      </c>
      <c r="M10" s="62" t="n">
        <f aca="false">+C4</f>
        <v>1000000</v>
      </c>
      <c r="N10" s="62" t="n">
        <f aca="false">+C4</f>
        <v>1000000</v>
      </c>
      <c r="O10" s="62" t="n">
        <f aca="false">+C4</f>
        <v>1000000</v>
      </c>
    </row>
    <row r="11" customFormat="false" ht="12.75" hidden="false" customHeight="false" outlineLevel="0" collapsed="false">
      <c r="B11" s="61" t="n">
        <f aca="false">+B10+1</f>
        <v>2</v>
      </c>
      <c r="C11" s="62" t="n">
        <f aca="false">+C10*(1+$C$9)</f>
        <v>1100000</v>
      </c>
      <c r="D11" s="62" t="n">
        <f aca="false">+D10*(1+$D$9)</f>
        <v>1125000</v>
      </c>
      <c r="E11" s="62" t="n">
        <f aca="false">+E10*(1+$E$9)</f>
        <v>1150000</v>
      </c>
      <c r="F11" s="62" t="n">
        <f aca="false">+F10*(1+$F$9)</f>
        <v>1175000</v>
      </c>
      <c r="G11" s="63" t="n">
        <f aca="false">+G10*(1+$G$9)</f>
        <v>1200000</v>
      </c>
      <c r="H11" s="62" t="n">
        <f aca="false">+H10*(1+$H$9)</f>
        <v>1225000</v>
      </c>
      <c r="I11" s="62" t="n">
        <f aca="false">+I10*(1+$I$9)</f>
        <v>1250000</v>
      </c>
      <c r="J11" s="62" t="n">
        <f aca="false">+J10*(1+$J$9)</f>
        <v>1275000</v>
      </c>
      <c r="K11" s="62" t="n">
        <f aca="false">+K10*(1+$K$9)</f>
        <v>1300000</v>
      </c>
      <c r="L11" s="62" t="n">
        <f aca="false">+L10*(1+$L$9)</f>
        <v>1325000</v>
      </c>
      <c r="M11" s="62" t="n">
        <f aca="false">+M10*(1+$M$9)</f>
        <v>1350000</v>
      </c>
      <c r="N11" s="62" t="n">
        <f aca="false">+N10*(1+$N$9)</f>
        <v>1375000</v>
      </c>
      <c r="O11" s="62" t="n">
        <f aca="false">+O10*(1+$O$9)</f>
        <v>1400000</v>
      </c>
    </row>
    <row r="12" customFormat="false" ht="12.75" hidden="false" customHeight="false" outlineLevel="0" collapsed="false">
      <c r="B12" s="61" t="n">
        <f aca="false">+B11+1</f>
        <v>3</v>
      </c>
      <c r="C12" s="62" t="n">
        <f aca="false">+C11*(1+$C$9)</f>
        <v>1210000</v>
      </c>
      <c r="D12" s="62" t="n">
        <f aca="false">+D11*(1+$D$9)</f>
        <v>1265625</v>
      </c>
      <c r="E12" s="62" t="n">
        <f aca="false">+E11*(1+$E$9)</f>
        <v>1322500</v>
      </c>
      <c r="F12" s="62" t="n">
        <f aca="false">+F11*(1+$F$9)</f>
        <v>1380625</v>
      </c>
      <c r="G12" s="63" t="n">
        <f aca="false">+G11*(1+$G$9)</f>
        <v>1440000</v>
      </c>
      <c r="H12" s="62" t="n">
        <f aca="false">+H11*(1+$H$9)</f>
        <v>1500625</v>
      </c>
      <c r="I12" s="62" t="n">
        <f aca="false">+I11*(1+$I$9)</f>
        <v>1562500</v>
      </c>
      <c r="J12" s="62" t="n">
        <f aca="false">+J11*(1+$J$9)</f>
        <v>1625625</v>
      </c>
      <c r="K12" s="62" t="n">
        <f aca="false">+K11*(1+$K$9)</f>
        <v>1690000</v>
      </c>
      <c r="L12" s="62" t="n">
        <f aca="false">+L11*(1+$L$9)</f>
        <v>1755625</v>
      </c>
      <c r="M12" s="62" t="n">
        <f aca="false">+M11*(1+$M$9)</f>
        <v>1822500</v>
      </c>
      <c r="N12" s="62" t="n">
        <f aca="false">+N11*(1+$N$9)</f>
        <v>1890625</v>
      </c>
      <c r="O12" s="62" t="n">
        <f aca="false">+O11*(1+$O$9)</f>
        <v>1960000</v>
      </c>
    </row>
    <row r="13" customFormat="false" ht="12.75" hidden="false" customHeight="false" outlineLevel="0" collapsed="false">
      <c r="B13" s="61" t="n">
        <f aca="false">+B12+1</f>
        <v>4</v>
      </c>
      <c r="C13" s="62" t="n">
        <f aca="false">+C12*(1+$C$9)</f>
        <v>1331000</v>
      </c>
      <c r="D13" s="62" t="n">
        <f aca="false">+D12*(1+$D$9)</f>
        <v>1423828.125</v>
      </c>
      <c r="E13" s="62" t="n">
        <f aca="false">+E12*(1+$E$9)</f>
        <v>1520875</v>
      </c>
      <c r="F13" s="62" t="n">
        <f aca="false">+F12*(1+$F$9)</f>
        <v>1622234.375</v>
      </c>
      <c r="G13" s="63" t="n">
        <f aca="false">+G12*(1+$G$9)</f>
        <v>1728000</v>
      </c>
      <c r="H13" s="62" t="n">
        <f aca="false">+H12*(1+$H$9)</f>
        <v>1838265.625</v>
      </c>
      <c r="I13" s="62" t="n">
        <f aca="false">+I12*(1+$I$9)</f>
        <v>1953125</v>
      </c>
      <c r="J13" s="62" t="n">
        <f aca="false">+J12*(1+$J$9)</f>
        <v>2072671.875</v>
      </c>
      <c r="K13" s="62" t="n">
        <f aca="false">+K12*(1+$K$9)</f>
        <v>2197000</v>
      </c>
      <c r="L13" s="62" t="n">
        <f aca="false">+L12*(1+$L$9)</f>
        <v>2326203.125</v>
      </c>
      <c r="M13" s="62" t="n">
        <f aca="false">+M12*(1+$M$9)</f>
        <v>2460375</v>
      </c>
      <c r="N13" s="62" t="n">
        <f aca="false">+N12*(1+$N$9)</f>
        <v>2599609.375</v>
      </c>
      <c r="O13" s="62" t="n">
        <f aca="false">+O12*(1+$O$9)</f>
        <v>2744000</v>
      </c>
    </row>
    <row r="14" customFormat="false" ht="12.75" hidden="false" customHeight="false" outlineLevel="0" collapsed="false">
      <c r="B14" s="61" t="n">
        <f aca="false">+B13+1</f>
        <v>5</v>
      </c>
      <c r="C14" s="62" t="n">
        <f aca="false">+C13*(1+$C$9)</f>
        <v>1464100</v>
      </c>
      <c r="D14" s="62" t="n">
        <f aca="false">+D13*(1+$D$9)</f>
        <v>1601806.640625</v>
      </c>
      <c r="E14" s="62" t="n">
        <f aca="false">+E13*(1+$E$9)</f>
        <v>1749006.25</v>
      </c>
      <c r="F14" s="62" t="n">
        <f aca="false">+F13*(1+$F$9)</f>
        <v>1906125.390625</v>
      </c>
      <c r="G14" s="63" t="n">
        <f aca="false">+G13*(1+$G$9)</f>
        <v>2073600</v>
      </c>
      <c r="H14" s="62" t="n">
        <f aca="false">+H13*(1+$H$9)</f>
        <v>2251875.390625</v>
      </c>
      <c r="I14" s="62" t="n">
        <f aca="false">+I13*(1+$I$9)</f>
        <v>2441406.25</v>
      </c>
      <c r="J14" s="62" t="n">
        <f aca="false">+J13*(1+$J$9)</f>
        <v>2642656.640625</v>
      </c>
      <c r="K14" s="62" t="n">
        <f aca="false">+K13*(1+$K$9)</f>
        <v>2856100</v>
      </c>
      <c r="L14" s="62" t="n">
        <f aca="false">+L13*(1+$L$9)</f>
        <v>3082219.140625</v>
      </c>
      <c r="M14" s="62" t="n">
        <f aca="false">+M13*(1+$M$9)</f>
        <v>3321506.25</v>
      </c>
      <c r="N14" s="62" t="n">
        <f aca="false">+N13*(1+$N$9)</f>
        <v>3574462.890625</v>
      </c>
      <c r="O14" s="62" t="n">
        <f aca="false">+O13*(1+$O$9)</f>
        <v>3841600</v>
      </c>
    </row>
    <row r="15" customFormat="false" ht="12.75" hidden="false" customHeight="false" outlineLevel="0" collapsed="false">
      <c r="B15" s="61" t="n">
        <f aca="false">+B14+1</f>
        <v>6</v>
      </c>
      <c r="C15" s="62" t="n">
        <f aca="false">+C14*(1+$C$9)</f>
        <v>1610510</v>
      </c>
      <c r="D15" s="62" t="n">
        <f aca="false">+D14*(1+$D$9)</f>
        <v>1802032.47070313</v>
      </c>
      <c r="E15" s="62" t="n">
        <f aca="false">+E14*(1+$E$9)</f>
        <v>2011357.1875</v>
      </c>
      <c r="F15" s="62" t="n">
        <f aca="false">+F14*(1+$F$9)</f>
        <v>2239697.33398437</v>
      </c>
      <c r="G15" s="63" t="n">
        <f aca="false">+G14*(1+$G$9)</f>
        <v>2488320</v>
      </c>
      <c r="H15" s="62" t="n">
        <f aca="false">+H14*(1+$H$9)</f>
        <v>2758547.35351563</v>
      </c>
      <c r="I15" s="62" t="n">
        <f aca="false">+I14*(1+$I$9)</f>
        <v>3051757.8125</v>
      </c>
      <c r="J15" s="62" t="n">
        <f aca="false">+J14*(1+$J$9)</f>
        <v>3369387.21679687</v>
      </c>
      <c r="K15" s="62" t="n">
        <f aca="false">+K14*(1+$K$9)</f>
        <v>3712930</v>
      </c>
      <c r="L15" s="62" t="n">
        <f aca="false">+L14*(1+$L$9)</f>
        <v>4083940.36132813</v>
      </c>
      <c r="M15" s="62" t="n">
        <f aca="false">+M14*(1+$M$9)</f>
        <v>4484033.4375</v>
      </c>
      <c r="N15" s="62" t="n">
        <f aca="false">+N14*(1+$N$9)</f>
        <v>4914886.47460938</v>
      </c>
      <c r="O15" s="62" t="n">
        <f aca="false">+O14*(1+$O$9)</f>
        <v>5378240</v>
      </c>
    </row>
    <row r="16" customFormat="false" ht="12.75" hidden="false" customHeight="false" outlineLevel="0" collapsed="false">
      <c r="B16" s="61" t="n">
        <f aca="false">+B15+1</f>
        <v>7</v>
      </c>
      <c r="C16" s="62" t="n">
        <f aca="false">+C15*(1+$C$9)</f>
        <v>1771561</v>
      </c>
      <c r="D16" s="62" t="n">
        <f aca="false">+D15*(1+$D$9)</f>
        <v>2027286.52954102</v>
      </c>
      <c r="E16" s="62" t="n">
        <f aca="false">+E15*(1+$E$9)</f>
        <v>2313060.765625</v>
      </c>
      <c r="F16" s="62" t="n">
        <f aca="false">+F15*(1+$F$9)</f>
        <v>2631644.36743164</v>
      </c>
      <c r="G16" s="63" t="n">
        <f aca="false">+G15*(1+$G$9)</f>
        <v>2985984</v>
      </c>
      <c r="H16" s="62" t="n">
        <f aca="false">+H15*(1+$H$9)</f>
        <v>3379220.50805664</v>
      </c>
      <c r="I16" s="62" t="n">
        <f aca="false">+I15*(1+$I$9)</f>
        <v>3814697.265625</v>
      </c>
      <c r="J16" s="62" t="n">
        <f aca="false">+J15*(1+$J$9)</f>
        <v>4295968.70141601</v>
      </c>
      <c r="K16" s="62" t="n">
        <f aca="false">+K15*(1+$K$9)</f>
        <v>4826809</v>
      </c>
      <c r="L16" s="62" t="n">
        <f aca="false">+L15*(1+$L$9)</f>
        <v>5411220.97875977</v>
      </c>
      <c r="M16" s="62" t="n">
        <f aca="false">+M15*(1+$M$9)</f>
        <v>6053445.140625</v>
      </c>
      <c r="N16" s="62" t="n">
        <f aca="false">+N15*(1+$N$9)</f>
        <v>6757968.90258789</v>
      </c>
      <c r="O16" s="62" t="n">
        <f aca="false">+O15*(1+$O$9)</f>
        <v>7529536</v>
      </c>
    </row>
    <row r="17" customFormat="false" ht="12.75" hidden="false" customHeight="false" outlineLevel="0" collapsed="false">
      <c r="B17" s="61" t="n">
        <f aca="false">+B16+1</f>
        <v>8</v>
      </c>
      <c r="C17" s="62" t="n">
        <f aca="false">+C16*(1+$C$9)</f>
        <v>1948717.1</v>
      </c>
      <c r="D17" s="62" t="n">
        <f aca="false">+D16*(1+$D$9)</f>
        <v>2280697.34573364</v>
      </c>
      <c r="E17" s="62" t="n">
        <f aca="false">+E16*(1+$E$9)</f>
        <v>2660019.88046875</v>
      </c>
      <c r="F17" s="62" t="n">
        <f aca="false">+F16*(1+$F$9)</f>
        <v>3092182.13173218</v>
      </c>
      <c r="G17" s="63" t="n">
        <f aca="false">+G16*(1+$G$9)</f>
        <v>3583180.8</v>
      </c>
      <c r="H17" s="62" t="n">
        <f aca="false">+H16*(1+$H$9)</f>
        <v>4139545.12236939</v>
      </c>
      <c r="I17" s="62" t="n">
        <f aca="false">+I16*(1+$I$9)</f>
        <v>4768371.58203125</v>
      </c>
      <c r="J17" s="62" t="n">
        <f aca="false">+J16*(1+$J$9)</f>
        <v>5477360.09430542</v>
      </c>
      <c r="K17" s="62" t="n">
        <f aca="false">+K16*(1+$K$9)</f>
        <v>6274851.7</v>
      </c>
      <c r="L17" s="62" t="n">
        <f aca="false">+L16*(1+$L$9)</f>
        <v>7169867.79685669</v>
      </c>
      <c r="M17" s="62" t="n">
        <f aca="false">+M16*(1+$M$9)</f>
        <v>8172150.93984376</v>
      </c>
      <c r="N17" s="62" t="n">
        <f aca="false">+N16*(1+$N$9)</f>
        <v>9292207.24105835</v>
      </c>
      <c r="O17" s="62" t="n">
        <f aca="false">+O16*(1+$O$9)</f>
        <v>10541350.4</v>
      </c>
    </row>
    <row r="18" customFormat="false" ht="12.75" hidden="false" customHeight="false" outlineLevel="0" collapsed="false">
      <c r="B18" s="61" t="n">
        <f aca="false">+B17+1</f>
        <v>9</v>
      </c>
      <c r="C18" s="62" t="n">
        <f aca="false">+C17*(1+$C$9)</f>
        <v>2143588.81</v>
      </c>
      <c r="D18" s="62" t="n">
        <f aca="false">+D17*(1+$D$9)</f>
        <v>2565784.51395035</v>
      </c>
      <c r="E18" s="62" t="n">
        <f aca="false">+E17*(1+$E$9)</f>
        <v>3059022.86253906</v>
      </c>
      <c r="F18" s="62" t="n">
        <f aca="false">+F17*(1+$F$9)</f>
        <v>3633314.00478531</v>
      </c>
      <c r="G18" s="63" t="n">
        <f aca="false">+G17*(1+$G$9)</f>
        <v>4299816.96</v>
      </c>
      <c r="H18" s="62" t="n">
        <f aca="false">+H17*(1+$H$9)</f>
        <v>5070942.7749025</v>
      </c>
      <c r="I18" s="62" t="n">
        <f aca="false">+I17*(1+$I$9)</f>
        <v>5960464.47753906</v>
      </c>
      <c r="J18" s="62" t="n">
        <f aca="false">+J17*(1+$J$9)</f>
        <v>6983634.12023941</v>
      </c>
      <c r="K18" s="62" t="n">
        <f aca="false">+K17*(1+$K$9)</f>
        <v>8157307.21</v>
      </c>
      <c r="L18" s="62" t="n">
        <f aca="false">+L17*(1+$L$9)</f>
        <v>9500074.83083511</v>
      </c>
      <c r="M18" s="62" t="n">
        <f aca="false">+M17*(1+$M$9)</f>
        <v>11032403.7687891</v>
      </c>
      <c r="N18" s="62" t="n">
        <f aca="false">+N17*(1+$N$9)</f>
        <v>12776784.9564552</v>
      </c>
      <c r="O18" s="62" t="n">
        <f aca="false">+O17*(1+$O$9)</f>
        <v>14757890.56</v>
      </c>
    </row>
    <row r="19" customFormat="false" ht="12.75" hidden="false" customHeight="false" outlineLevel="0" collapsed="false">
      <c r="B19" s="61" t="n">
        <f aca="false">+B18+1</f>
        <v>10</v>
      </c>
      <c r="C19" s="62" t="n">
        <f aca="false">+C18*(1+$C$9)</f>
        <v>2357947.691</v>
      </c>
      <c r="D19" s="62" t="n">
        <f aca="false">+D18*(1+$D$9)</f>
        <v>2886507.57819414</v>
      </c>
      <c r="E19" s="62" t="n">
        <f aca="false">+E18*(1+$E$9)</f>
        <v>3517876.29191992</v>
      </c>
      <c r="F19" s="62" t="n">
        <f aca="false">+F18*(1+$F$9)</f>
        <v>4269143.95562274</v>
      </c>
      <c r="G19" s="63" t="n">
        <f aca="false">+G18*(1+$G$9)</f>
        <v>5159780.352</v>
      </c>
      <c r="H19" s="62" t="n">
        <f aca="false">+H18*(1+$H$9)</f>
        <v>6211904.89925556</v>
      </c>
      <c r="I19" s="62" t="n">
        <f aca="false">+I18*(1+$I$9)</f>
        <v>7450580.59692383</v>
      </c>
      <c r="J19" s="62" t="n">
        <f aca="false">+J18*(1+$J$9)</f>
        <v>8904133.50330524</v>
      </c>
      <c r="K19" s="62" t="n">
        <f aca="false">+K18*(1+$K$9)</f>
        <v>10604499.373</v>
      </c>
      <c r="L19" s="62" t="n">
        <f aca="false">+L18*(1+$L$9)</f>
        <v>12587599.1508565</v>
      </c>
      <c r="M19" s="62" t="n">
        <f aca="false">+M18*(1+$M$9)</f>
        <v>14893745.0878652</v>
      </c>
      <c r="N19" s="62" t="n">
        <f aca="false">+N18*(1+$N$9)</f>
        <v>17568079.3151259</v>
      </c>
      <c r="O19" s="62" t="n">
        <f aca="false">+O18*(1+$O$9)</f>
        <v>20661046.784</v>
      </c>
    </row>
    <row r="20" customFormat="false" ht="12.75" hidden="false" customHeight="false" outlineLevel="0" collapsed="false">
      <c r="B20" s="61" t="n">
        <f aca="false">+B19+1</f>
        <v>11</v>
      </c>
      <c r="C20" s="62" t="n">
        <f aca="false">+C19*(1+$C$9)</f>
        <v>2593742.4601</v>
      </c>
      <c r="D20" s="62" t="n">
        <f aca="false">+D19*(1+$D$9)</f>
        <v>3247321.02546841</v>
      </c>
      <c r="E20" s="62" t="n">
        <f aca="false">+E19*(1+$E$9)</f>
        <v>4045557.73570791</v>
      </c>
      <c r="F20" s="62" t="n">
        <f aca="false">+F19*(1+$F$9)</f>
        <v>5016244.14785672</v>
      </c>
      <c r="G20" s="63" t="n">
        <f aca="false">+G19*(1+$G$9)</f>
        <v>6191736.4224</v>
      </c>
      <c r="H20" s="62" t="n">
        <f aca="false">+H19*(1+$H$9)</f>
        <v>7609583.50158806</v>
      </c>
      <c r="I20" s="62" t="n">
        <f aca="false">+I19*(1+$I$9)</f>
        <v>9313225.74615479</v>
      </c>
      <c r="J20" s="62" t="n">
        <f aca="false">+J19*(1+$J$9)</f>
        <v>11352770.2167142</v>
      </c>
      <c r="K20" s="62" t="n">
        <f aca="false">+K19*(1+$K$9)</f>
        <v>13785849.1849</v>
      </c>
      <c r="L20" s="62" t="n">
        <f aca="false">+L19*(1+$L$9)</f>
        <v>16678568.8748849</v>
      </c>
      <c r="M20" s="62" t="n">
        <f aca="false">+M19*(1+$M$9)</f>
        <v>20106555.8686181</v>
      </c>
      <c r="N20" s="62" t="n">
        <f aca="false">+N19*(1+$N$9)</f>
        <v>24156109.0582982</v>
      </c>
      <c r="O20" s="62" t="n">
        <f aca="false">+O19*(1+$O$9)</f>
        <v>28925465.4976</v>
      </c>
    </row>
    <row r="21" customFormat="false" ht="12.75" hidden="false" customHeight="false" outlineLevel="0" collapsed="false">
      <c r="B21" s="61" t="n">
        <f aca="false">+B20+1</f>
        <v>12</v>
      </c>
      <c r="C21" s="62" t="n">
        <f aca="false">+C20*(1+$C$9)</f>
        <v>2853116.70611</v>
      </c>
      <c r="D21" s="62" t="n">
        <f aca="false">+D20*(1+$D$9)</f>
        <v>3653236.15365196</v>
      </c>
      <c r="E21" s="62" t="n">
        <f aca="false">+E20*(1+$E$9)</f>
        <v>4652391.39606409</v>
      </c>
      <c r="F21" s="62" t="n">
        <f aca="false">+F20*(1+$F$9)</f>
        <v>5894086.87373164</v>
      </c>
      <c r="G21" s="63" t="n">
        <f aca="false">+G20*(1+$G$9)</f>
        <v>7430083.70688</v>
      </c>
      <c r="H21" s="62" t="n">
        <f aca="false">+H20*(1+$H$9)</f>
        <v>9321739.78944538</v>
      </c>
      <c r="I21" s="62" t="n">
        <f aca="false">+I20*(1+$I$9)</f>
        <v>11641532.1826935</v>
      </c>
      <c r="J21" s="62" t="n">
        <f aca="false">+J20*(1+$J$9)</f>
        <v>14474782.0263106</v>
      </c>
      <c r="K21" s="62" t="n">
        <f aca="false">+K20*(1+$K$9)</f>
        <v>17921603.94037</v>
      </c>
      <c r="L21" s="64" t="n">
        <f aca="false">+L20*(1+$L$9)</f>
        <v>22099103.7592225</v>
      </c>
      <c r="M21" s="62" t="n">
        <f aca="false">+M20*(1+$M$9)</f>
        <v>27143850.4226344</v>
      </c>
      <c r="N21" s="62" t="n">
        <f aca="false">+N20*(1+$N$9)</f>
        <v>33214649.95516</v>
      </c>
      <c r="O21" s="62" t="n">
        <f aca="false">+O20*(1+$O$9)</f>
        <v>40495651.69664</v>
      </c>
    </row>
    <row r="22" customFormat="false" ht="12.75" hidden="false" customHeight="false" outlineLevel="0" collapsed="false">
      <c r="B22" s="61" t="n">
        <f aca="false">+B21+1</f>
        <v>13</v>
      </c>
      <c r="C22" s="62" t="n">
        <f aca="false">+C21*(1+$C$9)</f>
        <v>3138428.376721</v>
      </c>
      <c r="D22" s="62" t="n">
        <f aca="false">+D21*(1+$D$9)</f>
        <v>4109890.67285846</v>
      </c>
      <c r="E22" s="62" t="n">
        <f aca="false">+E21*(1+$E$9)</f>
        <v>5350250.10547371</v>
      </c>
      <c r="F22" s="62" t="n">
        <f aca="false">+F21*(1+$F$9)</f>
        <v>6925552.07663468</v>
      </c>
      <c r="G22" s="63" t="n">
        <f aca="false">+G21*(1+$G$9)</f>
        <v>8916100.448256</v>
      </c>
      <c r="H22" s="62" t="n">
        <f aca="false">+H21*(1+$H$9)</f>
        <v>11419131.2420706</v>
      </c>
      <c r="I22" s="62" t="n">
        <f aca="false">+I21*(1+$I$9)</f>
        <v>14551915.2283669</v>
      </c>
      <c r="J22" s="62" t="n">
        <f aca="false">+J21*(1+$J$9)</f>
        <v>18455347.083546</v>
      </c>
      <c r="K22" s="62" t="n">
        <f aca="false">+K21*(1+$K$9)</f>
        <v>23298085.122481</v>
      </c>
      <c r="L22" s="62" t="n">
        <f aca="false">+L21*(1+$L$9)</f>
        <v>29281312.4809698</v>
      </c>
      <c r="M22" s="62" t="n">
        <f aca="false">+M21*(1+$M$9)</f>
        <v>36644198.0705565</v>
      </c>
      <c r="N22" s="62" t="n">
        <f aca="false">+N21*(1+$N$9)</f>
        <v>45670143.688345</v>
      </c>
      <c r="O22" s="62" t="n">
        <f aca="false">+O21*(1+$O$9)</f>
        <v>56693912.3752961</v>
      </c>
    </row>
    <row r="23" customFormat="false" ht="12.75" hidden="false" customHeight="false" outlineLevel="0" collapsed="false">
      <c r="B23" s="61" t="n">
        <f aca="false">+B22+1</f>
        <v>14</v>
      </c>
      <c r="C23" s="62" t="n">
        <f aca="false">+C22*(1+$C$9)</f>
        <v>3452271.2143931</v>
      </c>
      <c r="D23" s="62" t="n">
        <f aca="false">+D22*(1+$D$9)</f>
        <v>4623627.00696576</v>
      </c>
      <c r="E23" s="62" t="n">
        <f aca="false">+E22*(1+$E$9)</f>
        <v>6152787.62129476</v>
      </c>
      <c r="F23" s="62" t="n">
        <f aca="false">+F22*(1+$F$9)</f>
        <v>8137523.69004575</v>
      </c>
      <c r="G23" s="63" t="n">
        <f aca="false">+G22*(1+$G$9)</f>
        <v>10699320.5379072</v>
      </c>
      <c r="H23" s="62" t="n">
        <f aca="false">+H22*(1+$H$9)</f>
        <v>13988435.7715365</v>
      </c>
      <c r="I23" s="62" t="n">
        <f aca="false">+I22*(1+$I$9)</f>
        <v>18189894.0354586</v>
      </c>
      <c r="J23" s="62" t="n">
        <f aca="false">+J22*(1+$J$9)</f>
        <v>23530567.5315211</v>
      </c>
      <c r="K23" s="62" t="n">
        <f aca="false">+K22*(1+$K$9)</f>
        <v>30287510.6592253</v>
      </c>
      <c r="L23" s="62" t="n">
        <f aca="false">+L22*(1+$L$9)</f>
        <v>38797739.037285</v>
      </c>
      <c r="M23" s="62" t="n">
        <f aca="false">+M22*(1+$M$9)</f>
        <v>49469667.3952512</v>
      </c>
      <c r="N23" s="62" t="n">
        <f aca="false">+N22*(1+$N$9)</f>
        <v>62796447.5714744</v>
      </c>
      <c r="O23" s="62" t="n">
        <f aca="false">+O22*(1+$O$9)</f>
        <v>79371477.3254145</v>
      </c>
    </row>
    <row r="24" customFormat="false" ht="12.75" hidden="false" customHeight="false" outlineLevel="0" collapsed="false">
      <c r="B24" s="61" t="n">
        <f aca="false">+B23+1</f>
        <v>15</v>
      </c>
      <c r="C24" s="62" t="n">
        <f aca="false">+C23*(1+$C$9)</f>
        <v>3797498.33583241</v>
      </c>
      <c r="D24" s="62" t="n">
        <f aca="false">+D23*(1+$D$9)</f>
        <v>5201580.38283648</v>
      </c>
      <c r="E24" s="62" t="n">
        <f aca="false">+E23*(1+$E$9)</f>
        <v>7075705.76448897</v>
      </c>
      <c r="F24" s="62" t="n">
        <f aca="false">+F23*(1+$F$9)</f>
        <v>9561590.33580376</v>
      </c>
      <c r="G24" s="63" t="n">
        <f aca="false">+G23*(1+$G$9)</f>
        <v>12839184.6454886</v>
      </c>
      <c r="H24" s="62" t="n">
        <f aca="false">+H23*(1+$H$9)</f>
        <v>17135833.8201322</v>
      </c>
      <c r="I24" s="62" t="n">
        <f aca="false">+I23*(1+$I$9)</f>
        <v>22737367.5443232</v>
      </c>
      <c r="J24" s="62" t="n">
        <f aca="false">+J23*(1+$J$9)</f>
        <v>30001473.6026895</v>
      </c>
      <c r="K24" s="62" t="n">
        <f aca="false">+K23*(1+$K$9)</f>
        <v>39373763.8569929</v>
      </c>
      <c r="L24" s="62" t="n">
        <f aca="false">+L23*(1+$L$9)</f>
        <v>51407004.2244026</v>
      </c>
      <c r="M24" s="62" t="n">
        <f aca="false">+M23*(1+$M$9)</f>
        <v>66784050.9835891</v>
      </c>
      <c r="N24" s="62" t="n">
        <f aca="false">+N23*(1+$N$9)</f>
        <v>86345115.4107772</v>
      </c>
      <c r="O24" s="62" t="n">
        <f aca="false">+O23*(1+$O$9)</f>
        <v>111120068.25558</v>
      </c>
    </row>
    <row r="25" customFormat="false" ht="12.75" hidden="false" customHeight="false" outlineLevel="0" collapsed="false">
      <c r="B25" s="61" t="n">
        <f aca="false">+B24+1</f>
        <v>16</v>
      </c>
      <c r="C25" s="62" t="n">
        <f aca="false">+C24*(1+$C$9)</f>
        <v>4177248.16941566</v>
      </c>
      <c r="D25" s="62" t="n">
        <f aca="false">+D24*(1+$D$9)</f>
        <v>5851777.93069104</v>
      </c>
      <c r="E25" s="62" t="n">
        <f aca="false">+E24*(1+$E$9)</f>
        <v>8137061.62916232</v>
      </c>
      <c r="F25" s="62" t="n">
        <f aca="false">+F24*(1+$F$9)</f>
        <v>11234868.6445694</v>
      </c>
      <c r="G25" s="63" t="n">
        <f aca="false">+G24*(1+$G$9)</f>
        <v>15407021.5745864</v>
      </c>
      <c r="H25" s="62" t="n">
        <f aca="false">+H24*(1+$H$9)</f>
        <v>20991396.4296619</v>
      </c>
      <c r="I25" s="62" t="n">
        <f aca="false">+I24*(1+$I$9)</f>
        <v>28421709.430404</v>
      </c>
      <c r="J25" s="62" t="n">
        <f aca="false">+J24*(1+$J$9)</f>
        <v>38251878.8434291</v>
      </c>
      <c r="K25" s="62" t="n">
        <f aca="false">+K24*(1+$K$9)</f>
        <v>51185893.0140908</v>
      </c>
      <c r="L25" s="62" t="n">
        <f aca="false">+L24*(1+$L$9)</f>
        <v>68114280.5973334</v>
      </c>
      <c r="M25" s="62" t="n">
        <f aca="false">+M24*(1+$M$9)</f>
        <v>90158468.8278454</v>
      </c>
      <c r="N25" s="62" t="n">
        <f aca="false">+N24*(1+$N$9)</f>
        <v>118724533.689819</v>
      </c>
      <c r="O25" s="62" t="n">
        <f aca="false">+O24*(1+$O$9)</f>
        <v>155568095.557812</v>
      </c>
    </row>
    <row r="26" customFormat="false" ht="12.75" hidden="false" customHeight="false" outlineLevel="0" collapsed="false">
      <c r="B26" s="61" t="n">
        <f aca="false">+B25+1</f>
        <v>17</v>
      </c>
      <c r="C26" s="62" t="n">
        <f aca="false">+C25*(1+$C$9)</f>
        <v>4594972.98635722</v>
      </c>
      <c r="D26" s="62" t="n">
        <f aca="false">+D25*(1+$D$9)</f>
        <v>6583250.17202742</v>
      </c>
      <c r="E26" s="62" t="n">
        <f aca="false">+E25*(1+$E$9)</f>
        <v>9357620.87353667</v>
      </c>
      <c r="F26" s="62" t="n">
        <f aca="false">+F25*(1+$F$9)</f>
        <v>13200970.6573691</v>
      </c>
      <c r="G26" s="63" t="n">
        <f aca="false">+G25*(1+$G$9)</f>
        <v>18488425.8895036</v>
      </c>
      <c r="H26" s="62" t="n">
        <f aca="false">+H25*(1+$H$9)</f>
        <v>25714460.6263359</v>
      </c>
      <c r="I26" s="62" t="n">
        <f aca="false">+I25*(1+$I$9)</f>
        <v>35527136.788005</v>
      </c>
      <c r="J26" s="62" t="n">
        <f aca="false">+J25*(1+$J$9)</f>
        <v>48771145.525372</v>
      </c>
      <c r="K26" s="62" t="n">
        <f aca="false">+K25*(1+$K$9)</f>
        <v>66541660.918318</v>
      </c>
      <c r="L26" s="62" t="n">
        <f aca="false">+L25*(1+$L$9)</f>
        <v>90251421.7914668</v>
      </c>
      <c r="M26" s="62" t="n">
        <f aca="false">+M25*(1+$M$9)</f>
        <v>121713932.917591</v>
      </c>
      <c r="N26" s="62" t="n">
        <f aca="false">+N25*(1+$N$9)</f>
        <v>163246233.823501</v>
      </c>
      <c r="O26" s="62" t="n">
        <f aca="false">+O25*(1+$O$9)</f>
        <v>217795333.780937</v>
      </c>
    </row>
    <row r="27" customFormat="false" ht="12.75" hidden="false" customHeight="false" outlineLevel="0" collapsed="false">
      <c r="B27" s="61" t="n">
        <f aca="false">+B26+1</f>
        <v>18</v>
      </c>
      <c r="C27" s="62" t="n">
        <f aca="false">+C26*(1+$C$9)</f>
        <v>5054470.28499295</v>
      </c>
      <c r="D27" s="62" t="n">
        <f aca="false">+D26*(1+$D$9)</f>
        <v>7406156.44353085</v>
      </c>
      <c r="E27" s="62" t="n">
        <f aca="false">+E26*(1+$E$9)</f>
        <v>10761264.0045672</v>
      </c>
      <c r="F27" s="62" t="n">
        <f aca="false">+F26*(1+$F$9)</f>
        <v>15511140.5224087</v>
      </c>
      <c r="G27" s="63" t="n">
        <f aca="false">+G26*(1+$G$9)</f>
        <v>22186111.0674044</v>
      </c>
      <c r="H27" s="62" t="n">
        <f aca="false">+H26*(1+$H$9)</f>
        <v>31500214.2672614</v>
      </c>
      <c r="I27" s="62" t="n">
        <f aca="false">+I26*(1+$I$9)</f>
        <v>44408920.9850063</v>
      </c>
      <c r="J27" s="62" t="n">
        <f aca="false">+J26*(1+$J$9)</f>
        <v>62183210.5448493</v>
      </c>
      <c r="K27" s="62" t="n">
        <f aca="false">+K26*(1+$K$9)</f>
        <v>86504159.1938134</v>
      </c>
      <c r="L27" s="62" t="n">
        <f aca="false">+L26*(1+$L$9)</f>
        <v>119583133.873693</v>
      </c>
      <c r="M27" s="62" t="n">
        <f aca="false">+M26*(1+$M$9)</f>
        <v>164313809.438748</v>
      </c>
      <c r="N27" s="62" t="n">
        <f aca="false">+N26*(1+$N$9)</f>
        <v>224463571.507313</v>
      </c>
      <c r="O27" s="62" t="n">
        <f aca="false">+O26*(1+$O$9)</f>
        <v>304913467.293312</v>
      </c>
    </row>
    <row r="28" customFormat="false" ht="12.75" hidden="false" customHeight="false" outlineLevel="0" collapsed="false">
      <c r="B28" s="61" t="n">
        <f aca="false">+B27+1</f>
        <v>19</v>
      </c>
      <c r="C28" s="62" t="n">
        <f aca="false">+C27*(1+$C$9)</f>
        <v>5559917.31349224</v>
      </c>
      <c r="D28" s="62" t="n">
        <f aca="false">+D27*(1+$D$9)</f>
        <v>8331925.99897221</v>
      </c>
      <c r="E28" s="62" t="n">
        <f aca="false">+E27*(1+$E$9)</f>
        <v>12375453.6052522</v>
      </c>
      <c r="F28" s="62" t="n">
        <f aca="false">+F27*(1+$F$9)</f>
        <v>18225590.1138302</v>
      </c>
      <c r="G28" s="63" t="n">
        <f aca="false">+G27*(1+$G$9)</f>
        <v>26623333.2808852</v>
      </c>
      <c r="H28" s="62" t="n">
        <f aca="false">+H27*(1+$H$9)</f>
        <v>38587762.4773952</v>
      </c>
      <c r="I28" s="62" t="n">
        <f aca="false">+I27*(1+$I$9)</f>
        <v>55511151.2312578</v>
      </c>
      <c r="J28" s="62" t="n">
        <f aca="false">+J27*(1+$J$9)</f>
        <v>79283593.4446829</v>
      </c>
      <c r="K28" s="62" t="n">
        <f aca="false">+K27*(1+$K$9)</f>
        <v>112455406.951957</v>
      </c>
      <c r="L28" s="62" t="n">
        <f aca="false">+L27*(1+$L$9)</f>
        <v>158447652.382644</v>
      </c>
      <c r="M28" s="62" t="n">
        <f aca="false">+M27*(1+$M$9)</f>
        <v>221823642.74231</v>
      </c>
      <c r="N28" s="62" t="n">
        <f aca="false">+N27*(1+$N$9)</f>
        <v>308637410.822556</v>
      </c>
      <c r="O28" s="62" t="n">
        <f aca="false">+O27*(1+$O$9)</f>
        <v>426878854.210638</v>
      </c>
    </row>
    <row r="29" customFormat="false" ht="12.75" hidden="false" customHeight="false" outlineLevel="0" collapsed="false">
      <c r="B29" s="61" t="n">
        <f aca="false">+B28+1</f>
        <v>20</v>
      </c>
      <c r="C29" s="62" t="n">
        <f aca="false">+C28*(1+$C$9)</f>
        <v>6115909.04484147</v>
      </c>
      <c r="D29" s="62" t="n">
        <f aca="false">+D28*(1+$D$9)</f>
        <v>9373416.74884373</v>
      </c>
      <c r="E29" s="62" t="n">
        <f aca="false">+E28*(1+$E$9)</f>
        <v>14231771.6460401</v>
      </c>
      <c r="F29" s="62" t="n">
        <f aca="false">+F28*(1+$F$9)</f>
        <v>21415068.3837504</v>
      </c>
      <c r="G29" s="63" t="n">
        <f aca="false">+G28*(1+$G$9)</f>
        <v>31947999.9370623</v>
      </c>
      <c r="H29" s="62" t="n">
        <f aca="false">+H28*(1+$H$9)</f>
        <v>47270009.0348092</v>
      </c>
      <c r="I29" s="62" t="n">
        <f aca="false">+I28*(1+$I$9)</f>
        <v>69388939.0390723</v>
      </c>
      <c r="J29" s="62" t="n">
        <f aca="false">+J28*(1+$J$9)</f>
        <v>101086581.641971</v>
      </c>
      <c r="K29" s="62" t="n">
        <f aca="false">+K28*(1+$K$9)</f>
        <v>146192029.037545</v>
      </c>
      <c r="L29" s="62" t="n">
        <f aca="false">+L28*(1+$L$9)</f>
        <v>209943139.407003</v>
      </c>
      <c r="M29" s="62" t="n">
        <f aca="false">+M28*(1+$M$9)</f>
        <v>299461917.702119</v>
      </c>
      <c r="N29" s="62" t="n">
        <f aca="false">+N28*(1+$N$9)</f>
        <v>424376439.881015</v>
      </c>
      <c r="O29" s="62" t="n">
        <f aca="false">+O28*(1+$O$9)</f>
        <v>597630395.894893</v>
      </c>
    </row>
    <row r="30" customFormat="false" ht="12.75" hidden="false" customHeight="false" outlineLevel="0" collapsed="false">
      <c r="B30" s="61" t="n">
        <f aca="false">+B29+1</f>
        <v>21</v>
      </c>
      <c r="C30" s="62" t="n">
        <f aca="false">+C29*(1+$C$9)</f>
        <v>6727499.94932561</v>
      </c>
      <c r="D30" s="62" t="n">
        <f aca="false">+D29*(1+$D$9)</f>
        <v>10545093.8424492</v>
      </c>
      <c r="E30" s="62" t="n">
        <f aca="false">+E29*(1+$E$9)</f>
        <v>16366537.3929461</v>
      </c>
      <c r="F30" s="62" t="n">
        <f aca="false">+F29*(1+$F$9)</f>
        <v>25162705.3509068</v>
      </c>
      <c r="G30" s="63" t="n">
        <f aca="false">+G29*(1+$G$9)</f>
        <v>38337599.9244747</v>
      </c>
      <c r="H30" s="62" t="n">
        <f aca="false">+H29*(1+$H$9)</f>
        <v>57905761.0676413</v>
      </c>
      <c r="I30" s="62" t="n">
        <f aca="false">+I29*(1+$I$9)</f>
        <v>86736173.7988403</v>
      </c>
      <c r="J30" s="62" t="n">
        <f aca="false">+J29*(1+$J$9)</f>
        <v>128885391.593513</v>
      </c>
      <c r="K30" s="62" t="n">
        <f aca="false">+K29*(1+$K$9)</f>
        <v>190049637.748808</v>
      </c>
      <c r="L30" s="62" t="n">
        <f aca="false">+L29*(1+$L$9)</f>
        <v>278174659.714279</v>
      </c>
      <c r="M30" s="62" t="n">
        <f aca="false">+M29*(1+$M$9)</f>
        <v>404273588.89786</v>
      </c>
      <c r="N30" s="62" t="n">
        <f aca="false">+N29*(1+$N$9)</f>
        <v>583517604.836395</v>
      </c>
      <c r="O30" s="62" t="n">
        <f aca="false">+O29*(1+$O$9)</f>
        <v>836682554.25285</v>
      </c>
    </row>
    <row r="31" customFormat="false" ht="12.75" hidden="false" customHeight="false" outlineLevel="0" collapsed="false">
      <c r="B31" s="65" t="n">
        <f aca="false">+B30+1</f>
        <v>22</v>
      </c>
      <c r="C31" s="63" t="n">
        <f aca="false">+C30*(1+$C$9)</f>
        <v>7400249.94425817</v>
      </c>
      <c r="D31" s="63" t="n">
        <f aca="false">+D30*(1+$D$9)</f>
        <v>11863230.5727554</v>
      </c>
      <c r="E31" s="63" t="n">
        <f aca="false">+E30*(1+$E$9)</f>
        <v>18821518.001888</v>
      </c>
      <c r="F31" s="63" t="n">
        <f aca="false">+F30*(1+$F$9)</f>
        <v>29566178.7873155</v>
      </c>
      <c r="G31" s="66" t="n">
        <f aca="false">+G30*(1+$G$9)</f>
        <v>46005119.9093697</v>
      </c>
      <c r="H31" s="62" t="n">
        <f aca="false">+H30*(1+$H$9)</f>
        <v>70934557.3078606</v>
      </c>
      <c r="I31" s="62" t="n">
        <f aca="false">+I30*(1+$I$9)</f>
        <v>108420217.24855</v>
      </c>
      <c r="J31" s="62" t="n">
        <f aca="false">+J30*(1+$J$9)</f>
        <v>164328874.281729</v>
      </c>
      <c r="K31" s="62" t="n">
        <f aca="false">+K30*(1+$K$9)</f>
        <v>247064529.073451</v>
      </c>
      <c r="L31" s="62" t="n">
        <f aca="false">+L30*(1+$L$9)</f>
        <v>368581424.12142</v>
      </c>
      <c r="M31" s="62" t="n">
        <f aca="false">+M30*(1+$M$9)</f>
        <v>545769345.012111</v>
      </c>
      <c r="N31" s="62" t="n">
        <f aca="false">+N30*(1+$N$9)</f>
        <v>802336706.650043</v>
      </c>
      <c r="O31" s="62" t="n">
        <f aca="false">+O30*(1+$O$9)</f>
        <v>1171355575.95399</v>
      </c>
    </row>
    <row r="32" customFormat="false" ht="12.75" hidden="false" customHeight="false" outlineLevel="0" collapsed="false">
      <c r="B32" s="67" t="n">
        <f aca="false">+B31+1</f>
        <v>23</v>
      </c>
      <c r="C32" s="62" t="n">
        <f aca="false">+C31*(1+$C$9)</f>
        <v>8140274.93868399</v>
      </c>
      <c r="D32" s="62" t="n">
        <f aca="false">+D31*(1+$D$9)</f>
        <v>13346134.3943498</v>
      </c>
      <c r="E32" s="62" t="n">
        <f aca="false">+E31*(1+$E$9)</f>
        <v>21644745.7021712</v>
      </c>
      <c r="F32" s="62" t="n">
        <f aca="false">+F31*(1+$F$9)</f>
        <v>34740260.0750957</v>
      </c>
      <c r="G32" s="62" t="n">
        <f aca="false">+G31*(1+$G$9)</f>
        <v>55206143.8912436</v>
      </c>
      <c r="H32" s="62" t="n">
        <f aca="false">+H31*(1+$H$9)</f>
        <v>86894832.7021292</v>
      </c>
      <c r="I32" s="62" t="n">
        <f aca="false">+I31*(1+$I$9)</f>
        <v>135525271.560688</v>
      </c>
      <c r="J32" s="62" t="n">
        <f aca="false">+J31*(1+$J$9)</f>
        <v>209519314.709204</v>
      </c>
      <c r="K32" s="62" t="n">
        <f aca="false">+K31*(1+$K$9)</f>
        <v>321183887.795486</v>
      </c>
      <c r="L32" s="62" t="n">
        <f aca="false">+L31*(1+$L$9)</f>
        <v>488370386.960881</v>
      </c>
      <c r="M32" s="62" t="n">
        <f aca="false">+M31*(1+$M$9)</f>
        <v>736788615.76635</v>
      </c>
      <c r="N32" s="62" t="n">
        <f aca="false">+N31*(1+$N$9)</f>
        <v>1103212971.64381</v>
      </c>
      <c r="O32" s="62" t="n">
        <f aca="false">+O31*(1+$O$9)</f>
        <v>1639897806.33559</v>
      </c>
    </row>
    <row r="33" customFormat="false" ht="12.75" hidden="false" customHeight="false" outlineLevel="0" collapsed="false">
      <c r="B33" s="67" t="n">
        <f aca="false">+B32+1</f>
        <v>24</v>
      </c>
      <c r="C33" s="62" t="n">
        <f aca="false">+C32*(1+$C$9)</f>
        <v>8954302.43255239</v>
      </c>
      <c r="D33" s="62" t="n">
        <f aca="false">+D32*(1+$D$9)</f>
        <v>15014401.1936435</v>
      </c>
      <c r="E33" s="62" t="n">
        <f aca="false">+E32*(1+$E$9)</f>
        <v>24891457.5574969</v>
      </c>
      <c r="F33" s="62" t="n">
        <f aca="false">+F32*(1+$F$9)</f>
        <v>40819805.5882374</v>
      </c>
      <c r="G33" s="62" t="n">
        <f aca="false">+G32*(1+$G$9)</f>
        <v>66247372.6694923</v>
      </c>
      <c r="H33" s="62" t="n">
        <f aca="false">+H32*(1+$H$9)</f>
        <v>106446170.060108</v>
      </c>
      <c r="I33" s="62" t="n">
        <f aca="false">+I32*(1+$I$9)</f>
        <v>169406589.45086</v>
      </c>
      <c r="J33" s="62" t="n">
        <f aca="false">+J32*(1+$J$9)</f>
        <v>267137126.254235</v>
      </c>
      <c r="K33" s="62" t="n">
        <f aca="false">+K32*(1+$K$9)</f>
        <v>417539054.134132</v>
      </c>
      <c r="L33" s="62" t="n">
        <f aca="false">+L32*(1+$L$9)</f>
        <v>647090762.723168</v>
      </c>
      <c r="M33" s="62" t="n">
        <f aca="false">+M32*(1+$M$9)</f>
        <v>994664631.284573</v>
      </c>
      <c r="N33" s="62" t="n">
        <f aca="false">+N32*(1+$N$9)</f>
        <v>1516917836.01024</v>
      </c>
      <c r="O33" s="62" t="n">
        <f aca="false">+O32*(1+$O$9)</f>
        <v>2295856928.86982</v>
      </c>
    </row>
    <row r="34" customFormat="false" ht="12.75" hidden="false" customHeight="false" outlineLevel="0" collapsed="false">
      <c r="B34" s="67" t="n">
        <f aca="false">+B33+1</f>
        <v>25</v>
      </c>
      <c r="C34" s="62" t="n">
        <f aca="false">+C33*(1+$C$9)</f>
        <v>9849732.67580763</v>
      </c>
      <c r="D34" s="62" t="n">
        <f aca="false">+D33*(1+$D$9)</f>
        <v>16891201.3428489</v>
      </c>
      <c r="E34" s="62" t="n">
        <f aca="false">+E33*(1+$E$9)</f>
        <v>28625176.1911214</v>
      </c>
      <c r="F34" s="62" t="n">
        <f aca="false">+F33*(1+$F$9)</f>
        <v>47963271.566179</v>
      </c>
      <c r="G34" s="62" t="n">
        <f aca="false">+G33*(1+$G$9)</f>
        <v>79496847.2033908</v>
      </c>
      <c r="H34" s="62" t="n">
        <f aca="false">+H33*(1+$H$9)</f>
        <v>130396558.323633</v>
      </c>
      <c r="I34" s="62" t="n">
        <f aca="false">+I33*(1+$I$9)</f>
        <v>211758236.813575</v>
      </c>
      <c r="J34" s="62" t="n">
        <f aca="false">+J33*(1+$J$9)</f>
        <v>340599835.97415</v>
      </c>
      <c r="K34" s="62" t="n">
        <f aca="false">+K33*(1+$K$9)</f>
        <v>542800770.374371</v>
      </c>
      <c r="L34" s="62" t="n">
        <f aca="false">+L33*(1+$L$9)</f>
        <v>857395260.608197</v>
      </c>
      <c r="M34" s="62" t="n">
        <f aca="false">+M33*(1+$M$9)</f>
        <v>1342797252.23417</v>
      </c>
      <c r="N34" s="62" t="n">
        <f aca="false">+N33*(1+$N$9)</f>
        <v>2085762024.51408</v>
      </c>
      <c r="O34" s="62" t="n">
        <f aca="false">+O33*(1+$O$9)</f>
        <v>3214199700.41775</v>
      </c>
    </row>
    <row r="35" customFormat="false" ht="12.75" hidden="false" customHeight="false" outlineLevel="0" collapsed="false">
      <c r="B35" s="67" t="n">
        <f aca="false">+B34+1</f>
        <v>26</v>
      </c>
      <c r="C35" s="62" t="n">
        <f aca="false">+C34*(1+$C$9)</f>
        <v>10834705.9433884</v>
      </c>
      <c r="D35" s="62" t="n">
        <f aca="false">+D34*(1+$D$9)</f>
        <v>19002601.510705</v>
      </c>
      <c r="E35" s="62" t="n">
        <f aca="false">+E34*(1+$E$9)</f>
        <v>32918952.6197896</v>
      </c>
      <c r="F35" s="62" t="n">
        <f aca="false">+F34*(1+$F$9)</f>
        <v>56356844.0902603</v>
      </c>
      <c r="G35" s="62" t="n">
        <f aca="false">+G34*(1+$G$9)</f>
        <v>95396216.6440689</v>
      </c>
      <c r="H35" s="62" t="n">
        <f aca="false">+H34*(1+$H$9)</f>
        <v>159735783.94645</v>
      </c>
      <c r="I35" s="62" t="n">
        <f aca="false">+I34*(1+$I$9)</f>
        <v>264697796.016969</v>
      </c>
      <c r="J35" s="62" t="n">
        <f aca="false">+J34*(1+$J$9)</f>
        <v>434264790.867041</v>
      </c>
      <c r="K35" s="62" t="n">
        <f aca="false">+K34*(1+$K$9)</f>
        <v>705641001.486682</v>
      </c>
      <c r="L35" s="62" t="n">
        <f aca="false">+L34*(1+$L$9)</f>
        <v>1136048720.30586</v>
      </c>
      <c r="M35" s="62" t="n">
        <f aca="false">+M34*(1+$M$9)</f>
        <v>1812776290.51613</v>
      </c>
      <c r="N35" s="62" t="n">
        <f aca="false">+N34*(1+$N$9)</f>
        <v>2867922783.70686</v>
      </c>
      <c r="O35" s="62" t="n">
        <f aca="false">+O34*(1+$O$9)</f>
        <v>4499879580.58485</v>
      </c>
    </row>
    <row r="36" customFormat="false" ht="12.75" hidden="false" customHeight="false" outlineLevel="0" collapsed="false">
      <c r="B36" s="67" t="n">
        <f aca="false">+B35+1</f>
        <v>27</v>
      </c>
      <c r="C36" s="62" t="n">
        <f aca="false">+C35*(1+$C$9)</f>
        <v>11918176.5377272</v>
      </c>
      <c r="D36" s="62" t="n">
        <f aca="false">+D35*(1+$D$9)</f>
        <v>21377926.6995432</v>
      </c>
      <c r="E36" s="62" t="n">
        <f aca="false">+E35*(1+$E$9)</f>
        <v>37856795.5127581</v>
      </c>
      <c r="F36" s="62" t="n">
        <f aca="false">+F35*(1+$F$9)</f>
        <v>66219291.8060558</v>
      </c>
      <c r="G36" s="62" t="n">
        <f aca="false">+G35*(1+$G$9)</f>
        <v>114475459.972883</v>
      </c>
      <c r="H36" s="62" t="n">
        <f aca="false">+H35*(1+$H$9)</f>
        <v>195676335.334401</v>
      </c>
      <c r="I36" s="62" t="n">
        <f aca="false">+I35*(1+$I$9)</f>
        <v>330872245.021211</v>
      </c>
      <c r="J36" s="62" t="n">
        <f aca="false">+J35*(1+$J$9)</f>
        <v>553687608.355477</v>
      </c>
      <c r="K36" s="62" t="n">
        <f aca="false">+K35*(1+$K$9)</f>
        <v>917333301.932687</v>
      </c>
      <c r="L36" s="62" t="n">
        <f aca="false">+L35*(1+$L$9)</f>
        <v>1505264554.40527</v>
      </c>
      <c r="M36" s="62" t="n">
        <f aca="false">+M35*(1+$M$9)</f>
        <v>2447247992.19678</v>
      </c>
      <c r="N36" s="62" t="n">
        <f aca="false">+N35*(1+$N$9)</f>
        <v>3943393827.59693</v>
      </c>
      <c r="O36" s="62" t="n">
        <f aca="false">+O35*(1+$O$9)</f>
        <v>6299831412.81879</v>
      </c>
    </row>
    <row r="37" customFormat="false" ht="12.75" hidden="false" customHeight="false" outlineLevel="0" collapsed="false">
      <c r="B37" s="67" t="n">
        <f aca="false">+B36+1</f>
        <v>28</v>
      </c>
      <c r="C37" s="62" t="n">
        <f aca="false">+C36*(1+$C$9)</f>
        <v>13109994.1915</v>
      </c>
      <c r="D37" s="62" t="n">
        <f aca="false">+D36*(1+$D$9)</f>
        <v>24050167.5369861</v>
      </c>
      <c r="E37" s="62" t="n">
        <f aca="false">+E36*(1+$E$9)</f>
        <v>43535314.8396718</v>
      </c>
      <c r="F37" s="62" t="n">
        <f aca="false">+F36*(1+$F$9)</f>
        <v>77807667.8721156</v>
      </c>
      <c r="G37" s="62" t="n">
        <f aca="false">+G36*(1+$G$9)</f>
        <v>137370551.967459</v>
      </c>
      <c r="H37" s="62" t="n">
        <f aca="false">+H36*(1+$H$9)</f>
        <v>239703510.784642</v>
      </c>
      <c r="I37" s="62" t="n">
        <f aca="false">+I36*(1+$I$9)</f>
        <v>413590306.276514</v>
      </c>
      <c r="J37" s="62" t="n">
        <f aca="false">+J36*(1+$J$9)</f>
        <v>705951700.653233</v>
      </c>
      <c r="K37" s="62" t="n">
        <f aca="false">+K36*(1+$K$9)</f>
        <v>1192533292.51249</v>
      </c>
      <c r="L37" s="62" t="n">
        <f aca="false">+L36*(1+$L$9)</f>
        <v>1994475534.58698</v>
      </c>
      <c r="M37" s="62" t="n">
        <f aca="false">+M36*(1+$M$9)</f>
        <v>3303784789.46565</v>
      </c>
      <c r="N37" s="62" t="n">
        <f aca="false">+N36*(1+$N$9)</f>
        <v>5422166512.94577</v>
      </c>
      <c r="O37" s="62" t="n">
        <f aca="false">+O36*(1+$O$9)</f>
        <v>8819763977.94631</v>
      </c>
    </row>
    <row r="38" customFormat="false" ht="12.75" hidden="false" customHeight="false" outlineLevel="0" collapsed="false">
      <c r="B38" s="67" t="n">
        <f aca="false">+B37+1</f>
        <v>29</v>
      </c>
      <c r="C38" s="62" t="n">
        <f aca="false">+C37*(1+$C$9)</f>
        <v>14420993.61065</v>
      </c>
      <c r="D38" s="62" t="n">
        <f aca="false">+D37*(1+$D$9)</f>
        <v>27056438.4791093</v>
      </c>
      <c r="E38" s="62" t="n">
        <f aca="false">+E37*(1+$E$9)</f>
        <v>50065612.0656225</v>
      </c>
      <c r="F38" s="62" t="n">
        <f aca="false">+F37*(1+$F$9)</f>
        <v>91424009.7497358</v>
      </c>
      <c r="G38" s="62" t="n">
        <f aca="false">+G37*(1+$G$9)</f>
        <v>164844662.360951</v>
      </c>
      <c r="H38" s="62" t="n">
        <f aca="false">+H37*(1+$H$9)</f>
        <v>293636800.711186</v>
      </c>
      <c r="I38" s="62" t="n">
        <f aca="false">+I37*(1+$I$9)</f>
        <v>516987882.845642</v>
      </c>
      <c r="J38" s="62" t="n">
        <f aca="false">+J37*(1+$J$9)</f>
        <v>900088418.332872</v>
      </c>
      <c r="K38" s="62" t="n">
        <f aca="false">+K37*(1+$K$9)</f>
        <v>1550293280.26624</v>
      </c>
      <c r="L38" s="62" t="n">
        <f aca="false">+L37*(1+$L$9)</f>
        <v>2642680083.32774</v>
      </c>
      <c r="M38" s="62" t="n">
        <f aca="false">+M37*(1+$M$9)</f>
        <v>4460109465.77863</v>
      </c>
      <c r="N38" s="62" t="n">
        <f aca="false">+N37*(1+$N$9)</f>
        <v>7455478955.30044</v>
      </c>
      <c r="O38" s="62" t="n">
        <f aca="false">+O37*(1+$O$9)</f>
        <v>12347669569.1248</v>
      </c>
    </row>
    <row r="39" customFormat="false" ht="12.75" hidden="false" customHeight="false" outlineLevel="0" collapsed="false">
      <c r="B39" s="61" t="n">
        <f aca="false">+B38+1</f>
        <v>30</v>
      </c>
      <c r="C39" s="62" t="n">
        <f aca="false">+C38*(1+$C$9)</f>
        <v>15863092.971715</v>
      </c>
      <c r="D39" s="62" t="n">
        <f aca="false">+D38*(1+$D$9)</f>
        <v>30438493.288998</v>
      </c>
      <c r="E39" s="62" t="n">
        <f aca="false">+E38*(1+$E$9)</f>
        <v>57575453.8754659</v>
      </c>
      <c r="F39" s="62" t="n">
        <f aca="false">+F38*(1+$F$9)</f>
        <v>107423211.45594</v>
      </c>
      <c r="G39" s="62" t="n">
        <f aca="false">+G38*(1+$G$9)</f>
        <v>197813594.833141</v>
      </c>
      <c r="H39" s="62" t="n">
        <f aca="false">+H38*(1+$H$9)</f>
        <v>359705080.871203</v>
      </c>
      <c r="I39" s="62" t="n">
        <f aca="false">+I38*(1+$I$9)</f>
        <v>646234853.557053</v>
      </c>
      <c r="J39" s="62" t="n">
        <f aca="false">+J38*(1+$J$9)</f>
        <v>1147612733.37441</v>
      </c>
      <c r="K39" s="62" t="n">
        <f aca="false">+K38*(1+$K$9)</f>
        <v>2015381264.34611</v>
      </c>
      <c r="L39" s="62" t="n">
        <f aca="false">+L38*(1+$L$9)</f>
        <v>3501551110.40926</v>
      </c>
      <c r="M39" s="62" t="n">
        <f aca="false">+M38*(1+$M$9)</f>
        <v>6021147778.80116</v>
      </c>
      <c r="N39" s="62" t="n">
        <f aca="false">+N38*(1+$N$9)</f>
        <v>10251283563.5381</v>
      </c>
      <c r="O39" s="62" t="n">
        <f aca="false">+O38*(1+$O$9)</f>
        <v>17286737396.7748</v>
      </c>
    </row>
  </sheetData>
  <mergeCells count="2">
    <mergeCell ref="B8:B9"/>
    <mergeCell ref="C8:O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8.50510204081633"/>
  </cols>
  <sheetData>
    <row r="2" customFormat="false" ht="12.75" hidden="false" customHeight="false" outlineLevel="0" collapsed="false">
      <c r="B2" s="0" t="n">
        <v>1</v>
      </c>
      <c r="C2" s="0" t="n">
        <v>1000000</v>
      </c>
    </row>
    <row r="3" customFormat="false" ht="12.75" hidden="false" customHeight="false" outlineLevel="0" collapsed="false">
      <c r="B3" s="0" t="n">
        <v>2</v>
      </c>
      <c r="C3" s="0" t="n">
        <v>1200000</v>
      </c>
    </row>
    <row r="4" customFormat="false" ht="12.75" hidden="false" customHeight="false" outlineLevel="0" collapsed="false">
      <c r="B4" s="0" t="n">
        <v>3</v>
      </c>
      <c r="C4" s="0" t="n">
        <v>1440000</v>
      </c>
    </row>
    <row r="5" customFormat="false" ht="12.75" hidden="false" customHeight="false" outlineLevel="0" collapsed="false">
      <c r="B5" s="0" t="n">
        <v>4</v>
      </c>
      <c r="C5" s="0" t="n">
        <v>1728000</v>
      </c>
    </row>
    <row r="6" customFormat="false" ht="12.75" hidden="false" customHeight="false" outlineLevel="0" collapsed="false">
      <c r="B6" s="0" t="n">
        <v>5</v>
      </c>
      <c r="C6" s="0" t="n">
        <v>2073600</v>
      </c>
    </row>
    <row r="7" customFormat="false" ht="12.75" hidden="false" customHeight="false" outlineLevel="0" collapsed="false">
      <c r="B7" s="0" t="n">
        <v>6</v>
      </c>
      <c r="C7" s="0" t="n">
        <v>2488320</v>
      </c>
    </row>
    <row r="8" customFormat="false" ht="12.75" hidden="false" customHeight="false" outlineLevel="0" collapsed="false">
      <c r="B8" s="0" t="n">
        <v>7</v>
      </c>
      <c r="C8" s="0" t="n">
        <v>2985984</v>
      </c>
    </row>
    <row r="9" customFormat="false" ht="12.75" hidden="false" customHeight="false" outlineLevel="0" collapsed="false">
      <c r="B9" s="0" t="n">
        <v>8</v>
      </c>
      <c r="C9" s="0" t="n">
        <v>3583180.8</v>
      </c>
    </row>
    <row r="10" customFormat="false" ht="12.75" hidden="false" customHeight="false" outlineLevel="0" collapsed="false">
      <c r="B10" s="0" t="n">
        <v>9</v>
      </c>
      <c r="C10" s="0" t="n">
        <v>4299816.96</v>
      </c>
    </row>
    <row r="11" customFormat="false" ht="12.75" hidden="false" customHeight="false" outlineLevel="0" collapsed="false">
      <c r="B11" s="0" t="n">
        <v>10</v>
      </c>
      <c r="C11" s="0" t="n">
        <v>5159780.352</v>
      </c>
    </row>
    <row r="12" customFormat="false" ht="12.75" hidden="false" customHeight="false" outlineLevel="0" collapsed="false">
      <c r="B12" s="0" t="n">
        <v>11</v>
      </c>
      <c r="C12" s="0" t="n">
        <v>6191736.4224</v>
      </c>
    </row>
    <row r="13" customFormat="false" ht="12.75" hidden="false" customHeight="false" outlineLevel="0" collapsed="false">
      <c r="B13" s="0" t="n">
        <v>12</v>
      </c>
      <c r="C13" s="0" t="n">
        <v>7430083.70688</v>
      </c>
    </row>
    <row r="14" customFormat="false" ht="12.75" hidden="false" customHeight="false" outlineLevel="0" collapsed="false">
      <c r="B14" s="0" t="n">
        <v>13</v>
      </c>
      <c r="C14" s="0" t="n">
        <v>8916100.448256</v>
      </c>
    </row>
    <row r="15" customFormat="false" ht="12.75" hidden="false" customHeight="false" outlineLevel="0" collapsed="false">
      <c r="B15" s="0" t="n">
        <v>14</v>
      </c>
      <c r="C15" s="0" t="n">
        <v>10699320.5379072</v>
      </c>
    </row>
    <row r="16" customFormat="false" ht="12.75" hidden="false" customHeight="false" outlineLevel="0" collapsed="false">
      <c r="B16" s="0" t="n">
        <v>15</v>
      </c>
      <c r="C16" s="0" t="n">
        <v>12839184.6454886</v>
      </c>
    </row>
    <row r="17" customFormat="false" ht="12.75" hidden="false" customHeight="false" outlineLevel="0" collapsed="false">
      <c r="B17" s="0" t="n">
        <v>16</v>
      </c>
      <c r="C17" s="0" t="n">
        <v>15407021.5745864</v>
      </c>
    </row>
    <row r="18" customFormat="false" ht="12.75" hidden="false" customHeight="false" outlineLevel="0" collapsed="false">
      <c r="B18" s="0" t="n">
        <v>17</v>
      </c>
      <c r="C18" s="0" t="n">
        <v>18488425.8895036</v>
      </c>
    </row>
    <row r="19" customFormat="false" ht="12.75" hidden="false" customHeight="false" outlineLevel="0" collapsed="false">
      <c r="B19" s="0" t="n">
        <v>18</v>
      </c>
      <c r="C19" s="0" t="n">
        <v>22186111.0674044</v>
      </c>
    </row>
    <row r="20" customFormat="false" ht="12.75" hidden="false" customHeight="false" outlineLevel="0" collapsed="false">
      <c r="B20" s="0" t="n">
        <v>19</v>
      </c>
      <c r="C20" s="0" t="n">
        <v>26623333.2808852</v>
      </c>
    </row>
    <row r="21" customFormat="false" ht="12.75" hidden="false" customHeight="false" outlineLevel="0" collapsed="false">
      <c r="B21" s="0" t="n">
        <v>20</v>
      </c>
      <c r="C21" s="0" t="n">
        <v>31947999.9370623</v>
      </c>
    </row>
    <row r="22" customFormat="false" ht="12.75" hidden="false" customHeight="false" outlineLevel="0" collapsed="false">
      <c r="B22" s="0" t="n">
        <v>21</v>
      </c>
      <c r="C22" s="0" t="n">
        <v>38337599.9244747</v>
      </c>
    </row>
    <row r="23" customFormat="false" ht="12.75" hidden="false" customHeight="false" outlineLevel="0" collapsed="false">
      <c r="C23" s="0" t="n">
        <v>46005119.9093697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39"/>
  <sheetViews>
    <sheetView windowProtection="false" showFormulas="false" showGridLines="fals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H5" activeCellId="0" sqref="H5"/>
    </sheetView>
  </sheetViews>
  <sheetFormatPr defaultRowHeight="12.75"/>
  <cols>
    <col collapsed="false" hidden="false" max="1" min="1" style="42" width="9.04591836734694"/>
    <col collapsed="false" hidden="false" max="2" min="2" style="42" width="16.469387755102"/>
    <col collapsed="false" hidden="false" max="4" min="3" style="42" width="12.1479591836735"/>
    <col collapsed="false" hidden="false" max="5" min="5" style="42" width="10.8010204081633"/>
    <col collapsed="false" hidden="false" max="6" min="6" style="42" width="11.4744897959184"/>
    <col collapsed="false" hidden="false" max="9" min="7" style="42" width="13.0918367346939"/>
    <col collapsed="false" hidden="false" max="11" min="10" style="42" width="12.9591836734694"/>
    <col collapsed="false" hidden="false" max="13" min="12" style="42" width="14.7142857142857"/>
    <col collapsed="false" hidden="false" max="15" min="14" style="42" width="15.9285714285714"/>
    <col collapsed="false" hidden="false" max="1025" min="16" style="42" width="9.04591836734694"/>
  </cols>
  <sheetData>
    <row r="1" customFormat="false" ht="12.75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</row>
    <row r="2" customFormat="false" ht="23.25" hidden="false" customHeight="false" outlineLevel="0" collapsed="false">
      <c r="B2" s="43" t="s">
        <v>142</v>
      </c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</row>
    <row r="3" customFormat="false" ht="15" hidden="false" customHeight="false" outlineLevel="0" collapsed="false">
      <c r="B3" s="44"/>
      <c r="C3" s="45"/>
      <c r="D3" s="0"/>
      <c r="E3" s="46"/>
      <c r="F3" s="46"/>
      <c r="G3" s="46"/>
      <c r="H3" s="46"/>
      <c r="I3" s="46"/>
      <c r="J3" s="47"/>
      <c r="K3" s="47"/>
      <c r="L3" s="47"/>
      <c r="M3" s="47"/>
      <c r="N3" s="47"/>
      <c r="O3" s="0"/>
    </row>
    <row r="4" customFormat="false" ht="15.75" hidden="false" customHeight="false" outlineLevel="0" collapsed="false">
      <c r="B4" s="48" t="s">
        <v>143</v>
      </c>
      <c r="C4" s="49" t="n">
        <v>500000</v>
      </c>
      <c r="D4" s="50" t="s">
        <v>144</v>
      </c>
      <c r="E4" s="51"/>
      <c r="F4" s="52"/>
      <c r="G4" s="47"/>
      <c r="H4" s="47"/>
      <c r="I4" s="47"/>
      <c r="J4" s="47"/>
      <c r="K4" s="47"/>
      <c r="L4" s="47"/>
      <c r="M4" s="47"/>
      <c r="N4" s="47"/>
      <c r="O4" s="0"/>
    </row>
    <row r="5" customFormat="false" ht="15.75" hidden="false" customHeight="false" outlineLevel="0" collapsed="false">
      <c r="B5" s="48" t="s">
        <v>145</v>
      </c>
      <c r="C5" s="49" t="n">
        <v>15000000</v>
      </c>
      <c r="D5" s="50" t="s">
        <v>144</v>
      </c>
      <c r="E5" s="47"/>
      <c r="F5" s="47"/>
      <c r="G5" s="47"/>
      <c r="H5" s="47"/>
      <c r="I5" s="47"/>
      <c r="J5" s="51"/>
      <c r="K5" s="53"/>
      <c r="L5" s="47"/>
      <c r="M5" s="47"/>
      <c r="N5" s="47"/>
      <c r="O5" s="0"/>
    </row>
    <row r="6" customFormat="false" ht="12.75" hidden="false" customHeight="false" outlineLevel="0" collapsed="false">
      <c r="B6" s="54" t="s">
        <v>146</v>
      </c>
      <c r="C6" s="55" t="n">
        <v>0.2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</row>
    <row r="7" customFormat="false" ht="12.75" hidden="false" customHeight="false" outlineLevel="0" collapsed="false"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</row>
    <row r="8" customFormat="false" ht="12.75" hidden="false" customHeight="false" outlineLevel="0" collapsed="false">
      <c r="B8" s="56" t="s">
        <v>147</v>
      </c>
      <c r="C8" s="57" t="s">
        <v>146</v>
      </c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</row>
    <row r="9" customFormat="false" ht="12.75" hidden="false" customHeight="false" outlineLevel="0" collapsed="false">
      <c r="B9" s="56"/>
      <c r="C9" s="58" t="n">
        <v>0.1</v>
      </c>
      <c r="D9" s="58" t="n">
        <f aca="false">+C9+0.025</f>
        <v>0.125</v>
      </c>
      <c r="E9" s="68" t="n">
        <f aca="false">+D9+0.025</f>
        <v>0.15</v>
      </c>
      <c r="F9" s="58" t="n">
        <f aca="false">+E9+0.025</f>
        <v>0.175</v>
      </c>
      <c r="G9" s="59" t="n">
        <f aca="false">+F9+0.025</f>
        <v>0.2</v>
      </c>
      <c r="H9" s="60" t="n">
        <f aca="false">+G9+0.025</f>
        <v>0.225</v>
      </c>
      <c r="I9" s="60" t="n">
        <f aca="false">+H9+0.025</f>
        <v>0.25</v>
      </c>
      <c r="J9" s="60" t="n">
        <f aca="false">+I9+0.025</f>
        <v>0.275</v>
      </c>
      <c r="K9" s="60" t="n">
        <f aca="false">+J9+0.025</f>
        <v>0.3</v>
      </c>
      <c r="L9" s="60" t="n">
        <f aca="false">+K9+0.025</f>
        <v>0.325</v>
      </c>
      <c r="M9" s="60" t="n">
        <f aca="false">+L9+0.025</f>
        <v>0.35</v>
      </c>
      <c r="N9" s="60" t="n">
        <f aca="false">+M9+0.025</f>
        <v>0.375</v>
      </c>
      <c r="O9" s="60" t="n">
        <f aca="false">+N9+0.025</f>
        <v>0.4</v>
      </c>
    </row>
    <row r="10" customFormat="false" ht="12.75" hidden="false" customHeight="false" outlineLevel="0" collapsed="false">
      <c r="B10" s="61" t="n">
        <v>1</v>
      </c>
      <c r="C10" s="62" t="n">
        <f aca="false">+C4</f>
        <v>500000</v>
      </c>
      <c r="D10" s="62" t="n">
        <f aca="false">+C4</f>
        <v>500000</v>
      </c>
      <c r="E10" s="69" t="n">
        <f aca="false">+C4</f>
        <v>500000</v>
      </c>
      <c r="F10" s="62" t="n">
        <f aca="false">+C4</f>
        <v>500000</v>
      </c>
      <c r="G10" s="63" t="n">
        <f aca="false">+C4</f>
        <v>500000</v>
      </c>
      <c r="H10" s="62" t="n">
        <f aca="false">+C4</f>
        <v>500000</v>
      </c>
      <c r="I10" s="62" t="n">
        <f aca="false">+C4</f>
        <v>500000</v>
      </c>
      <c r="J10" s="62" t="n">
        <f aca="false">+C4</f>
        <v>500000</v>
      </c>
      <c r="K10" s="62" t="n">
        <f aca="false">+C4</f>
        <v>500000</v>
      </c>
      <c r="L10" s="62" t="n">
        <f aca="false">+C4</f>
        <v>500000</v>
      </c>
      <c r="M10" s="62" t="n">
        <f aca="false">+C4</f>
        <v>500000</v>
      </c>
      <c r="N10" s="62" t="n">
        <f aca="false">+C4</f>
        <v>500000</v>
      </c>
      <c r="O10" s="62" t="n">
        <f aca="false">+C4</f>
        <v>500000</v>
      </c>
    </row>
    <row r="11" customFormat="false" ht="12.75" hidden="false" customHeight="false" outlineLevel="0" collapsed="false">
      <c r="B11" s="61" t="n">
        <f aca="false">+B10+1</f>
        <v>2</v>
      </c>
      <c r="C11" s="62" t="n">
        <f aca="false">+C10*(1+$C$9)</f>
        <v>550000</v>
      </c>
      <c r="D11" s="62" t="n">
        <f aca="false">+D10*(1+$D$9)</f>
        <v>562500</v>
      </c>
      <c r="E11" s="69" t="n">
        <f aca="false">+E10*(1+$E$9)</f>
        <v>575000</v>
      </c>
      <c r="F11" s="62" t="n">
        <f aca="false">+F10*(1+$F$9)</f>
        <v>587500</v>
      </c>
      <c r="G11" s="63" t="n">
        <f aca="false">+G10*(1+$G$9)</f>
        <v>600000</v>
      </c>
      <c r="H11" s="62" t="n">
        <f aca="false">+H10*(1+$H$9)</f>
        <v>612500</v>
      </c>
      <c r="I11" s="62" t="n">
        <f aca="false">+I10*(1+$I$9)</f>
        <v>625000</v>
      </c>
      <c r="J11" s="62" t="n">
        <f aca="false">+J10*(1+$J$9)</f>
        <v>637500</v>
      </c>
      <c r="K11" s="62" t="n">
        <f aca="false">+K10*(1+$K$9)</f>
        <v>650000</v>
      </c>
      <c r="L11" s="62" t="n">
        <f aca="false">+L10*(1+$L$9)</f>
        <v>662500</v>
      </c>
      <c r="M11" s="62" t="n">
        <f aca="false">+M10*(1+$M$9)</f>
        <v>675000</v>
      </c>
      <c r="N11" s="62" t="n">
        <f aca="false">+N10*(1+$N$9)</f>
        <v>687500</v>
      </c>
      <c r="O11" s="62" t="n">
        <f aca="false">+O10*(1+$O$9)</f>
        <v>700000</v>
      </c>
    </row>
    <row r="12" customFormat="false" ht="12.75" hidden="false" customHeight="false" outlineLevel="0" collapsed="false">
      <c r="B12" s="61" t="n">
        <f aca="false">+B11+1</f>
        <v>3</v>
      </c>
      <c r="C12" s="62" t="n">
        <f aca="false">+C11*(1+$C$9)</f>
        <v>605000</v>
      </c>
      <c r="D12" s="62" t="n">
        <f aca="false">+D11*(1+$D$9)</f>
        <v>632812.5</v>
      </c>
      <c r="E12" s="69" t="n">
        <f aca="false">+E11*(1+$E$9)</f>
        <v>661250</v>
      </c>
      <c r="F12" s="62" t="n">
        <f aca="false">+F11*(1+$F$9)</f>
        <v>690312.5</v>
      </c>
      <c r="G12" s="63" t="n">
        <f aca="false">+G11*(1+$G$9)</f>
        <v>720000</v>
      </c>
      <c r="H12" s="62" t="n">
        <f aca="false">+H11*(1+$H$9)</f>
        <v>750312.5</v>
      </c>
      <c r="I12" s="62" t="n">
        <f aca="false">+I11*(1+$I$9)</f>
        <v>781250</v>
      </c>
      <c r="J12" s="62" t="n">
        <f aca="false">+J11*(1+$J$9)</f>
        <v>812812.5</v>
      </c>
      <c r="K12" s="62" t="n">
        <f aca="false">+K11*(1+$K$9)</f>
        <v>845000</v>
      </c>
      <c r="L12" s="62" t="n">
        <f aca="false">+L11*(1+$L$9)</f>
        <v>877812.5</v>
      </c>
      <c r="M12" s="62" t="n">
        <f aca="false">+M11*(1+$M$9)</f>
        <v>911250</v>
      </c>
      <c r="N12" s="62" t="n">
        <f aca="false">+N11*(1+$N$9)</f>
        <v>945312.5</v>
      </c>
      <c r="O12" s="62" t="n">
        <f aca="false">+O11*(1+$O$9)</f>
        <v>980000</v>
      </c>
    </row>
    <row r="13" customFormat="false" ht="12.75" hidden="false" customHeight="false" outlineLevel="0" collapsed="false">
      <c r="B13" s="61" t="n">
        <f aca="false">+B12+1</f>
        <v>4</v>
      </c>
      <c r="C13" s="62" t="n">
        <f aca="false">+C12*(1+$C$9)</f>
        <v>665500</v>
      </c>
      <c r="D13" s="62" t="n">
        <f aca="false">+D12*(1+$D$9)</f>
        <v>711914.0625</v>
      </c>
      <c r="E13" s="69" t="n">
        <f aca="false">+E12*(1+$E$9)</f>
        <v>760437.5</v>
      </c>
      <c r="F13" s="62" t="n">
        <f aca="false">+F12*(1+$F$9)</f>
        <v>811117.1875</v>
      </c>
      <c r="G13" s="63" t="n">
        <f aca="false">+G12*(1+$G$9)</f>
        <v>864000</v>
      </c>
      <c r="H13" s="62" t="n">
        <f aca="false">+H12*(1+$H$9)</f>
        <v>919132.8125</v>
      </c>
      <c r="I13" s="62" t="n">
        <f aca="false">+I12*(1+$I$9)</f>
        <v>976562.5</v>
      </c>
      <c r="J13" s="62" t="n">
        <f aca="false">+J12*(1+$J$9)</f>
        <v>1036335.9375</v>
      </c>
      <c r="K13" s="62" t="n">
        <f aca="false">+K12*(1+$K$9)</f>
        <v>1098500</v>
      </c>
      <c r="L13" s="62" t="n">
        <f aca="false">+L12*(1+$L$9)</f>
        <v>1163101.5625</v>
      </c>
      <c r="M13" s="62" t="n">
        <f aca="false">+M12*(1+$M$9)</f>
        <v>1230187.5</v>
      </c>
      <c r="N13" s="62" t="n">
        <f aca="false">+N12*(1+$N$9)</f>
        <v>1299804.6875</v>
      </c>
      <c r="O13" s="62" t="n">
        <f aca="false">+O12*(1+$O$9)</f>
        <v>1372000</v>
      </c>
    </row>
    <row r="14" customFormat="false" ht="12.75" hidden="false" customHeight="false" outlineLevel="0" collapsed="false">
      <c r="B14" s="61" t="n">
        <f aca="false">+B13+1</f>
        <v>5</v>
      </c>
      <c r="C14" s="62" t="n">
        <f aca="false">+C13*(1+$C$9)</f>
        <v>732050</v>
      </c>
      <c r="D14" s="62" t="n">
        <f aca="false">+D13*(1+$D$9)</f>
        <v>800903.3203125</v>
      </c>
      <c r="E14" s="69" t="n">
        <f aca="false">+E13*(1+$E$9)</f>
        <v>874503.125</v>
      </c>
      <c r="F14" s="62" t="n">
        <f aca="false">+F13*(1+$F$9)</f>
        <v>953062.6953125</v>
      </c>
      <c r="G14" s="63" t="n">
        <f aca="false">+G13*(1+$G$9)</f>
        <v>1036800</v>
      </c>
      <c r="H14" s="62" t="n">
        <f aca="false">+H13*(1+$H$9)</f>
        <v>1125937.6953125</v>
      </c>
      <c r="I14" s="62" t="n">
        <f aca="false">+I13*(1+$I$9)</f>
        <v>1220703.125</v>
      </c>
      <c r="J14" s="62" t="n">
        <f aca="false">+J13*(1+$J$9)</f>
        <v>1321328.3203125</v>
      </c>
      <c r="K14" s="62" t="n">
        <f aca="false">+K13*(1+$K$9)</f>
        <v>1428050</v>
      </c>
      <c r="L14" s="62" t="n">
        <f aca="false">+L13*(1+$L$9)</f>
        <v>1541109.5703125</v>
      </c>
      <c r="M14" s="62" t="n">
        <f aca="false">+M13*(1+$M$9)</f>
        <v>1660753.125</v>
      </c>
      <c r="N14" s="62" t="n">
        <f aca="false">+N13*(1+$N$9)</f>
        <v>1787231.4453125</v>
      </c>
      <c r="O14" s="62" t="n">
        <f aca="false">+O13*(1+$O$9)</f>
        <v>1920800</v>
      </c>
    </row>
    <row r="15" customFormat="false" ht="12.75" hidden="false" customHeight="false" outlineLevel="0" collapsed="false">
      <c r="B15" s="61" t="n">
        <f aca="false">+B14+1</f>
        <v>6</v>
      </c>
      <c r="C15" s="62" t="n">
        <f aca="false">+C14*(1+$C$9)</f>
        <v>805255</v>
      </c>
      <c r="D15" s="62" t="n">
        <f aca="false">+D14*(1+$D$9)</f>
        <v>901016.235351563</v>
      </c>
      <c r="E15" s="69" t="n">
        <f aca="false">+E14*(1+$E$9)</f>
        <v>1005678.59375</v>
      </c>
      <c r="F15" s="62" t="n">
        <f aca="false">+F14*(1+$F$9)</f>
        <v>1119848.66699219</v>
      </c>
      <c r="G15" s="63" t="n">
        <f aca="false">+G14*(1+$G$9)</f>
        <v>1244160</v>
      </c>
      <c r="H15" s="62" t="n">
        <f aca="false">+H14*(1+$H$9)</f>
        <v>1379273.67675781</v>
      </c>
      <c r="I15" s="62" t="n">
        <f aca="false">+I14*(1+$I$9)</f>
        <v>1525878.90625</v>
      </c>
      <c r="J15" s="62" t="n">
        <f aca="false">+J14*(1+$J$9)</f>
        <v>1684693.60839844</v>
      </c>
      <c r="K15" s="62" t="n">
        <f aca="false">+K14*(1+$K$9)</f>
        <v>1856465</v>
      </c>
      <c r="L15" s="62" t="n">
        <f aca="false">+L14*(1+$L$9)</f>
        <v>2041970.18066406</v>
      </c>
      <c r="M15" s="62" t="n">
        <f aca="false">+M14*(1+$M$9)</f>
        <v>2242016.71875</v>
      </c>
      <c r="N15" s="62" t="n">
        <f aca="false">+N14*(1+$N$9)</f>
        <v>2457443.23730469</v>
      </c>
      <c r="O15" s="62" t="n">
        <f aca="false">+O14*(1+$O$9)</f>
        <v>2689120</v>
      </c>
    </row>
    <row r="16" customFormat="false" ht="12.75" hidden="false" customHeight="false" outlineLevel="0" collapsed="false">
      <c r="B16" s="61" t="n">
        <f aca="false">+B15+1</f>
        <v>7</v>
      </c>
      <c r="C16" s="62" t="n">
        <f aca="false">+C15*(1+$C$9)</f>
        <v>885780.5</v>
      </c>
      <c r="D16" s="62" t="n">
        <f aca="false">+D15*(1+$D$9)</f>
        <v>1013643.26477051</v>
      </c>
      <c r="E16" s="69" t="n">
        <f aca="false">+E15*(1+$E$9)</f>
        <v>1156530.3828125</v>
      </c>
      <c r="F16" s="62" t="n">
        <f aca="false">+F15*(1+$F$9)</f>
        <v>1315822.18371582</v>
      </c>
      <c r="G16" s="63" t="n">
        <f aca="false">+G15*(1+$G$9)</f>
        <v>1492992</v>
      </c>
      <c r="H16" s="62" t="n">
        <f aca="false">+H15*(1+$H$9)</f>
        <v>1689610.25402832</v>
      </c>
      <c r="I16" s="62" t="n">
        <f aca="false">+I15*(1+$I$9)</f>
        <v>1907348.6328125</v>
      </c>
      <c r="J16" s="62" t="n">
        <f aca="false">+J15*(1+$J$9)</f>
        <v>2147984.35070801</v>
      </c>
      <c r="K16" s="62" t="n">
        <f aca="false">+K15*(1+$K$9)</f>
        <v>2413404.5</v>
      </c>
      <c r="L16" s="62" t="n">
        <f aca="false">+L15*(1+$L$9)</f>
        <v>2705610.48937988</v>
      </c>
      <c r="M16" s="62" t="n">
        <f aca="false">+M15*(1+$M$9)</f>
        <v>3026722.5703125</v>
      </c>
      <c r="N16" s="62" t="n">
        <f aca="false">+N15*(1+$N$9)</f>
        <v>3378984.45129395</v>
      </c>
      <c r="O16" s="62" t="n">
        <f aca="false">+O15*(1+$O$9)</f>
        <v>3764768</v>
      </c>
    </row>
    <row r="17" customFormat="false" ht="12.75" hidden="false" customHeight="false" outlineLevel="0" collapsed="false">
      <c r="B17" s="61" t="n">
        <f aca="false">+B16+1</f>
        <v>8</v>
      </c>
      <c r="C17" s="62" t="n">
        <f aca="false">+C16*(1+$C$9)</f>
        <v>974358.550000001</v>
      </c>
      <c r="D17" s="62" t="n">
        <f aca="false">+D16*(1+$D$9)</f>
        <v>1140348.67286682</v>
      </c>
      <c r="E17" s="69" t="n">
        <f aca="false">+E16*(1+$E$9)</f>
        <v>1330009.94023437</v>
      </c>
      <c r="F17" s="62" t="n">
        <f aca="false">+F16*(1+$F$9)</f>
        <v>1546091.06586609</v>
      </c>
      <c r="G17" s="63" t="n">
        <f aca="false">+G16*(1+$G$9)</f>
        <v>1791590.4</v>
      </c>
      <c r="H17" s="62" t="n">
        <f aca="false">+H16*(1+$H$9)</f>
        <v>2069772.56118469</v>
      </c>
      <c r="I17" s="62" t="n">
        <f aca="false">+I16*(1+$I$9)</f>
        <v>2384185.79101562</v>
      </c>
      <c r="J17" s="62" t="n">
        <f aca="false">+J16*(1+$J$9)</f>
        <v>2738680.04715271</v>
      </c>
      <c r="K17" s="62" t="n">
        <f aca="false">+K16*(1+$K$9)</f>
        <v>3137425.85</v>
      </c>
      <c r="L17" s="62" t="n">
        <f aca="false">+L16*(1+$L$9)</f>
        <v>3584933.89842834</v>
      </c>
      <c r="M17" s="62" t="n">
        <f aca="false">+M16*(1+$M$9)</f>
        <v>4086075.46992188</v>
      </c>
      <c r="N17" s="62" t="n">
        <f aca="false">+N16*(1+$N$9)</f>
        <v>4646103.62052918</v>
      </c>
      <c r="O17" s="62" t="n">
        <f aca="false">+O16*(1+$O$9)</f>
        <v>5270675.2</v>
      </c>
    </row>
    <row r="18" customFormat="false" ht="12.75" hidden="false" customHeight="false" outlineLevel="0" collapsed="false">
      <c r="B18" s="61" t="n">
        <f aca="false">+B17+1</f>
        <v>9</v>
      </c>
      <c r="C18" s="62" t="n">
        <f aca="false">+C17*(1+$C$9)</f>
        <v>1071794.405</v>
      </c>
      <c r="D18" s="62" t="n">
        <f aca="false">+D17*(1+$D$9)</f>
        <v>1282892.25697517</v>
      </c>
      <c r="E18" s="69" t="n">
        <f aca="false">+E17*(1+$E$9)</f>
        <v>1529511.43126953</v>
      </c>
      <c r="F18" s="62" t="n">
        <f aca="false">+F17*(1+$F$9)</f>
        <v>1816657.00239265</v>
      </c>
      <c r="G18" s="63" t="n">
        <f aca="false">+G17*(1+$G$9)</f>
        <v>2149908.48</v>
      </c>
      <c r="H18" s="62" t="n">
        <f aca="false">+H17*(1+$H$9)</f>
        <v>2535471.38745125</v>
      </c>
      <c r="I18" s="62" t="n">
        <f aca="false">+I17*(1+$I$9)</f>
        <v>2980232.23876953</v>
      </c>
      <c r="J18" s="62" t="n">
        <f aca="false">+J17*(1+$J$9)</f>
        <v>3491817.0601197</v>
      </c>
      <c r="K18" s="62" t="n">
        <f aca="false">+K17*(1+$K$9)</f>
        <v>4078653.605</v>
      </c>
      <c r="L18" s="62" t="n">
        <f aca="false">+L17*(1+$L$9)</f>
        <v>4750037.41541756</v>
      </c>
      <c r="M18" s="62" t="n">
        <f aca="false">+M17*(1+$M$9)</f>
        <v>5516201.88439454</v>
      </c>
      <c r="N18" s="62" t="n">
        <f aca="false">+N17*(1+$N$9)</f>
        <v>6388392.47822762</v>
      </c>
      <c r="O18" s="62" t="n">
        <f aca="false">+O17*(1+$O$9)</f>
        <v>7378945.28000001</v>
      </c>
    </row>
    <row r="19" customFormat="false" ht="12.75" hidden="false" customHeight="false" outlineLevel="0" collapsed="false">
      <c r="B19" s="61" t="n">
        <f aca="false">+B18+1</f>
        <v>10</v>
      </c>
      <c r="C19" s="62" t="n">
        <f aca="false">+C18*(1+$C$9)</f>
        <v>1178973.8455</v>
      </c>
      <c r="D19" s="62" t="n">
        <f aca="false">+D18*(1+$D$9)</f>
        <v>1443253.78909707</v>
      </c>
      <c r="E19" s="69" t="n">
        <f aca="false">+E18*(1+$E$9)</f>
        <v>1758938.14595996</v>
      </c>
      <c r="F19" s="62" t="n">
        <f aca="false">+F18*(1+$F$9)</f>
        <v>2134571.97781137</v>
      </c>
      <c r="G19" s="63" t="n">
        <f aca="false">+G18*(1+$G$9)</f>
        <v>2579890.176</v>
      </c>
      <c r="H19" s="62" t="n">
        <f aca="false">+H18*(1+$H$9)</f>
        <v>3105952.44962778</v>
      </c>
      <c r="I19" s="62" t="n">
        <f aca="false">+I18*(1+$I$9)</f>
        <v>3725290.29846191</v>
      </c>
      <c r="J19" s="62" t="n">
        <f aca="false">+J18*(1+$J$9)</f>
        <v>4452066.75165262</v>
      </c>
      <c r="K19" s="62" t="n">
        <f aca="false">+K18*(1+$K$9)</f>
        <v>5302249.6865</v>
      </c>
      <c r="L19" s="62" t="n">
        <f aca="false">+L18*(1+$L$9)</f>
        <v>6293799.57542826</v>
      </c>
      <c r="M19" s="62" t="n">
        <f aca="false">+M18*(1+$M$9)</f>
        <v>7446872.54393262</v>
      </c>
      <c r="N19" s="62" t="n">
        <f aca="false">+N18*(1+$N$9)</f>
        <v>8784039.65756297</v>
      </c>
      <c r="O19" s="62" t="n">
        <f aca="false">+O18*(1+$O$9)</f>
        <v>10330523.392</v>
      </c>
    </row>
    <row r="20" customFormat="false" ht="12.75" hidden="false" customHeight="false" outlineLevel="0" collapsed="false">
      <c r="B20" s="61" t="n">
        <f aca="false">+B19+1</f>
        <v>11</v>
      </c>
      <c r="C20" s="62" t="n">
        <f aca="false">+C19*(1+$C$9)</f>
        <v>1296871.23005</v>
      </c>
      <c r="D20" s="62" t="n">
        <f aca="false">+D19*(1+$D$9)</f>
        <v>1623660.5127342</v>
      </c>
      <c r="E20" s="69" t="n">
        <f aca="false">+E19*(1+$E$9)</f>
        <v>2022778.86785395</v>
      </c>
      <c r="F20" s="62" t="n">
        <f aca="false">+F19*(1+$F$9)</f>
        <v>2508122.07392836</v>
      </c>
      <c r="G20" s="63" t="n">
        <f aca="false">+G19*(1+$G$9)</f>
        <v>3095868.2112</v>
      </c>
      <c r="H20" s="62" t="n">
        <f aca="false">+H19*(1+$H$9)</f>
        <v>3804791.75079403</v>
      </c>
      <c r="I20" s="62" t="n">
        <f aca="false">+I19*(1+$I$9)</f>
        <v>4656612.87307739</v>
      </c>
      <c r="J20" s="62" t="n">
        <f aca="false">+J19*(1+$J$9)</f>
        <v>5676385.10835709</v>
      </c>
      <c r="K20" s="62" t="n">
        <f aca="false">+K19*(1+$K$9)</f>
        <v>6892924.59245</v>
      </c>
      <c r="L20" s="62" t="n">
        <f aca="false">+L19*(1+$L$9)</f>
        <v>8339284.43744245</v>
      </c>
      <c r="M20" s="62" t="n">
        <f aca="false">+M19*(1+$M$9)</f>
        <v>10053277.934309</v>
      </c>
      <c r="N20" s="62" t="n">
        <f aca="false">+N19*(1+$N$9)</f>
        <v>12078054.5291491</v>
      </c>
      <c r="O20" s="62" t="n">
        <f aca="false">+O19*(1+$O$9)</f>
        <v>14462732.7488</v>
      </c>
    </row>
    <row r="21" customFormat="false" ht="12.75" hidden="false" customHeight="false" outlineLevel="0" collapsed="false">
      <c r="B21" s="61" t="n">
        <f aca="false">+B20+1</f>
        <v>12</v>
      </c>
      <c r="C21" s="62" t="n">
        <f aca="false">+C20*(1+$C$9)</f>
        <v>1426558.353055</v>
      </c>
      <c r="D21" s="62" t="n">
        <f aca="false">+D20*(1+$D$9)</f>
        <v>1826618.07682598</v>
      </c>
      <c r="E21" s="69" t="n">
        <f aca="false">+E20*(1+$E$9)</f>
        <v>2326195.69803205</v>
      </c>
      <c r="F21" s="62" t="n">
        <f aca="false">+F20*(1+$F$9)</f>
        <v>2947043.43686582</v>
      </c>
      <c r="G21" s="63" t="n">
        <f aca="false">+G20*(1+$G$9)</f>
        <v>3715041.85344</v>
      </c>
      <c r="H21" s="62" t="n">
        <f aca="false">+H20*(1+$H$9)</f>
        <v>4660869.89472269</v>
      </c>
      <c r="I21" s="62" t="n">
        <f aca="false">+I20*(1+$I$9)</f>
        <v>5820766.09134674</v>
      </c>
      <c r="J21" s="62" t="n">
        <f aca="false">+J20*(1+$J$9)</f>
        <v>7237391.01315529</v>
      </c>
      <c r="K21" s="62" t="n">
        <f aca="false">+K20*(1+$K$9)</f>
        <v>8960801.970185</v>
      </c>
      <c r="L21" s="62" t="n">
        <f aca="false">+L20*(1+$L$9)</f>
        <v>11049551.8796112</v>
      </c>
      <c r="M21" s="62" t="n">
        <f aca="false">+M20*(1+$M$9)</f>
        <v>13571925.2113172</v>
      </c>
      <c r="N21" s="62" t="n">
        <f aca="false">+N20*(1+$N$9)</f>
        <v>16607324.97758</v>
      </c>
      <c r="O21" s="62" t="n">
        <f aca="false">+O20*(1+$O$9)</f>
        <v>20247825.84832</v>
      </c>
    </row>
    <row r="22" customFormat="false" ht="12.75" hidden="false" customHeight="false" outlineLevel="0" collapsed="false">
      <c r="B22" s="61" t="n">
        <f aca="false">+B21+1</f>
        <v>13</v>
      </c>
      <c r="C22" s="62" t="n">
        <f aca="false">+C21*(1+$C$9)</f>
        <v>1569214.1883605</v>
      </c>
      <c r="D22" s="62" t="n">
        <f aca="false">+D21*(1+$D$9)</f>
        <v>2054945.33642923</v>
      </c>
      <c r="E22" s="69" t="n">
        <f aca="false">+E21*(1+$E$9)</f>
        <v>2675125.05273685</v>
      </c>
      <c r="F22" s="62" t="n">
        <f aca="false">+F21*(1+$F$9)</f>
        <v>3462776.03831734</v>
      </c>
      <c r="G22" s="63" t="n">
        <f aca="false">+G21*(1+$G$9)</f>
        <v>4458050.224128</v>
      </c>
      <c r="H22" s="62" t="n">
        <f aca="false">+H21*(1+$H$9)</f>
        <v>5709565.6210353</v>
      </c>
      <c r="I22" s="62" t="n">
        <f aca="false">+I21*(1+$I$9)</f>
        <v>7275957.61418343</v>
      </c>
      <c r="J22" s="62" t="n">
        <f aca="false">+J21*(1+$J$9)</f>
        <v>9227673.541773</v>
      </c>
      <c r="K22" s="62" t="n">
        <f aca="false">+K21*(1+$K$9)</f>
        <v>11649042.5612405</v>
      </c>
      <c r="L22" s="62" t="n">
        <f aca="false">+L21*(1+$L$9)</f>
        <v>14640656.2404849</v>
      </c>
      <c r="M22" s="62" t="n">
        <f aca="false">+M21*(1+$M$9)</f>
        <v>18322099.0352782</v>
      </c>
      <c r="N22" s="62" t="n">
        <f aca="false">+N21*(1+$N$9)</f>
        <v>22835071.8441725</v>
      </c>
      <c r="O22" s="62" t="n">
        <f aca="false">+O21*(1+$O$9)</f>
        <v>28346956.187648</v>
      </c>
    </row>
    <row r="23" customFormat="false" ht="12.75" hidden="false" customHeight="false" outlineLevel="0" collapsed="false">
      <c r="B23" s="61" t="n">
        <f aca="false">+B22+1</f>
        <v>14</v>
      </c>
      <c r="C23" s="62" t="n">
        <f aca="false">+C22*(1+$C$9)</f>
        <v>1726135.60719655</v>
      </c>
      <c r="D23" s="62" t="n">
        <f aca="false">+D22*(1+$D$9)</f>
        <v>2311813.50348288</v>
      </c>
      <c r="E23" s="69" t="n">
        <f aca="false">+E22*(1+$E$9)</f>
        <v>3076393.81064738</v>
      </c>
      <c r="F23" s="62" t="n">
        <f aca="false">+F22*(1+$F$9)</f>
        <v>4068761.84502288</v>
      </c>
      <c r="G23" s="63" t="n">
        <f aca="false">+G22*(1+$G$9)</f>
        <v>5349660.2689536</v>
      </c>
      <c r="H23" s="62" t="n">
        <f aca="false">+H22*(1+$H$9)</f>
        <v>6994217.88576824</v>
      </c>
      <c r="I23" s="62" t="n">
        <f aca="false">+I22*(1+$I$9)</f>
        <v>9094947.01772928</v>
      </c>
      <c r="J23" s="62" t="n">
        <f aca="false">+J22*(1+$J$9)</f>
        <v>11765283.7657606</v>
      </c>
      <c r="K23" s="62" t="n">
        <f aca="false">+K22*(1+$K$9)</f>
        <v>15143755.3296127</v>
      </c>
      <c r="L23" s="62" t="n">
        <f aca="false">+L22*(1+$L$9)</f>
        <v>19398869.5186425</v>
      </c>
      <c r="M23" s="62" t="n">
        <f aca="false">+M22*(1+$M$9)</f>
        <v>24734833.6976256</v>
      </c>
      <c r="N23" s="62" t="n">
        <f aca="false">+N22*(1+$N$9)</f>
        <v>31398223.7857372</v>
      </c>
      <c r="O23" s="62" t="n">
        <f aca="false">+O22*(1+$O$9)</f>
        <v>39685738.6627073</v>
      </c>
    </row>
    <row r="24" customFormat="false" ht="12.75" hidden="false" customHeight="false" outlineLevel="0" collapsed="false">
      <c r="B24" s="61" t="n">
        <f aca="false">+B23+1</f>
        <v>15</v>
      </c>
      <c r="C24" s="62" t="n">
        <f aca="false">+C23*(1+$C$9)</f>
        <v>1898749.16791621</v>
      </c>
      <c r="D24" s="62" t="n">
        <f aca="false">+D23*(1+$D$9)</f>
        <v>2600790.19141824</v>
      </c>
      <c r="E24" s="69" t="n">
        <f aca="false">+E23*(1+$E$9)</f>
        <v>3537852.88224449</v>
      </c>
      <c r="F24" s="62" t="n">
        <f aca="false">+F23*(1+$F$9)</f>
        <v>4780795.16790188</v>
      </c>
      <c r="G24" s="63" t="n">
        <f aca="false">+G23*(1+$G$9)</f>
        <v>6419592.32274432</v>
      </c>
      <c r="H24" s="62" t="n">
        <f aca="false">+H23*(1+$H$9)</f>
        <v>8567916.91006609</v>
      </c>
      <c r="I24" s="62" t="n">
        <f aca="false">+I23*(1+$I$9)</f>
        <v>11368683.7721616</v>
      </c>
      <c r="J24" s="62" t="n">
        <f aca="false">+J23*(1+$J$9)</f>
        <v>15000736.8013447</v>
      </c>
      <c r="K24" s="62" t="n">
        <f aca="false">+K23*(1+$K$9)</f>
        <v>19686881.9284965</v>
      </c>
      <c r="L24" s="62" t="n">
        <f aca="false">+L23*(1+$L$9)</f>
        <v>25703502.1122013</v>
      </c>
      <c r="M24" s="62" t="n">
        <f aca="false">+M23*(1+$M$9)</f>
        <v>33392025.4917946</v>
      </c>
      <c r="N24" s="62" t="n">
        <f aca="false">+N23*(1+$N$9)</f>
        <v>43172557.7053886</v>
      </c>
      <c r="O24" s="62" t="n">
        <f aca="false">+O23*(1+$O$9)</f>
        <v>55560034.1277902</v>
      </c>
    </row>
    <row r="25" customFormat="false" ht="12.75" hidden="false" customHeight="false" outlineLevel="0" collapsed="false">
      <c r="B25" s="61" t="n">
        <f aca="false">+B24+1</f>
        <v>16</v>
      </c>
      <c r="C25" s="62" t="n">
        <f aca="false">+C24*(1+$C$9)</f>
        <v>2088624.08470783</v>
      </c>
      <c r="D25" s="62" t="n">
        <f aca="false">+D24*(1+$D$9)</f>
        <v>2925888.96534552</v>
      </c>
      <c r="E25" s="69" t="n">
        <f aca="false">+E24*(1+$E$9)</f>
        <v>4068530.81458116</v>
      </c>
      <c r="F25" s="62" t="n">
        <f aca="false">+F24*(1+$F$9)</f>
        <v>5617434.32228471</v>
      </c>
      <c r="G25" s="63" t="n">
        <f aca="false">+G24*(1+$G$9)</f>
        <v>7703510.78729318</v>
      </c>
      <c r="H25" s="62" t="n">
        <f aca="false">+H24*(1+$H$9)</f>
        <v>10495698.214831</v>
      </c>
      <c r="I25" s="62" t="n">
        <f aca="false">+I24*(1+$I$9)</f>
        <v>14210854.715202</v>
      </c>
      <c r="J25" s="62" t="n">
        <f aca="false">+J24*(1+$J$9)</f>
        <v>19125939.4217145</v>
      </c>
      <c r="K25" s="62" t="n">
        <f aca="false">+K24*(1+$K$9)</f>
        <v>25592946.5070454</v>
      </c>
      <c r="L25" s="62" t="n">
        <f aca="false">+L24*(1+$L$9)</f>
        <v>34057140.2986667</v>
      </c>
      <c r="M25" s="62" t="n">
        <f aca="false">+M24*(1+$M$9)</f>
        <v>45079234.4139227</v>
      </c>
      <c r="N25" s="62" t="n">
        <f aca="false">+N24*(1+$N$9)</f>
        <v>59362266.8449093</v>
      </c>
      <c r="O25" s="62" t="n">
        <f aca="false">+O24*(1+$O$9)</f>
        <v>77784047.7789062</v>
      </c>
    </row>
    <row r="26" customFormat="false" ht="12.75" hidden="false" customHeight="false" outlineLevel="0" collapsed="false">
      <c r="B26" s="61" t="n">
        <f aca="false">+B25+1</f>
        <v>17</v>
      </c>
      <c r="C26" s="62" t="n">
        <f aca="false">+C25*(1+$C$9)</f>
        <v>2297486.49317861</v>
      </c>
      <c r="D26" s="62" t="n">
        <f aca="false">+D25*(1+$D$9)</f>
        <v>3291625.08601371</v>
      </c>
      <c r="E26" s="69" t="n">
        <f aca="false">+E25*(1+$E$9)</f>
        <v>4678810.43676833</v>
      </c>
      <c r="F26" s="62" t="n">
        <f aca="false">+F25*(1+$F$9)</f>
        <v>6600485.32868453</v>
      </c>
      <c r="G26" s="63" t="n">
        <f aca="false">+G25*(1+$G$9)</f>
        <v>9244212.94475182</v>
      </c>
      <c r="H26" s="62" t="n">
        <f aca="false">+H25*(1+$H$9)</f>
        <v>12857230.3131679</v>
      </c>
      <c r="I26" s="62" t="n">
        <f aca="false">+I25*(1+$I$9)</f>
        <v>17763568.3940025</v>
      </c>
      <c r="J26" s="62" t="n">
        <f aca="false">+J25*(1+$J$9)</f>
        <v>24385572.762686</v>
      </c>
      <c r="K26" s="62" t="n">
        <f aca="false">+K25*(1+$K$9)</f>
        <v>33270830.459159</v>
      </c>
      <c r="L26" s="62" t="n">
        <f aca="false">+L25*(1+$L$9)</f>
        <v>45125710.8957334</v>
      </c>
      <c r="M26" s="62" t="n">
        <f aca="false">+M25*(1+$M$9)</f>
        <v>60856966.4587956</v>
      </c>
      <c r="N26" s="62" t="n">
        <f aca="false">+N25*(1+$N$9)</f>
        <v>81623116.9117503</v>
      </c>
      <c r="O26" s="62" t="n">
        <f aca="false">+O25*(1+$O$9)</f>
        <v>108897666.890469</v>
      </c>
    </row>
    <row r="27" customFormat="false" ht="12.75" hidden="false" customHeight="false" outlineLevel="0" collapsed="false">
      <c r="B27" s="61" t="n">
        <f aca="false">+B26+1</f>
        <v>18</v>
      </c>
      <c r="C27" s="62" t="n">
        <f aca="false">+C26*(1+$C$9)</f>
        <v>2527235.14249647</v>
      </c>
      <c r="D27" s="62" t="n">
        <f aca="false">+D26*(1+$D$9)</f>
        <v>3703078.22176543</v>
      </c>
      <c r="E27" s="69" t="n">
        <f aca="false">+E26*(1+$E$9)</f>
        <v>5380632.00228358</v>
      </c>
      <c r="F27" s="62" t="n">
        <f aca="false">+F26*(1+$F$9)</f>
        <v>7755570.26120433</v>
      </c>
      <c r="G27" s="63" t="n">
        <f aca="false">+G26*(1+$G$9)</f>
        <v>11093055.5337022</v>
      </c>
      <c r="H27" s="62" t="n">
        <f aca="false">+H26*(1+$H$9)</f>
        <v>15750107.1336307</v>
      </c>
      <c r="I27" s="62" t="n">
        <f aca="false">+I26*(1+$I$9)</f>
        <v>22204460.4925031</v>
      </c>
      <c r="J27" s="62" t="n">
        <f aca="false">+J26*(1+$J$9)</f>
        <v>31091605.2724247</v>
      </c>
      <c r="K27" s="62" t="n">
        <f aca="false">+K26*(1+$K$9)</f>
        <v>43252079.5969067</v>
      </c>
      <c r="L27" s="62" t="n">
        <f aca="false">+L26*(1+$L$9)</f>
        <v>59791566.9368467</v>
      </c>
      <c r="M27" s="62" t="n">
        <f aca="false">+M26*(1+$M$9)</f>
        <v>82156904.7193741</v>
      </c>
      <c r="N27" s="62" t="n">
        <f aca="false">+N26*(1+$N$9)</f>
        <v>112231785.753657</v>
      </c>
      <c r="O27" s="62" t="n">
        <f aca="false">+O26*(1+$O$9)</f>
        <v>152456733.646656</v>
      </c>
    </row>
    <row r="28" customFormat="false" ht="12.75" hidden="false" customHeight="false" outlineLevel="0" collapsed="false">
      <c r="B28" s="61" t="n">
        <f aca="false">+B27+1</f>
        <v>19</v>
      </c>
      <c r="C28" s="62" t="n">
        <f aca="false">+C27*(1+$C$9)</f>
        <v>2779958.65674612</v>
      </c>
      <c r="D28" s="62" t="n">
        <f aca="false">+D27*(1+$D$9)</f>
        <v>4165962.9994861</v>
      </c>
      <c r="E28" s="69" t="n">
        <f aca="false">+E27*(1+$E$9)</f>
        <v>6187726.80262612</v>
      </c>
      <c r="F28" s="62" t="n">
        <f aca="false">+F27*(1+$F$9)</f>
        <v>9112795.05691508</v>
      </c>
      <c r="G28" s="63" t="n">
        <f aca="false">+G27*(1+$G$9)</f>
        <v>13311666.6404426</v>
      </c>
      <c r="H28" s="62" t="n">
        <f aca="false">+H27*(1+$H$9)</f>
        <v>19293881.2386976</v>
      </c>
      <c r="I28" s="62" t="n">
        <f aca="false">+I27*(1+$I$9)</f>
        <v>27755575.6156289</v>
      </c>
      <c r="J28" s="62" t="n">
        <f aca="false">+J27*(1+$J$9)</f>
        <v>39641796.7223415</v>
      </c>
      <c r="K28" s="62" t="n">
        <f aca="false">+K27*(1+$K$9)</f>
        <v>56227703.4759787</v>
      </c>
      <c r="L28" s="62" t="n">
        <f aca="false">+L27*(1+$L$9)</f>
        <v>79223826.1913219</v>
      </c>
      <c r="M28" s="62" t="n">
        <f aca="false">+M27*(1+$M$9)</f>
        <v>110911821.371155</v>
      </c>
      <c r="N28" s="62" t="n">
        <f aca="false">+N27*(1+$N$9)</f>
        <v>154318705.411278</v>
      </c>
      <c r="O28" s="62" t="n">
        <f aca="false">+O27*(1+$O$9)</f>
        <v>213439427.105319</v>
      </c>
    </row>
    <row r="29" customFormat="false" ht="12.75" hidden="false" customHeight="false" outlineLevel="0" collapsed="false">
      <c r="B29" s="65" t="n">
        <f aca="false">+B28+1</f>
        <v>20</v>
      </c>
      <c r="C29" s="63" t="n">
        <f aca="false">+C28*(1+$C$9)</f>
        <v>3057954.52242073</v>
      </c>
      <c r="D29" s="63" t="n">
        <f aca="false">+D28*(1+$D$9)</f>
        <v>4686708.37442187</v>
      </c>
      <c r="E29" s="69" t="n">
        <f aca="false">+E28*(1+$E$9)</f>
        <v>7115885.82302004</v>
      </c>
      <c r="F29" s="63" t="n">
        <f aca="false">+F28*(1+$F$9)</f>
        <v>10707534.1918752</v>
      </c>
      <c r="G29" s="63" t="n">
        <f aca="false">+G28*(1+$G$9)</f>
        <v>15973999.9685311</v>
      </c>
      <c r="H29" s="62" t="n">
        <f aca="false">+H28*(1+$H$9)</f>
        <v>23635004.5174046</v>
      </c>
      <c r="I29" s="62" t="n">
        <f aca="false">+I28*(1+$I$9)</f>
        <v>34694469.5195361</v>
      </c>
      <c r="J29" s="62" t="n">
        <f aca="false">+J28*(1+$J$9)</f>
        <v>50543290.8209854</v>
      </c>
      <c r="K29" s="62" t="n">
        <f aca="false">+K28*(1+$K$9)</f>
        <v>73096014.5187724</v>
      </c>
      <c r="L29" s="62" t="n">
        <f aca="false">+L28*(1+$L$9)</f>
        <v>104971569.703502</v>
      </c>
      <c r="M29" s="62" t="n">
        <f aca="false">+M28*(1+$M$9)</f>
        <v>149730958.851059</v>
      </c>
      <c r="N29" s="62" t="n">
        <f aca="false">+N28*(1+$N$9)</f>
        <v>212188219.940507</v>
      </c>
      <c r="O29" s="62" t="n">
        <f aca="false">+O28*(1+$O$9)</f>
        <v>298815197.947446</v>
      </c>
    </row>
    <row r="30" customFormat="false" ht="12.75" hidden="false" customHeight="false" outlineLevel="0" collapsed="false">
      <c r="B30" s="61" t="n">
        <f aca="false">+B29+1</f>
        <v>21</v>
      </c>
      <c r="C30" s="62" t="n">
        <f aca="false">+C29*(1+$C$9)</f>
        <v>3363749.97466281</v>
      </c>
      <c r="D30" s="62" t="n">
        <f aca="false">+D29*(1+$D$9)</f>
        <v>5272546.9212246</v>
      </c>
      <c r="E30" s="69" t="n">
        <f aca="false">+E29*(1+$E$9)</f>
        <v>8183268.69647304</v>
      </c>
      <c r="F30" s="62" t="n">
        <f aca="false">+F29*(1+$F$9)</f>
        <v>12581352.6754534</v>
      </c>
      <c r="G30" s="62" t="n">
        <f aca="false">+G29*(1+$G$9)</f>
        <v>19168799.9622374</v>
      </c>
      <c r="H30" s="62" t="n">
        <f aca="false">+H29*(1+$H$9)</f>
        <v>28952880.5338206</v>
      </c>
      <c r="I30" s="62" t="n">
        <f aca="false">+I29*(1+$I$9)</f>
        <v>43368086.8994202</v>
      </c>
      <c r="J30" s="62" t="n">
        <f aca="false">+J29*(1+$J$9)</f>
        <v>64442695.7967563</v>
      </c>
      <c r="K30" s="62" t="n">
        <f aca="false">+K29*(1+$K$9)</f>
        <v>95024818.8744041</v>
      </c>
      <c r="L30" s="62" t="n">
        <f aca="false">+L29*(1+$L$9)</f>
        <v>139087329.85714</v>
      </c>
      <c r="M30" s="62" t="n">
        <f aca="false">+M29*(1+$M$9)</f>
        <v>202136794.44893</v>
      </c>
      <c r="N30" s="62" t="n">
        <f aca="false">+N29*(1+$N$9)</f>
        <v>291758802.418197</v>
      </c>
      <c r="O30" s="62" t="n">
        <f aca="false">+O29*(1+$O$9)</f>
        <v>418341277.126425</v>
      </c>
    </row>
    <row r="31" customFormat="false" ht="12.75" hidden="false" customHeight="false" outlineLevel="0" collapsed="false">
      <c r="B31" s="67" t="n">
        <f aca="false">+B30+1</f>
        <v>22</v>
      </c>
      <c r="C31" s="62" t="n">
        <f aca="false">+C30*(1+$C$9)</f>
        <v>3700124.97212909</v>
      </c>
      <c r="D31" s="62" t="n">
        <f aca="false">+D30*(1+$D$9)</f>
        <v>5931615.28637768</v>
      </c>
      <c r="E31" s="69" t="n">
        <f aca="false">+E30*(1+$E$9)</f>
        <v>9410759.000944</v>
      </c>
      <c r="F31" s="62" t="n">
        <f aca="false">+F30*(1+$F$9)</f>
        <v>14783089.3936577</v>
      </c>
      <c r="G31" s="70" t="n">
        <f aca="false">+G30*(1+$G$9)</f>
        <v>23002559.9546848</v>
      </c>
      <c r="H31" s="62" t="n">
        <f aca="false">+H30*(1+$H$9)</f>
        <v>35467278.6539303</v>
      </c>
      <c r="I31" s="62" t="n">
        <f aca="false">+I30*(1+$I$9)</f>
        <v>54210108.6242752</v>
      </c>
      <c r="J31" s="62" t="n">
        <f aca="false">+J30*(1+$J$9)</f>
        <v>82164437.1408643</v>
      </c>
      <c r="K31" s="62" t="n">
        <f aca="false">+K30*(1+$K$9)</f>
        <v>123532264.536725</v>
      </c>
      <c r="L31" s="62" t="n">
        <f aca="false">+L30*(1+$L$9)</f>
        <v>184290712.06071</v>
      </c>
      <c r="M31" s="62" t="n">
        <f aca="false">+M30*(1+$M$9)</f>
        <v>272884672.506056</v>
      </c>
      <c r="N31" s="62" t="n">
        <f aca="false">+N30*(1+$N$9)</f>
        <v>401168353.325022</v>
      </c>
      <c r="O31" s="62" t="n">
        <f aca="false">+O30*(1+$O$9)</f>
        <v>585677787.976995</v>
      </c>
    </row>
    <row r="32" customFormat="false" ht="12.75" hidden="false" customHeight="false" outlineLevel="0" collapsed="false">
      <c r="B32" s="67" t="n">
        <f aca="false">+B31+1</f>
        <v>23</v>
      </c>
      <c r="C32" s="62" t="n">
        <f aca="false">+C31*(1+$C$9)</f>
        <v>4070137.469342</v>
      </c>
      <c r="D32" s="62" t="n">
        <f aca="false">+D31*(1+$D$9)</f>
        <v>6673067.19717488</v>
      </c>
      <c r="E32" s="69" t="n">
        <f aca="false">+E31*(1+$E$9)</f>
        <v>10822372.8510856</v>
      </c>
      <c r="F32" s="62" t="n">
        <f aca="false">+F31*(1+$F$9)</f>
        <v>17370130.0375478</v>
      </c>
      <c r="G32" s="62" t="n">
        <f aca="false">+G31*(1+$G$9)</f>
        <v>27603071.9456218</v>
      </c>
      <c r="H32" s="62" t="n">
        <f aca="false">+H31*(1+$H$9)</f>
        <v>43447416.3510646</v>
      </c>
      <c r="I32" s="62" t="n">
        <f aca="false">+I31*(1+$I$9)</f>
        <v>67762635.780344</v>
      </c>
      <c r="J32" s="62" t="n">
        <f aca="false">+J31*(1+$J$9)</f>
        <v>104759657.354602</v>
      </c>
      <c r="K32" s="62" t="n">
        <f aca="false">+K31*(1+$K$9)</f>
        <v>160591943.897743</v>
      </c>
      <c r="L32" s="62" t="n">
        <f aca="false">+L31*(1+$L$9)</f>
        <v>244185193.480441</v>
      </c>
      <c r="M32" s="62" t="n">
        <f aca="false">+M31*(1+$M$9)</f>
        <v>368394307.883175</v>
      </c>
      <c r="N32" s="62" t="n">
        <f aca="false">+N31*(1+$N$9)</f>
        <v>551606485.821905</v>
      </c>
      <c r="O32" s="62" t="n">
        <f aca="false">+O31*(1+$O$9)</f>
        <v>819948903.167793</v>
      </c>
    </row>
    <row r="33" customFormat="false" ht="12.75" hidden="false" customHeight="false" outlineLevel="0" collapsed="false">
      <c r="B33" s="67" t="n">
        <f aca="false">+B32+1</f>
        <v>24</v>
      </c>
      <c r="C33" s="62" t="n">
        <f aca="false">+C32*(1+$C$9)</f>
        <v>4477151.2162762</v>
      </c>
      <c r="D33" s="62" t="n">
        <f aca="false">+D32*(1+$D$9)</f>
        <v>7507200.59682175</v>
      </c>
      <c r="E33" s="69" t="n">
        <f aca="false">+E32*(1+$E$9)</f>
        <v>12445728.7787484</v>
      </c>
      <c r="F33" s="62" t="n">
        <f aca="false">+F32*(1+$F$9)</f>
        <v>20409902.7941187</v>
      </c>
      <c r="G33" s="62" t="n">
        <f aca="false">+G32*(1+$G$9)</f>
        <v>33123686.3347462</v>
      </c>
      <c r="H33" s="62" t="n">
        <f aca="false">+H32*(1+$H$9)</f>
        <v>53223085.0300541</v>
      </c>
      <c r="I33" s="62" t="n">
        <f aca="false">+I32*(1+$I$9)</f>
        <v>84703294.72543</v>
      </c>
      <c r="J33" s="62" t="n">
        <f aca="false">+J32*(1+$J$9)</f>
        <v>133568563.127118</v>
      </c>
      <c r="K33" s="62" t="n">
        <f aca="false">+K32*(1+$K$9)</f>
        <v>208769527.067066</v>
      </c>
      <c r="L33" s="62" t="n">
        <f aca="false">+L32*(1+$L$9)</f>
        <v>323545381.361584</v>
      </c>
      <c r="M33" s="62" t="n">
        <f aca="false">+M32*(1+$M$9)</f>
        <v>497332315.642286</v>
      </c>
      <c r="N33" s="62" t="n">
        <f aca="false">+N32*(1+$N$9)</f>
        <v>758458918.005119</v>
      </c>
      <c r="O33" s="62" t="n">
        <f aca="false">+O32*(1+$O$9)</f>
        <v>1147928464.43491</v>
      </c>
    </row>
    <row r="34" customFormat="false" ht="12.75" hidden="false" customHeight="false" outlineLevel="0" collapsed="false">
      <c r="B34" s="67" t="n">
        <f aca="false">+B33+1</f>
        <v>25</v>
      </c>
      <c r="C34" s="62" t="n">
        <f aca="false">+C33*(1+$C$9)</f>
        <v>4924866.33790382</v>
      </c>
      <c r="D34" s="62" t="n">
        <f aca="false">+D33*(1+$D$9)</f>
        <v>8445600.67142446</v>
      </c>
      <c r="E34" s="69" t="n">
        <f aca="false">+E33*(1+$E$9)</f>
        <v>14312588.0955607</v>
      </c>
      <c r="F34" s="62" t="n">
        <f aca="false">+F33*(1+$F$9)</f>
        <v>23981635.7830895</v>
      </c>
      <c r="G34" s="62" t="n">
        <f aca="false">+G33*(1+$G$9)</f>
        <v>39748423.6016954</v>
      </c>
      <c r="H34" s="62" t="n">
        <f aca="false">+H33*(1+$H$9)</f>
        <v>65198279.1618163</v>
      </c>
      <c r="I34" s="62" t="n">
        <f aca="false">+I33*(1+$I$9)</f>
        <v>105879118.406788</v>
      </c>
      <c r="J34" s="62" t="n">
        <f aca="false">+J33*(1+$J$9)</f>
        <v>170299917.987075</v>
      </c>
      <c r="K34" s="62" t="n">
        <f aca="false">+K33*(1+$K$9)</f>
        <v>271400385.187185</v>
      </c>
      <c r="L34" s="62" t="n">
        <f aca="false">+L33*(1+$L$9)</f>
        <v>428697630.304098</v>
      </c>
      <c r="M34" s="62" t="n">
        <f aca="false">+M33*(1+$M$9)</f>
        <v>671398626.117087</v>
      </c>
      <c r="N34" s="62" t="n">
        <f aca="false">+N33*(1+$N$9)</f>
        <v>1042881012.25704</v>
      </c>
      <c r="O34" s="62" t="n">
        <f aca="false">+O33*(1+$O$9)</f>
        <v>1607099850.20887</v>
      </c>
    </row>
    <row r="35" customFormat="false" ht="12.75" hidden="false" customHeight="false" outlineLevel="0" collapsed="false">
      <c r="B35" s="71" t="n">
        <f aca="false">+B34+1</f>
        <v>26</v>
      </c>
      <c r="C35" s="69" t="n">
        <f aca="false">+C34*(1+$C$9)</f>
        <v>5417352.9716942</v>
      </c>
      <c r="D35" s="69" t="n">
        <f aca="false">+D34*(1+$D$9)</f>
        <v>9501300.75535252</v>
      </c>
      <c r="E35" s="69" t="n">
        <f aca="false">+E34*(1+$E$9)</f>
        <v>16459476.3098948</v>
      </c>
      <c r="F35" s="62" t="n">
        <f aca="false">+F34*(1+$F$9)</f>
        <v>28178422.0451301</v>
      </c>
      <c r="G35" s="62" t="n">
        <f aca="false">+G34*(1+$G$9)</f>
        <v>47698108.3220345</v>
      </c>
      <c r="H35" s="62" t="n">
        <f aca="false">+H34*(1+$H$9)</f>
        <v>79867891.973225</v>
      </c>
      <c r="I35" s="62" t="n">
        <f aca="false">+I34*(1+$I$9)</f>
        <v>132348898.008484</v>
      </c>
      <c r="J35" s="62" t="n">
        <f aca="false">+J34*(1+$J$9)</f>
        <v>217132395.43352</v>
      </c>
      <c r="K35" s="62" t="n">
        <f aca="false">+K34*(1+$K$9)</f>
        <v>352820500.743341</v>
      </c>
      <c r="L35" s="62" t="n">
        <f aca="false">+L34*(1+$L$9)</f>
        <v>568024360.152931</v>
      </c>
      <c r="M35" s="62" t="n">
        <f aca="false">+M34*(1+$M$9)</f>
        <v>906388145.258067</v>
      </c>
      <c r="N35" s="62" t="n">
        <f aca="false">+N34*(1+$N$9)</f>
        <v>1433961391.85343</v>
      </c>
      <c r="O35" s="62" t="n">
        <f aca="false">+O34*(1+$O$9)</f>
        <v>2249939790.29242</v>
      </c>
    </row>
    <row r="36" customFormat="false" ht="12.75" hidden="false" customHeight="false" outlineLevel="0" collapsed="false">
      <c r="B36" s="67" t="n">
        <f aca="false">+B35+1</f>
        <v>27</v>
      </c>
      <c r="C36" s="62" t="n">
        <f aca="false">+C35*(1+$C$9)</f>
        <v>5959088.26886362</v>
      </c>
      <c r="D36" s="62" t="n">
        <f aca="false">+D35*(1+$D$9)</f>
        <v>10688963.3497716</v>
      </c>
      <c r="E36" s="62" t="n">
        <f aca="false">+E35*(1+$E$9)</f>
        <v>18928397.756379</v>
      </c>
      <c r="F36" s="62" t="n">
        <f aca="false">+F35*(1+$F$9)</f>
        <v>33109645.9030279</v>
      </c>
      <c r="G36" s="62" t="n">
        <f aca="false">+G35*(1+$G$9)</f>
        <v>57237729.9864414</v>
      </c>
      <c r="H36" s="62" t="n">
        <f aca="false">+H35*(1+$H$9)</f>
        <v>97838167.6672006</v>
      </c>
      <c r="I36" s="62" t="n">
        <f aca="false">+I35*(1+$I$9)</f>
        <v>165436122.510606</v>
      </c>
      <c r="J36" s="62" t="n">
        <f aca="false">+J35*(1+$J$9)</f>
        <v>276843804.177738</v>
      </c>
      <c r="K36" s="62" t="n">
        <f aca="false">+K35*(1+$K$9)</f>
        <v>458666650.966344</v>
      </c>
      <c r="L36" s="62" t="n">
        <f aca="false">+L35*(1+$L$9)</f>
        <v>752632277.202633</v>
      </c>
      <c r="M36" s="62" t="n">
        <f aca="false">+M35*(1+$M$9)</f>
        <v>1223623996.09839</v>
      </c>
      <c r="N36" s="62" t="n">
        <f aca="false">+N35*(1+$N$9)</f>
        <v>1971696913.79846</v>
      </c>
      <c r="O36" s="62" t="n">
        <f aca="false">+O35*(1+$O$9)</f>
        <v>3149915706.40939</v>
      </c>
    </row>
    <row r="37" customFormat="false" ht="12.75" hidden="false" customHeight="false" outlineLevel="0" collapsed="false">
      <c r="B37" s="67" t="n">
        <f aca="false">+B36+1</f>
        <v>28</v>
      </c>
      <c r="C37" s="62" t="n">
        <f aca="false">+C36*(1+$C$9)</f>
        <v>6554997.09574998</v>
      </c>
      <c r="D37" s="62" t="n">
        <f aca="false">+D36*(1+$D$9)</f>
        <v>12025083.768493</v>
      </c>
      <c r="E37" s="62" t="n">
        <f aca="false">+E36*(1+$E$9)</f>
        <v>21767657.4198359</v>
      </c>
      <c r="F37" s="62" t="n">
        <f aca="false">+F36*(1+$F$9)</f>
        <v>38903833.9360578</v>
      </c>
      <c r="G37" s="62" t="n">
        <f aca="false">+G36*(1+$G$9)</f>
        <v>68685275.9837296</v>
      </c>
      <c r="H37" s="62" t="n">
        <f aca="false">+H36*(1+$H$9)</f>
        <v>119851755.392321</v>
      </c>
      <c r="I37" s="62" t="n">
        <f aca="false">+I36*(1+$I$9)</f>
        <v>206795153.138257</v>
      </c>
      <c r="J37" s="62" t="n">
        <f aca="false">+J36*(1+$J$9)</f>
        <v>352975850.326617</v>
      </c>
      <c r="K37" s="62" t="n">
        <f aca="false">+K36*(1+$K$9)</f>
        <v>596266646.256247</v>
      </c>
      <c r="L37" s="62" t="n">
        <f aca="false">+L36*(1+$L$9)</f>
        <v>997237767.293489</v>
      </c>
      <c r="M37" s="62" t="n">
        <f aca="false">+M36*(1+$M$9)</f>
        <v>1651892394.73283</v>
      </c>
      <c r="N37" s="62" t="n">
        <f aca="false">+N36*(1+$N$9)</f>
        <v>2711083256.47289</v>
      </c>
      <c r="O37" s="62" t="n">
        <f aca="false">+O36*(1+$O$9)</f>
        <v>4409881988.97315</v>
      </c>
    </row>
    <row r="38" customFormat="false" ht="12.75" hidden="false" customHeight="false" outlineLevel="0" collapsed="false">
      <c r="B38" s="67" t="n">
        <f aca="false">+B37+1</f>
        <v>29</v>
      </c>
      <c r="C38" s="62" t="n">
        <f aca="false">+C37*(1+$C$9)</f>
        <v>7210496.80532498</v>
      </c>
      <c r="D38" s="62" t="n">
        <f aca="false">+D37*(1+$D$9)</f>
        <v>13528219.2395547</v>
      </c>
      <c r="E38" s="62" t="n">
        <f aca="false">+E37*(1+$E$9)</f>
        <v>25032806.0328113</v>
      </c>
      <c r="F38" s="62" t="n">
        <f aca="false">+F37*(1+$F$9)</f>
        <v>45712004.8748679</v>
      </c>
      <c r="G38" s="62" t="n">
        <f aca="false">+G37*(1+$G$9)</f>
        <v>82422331.1804755</v>
      </c>
      <c r="H38" s="62" t="n">
        <f aca="false">+H37*(1+$H$9)</f>
        <v>146818400.355593</v>
      </c>
      <c r="I38" s="62" t="n">
        <f aca="false">+I37*(1+$I$9)</f>
        <v>258493941.422821</v>
      </c>
      <c r="J38" s="62" t="n">
        <f aca="false">+J37*(1+$J$9)</f>
        <v>450044209.166436</v>
      </c>
      <c r="K38" s="62" t="n">
        <f aca="false">+K37*(1+$K$9)</f>
        <v>775146640.133121</v>
      </c>
      <c r="L38" s="62" t="n">
        <f aca="false">+L37*(1+$L$9)</f>
        <v>1321340041.66387</v>
      </c>
      <c r="M38" s="62" t="n">
        <f aca="false">+M37*(1+$M$9)</f>
        <v>2230054732.88932</v>
      </c>
      <c r="N38" s="62" t="n">
        <f aca="false">+N37*(1+$N$9)</f>
        <v>3727739477.65022</v>
      </c>
      <c r="O38" s="62" t="n">
        <f aca="false">+O37*(1+$O$9)</f>
        <v>6173834784.56242</v>
      </c>
    </row>
    <row r="39" customFormat="false" ht="12.75" hidden="false" customHeight="false" outlineLevel="0" collapsed="false">
      <c r="B39" s="61" t="n">
        <f aca="false">+B38+1</f>
        <v>30</v>
      </c>
      <c r="C39" s="62" t="n">
        <f aca="false">+C38*(1+$C$9)</f>
        <v>7931546.48585748</v>
      </c>
      <c r="D39" s="62" t="n">
        <f aca="false">+D38*(1+$D$9)</f>
        <v>15219246.644499</v>
      </c>
      <c r="E39" s="62" t="n">
        <f aca="false">+E38*(1+$E$9)</f>
        <v>28787726.9377329</v>
      </c>
      <c r="F39" s="62" t="n">
        <f aca="false">+F38*(1+$F$9)</f>
        <v>53711605.7279698</v>
      </c>
      <c r="G39" s="62" t="n">
        <f aca="false">+G38*(1+$G$9)</f>
        <v>98906797.4165707</v>
      </c>
      <c r="H39" s="62" t="n">
        <f aca="false">+H38*(1+$H$9)</f>
        <v>179852540.435601</v>
      </c>
      <c r="I39" s="62" t="n">
        <f aca="false">+I38*(1+$I$9)</f>
        <v>323117426.778526</v>
      </c>
      <c r="J39" s="62" t="n">
        <f aca="false">+J38*(1+$J$9)</f>
        <v>573806366.687206</v>
      </c>
      <c r="K39" s="62" t="n">
        <f aca="false">+K38*(1+$K$9)</f>
        <v>1007690632.17306</v>
      </c>
      <c r="L39" s="62" t="n">
        <f aca="false">+L38*(1+$L$9)</f>
        <v>1750775555.20463</v>
      </c>
      <c r="M39" s="62" t="n">
        <f aca="false">+M38*(1+$M$9)</f>
        <v>3010573889.40058</v>
      </c>
      <c r="N39" s="62" t="n">
        <f aca="false">+N38*(1+$N$9)</f>
        <v>5125641781.76905</v>
      </c>
      <c r="O39" s="62" t="n">
        <f aca="false">+O38*(1+$O$9)</f>
        <v>8643368698.38738</v>
      </c>
    </row>
  </sheetData>
  <mergeCells count="2">
    <mergeCell ref="B8:B9"/>
    <mergeCell ref="C8:O8"/>
  </mergeCells>
  <printOptions headings="false" gridLines="false" gridLinesSet="true" horizontalCentered="false" verticalCentered="false"/>
  <pageMargins left="0.209722222222222" right="0.190277777777778" top="0.509722222222222" bottom="0.790277777777778" header="0.511805555555555" footer="0.511805555555555"/>
  <pageSetup paperSize="77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3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5.75"/>
  <cols>
    <col collapsed="false" hidden="false" max="1" min="1" style="72" width="9.04591836734694"/>
    <col collapsed="false" hidden="false" max="2" min="2" style="72" width="7.56122448979592"/>
    <col collapsed="false" hidden="false" max="3" min="3" style="72" width="2.42857142857143"/>
    <col collapsed="false" hidden="false" max="4" min="4" style="72" width="7.56122448979592"/>
    <col collapsed="false" hidden="false" max="5" min="5" style="72" width="18.2244897959184"/>
    <col collapsed="false" hidden="false" max="6" min="6" style="72" width="11.0714285714286"/>
    <col collapsed="false" hidden="false" max="7" min="7" style="73" width="7.83163265306122"/>
    <col collapsed="false" hidden="false" max="11" min="8" style="72" width="14.0408163265306"/>
    <col collapsed="false" hidden="false" max="12" min="12" style="72" width="13.9030612244898"/>
    <col collapsed="false" hidden="false" max="1025" min="13" style="72" width="9.04591836734694"/>
  </cols>
  <sheetData>
    <row r="1" customFormat="false" ht="15.75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</row>
    <row r="2" customFormat="false" ht="23.25" hidden="false" customHeight="false" outlineLevel="0" collapsed="false">
      <c r="B2" s="43" t="s">
        <v>148</v>
      </c>
      <c r="C2" s="0"/>
      <c r="D2" s="0"/>
      <c r="E2" s="0"/>
      <c r="F2" s="0"/>
      <c r="G2" s="0"/>
      <c r="H2" s="0"/>
      <c r="I2" s="0"/>
      <c r="J2" s="0"/>
      <c r="K2" s="0"/>
      <c r="L2" s="0"/>
    </row>
    <row r="3" customFormat="false" ht="15.75" hidden="false" customHeight="false" outlineLevel="0" collapsed="false">
      <c r="B3" s="0"/>
      <c r="C3" s="0"/>
      <c r="D3" s="0"/>
      <c r="E3" s="0"/>
      <c r="F3" s="0"/>
      <c r="G3" s="0"/>
      <c r="H3" s="0"/>
      <c r="I3" s="0"/>
      <c r="J3" s="0"/>
      <c r="K3" s="0"/>
      <c r="L3" s="0"/>
    </row>
    <row r="4" s="72" customFormat="true" ht="15.75" hidden="false" customHeight="false" outlineLevel="0" collapsed="false">
      <c r="B4" s="74" t="s">
        <v>149</v>
      </c>
      <c r="C4" s="74"/>
      <c r="D4" s="74"/>
      <c r="E4" s="49" t="n">
        <v>3050000</v>
      </c>
      <c r="F4" s="50" t="s">
        <v>150</v>
      </c>
      <c r="H4" s="0"/>
      <c r="I4" s="0"/>
      <c r="J4" s="0"/>
      <c r="K4" s="0"/>
      <c r="L4" s="0"/>
    </row>
    <row r="5" s="72" customFormat="true" ht="15.75" hidden="false" customHeight="false" outlineLevel="0" collapsed="false">
      <c r="B5" s="75" t="s">
        <v>143</v>
      </c>
      <c r="C5" s="75"/>
      <c r="D5" s="75"/>
      <c r="E5" s="76" t="n">
        <f aca="false">+H16</f>
        <v>2440000</v>
      </c>
      <c r="F5" s="77"/>
      <c r="H5" s="0"/>
      <c r="I5" s="0"/>
      <c r="J5" s="0"/>
      <c r="K5" s="0"/>
      <c r="L5" s="0"/>
    </row>
    <row r="6" s="72" customFormat="true" ht="15.75" hidden="false" customHeight="false" outlineLevel="0" collapsed="false">
      <c r="B6" s="75" t="s">
        <v>145</v>
      </c>
      <c r="C6" s="75"/>
      <c r="D6" s="75"/>
      <c r="E6" s="76" t="n">
        <v>100000000</v>
      </c>
      <c r="F6" s="77"/>
      <c r="H6" s="0"/>
      <c r="I6" s="0"/>
      <c r="J6" s="0"/>
      <c r="K6" s="0"/>
      <c r="L6" s="0"/>
    </row>
    <row r="7" s="72" customFormat="true" ht="15.75" hidden="false" customHeight="false" outlineLevel="0" collapsed="false">
      <c r="B7" s="74" t="s">
        <v>151</v>
      </c>
      <c r="C7" s="74"/>
      <c r="D7" s="74"/>
      <c r="E7" s="49" t="n">
        <v>19</v>
      </c>
      <c r="F7" s="50" t="s">
        <v>144</v>
      </c>
      <c r="H7" s="0"/>
      <c r="I7" s="0"/>
      <c r="J7" s="0"/>
      <c r="K7" s="0"/>
      <c r="L7" s="0"/>
    </row>
    <row r="8" s="72" customFormat="true" ht="15.75" hidden="false" customHeight="false" outlineLevel="0" collapsed="false">
      <c r="B8" s="74" t="s">
        <v>152</v>
      </c>
      <c r="C8" s="74"/>
      <c r="D8" s="74"/>
      <c r="E8" s="78" t="n">
        <v>0.18</v>
      </c>
      <c r="F8" s="50" t="s">
        <v>150</v>
      </c>
      <c r="H8" s="0"/>
      <c r="I8" s="0"/>
      <c r="J8" s="0"/>
      <c r="K8" s="0"/>
      <c r="L8" s="0"/>
    </row>
    <row r="9" s="72" customFormat="true" ht="15.75" hidden="false" customHeight="false" outlineLevel="0" collapsed="false">
      <c r="B9" s="74" t="s">
        <v>153</v>
      </c>
      <c r="C9" s="74"/>
      <c r="D9" s="74"/>
      <c r="E9" s="49" t="n">
        <v>27</v>
      </c>
      <c r="F9" s="50" t="s">
        <v>144</v>
      </c>
      <c r="H9" s="0"/>
      <c r="I9" s="0"/>
      <c r="J9" s="0"/>
      <c r="K9" s="0"/>
      <c r="L9" s="0"/>
    </row>
    <row r="10" s="72" customFormat="true" ht="15.75" hidden="false" customHeight="false" outlineLevel="0" collapsed="false">
      <c r="B10" s="74" t="s">
        <v>154</v>
      </c>
      <c r="C10" s="74"/>
      <c r="D10" s="74"/>
      <c r="E10" s="49" t="n">
        <v>1000</v>
      </c>
      <c r="F10" s="50" t="s">
        <v>144</v>
      </c>
      <c r="H10" s="0"/>
      <c r="I10" s="0"/>
      <c r="J10" s="0"/>
      <c r="K10" s="0"/>
      <c r="L10" s="0"/>
    </row>
    <row r="11" s="72" customFormat="true" ht="15.75" hidden="false" customHeight="false" outlineLevel="0" collapsed="false">
      <c r="B11" s="75" t="s">
        <v>155</v>
      </c>
      <c r="C11" s="75"/>
      <c r="D11" s="75"/>
      <c r="E11" s="79" t="n">
        <f aca="false">+(E10-E9)/E7</f>
        <v>51.2105263157895</v>
      </c>
      <c r="F11" s="77"/>
      <c r="H11" s="0"/>
      <c r="I11" s="0"/>
      <c r="J11" s="0"/>
      <c r="K11" s="0"/>
      <c r="L11" s="0"/>
    </row>
    <row r="12" customFormat="false" ht="15.75" hidden="false" customHeight="false" outlineLevel="0" collapsed="false"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</row>
    <row r="13" customFormat="false" ht="16.5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</row>
    <row r="14" customFormat="false" ht="12.75" hidden="false" customHeight="true" outlineLevel="0" collapsed="false">
      <c r="B14" s="80" t="s">
        <v>156</v>
      </c>
      <c r="C14" s="80"/>
      <c r="D14" s="80"/>
      <c r="E14" s="81" t="s">
        <v>157</v>
      </c>
      <c r="F14" s="81"/>
      <c r="G14" s="81"/>
      <c r="H14" s="82" t="s">
        <v>158</v>
      </c>
      <c r="I14" s="83" t="s">
        <v>159</v>
      </c>
      <c r="J14" s="84" t="s">
        <v>160</v>
      </c>
      <c r="K14" s="85" t="s">
        <v>161</v>
      </c>
      <c r="L14" s="86" t="s">
        <v>162</v>
      </c>
    </row>
    <row r="15" customFormat="false" ht="16.5" hidden="false" customHeight="false" outlineLevel="0" collapsed="false">
      <c r="B15" s="87" t="s">
        <v>163</v>
      </c>
      <c r="C15" s="88" t="s">
        <v>164</v>
      </c>
      <c r="D15" s="89" t="s">
        <v>165</v>
      </c>
      <c r="E15" s="90" t="s">
        <v>166</v>
      </c>
      <c r="F15" s="91" t="s">
        <v>167</v>
      </c>
      <c r="G15" s="92" t="s">
        <v>168</v>
      </c>
      <c r="H15" s="93" t="n">
        <v>0.8</v>
      </c>
      <c r="I15" s="94" t="n">
        <v>0.9</v>
      </c>
      <c r="J15" s="84"/>
      <c r="K15" s="95" t="n">
        <v>1.1</v>
      </c>
      <c r="L15" s="96" t="n">
        <v>1.2</v>
      </c>
    </row>
    <row r="16" customFormat="false" ht="15.75" hidden="false" customHeight="false" outlineLevel="0" collapsed="false">
      <c r="B16" s="97" t="n">
        <f aca="false">+E9</f>
        <v>27</v>
      </c>
      <c r="C16" s="98" t="s">
        <v>164</v>
      </c>
      <c r="D16" s="99" t="n">
        <f aca="false">+B16+$E$11</f>
        <v>78.2105263157895</v>
      </c>
      <c r="E16" s="100"/>
      <c r="F16" s="98" t="s">
        <v>169</v>
      </c>
      <c r="G16" s="101" t="n">
        <v>1</v>
      </c>
      <c r="H16" s="102" t="n">
        <f aca="false">+J16*$H$15</f>
        <v>2440000</v>
      </c>
      <c r="I16" s="103" t="n">
        <f aca="false">+J16*$I$15</f>
        <v>2745000</v>
      </c>
      <c r="J16" s="104" t="n">
        <f aca="false">+E4</f>
        <v>3050000</v>
      </c>
      <c r="K16" s="105" t="n">
        <f aca="false">+J16*$K$15</f>
        <v>3355000</v>
      </c>
      <c r="L16" s="106" t="n">
        <f aca="false">+J16*$L$15</f>
        <v>3660000</v>
      </c>
    </row>
    <row r="17" customFormat="false" ht="15.75" hidden="false" customHeight="false" outlineLevel="0" collapsed="false">
      <c r="B17" s="107" t="n">
        <f aca="false">+D16+1</f>
        <v>79.2105263157895</v>
      </c>
      <c r="C17" s="108" t="s">
        <v>164</v>
      </c>
      <c r="D17" s="109" t="n">
        <f aca="false">+D16+$E$11</f>
        <v>129.421052631579</v>
      </c>
      <c r="E17" s="110" t="s">
        <v>170</v>
      </c>
      <c r="F17" s="108" t="s">
        <v>171</v>
      </c>
      <c r="G17" s="111" t="n">
        <f aca="false">+G16+1</f>
        <v>2</v>
      </c>
      <c r="H17" s="112" t="n">
        <f aca="false">+J17*$H$15</f>
        <v>2879200</v>
      </c>
      <c r="I17" s="113" t="n">
        <f aca="false">+J17*$I$15</f>
        <v>3239100</v>
      </c>
      <c r="J17" s="114" t="n">
        <f aca="false">+J16*(1+$E$8)</f>
        <v>3599000</v>
      </c>
      <c r="K17" s="115" t="n">
        <f aca="false">+J17*$K$15</f>
        <v>3958900</v>
      </c>
      <c r="L17" s="116" t="n">
        <f aca="false">+J17*$L$15</f>
        <v>4318800</v>
      </c>
    </row>
    <row r="18" customFormat="false" ht="16.5" hidden="false" customHeight="false" outlineLevel="0" collapsed="false">
      <c r="B18" s="117" t="n">
        <f aca="false">+D17+1</f>
        <v>130.421052631579</v>
      </c>
      <c r="C18" s="118" t="s">
        <v>164</v>
      </c>
      <c r="D18" s="119" t="n">
        <f aca="false">+D17+$E$11</f>
        <v>180.631578947368</v>
      </c>
      <c r="E18" s="120"/>
      <c r="F18" s="118" t="s">
        <v>172</v>
      </c>
      <c r="G18" s="121" t="n">
        <f aca="false">+G17+1</f>
        <v>3</v>
      </c>
      <c r="H18" s="122" t="n">
        <f aca="false">+J18*$H$15</f>
        <v>3397456</v>
      </c>
      <c r="I18" s="123" t="n">
        <f aca="false">+J18*$I$15</f>
        <v>3822138</v>
      </c>
      <c r="J18" s="124" t="n">
        <f aca="false">+J17*(1+$E$8)</f>
        <v>4246820</v>
      </c>
      <c r="K18" s="125" t="n">
        <f aca="false">+J18*$K$15</f>
        <v>4671502</v>
      </c>
      <c r="L18" s="126" t="n">
        <f aca="false">+J18*$L$15</f>
        <v>5096184</v>
      </c>
    </row>
    <row r="19" customFormat="false" ht="15.75" hidden="false" customHeight="false" outlineLevel="0" collapsed="false">
      <c r="B19" s="127" t="n">
        <f aca="false">+D18+1</f>
        <v>181.631578947368</v>
      </c>
      <c r="C19" s="128" t="s">
        <v>164</v>
      </c>
      <c r="D19" s="129" t="n">
        <f aca="false">+D18+$E$11</f>
        <v>231.842105263158</v>
      </c>
      <c r="E19" s="130"/>
      <c r="F19" s="128" t="s">
        <v>173</v>
      </c>
      <c r="G19" s="131" t="n">
        <f aca="false">+G18+1</f>
        <v>4</v>
      </c>
      <c r="H19" s="132" t="n">
        <f aca="false">+J19*$H$15</f>
        <v>4008998.08</v>
      </c>
      <c r="I19" s="133" t="n">
        <f aca="false">+J19*$I$15</f>
        <v>4510122.84</v>
      </c>
      <c r="J19" s="134" t="n">
        <f aca="false">+J18*(1+$E$8)</f>
        <v>5011247.6</v>
      </c>
      <c r="K19" s="135" t="n">
        <f aca="false">+J19*$K$15</f>
        <v>5512372.36</v>
      </c>
      <c r="L19" s="136" t="n">
        <f aca="false">+J19*$L$15</f>
        <v>6013497.12</v>
      </c>
    </row>
    <row r="20" customFormat="false" ht="15.75" hidden="false" customHeight="false" outlineLevel="0" collapsed="false">
      <c r="B20" s="137" t="n">
        <f aca="false">+D19+1</f>
        <v>232.842105263158</v>
      </c>
      <c r="C20" s="138" t="s">
        <v>164</v>
      </c>
      <c r="D20" s="139" t="n">
        <f aca="false">+D19+$E$11</f>
        <v>283.052631578947</v>
      </c>
      <c r="E20" s="140" t="s">
        <v>174</v>
      </c>
      <c r="F20" s="138" t="s">
        <v>175</v>
      </c>
      <c r="G20" s="141" t="n">
        <f aca="false">+G19+1</f>
        <v>5</v>
      </c>
      <c r="H20" s="142" t="n">
        <f aca="false">+J20*$H$15</f>
        <v>4730617.7344</v>
      </c>
      <c r="I20" s="143" t="n">
        <f aca="false">+J20*$I$15</f>
        <v>5321944.9512</v>
      </c>
      <c r="J20" s="144" t="n">
        <f aca="false">+J19*(1+$E$8)</f>
        <v>5913272.168</v>
      </c>
      <c r="K20" s="145" t="n">
        <f aca="false">+J20*$K$15</f>
        <v>6504599.3848</v>
      </c>
      <c r="L20" s="146" t="n">
        <f aca="false">+J20*$L$15</f>
        <v>7095926.6016</v>
      </c>
    </row>
    <row r="21" customFormat="false" ht="16.5" hidden="false" customHeight="false" outlineLevel="0" collapsed="false">
      <c r="B21" s="147" t="n">
        <f aca="false">+D20+1</f>
        <v>284.052631578947</v>
      </c>
      <c r="C21" s="148" t="s">
        <v>164</v>
      </c>
      <c r="D21" s="149" t="n">
        <f aca="false">+D20+$E$11</f>
        <v>334.263157894737</v>
      </c>
      <c r="E21" s="150"/>
      <c r="F21" s="148" t="s">
        <v>176</v>
      </c>
      <c r="G21" s="151" t="n">
        <f aca="false">+G20+1</f>
        <v>6</v>
      </c>
      <c r="H21" s="152" t="n">
        <f aca="false">+J21*$H$15</f>
        <v>5582128.926592</v>
      </c>
      <c r="I21" s="153" t="n">
        <f aca="false">+J21*$I$15</f>
        <v>6279895.042416</v>
      </c>
      <c r="J21" s="154" t="n">
        <f aca="false">+J20*(1+$E$8)</f>
        <v>6977661.15824</v>
      </c>
      <c r="K21" s="155" t="n">
        <f aca="false">+J21*$K$15</f>
        <v>7675427.274064</v>
      </c>
      <c r="L21" s="156" t="n">
        <f aca="false">+J21*$L$15</f>
        <v>8373193.389888</v>
      </c>
    </row>
    <row r="22" customFormat="false" ht="15.75" hidden="false" customHeight="false" outlineLevel="0" collapsed="false">
      <c r="B22" s="97" t="n">
        <f aca="false">+D21+1</f>
        <v>335.263157894737</v>
      </c>
      <c r="C22" s="98" t="s">
        <v>164</v>
      </c>
      <c r="D22" s="99" t="n">
        <f aca="false">+D21+$E$11</f>
        <v>385.473684210526</v>
      </c>
      <c r="E22" s="157"/>
      <c r="F22" s="98" t="s">
        <v>177</v>
      </c>
      <c r="G22" s="101" t="n">
        <f aca="false">+G21+1</f>
        <v>7</v>
      </c>
      <c r="H22" s="102" t="n">
        <f aca="false">+J22*$H$15</f>
        <v>6586912.13337856</v>
      </c>
      <c r="I22" s="103" t="n">
        <f aca="false">+J22*$I$15</f>
        <v>7410276.15005088</v>
      </c>
      <c r="J22" s="104" t="n">
        <f aca="false">+J21*(1+$E$8)</f>
        <v>8233640.1667232</v>
      </c>
      <c r="K22" s="105" t="n">
        <f aca="false">+J22*$K$15</f>
        <v>9057004.18339552</v>
      </c>
      <c r="L22" s="106" t="n">
        <f aca="false">+J22*$L$15</f>
        <v>9880368.20006784</v>
      </c>
    </row>
    <row r="23" customFormat="false" ht="15.75" hidden="false" customHeight="false" outlineLevel="0" collapsed="false">
      <c r="B23" s="107" t="n">
        <f aca="false">+D22+1</f>
        <v>386.473684210526</v>
      </c>
      <c r="C23" s="108" t="s">
        <v>164</v>
      </c>
      <c r="D23" s="109" t="n">
        <f aca="false">+D22+$E$11</f>
        <v>436.684210526316</v>
      </c>
      <c r="E23" s="110" t="s">
        <v>178</v>
      </c>
      <c r="F23" s="108" t="s">
        <v>179</v>
      </c>
      <c r="G23" s="111" t="n">
        <f aca="false">+G22+1</f>
        <v>8</v>
      </c>
      <c r="H23" s="112" t="n">
        <f aca="false">+J23*$H$15</f>
        <v>7772556.3173867</v>
      </c>
      <c r="I23" s="113" t="n">
        <f aca="false">+J23*$I$15</f>
        <v>8744125.85706004</v>
      </c>
      <c r="J23" s="114" t="n">
        <f aca="false">+J22*(1+$E$8)</f>
        <v>9715695.39673337</v>
      </c>
      <c r="K23" s="115" t="n">
        <f aca="false">+J23*$K$15</f>
        <v>10687264.9364067</v>
      </c>
      <c r="L23" s="116" t="n">
        <f aca="false">+J23*$L$15</f>
        <v>11658834.47608</v>
      </c>
    </row>
    <row r="24" customFormat="false" ht="16.5" hidden="false" customHeight="false" outlineLevel="0" collapsed="false">
      <c r="B24" s="117" t="n">
        <f aca="false">+D23+1</f>
        <v>437.684210526316</v>
      </c>
      <c r="C24" s="118" t="s">
        <v>164</v>
      </c>
      <c r="D24" s="119" t="n">
        <f aca="false">+D23+$E$11</f>
        <v>487.894736842105</v>
      </c>
      <c r="E24" s="120"/>
      <c r="F24" s="118" t="s">
        <v>180</v>
      </c>
      <c r="G24" s="121" t="n">
        <f aca="false">+G23+1</f>
        <v>9</v>
      </c>
      <c r="H24" s="122" t="n">
        <f aca="false">+J24*$H$15</f>
        <v>9171616.4545163</v>
      </c>
      <c r="I24" s="123" t="n">
        <f aca="false">+J24*$I$15</f>
        <v>10318068.5113308</v>
      </c>
      <c r="J24" s="124" t="n">
        <f aca="false">+J23*(1+$E$8)</f>
        <v>11464520.5681454</v>
      </c>
      <c r="K24" s="125" t="n">
        <f aca="false">+J24*$K$15</f>
        <v>12610972.6249599</v>
      </c>
      <c r="L24" s="126" t="n">
        <f aca="false">+J24*$L$15</f>
        <v>13757424.6817745</v>
      </c>
    </row>
    <row r="25" customFormat="false" ht="15.75" hidden="false" customHeight="false" outlineLevel="0" collapsed="false">
      <c r="B25" s="127" t="n">
        <f aca="false">+D24+1</f>
        <v>488.894736842105</v>
      </c>
      <c r="C25" s="128" t="s">
        <v>164</v>
      </c>
      <c r="D25" s="129" t="n">
        <f aca="false">+D24+$E$11</f>
        <v>539.105263157895</v>
      </c>
      <c r="E25" s="130"/>
      <c r="F25" s="128" t="s">
        <v>181</v>
      </c>
      <c r="G25" s="131" t="n">
        <f aca="false">+G24+1</f>
        <v>10</v>
      </c>
      <c r="H25" s="132" t="n">
        <f aca="false">+J25*$H$15</f>
        <v>10822507.4163292</v>
      </c>
      <c r="I25" s="133" t="n">
        <f aca="false">+J25*$I$15</f>
        <v>12175320.8433704</v>
      </c>
      <c r="J25" s="134" t="n">
        <f aca="false">+J24*(1+$E$8)</f>
        <v>13528134.2704115</v>
      </c>
      <c r="K25" s="135" t="n">
        <f aca="false">+J25*$K$15</f>
        <v>14880947.6974527</v>
      </c>
      <c r="L25" s="136" t="n">
        <f aca="false">+J25*$L$15</f>
        <v>16233761.1244939</v>
      </c>
    </row>
    <row r="26" customFormat="false" ht="15.75" hidden="false" customHeight="false" outlineLevel="0" collapsed="false">
      <c r="B26" s="137" t="n">
        <f aca="false">+D25+1</f>
        <v>540.105263157895</v>
      </c>
      <c r="C26" s="138" t="s">
        <v>164</v>
      </c>
      <c r="D26" s="139" t="n">
        <f aca="false">+D25+$E$11</f>
        <v>590.315789473684</v>
      </c>
      <c r="E26" s="140" t="s">
        <v>182</v>
      </c>
      <c r="F26" s="138" t="s">
        <v>183</v>
      </c>
      <c r="G26" s="141" t="n">
        <f aca="false">+G25+1</f>
        <v>11</v>
      </c>
      <c r="H26" s="142" t="n">
        <f aca="false">+J26*$H$15</f>
        <v>12770558.7512685</v>
      </c>
      <c r="I26" s="143" t="n">
        <f aca="false">+J26*$I$15</f>
        <v>14366878.5951771</v>
      </c>
      <c r="J26" s="144" t="n">
        <f aca="false">+J25*(1+$E$8)</f>
        <v>15963198.4390856</v>
      </c>
      <c r="K26" s="145" t="n">
        <f aca="false">+J26*$K$15</f>
        <v>17559518.2829942</v>
      </c>
      <c r="L26" s="146" t="n">
        <f aca="false">+J26*$L$15</f>
        <v>19155838.1269028</v>
      </c>
    </row>
    <row r="27" customFormat="false" ht="16.5" hidden="false" customHeight="false" outlineLevel="0" collapsed="false">
      <c r="B27" s="147" t="n">
        <f aca="false">+D26+1</f>
        <v>591.315789473684</v>
      </c>
      <c r="C27" s="148" t="s">
        <v>164</v>
      </c>
      <c r="D27" s="149" t="n">
        <f aca="false">+D26+$E$11</f>
        <v>641.526315789474</v>
      </c>
      <c r="E27" s="150"/>
      <c r="F27" s="148" t="s">
        <v>184</v>
      </c>
      <c r="G27" s="151" t="n">
        <f aca="false">+G26+1</f>
        <v>12</v>
      </c>
      <c r="H27" s="152" t="n">
        <f aca="false">+J27*$H$15</f>
        <v>15069259.3264968</v>
      </c>
      <c r="I27" s="153" t="n">
        <f aca="false">+J27*$I$15</f>
        <v>16952916.7423089</v>
      </c>
      <c r="J27" s="154" t="n">
        <f aca="false">+J26*(1+$E$8)</f>
        <v>18836574.158121</v>
      </c>
      <c r="K27" s="155" t="n">
        <f aca="false">+J27*$K$15</f>
        <v>20720231.5739331</v>
      </c>
      <c r="L27" s="156" t="n">
        <f aca="false">+J27*$L$15</f>
        <v>22603888.9897452</v>
      </c>
    </row>
    <row r="28" customFormat="false" ht="15.75" hidden="false" customHeight="false" outlineLevel="0" collapsed="false">
      <c r="B28" s="102" t="n">
        <f aca="false">+D27+1</f>
        <v>642.526315789474</v>
      </c>
      <c r="C28" s="158" t="s">
        <v>164</v>
      </c>
      <c r="D28" s="106" t="n">
        <f aca="false">+D27+$E$11</f>
        <v>692.736842105263</v>
      </c>
      <c r="E28" s="157"/>
      <c r="F28" s="98" t="s">
        <v>185</v>
      </c>
      <c r="G28" s="103" t="n">
        <f aca="false">+G27+1</f>
        <v>13</v>
      </c>
      <c r="H28" s="102" t="n">
        <f aca="false">+J28*$H$15</f>
        <v>17781726.0052663</v>
      </c>
      <c r="I28" s="103" t="n">
        <f aca="false">+J28*$I$15</f>
        <v>20004441.7559245</v>
      </c>
      <c r="J28" s="104" t="n">
        <f aca="false">+J27*(1+$E$8)</f>
        <v>22227157.5065828</v>
      </c>
      <c r="K28" s="105" t="n">
        <f aca="false">+J28*$K$15</f>
        <v>24449873.2572411</v>
      </c>
      <c r="L28" s="106" t="n">
        <f aca="false">+J28*$L$15</f>
        <v>26672589.0078994</v>
      </c>
    </row>
    <row r="29" customFormat="false" ht="15.75" hidden="false" customHeight="false" outlineLevel="0" collapsed="false">
      <c r="B29" s="112" t="n">
        <f aca="false">+D28+1</f>
        <v>693.736842105263</v>
      </c>
      <c r="C29" s="159" t="s">
        <v>164</v>
      </c>
      <c r="D29" s="116" t="n">
        <f aca="false">+D28+$E$11</f>
        <v>743.947368421053</v>
      </c>
      <c r="E29" s="110" t="s">
        <v>186</v>
      </c>
      <c r="F29" s="108" t="s">
        <v>187</v>
      </c>
      <c r="G29" s="113" t="n">
        <f aca="false">+G28+1</f>
        <v>14</v>
      </c>
      <c r="H29" s="112" t="n">
        <f aca="false">+J29*$H$15</f>
        <v>20982436.6862142</v>
      </c>
      <c r="I29" s="113" t="n">
        <f aca="false">+J29*$I$15</f>
        <v>23605241.271991</v>
      </c>
      <c r="J29" s="114" t="n">
        <f aca="false">+J28*(1+$E$8)</f>
        <v>26228045.8577677</v>
      </c>
      <c r="K29" s="115" t="n">
        <f aca="false">+J29*$K$15</f>
        <v>28850850.4435445</v>
      </c>
      <c r="L29" s="116" t="n">
        <f aca="false">+J29*$L$15</f>
        <v>31473655.0293213</v>
      </c>
    </row>
    <row r="30" customFormat="false" ht="16.5" hidden="false" customHeight="false" outlineLevel="0" collapsed="false">
      <c r="B30" s="122" t="n">
        <f aca="false">+D29+1</f>
        <v>744.947368421053</v>
      </c>
      <c r="C30" s="160" t="s">
        <v>164</v>
      </c>
      <c r="D30" s="126" t="n">
        <f aca="false">+D29+$E$11</f>
        <v>795.157894736842</v>
      </c>
      <c r="E30" s="120"/>
      <c r="F30" s="118" t="s">
        <v>188</v>
      </c>
      <c r="G30" s="123" t="n">
        <f aca="false">+G29+1</f>
        <v>15</v>
      </c>
      <c r="H30" s="122" t="n">
        <f aca="false">+J30*$H$15</f>
        <v>24759275.2897327</v>
      </c>
      <c r="I30" s="123" t="n">
        <f aca="false">+J30*$I$15</f>
        <v>27854184.7009493</v>
      </c>
      <c r="J30" s="124" t="n">
        <f aca="false">+J29*(1+$E$8)</f>
        <v>30949094.1121659</v>
      </c>
      <c r="K30" s="125" t="n">
        <f aca="false">+J30*$K$15</f>
        <v>34044003.5233825</v>
      </c>
      <c r="L30" s="126" t="n">
        <f aca="false">+J30*$L$15</f>
        <v>37138912.9345991</v>
      </c>
    </row>
    <row r="31" customFormat="false" ht="15.75" hidden="false" customHeight="false" outlineLevel="0" collapsed="false">
      <c r="B31" s="132" t="n">
        <f aca="false">+D30+1</f>
        <v>796.157894736842</v>
      </c>
      <c r="C31" s="161" t="s">
        <v>164</v>
      </c>
      <c r="D31" s="136" t="n">
        <f aca="false">+D30+$E$11</f>
        <v>846.368421052632</v>
      </c>
      <c r="E31" s="130"/>
      <c r="F31" s="128" t="s">
        <v>189</v>
      </c>
      <c r="G31" s="133" t="n">
        <f aca="false">+G30+1</f>
        <v>16</v>
      </c>
      <c r="H31" s="132" t="n">
        <f aca="false">+J31*$H$15</f>
        <v>29215944.8418846</v>
      </c>
      <c r="I31" s="133" t="n">
        <f aca="false">+J31*$I$15</f>
        <v>32867937.9471202</v>
      </c>
      <c r="J31" s="134" t="n">
        <f aca="false">+J30*(1+$E$8)</f>
        <v>36519931.0523558</v>
      </c>
      <c r="K31" s="135" t="n">
        <f aca="false">+J31*$K$15</f>
        <v>40171924.1575914</v>
      </c>
      <c r="L31" s="136" t="n">
        <f aca="false">+J31*$L$15</f>
        <v>43823917.2628269</v>
      </c>
    </row>
    <row r="32" customFormat="false" ht="15.75" hidden="false" customHeight="false" outlineLevel="0" collapsed="false">
      <c r="B32" s="142" t="n">
        <f aca="false">+D31+1</f>
        <v>847.368421052632</v>
      </c>
      <c r="C32" s="162" t="s">
        <v>164</v>
      </c>
      <c r="D32" s="146" t="n">
        <f aca="false">+D31+$E$11</f>
        <v>897.578947368421</v>
      </c>
      <c r="E32" s="140" t="s">
        <v>190</v>
      </c>
      <c r="F32" s="138" t="s">
        <v>191</v>
      </c>
      <c r="G32" s="143" t="n">
        <f aca="false">+G31+1</f>
        <v>17</v>
      </c>
      <c r="H32" s="142" t="n">
        <f aca="false">+J32*$H$15</f>
        <v>34474814.9134239</v>
      </c>
      <c r="I32" s="143" t="n">
        <f aca="false">+J32*$I$15</f>
        <v>38784166.7776018</v>
      </c>
      <c r="J32" s="144" t="n">
        <f aca="false">+J31*(1+$E$8)</f>
        <v>43093518.6417798</v>
      </c>
      <c r="K32" s="145" t="n">
        <f aca="false">+J32*$K$15</f>
        <v>47402870.5059578</v>
      </c>
      <c r="L32" s="146" t="n">
        <f aca="false">+J32*$L$15</f>
        <v>51712222.3701358</v>
      </c>
    </row>
    <row r="33" customFormat="false" ht="16.5" hidden="false" customHeight="false" outlineLevel="0" collapsed="false">
      <c r="B33" s="152" t="n">
        <f aca="false">+D32+1</f>
        <v>898.578947368421</v>
      </c>
      <c r="C33" s="163" t="s">
        <v>164</v>
      </c>
      <c r="D33" s="156" t="n">
        <f aca="false">+D32+$E$11</f>
        <v>948.789473684211</v>
      </c>
      <c r="E33" s="150"/>
      <c r="F33" s="148" t="s">
        <v>192</v>
      </c>
      <c r="G33" s="153" t="n">
        <f aca="false">+G32+1</f>
        <v>18</v>
      </c>
      <c r="H33" s="152" t="n">
        <f aca="false">+J33*$H$15</f>
        <v>40680281.5978402</v>
      </c>
      <c r="I33" s="153" t="n">
        <f aca="false">+J33*$I$15</f>
        <v>45765316.7975702</v>
      </c>
      <c r="J33" s="154" t="n">
        <f aca="false">+J32*(1+$E$8)</f>
        <v>50850351.9973002</v>
      </c>
      <c r="K33" s="155" t="n">
        <f aca="false">+J33*$K$15</f>
        <v>55935387.1970302</v>
      </c>
      <c r="L33" s="156" t="n">
        <f aca="false">+J33*$L$15</f>
        <v>61020422.3967602</v>
      </c>
    </row>
    <row r="34" customFormat="false" ht="15.75" hidden="false" customHeight="false" outlineLevel="0" collapsed="false">
      <c r="B34" s="102" t="n">
        <f aca="false">+D33+1</f>
        <v>949.789473684211</v>
      </c>
      <c r="C34" s="158" t="s">
        <v>164</v>
      </c>
      <c r="D34" s="106" t="n">
        <f aca="false">+D33+$E$11</f>
        <v>1000</v>
      </c>
      <c r="E34" s="157"/>
      <c r="F34" s="98" t="s">
        <v>193</v>
      </c>
      <c r="G34" s="103" t="n">
        <f aca="false">+G33+1</f>
        <v>19</v>
      </c>
      <c r="H34" s="102" t="n">
        <f aca="false">+J34*$H$15</f>
        <v>48002732.2854514</v>
      </c>
      <c r="I34" s="103" t="n">
        <f aca="false">+J34*$I$15</f>
        <v>54003073.8211328</v>
      </c>
      <c r="J34" s="104" t="n">
        <f aca="false">+J33*(1+$E$8)</f>
        <v>60003415.3568142</v>
      </c>
      <c r="K34" s="105" t="n">
        <f aca="false">+J34*$K$15</f>
        <v>66003756.8924956</v>
      </c>
      <c r="L34" s="106" t="n">
        <f aca="false">+J34*$L$15</f>
        <v>72004098.4281771</v>
      </c>
    </row>
    <row r="35" customFormat="false" ht="15.75" hidden="false" customHeight="false" outlineLevel="0" collapsed="false">
      <c r="B35" s="112" t="n">
        <f aca="false">+D34+1</f>
        <v>1001</v>
      </c>
      <c r="C35" s="159" t="s">
        <v>164</v>
      </c>
      <c r="D35" s="106" t="n">
        <f aca="false">+D34+$E$11</f>
        <v>1051.21052631579</v>
      </c>
      <c r="E35" s="110" t="s">
        <v>194</v>
      </c>
      <c r="F35" s="108" t="s">
        <v>195</v>
      </c>
      <c r="G35" s="113" t="n">
        <f aca="false">+G34+1</f>
        <v>20</v>
      </c>
      <c r="H35" s="112" t="n">
        <f aca="false">+J35*$H$15</f>
        <v>56643224.0968326</v>
      </c>
      <c r="I35" s="113" t="n">
        <f aca="false">+J35*$I$15</f>
        <v>63723627.1089367</v>
      </c>
      <c r="J35" s="114" t="n">
        <f aca="false">+J34*(1+$E$8)</f>
        <v>70804030.1210408</v>
      </c>
      <c r="K35" s="115" t="n">
        <f aca="false">+J35*$K$15</f>
        <v>77884433.1331448</v>
      </c>
      <c r="L35" s="116" t="n">
        <f aca="false">+J35*$L$15</f>
        <v>84964836.1452489</v>
      </c>
    </row>
    <row r="36" customFormat="false" ht="16.5" hidden="false" customHeight="false" outlineLevel="0" collapsed="false">
      <c r="B36" s="122" t="n">
        <f aca="false">+D35+1</f>
        <v>1052.21052631579</v>
      </c>
      <c r="C36" s="160" t="s">
        <v>164</v>
      </c>
      <c r="D36" s="164" t="n">
        <f aca="false">+D35+$E$11</f>
        <v>1102.42105263158</v>
      </c>
      <c r="E36" s="120"/>
      <c r="F36" s="118" t="s">
        <v>196</v>
      </c>
      <c r="G36" s="123" t="n">
        <f aca="false">+G35+1</f>
        <v>21</v>
      </c>
      <c r="H36" s="122" t="n">
        <f aca="false">+J36*$H$15</f>
        <v>66839004.4342625</v>
      </c>
      <c r="I36" s="123" t="n">
        <f aca="false">+J36*$I$15</f>
        <v>75193879.9885453</v>
      </c>
      <c r="J36" s="124" t="n">
        <f aca="false">+J35*(1+$E$8)</f>
        <v>83548755.5428281</v>
      </c>
      <c r="K36" s="125" t="n">
        <f aca="false">+J36*$K$15</f>
        <v>91903631.0971109</v>
      </c>
      <c r="L36" s="126" t="n">
        <f aca="false">+J36*$L$15</f>
        <v>100258506.651394</v>
      </c>
    </row>
    <row r="37" customFormat="false" ht="16.5" hidden="false" customHeight="false" outlineLevel="0" collapsed="false">
      <c r="B37" s="165" t="n">
        <f aca="false">+D36+1</f>
        <v>1103.42105263158</v>
      </c>
      <c r="C37" s="166" t="s">
        <v>164</v>
      </c>
      <c r="D37" s="167" t="n">
        <f aca="false">+D36+$E$11</f>
        <v>1153.63157894737</v>
      </c>
      <c r="E37" s="168" t="s">
        <v>197</v>
      </c>
      <c r="F37" s="169" t="s">
        <v>198</v>
      </c>
      <c r="G37" s="170" t="n">
        <f aca="false">+G36+1</f>
        <v>22</v>
      </c>
      <c r="H37" s="165" t="n">
        <f aca="false">+J37*$H$15</f>
        <v>78870025.2324297</v>
      </c>
      <c r="I37" s="170" t="n">
        <f aca="false">+J37*$I$15</f>
        <v>88728778.3864834</v>
      </c>
      <c r="J37" s="171" t="n">
        <f aca="false">+J36*(1+$E$8)</f>
        <v>98587531.5405372</v>
      </c>
      <c r="K37" s="172" t="n">
        <f aca="false">+J37*$K$15</f>
        <v>108446284.694591</v>
      </c>
      <c r="L37" s="167" t="n">
        <f aca="false">+J37*$L$15</f>
        <v>118305037.848645</v>
      </c>
    </row>
  </sheetData>
  <mergeCells count="11">
    <mergeCell ref="B4:D4"/>
    <mergeCell ref="B5:D5"/>
    <mergeCell ref="B6:D6"/>
    <mergeCell ref="B7:D7"/>
    <mergeCell ref="B8:D8"/>
    <mergeCell ref="B9:D9"/>
    <mergeCell ref="B10:D10"/>
    <mergeCell ref="B11:D11"/>
    <mergeCell ref="B14:D14"/>
    <mergeCell ref="E14:G14"/>
    <mergeCell ref="J14:J1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RowHeight="15.75"/>
  <cols>
    <col collapsed="false" hidden="false" max="1" min="1" style="72" width="9.04591836734694"/>
    <col collapsed="false" hidden="false" max="2" min="2" style="72" width="7.56122448979592"/>
    <col collapsed="false" hidden="false" max="3" min="3" style="72" width="2.42857142857143"/>
    <col collapsed="false" hidden="false" max="4" min="4" style="72" width="7.56122448979592"/>
    <col collapsed="false" hidden="false" max="5" min="5" style="72" width="18.2244897959184"/>
    <col collapsed="false" hidden="false" max="6" min="6" style="72" width="11.0714285714286"/>
    <col collapsed="false" hidden="false" max="7" min="7" style="73" width="7.83163265306122"/>
    <col collapsed="false" hidden="false" max="11" min="8" style="72" width="14.0408163265306"/>
    <col collapsed="false" hidden="false" max="12" min="12" style="72" width="12.5561224489796"/>
    <col collapsed="false" hidden="false" max="1025" min="13" style="72" width="9.04591836734694"/>
  </cols>
  <sheetData>
    <row r="1" customFormat="false" ht="15.75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</row>
    <row r="2" customFormat="false" ht="23.25" hidden="false" customHeight="false" outlineLevel="0" collapsed="false">
      <c r="B2" s="43" t="s">
        <v>199</v>
      </c>
      <c r="C2" s="0"/>
      <c r="D2" s="0"/>
      <c r="E2" s="0"/>
      <c r="F2" s="0"/>
      <c r="G2" s="0"/>
      <c r="H2" s="0"/>
      <c r="I2" s="0"/>
      <c r="J2" s="0"/>
      <c r="K2" s="0"/>
      <c r="L2" s="0"/>
    </row>
    <row r="3" customFormat="false" ht="15.75" hidden="false" customHeight="false" outlineLevel="0" collapsed="false">
      <c r="B3" s="0"/>
      <c r="C3" s="0"/>
      <c r="D3" s="0"/>
      <c r="E3" s="0"/>
      <c r="F3" s="0"/>
      <c r="G3" s="0"/>
      <c r="H3" s="0"/>
      <c r="I3" s="0"/>
      <c r="J3" s="0"/>
      <c r="K3" s="0"/>
      <c r="L3" s="0"/>
    </row>
    <row r="4" s="72" customFormat="true" ht="15.75" hidden="false" customHeight="false" outlineLevel="0" collapsed="false">
      <c r="B4" s="74" t="s">
        <v>149</v>
      </c>
      <c r="C4" s="74"/>
      <c r="D4" s="74"/>
      <c r="E4" s="49" t="n">
        <v>1250000</v>
      </c>
      <c r="F4" s="50" t="s">
        <v>150</v>
      </c>
      <c r="H4" s="0"/>
      <c r="I4" s="0"/>
      <c r="J4" s="0"/>
      <c r="K4" s="0"/>
      <c r="L4" s="0"/>
    </row>
    <row r="5" s="72" customFormat="true" ht="15.75" hidden="false" customHeight="false" outlineLevel="0" collapsed="false">
      <c r="B5" s="75" t="s">
        <v>143</v>
      </c>
      <c r="C5" s="75"/>
      <c r="D5" s="75"/>
      <c r="E5" s="76" t="n">
        <f aca="false">+H16</f>
        <v>1000000</v>
      </c>
      <c r="F5" s="77"/>
      <c r="H5" s="0"/>
      <c r="I5" s="0"/>
      <c r="J5" s="0"/>
      <c r="K5" s="0"/>
      <c r="L5" s="0"/>
    </row>
    <row r="6" s="72" customFormat="true" ht="15.75" hidden="false" customHeight="false" outlineLevel="0" collapsed="false">
      <c r="B6" s="75" t="s">
        <v>145</v>
      </c>
      <c r="C6" s="75"/>
      <c r="D6" s="75"/>
      <c r="E6" s="76" t="n">
        <f aca="false">+L37</f>
        <v>39999999.9999579</v>
      </c>
      <c r="F6" s="77"/>
      <c r="H6" s="0"/>
      <c r="I6" s="0"/>
      <c r="J6" s="0"/>
      <c r="K6" s="0"/>
      <c r="L6" s="0"/>
    </row>
    <row r="7" s="72" customFormat="true" ht="15.75" hidden="false" customHeight="false" outlineLevel="0" collapsed="false">
      <c r="B7" s="74" t="s">
        <v>151</v>
      </c>
      <c r="C7" s="74"/>
      <c r="D7" s="74"/>
      <c r="E7" s="49" t="n">
        <v>20</v>
      </c>
      <c r="F7" s="50" t="s">
        <v>144</v>
      </c>
      <c r="H7" s="0"/>
      <c r="I7" s="0"/>
      <c r="J7" s="0"/>
      <c r="K7" s="0"/>
      <c r="L7" s="0"/>
    </row>
    <row r="8" s="72" customFormat="true" ht="15.75" hidden="false" customHeight="false" outlineLevel="0" collapsed="false">
      <c r="B8" s="74" t="s">
        <v>152</v>
      </c>
      <c r="C8" s="74"/>
      <c r="D8" s="74"/>
      <c r="E8" s="78" t="n">
        <v>0.169238946514171</v>
      </c>
      <c r="F8" s="50" t="s">
        <v>150</v>
      </c>
      <c r="H8" s="0"/>
      <c r="I8" s="0"/>
      <c r="J8" s="0"/>
      <c r="K8" s="0"/>
      <c r="L8" s="0"/>
    </row>
    <row r="9" s="72" customFormat="true" ht="15.75" hidden="false" customHeight="false" outlineLevel="0" collapsed="false">
      <c r="B9" s="74" t="s">
        <v>153</v>
      </c>
      <c r="C9" s="74"/>
      <c r="D9" s="74"/>
      <c r="E9" s="49" t="n">
        <v>27</v>
      </c>
      <c r="F9" s="50" t="s">
        <v>144</v>
      </c>
      <c r="H9" s="0"/>
      <c r="I9" s="0"/>
      <c r="J9" s="0"/>
      <c r="K9" s="0"/>
      <c r="L9" s="0"/>
    </row>
    <row r="10" s="72" customFormat="true" ht="15.75" hidden="false" customHeight="false" outlineLevel="0" collapsed="false">
      <c r="B10" s="74" t="s">
        <v>154</v>
      </c>
      <c r="C10" s="74"/>
      <c r="D10" s="74"/>
      <c r="E10" s="49" t="n">
        <v>1000</v>
      </c>
      <c r="F10" s="50" t="s">
        <v>144</v>
      </c>
      <c r="H10" s="0"/>
      <c r="I10" s="0"/>
      <c r="J10" s="0"/>
      <c r="K10" s="0"/>
      <c r="L10" s="0"/>
    </row>
    <row r="11" s="72" customFormat="true" ht="15.75" hidden="false" customHeight="false" outlineLevel="0" collapsed="false">
      <c r="B11" s="75" t="s">
        <v>155</v>
      </c>
      <c r="C11" s="75"/>
      <c r="D11" s="75"/>
      <c r="E11" s="173" t="n">
        <f aca="false">+(E10-E9)/E7</f>
        <v>48.65</v>
      </c>
      <c r="F11" s="77"/>
      <c r="H11" s="0"/>
      <c r="I11" s="0"/>
      <c r="J11" s="0"/>
      <c r="K11" s="0"/>
      <c r="L11" s="0"/>
    </row>
    <row r="12" customFormat="false" ht="15.75" hidden="false" customHeight="false" outlineLevel="0" collapsed="false"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</row>
    <row r="13" customFormat="false" ht="16.5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</row>
    <row r="14" customFormat="false" ht="12.75" hidden="false" customHeight="true" outlineLevel="0" collapsed="false">
      <c r="B14" s="80" t="s">
        <v>156</v>
      </c>
      <c r="C14" s="80"/>
      <c r="D14" s="80"/>
      <c r="E14" s="81" t="s">
        <v>157</v>
      </c>
      <c r="F14" s="81"/>
      <c r="G14" s="81"/>
      <c r="H14" s="82" t="s">
        <v>158</v>
      </c>
      <c r="I14" s="83" t="s">
        <v>159</v>
      </c>
      <c r="J14" s="84" t="s">
        <v>160</v>
      </c>
      <c r="K14" s="85" t="s">
        <v>161</v>
      </c>
      <c r="L14" s="86" t="s">
        <v>162</v>
      </c>
    </row>
    <row r="15" customFormat="false" ht="16.5" hidden="false" customHeight="false" outlineLevel="0" collapsed="false">
      <c r="B15" s="87" t="s">
        <v>163</v>
      </c>
      <c r="C15" s="88" t="s">
        <v>164</v>
      </c>
      <c r="D15" s="89" t="s">
        <v>165</v>
      </c>
      <c r="E15" s="90" t="s">
        <v>166</v>
      </c>
      <c r="F15" s="91" t="s">
        <v>167</v>
      </c>
      <c r="G15" s="92" t="s">
        <v>168</v>
      </c>
      <c r="H15" s="93" t="n">
        <v>0.8</v>
      </c>
      <c r="I15" s="94" t="n">
        <v>0.9</v>
      </c>
      <c r="J15" s="84"/>
      <c r="K15" s="95" t="n">
        <v>1.1</v>
      </c>
      <c r="L15" s="96" t="n">
        <v>1.2</v>
      </c>
    </row>
    <row r="16" customFormat="false" ht="15.75" hidden="false" customHeight="false" outlineLevel="0" collapsed="false">
      <c r="B16" s="97" t="n">
        <f aca="false">+E9</f>
        <v>27</v>
      </c>
      <c r="C16" s="98" t="s">
        <v>164</v>
      </c>
      <c r="D16" s="99" t="n">
        <f aca="false">+B16+$E$11</f>
        <v>75.65</v>
      </c>
      <c r="E16" s="100"/>
      <c r="F16" s="98" t="s">
        <v>169</v>
      </c>
      <c r="G16" s="101" t="n">
        <v>1</v>
      </c>
      <c r="H16" s="102" t="n">
        <f aca="false">+J16*$H$15</f>
        <v>1000000</v>
      </c>
      <c r="I16" s="103" t="n">
        <f aca="false">+J16*$I$15</f>
        <v>1125000</v>
      </c>
      <c r="J16" s="104" t="n">
        <f aca="false">+E4</f>
        <v>1250000</v>
      </c>
      <c r="K16" s="105" t="n">
        <f aca="false">+J16*$K$15</f>
        <v>1375000</v>
      </c>
      <c r="L16" s="106" t="n">
        <f aca="false">+J16*$L$15</f>
        <v>1500000</v>
      </c>
    </row>
    <row r="17" customFormat="false" ht="15.75" hidden="false" customHeight="false" outlineLevel="0" collapsed="false">
      <c r="B17" s="107" t="n">
        <f aca="false">+D16+1</f>
        <v>76.65</v>
      </c>
      <c r="C17" s="108" t="s">
        <v>164</v>
      </c>
      <c r="D17" s="109" t="n">
        <f aca="false">+D16+$E$11</f>
        <v>124.3</v>
      </c>
      <c r="E17" s="110" t="s">
        <v>170</v>
      </c>
      <c r="F17" s="108" t="s">
        <v>171</v>
      </c>
      <c r="G17" s="111" t="n">
        <f aca="false">+G16+1</f>
        <v>2</v>
      </c>
      <c r="H17" s="112" t="n">
        <f aca="false">+J17*$H$15</f>
        <v>1169238.94651417</v>
      </c>
      <c r="I17" s="113" t="n">
        <f aca="false">+J17*$I$15</f>
        <v>1315393.81482844</v>
      </c>
      <c r="J17" s="114" t="n">
        <f aca="false">+J16*(1+$E$8)</f>
        <v>1461548.68314271</v>
      </c>
      <c r="K17" s="115" t="n">
        <f aca="false">+J17*$K$15</f>
        <v>1607703.55145698</v>
      </c>
      <c r="L17" s="116" t="n">
        <f aca="false">+J17*$L$15</f>
        <v>1753858.41977126</v>
      </c>
    </row>
    <row r="18" customFormat="false" ht="16.5" hidden="false" customHeight="false" outlineLevel="0" collapsed="false">
      <c r="B18" s="117" t="n">
        <f aca="false">+D17+1</f>
        <v>125.3</v>
      </c>
      <c r="C18" s="118" t="s">
        <v>164</v>
      </c>
      <c r="D18" s="119" t="n">
        <f aca="false">+D17+$E$11</f>
        <v>172.95</v>
      </c>
      <c r="E18" s="120"/>
      <c r="F18" s="118" t="s">
        <v>172</v>
      </c>
      <c r="G18" s="121" t="n">
        <f aca="false">+G17+1</f>
        <v>3</v>
      </c>
      <c r="H18" s="122" t="n">
        <f aca="false">+J18*$H$15</f>
        <v>1367119.71404557</v>
      </c>
      <c r="I18" s="123" t="n">
        <f aca="false">+J18*$I$15</f>
        <v>1538009.67830126</v>
      </c>
      <c r="J18" s="124" t="n">
        <f aca="false">+J17*(1+$E$8)</f>
        <v>1708899.64255696</v>
      </c>
      <c r="K18" s="125" t="n">
        <f aca="false">+J18*$K$15</f>
        <v>1879789.60681266</v>
      </c>
      <c r="L18" s="126" t="n">
        <f aca="false">+J18*$L$15</f>
        <v>2050679.57106835</v>
      </c>
    </row>
    <row r="19" customFormat="false" ht="15.75" hidden="false" customHeight="false" outlineLevel="0" collapsed="false">
      <c r="B19" s="127" t="n">
        <f aca="false">+D18+1</f>
        <v>173.95</v>
      </c>
      <c r="C19" s="128" t="s">
        <v>164</v>
      </c>
      <c r="D19" s="129" t="n">
        <f aca="false">+D18+$E$11</f>
        <v>221.6</v>
      </c>
      <c r="E19" s="130"/>
      <c r="F19" s="128" t="s">
        <v>173</v>
      </c>
      <c r="G19" s="131" t="n">
        <f aca="false">+G18+1</f>
        <v>4</v>
      </c>
      <c r="H19" s="132" t="n">
        <f aca="false">+J19*$H$15</f>
        <v>1598489.61420939</v>
      </c>
      <c r="I19" s="133" t="n">
        <f aca="false">+J19*$I$15</f>
        <v>1798300.81598557</v>
      </c>
      <c r="J19" s="134" t="n">
        <f aca="false">+J18*(1+$E$8)</f>
        <v>1998112.01776174</v>
      </c>
      <c r="K19" s="135" t="n">
        <f aca="false">+J19*$K$15</f>
        <v>2197923.21953792</v>
      </c>
      <c r="L19" s="136" t="n">
        <f aca="false">+J19*$L$15</f>
        <v>2397734.42131409</v>
      </c>
    </row>
    <row r="20" customFormat="false" ht="15.75" hidden="false" customHeight="false" outlineLevel="0" collapsed="false">
      <c r="B20" s="137" t="n">
        <f aca="false">+D19+1</f>
        <v>222.6</v>
      </c>
      <c r="C20" s="138" t="s">
        <v>164</v>
      </c>
      <c r="D20" s="139" t="n">
        <f aca="false">+D19+$E$11</f>
        <v>270.25</v>
      </c>
      <c r="E20" s="140" t="s">
        <v>174</v>
      </c>
      <c r="F20" s="138" t="s">
        <v>175</v>
      </c>
      <c r="G20" s="141" t="n">
        <f aca="false">+G19+1</f>
        <v>5</v>
      </c>
      <c r="H20" s="142" t="n">
        <f aca="false">+J20*$H$15</f>
        <v>1869016.31253203</v>
      </c>
      <c r="I20" s="143" t="n">
        <f aca="false">+J20*$I$15</f>
        <v>2102643.35159854</v>
      </c>
      <c r="J20" s="144" t="n">
        <f aca="false">+J19*(1+$E$8)</f>
        <v>2336270.39066504</v>
      </c>
      <c r="K20" s="145" t="n">
        <f aca="false">+J20*$K$15</f>
        <v>2569897.42973155</v>
      </c>
      <c r="L20" s="146" t="n">
        <f aca="false">+J20*$L$15</f>
        <v>2803524.46879805</v>
      </c>
    </row>
    <row r="21" customFormat="false" ht="16.5" hidden="false" customHeight="false" outlineLevel="0" collapsed="false">
      <c r="B21" s="147" t="n">
        <f aca="false">+D20+1</f>
        <v>271.25</v>
      </c>
      <c r="C21" s="148" t="s">
        <v>164</v>
      </c>
      <c r="D21" s="149" t="n">
        <f aca="false">+D20+$E$11</f>
        <v>318.9</v>
      </c>
      <c r="E21" s="150"/>
      <c r="F21" s="148" t="s">
        <v>176</v>
      </c>
      <c r="G21" s="151" t="n">
        <f aca="false">+G20+1</f>
        <v>6</v>
      </c>
      <c r="H21" s="152" t="n">
        <f aca="false">+J21*$H$15</f>
        <v>2185326.66428276</v>
      </c>
      <c r="I21" s="153" t="n">
        <f aca="false">+J21*$I$15</f>
        <v>2458492.4973181</v>
      </c>
      <c r="J21" s="154" t="n">
        <f aca="false">+J20*(1+$E$8)</f>
        <v>2731658.33035344</v>
      </c>
      <c r="K21" s="155" t="n">
        <f aca="false">+J21*$K$15</f>
        <v>3004824.16338879</v>
      </c>
      <c r="L21" s="156" t="n">
        <f aca="false">+J21*$L$15</f>
        <v>3277989.99642413</v>
      </c>
    </row>
    <row r="22" customFormat="false" ht="15.75" hidden="false" customHeight="false" outlineLevel="0" collapsed="false">
      <c r="B22" s="97" t="n">
        <f aca="false">+D21+1</f>
        <v>319.9</v>
      </c>
      <c r="C22" s="98" t="s">
        <v>164</v>
      </c>
      <c r="D22" s="99" t="n">
        <f aca="false">+D21+$E$11</f>
        <v>367.55</v>
      </c>
      <c r="E22" s="157"/>
      <c r="F22" s="98" t="s">
        <v>177</v>
      </c>
      <c r="G22" s="101" t="n">
        <f aca="false">+G21+1</f>
        <v>7</v>
      </c>
      <c r="H22" s="102" t="n">
        <f aca="false">+J22*$H$15</f>
        <v>2555169.0467353</v>
      </c>
      <c r="I22" s="103" t="n">
        <f aca="false">+J22*$I$15</f>
        <v>2874565.17757721</v>
      </c>
      <c r="J22" s="104" t="n">
        <f aca="false">+J21*(1+$E$8)</f>
        <v>3193961.30841912</v>
      </c>
      <c r="K22" s="105" t="n">
        <f aca="false">+J22*$K$15</f>
        <v>3513357.43926103</v>
      </c>
      <c r="L22" s="106" t="n">
        <f aca="false">+J22*$L$15</f>
        <v>3832753.57010294</v>
      </c>
    </row>
    <row r="23" customFormat="false" ht="15.75" hidden="false" customHeight="false" outlineLevel="0" collapsed="false">
      <c r="B23" s="107" t="n">
        <f aca="false">+D22+1</f>
        <v>368.55</v>
      </c>
      <c r="C23" s="108" t="s">
        <v>164</v>
      </c>
      <c r="D23" s="109" t="n">
        <f aca="false">+D22+$E$11</f>
        <v>416.2</v>
      </c>
      <c r="E23" s="110" t="s">
        <v>178</v>
      </c>
      <c r="F23" s="108" t="s">
        <v>179</v>
      </c>
      <c r="G23" s="111" t="n">
        <f aca="false">+G22+1</f>
        <v>8</v>
      </c>
      <c r="H23" s="112" t="n">
        <f aca="false">+J23*$H$15</f>
        <v>2987603.16437039</v>
      </c>
      <c r="I23" s="113" t="n">
        <f aca="false">+J23*$I$15</f>
        <v>3361053.55991669</v>
      </c>
      <c r="J23" s="114" t="n">
        <f aca="false">+J22*(1+$E$8)</f>
        <v>3734503.95546299</v>
      </c>
      <c r="K23" s="115" t="n">
        <f aca="false">+J23*$K$15</f>
        <v>4107954.35100929</v>
      </c>
      <c r="L23" s="116" t="n">
        <f aca="false">+J23*$L$15</f>
        <v>4481404.74655559</v>
      </c>
    </row>
    <row r="24" customFormat="false" ht="16.5" hidden="false" customHeight="false" outlineLevel="0" collapsed="false">
      <c r="B24" s="117" t="n">
        <f aca="false">+D23+1</f>
        <v>417.2</v>
      </c>
      <c r="C24" s="118" t="s">
        <v>164</v>
      </c>
      <c r="D24" s="119" t="n">
        <f aca="false">+D23+$E$11</f>
        <v>464.85</v>
      </c>
      <c r="E24" s="120"/>
      <c r="F24" s="118" t="s">
        <v>180</v>
      </c>
      <c r="G24" s="121" t="n">
        <f aca="false">+G23+1</f>
        <v>9</v>
      </c>
      <c r="H24" s="122" t="n">
        <f aca="false">+J24*$H$15</f>
        <v>3493221.97651084</v>
      </c>
      <c r="I24" s="123" t="n">
        <f aca="false">+J24*$I$15</f>
        <v>3929874.7235747</v>
      </c>
      <c r="J24" s="124" t="n">
        <f aca="false">+J23*(1+$E$8)</f>
        <v>4366527.47063855</v>
      </c>
      <c r="K24" s="125" t="n">
        <f aca="false">+J24*$K$15</f>
        <v>4803180.21770241</v>
      </c>
      <c r="L24" s="126" t="n">
        <f aca="false">+J24*$L$15</f>
        <v>5239832.96476626</v>
      </c>
    </row>
    <row r="25" customFormat="false" ht="15.75" hidden="false" customHeight="false" outlineLevel="0" collapsed="false">
      <c r="B25" s="127" t="n">
        <f aca="false">+D24+1</f>
        <v>465.85</v>
      </c>
      <c r="C25" s="128" t="s">
        <v>164</v>
      </c>
      <c r="D25" s="129" t="n">
        <f aca="false">+D24+$E$11</f>
        <v>513.5</v>
      </c>
      <c r="E25" s="130"/>
      <c r="F25" s="128" t="s">
        <v>181</v>
      </c>
      <c r="G25" s="131" t="n">
        <f aca="false">+G24+1</f>
        <v>10</v>
      </c>
      <c r="H25" s="132" t="n">
        <f aca="false">+J25*$H$15</f>
        <v>4084411.18375569</v>
      </c>
      <c r="I25" s="133" t="n">
        <f aca="false">+J25*$I$15</f>
        <v>4594962.58172515</v>
      </c>
      <c r="J25" s="134" t="n">
        <f aca="false">+J24*(1+$E$8)</f>
        <v>5105513.97969461</v>
      </c>
      <c r="K25" s="135" t="n">
        <f aca="false">+J25*$K$15</f>
        <v>5616065.37766407</v>
      </c>
      <c r="L25" s="136" t="n">
        <f aca="false">+J25*$L$15</f>
        <v>6126616.77563353</v>
      </c>
    </row>
    <row r="26" customFormat="false" ht="15.75" hidden="false" customHeight="false" outlineLevel="0" collapsed="false">
      <c r="B26" s="137" t="n">
        <f aca="false">+D25+1</f>
        <v>514.5</v>
      </c>
      <c r="C26" s="138" t="s">
        <v>164</v>
      </c>
      <c r="D26" s="139" t="n">
        <f aca="false">+D25+$E$11</f>
        <v>562.15</v>
      </c>
      <c r="E26" s="140" t="s">
        <v>182</v>
      </c>
      <c r="F26" s="138" t="s">
        <v>183</v>
      </c>
      <c r="G26" s="141" t="n">
        <f aca="false">+G25+1</f>
        <v>11</v>
      </c>
      <c r="H26" s="142" t="n">
        <f aca="false">+J26*$H$15</f>
        <v>4775652.6296252</v>
      </c>
      <c r="I26" s="143" t="n">
        <f aca="false">+J26*$I$15</f>
        <v>5372609.20832834</v>
      </c>
      <c r="J26" s="144" t="n">
        <f aca="false">+J25*(1+$E$8)</f>
        <v>5969565.78703149</v>
      </c>
      <c r="K26" s="145" t="n">
        <f aca="false">+J26*$K$15</f>
        <v>6566522.36573464</v>
      </c>
      <c r="L26" s="146" t="n">
        <f aca="false">+J26*$L$15</f>
        <v>7163478.94443779</v>
      </c>
    </row>
    <row r="27" customFormat="false" ht="16.5" hidden="false" customHeight="false" outlineLevel="0" collapsed="false">
      <c r="B27" s="147" t="n">
        <f aca="false">+D26+1</f>
        <v>563.15</v>
      </c>
      <c r="C27" s="148" t="s">
        <v>164</v>
      </c>
      <c r="D27" s="149" t="n">
        <f aca="false">+D26+$E$11</f>
        <v>610.8</v>
      </c>
      <c r="E27" s="150"/>
      <c r="F27" s="148" t="s">
        <v>184</v>
      </c>
      <c r="G27" s="151" t="n">
        <f aca="false">+G26+1</f>
        <v>12</v>
      </c>
      <c r="H27" s="152" t="n">
        <f aca="false">+J27*$H$15</f>
        <v>5583879.04958059</v>
      </c>
      <c r="I27" s="153" t="n">
        <f aca="false">+J27*$I$15</f>
        <v>6281863.93077817</v>
      </c>
      <c r="J27" s="154" t="n">
        <f aca="false">+J26*(1+$E$8)</f>
        <v>6979848.81197574</v>
      </c>
      <c r="K27" s="155" t="n">
        <f aca="false">+J27*$K$15</f>
        <v>7677833.69317332</v>
      </c>
      <c r="L27" s="156" t="n">
        <f aca="false">+J27*$L$15</f>
        <v>8375818.57437089</v>
      </c>
    </row>
    <row r="28" customFormat="false" ht="15.75" hidden="false" customHeight="false" outlineLevel="0" collapsed="false">
      <c r="B28" s="102" t="n">
        <f aca="false">+D27+1</f>
        <v>611.8</v>
      </c>
      <c r="C28" s="158" t="s">
        <v>164</v>
      </c>
      <c r="D28" s="106" t="n">
        <f aca="false">+D27+$E$11</f>
        <v>659.45</v>
      </c>
      <c r="E28" s="157"/>
      <c r="F28" s="98" t="s">
        <v>185</v>
      </c>
      <c r="G28" s="103" t="n">
        <f aca="false">+G27+1</f>
        <v>13</v>
      </c>
      <c r="H28" s="102" t="n">
        <f aca="false">+J28*$H$15</f>
        <v>6528888.85739416</v>
      </c>
      <c r="I28" s="103" t="n">
        <f aca="false">+J28*$I$15</f>
        <v>7344999.96456843</v>
      </c>
      <c r="J28" s="104" t="n">
        <f aca="false">+J27*(1+$E$8)</f>
        <v>8161111.0717427</v>
      </c>
      <c r="K28" s="105" t="n">
        <f aca="false">+J28*$K$15</f>
        <v>8977222.17891697</v>
      </c>
      <c r="L28" s="106" t="n">
        <f aca="false">+J28*$L$15</f>
        <v>9793333.28609124</v>
      </c>
    </row>
    <row r="29" customFormat="false" ht="15.75" hidden="false" customHeight="false" outlineLevel="0" collapsed="false">
      <c r="B29" s="112" t="n">
        <f aca="false">+D28+1</f>
        <v>660.45</v>
      </c>
      <c r="C29" s="159" t="s">
        <v>164</v>
      </c>
      <c r="D29" s="116" t="n">
        <f aca="false">+D28+$E$11</f>
        <v>708.1</v>
      </c>
      <c r="E29" s="110" t="s">
        <v>186</v>
      </c>
      <c r="F29" s="108" t="s">
        <v>187</v>
      </c>
      <c r="G29" s="113" t="n">
        <f aca="false">+G28+1</f>
        <v>14</v>
      </c>
      <c r="H29" s="112" t="n">
        <f aca="false">+J29*$H$15</f>
        <v>7633831.12952765</v>
      </c>
      <c r="I29" s="113" t="n">
        <f aca="false">+J29*$I$15</f>
        <v>8588060.02071861</v>
      </c>
      <c r="J29" s="114" t="n">
        <f aca="false">+J28*(1+$E$8)</f>
        <v>9542288.91190957</v>
      </c>
      <c r="K29" s="115" t="n">
        <f aca="false">+J29*$K$15</f>
        <v>10496517.8031005</v>
      </c>
      <c r="L29" s="116" t="n">
        <f aca="false">+J29*$L$15</f>
        <v>11450746.6942915</v>
      </c>
    </row>
    <row r="30" customFormat="false" ht="16.5" hidden="false" customHeight="false" outlineLevel="0" collapsed="false">
      <c r="B30" s="122" t="n">
        <f aca="false">+D29+1</f>
        <v>709.1</v>
      </c>
      <c r="C30" s="160" t="s">
        <v>164</v>
      </c>
      <c r="D30" s="126" t="n">
        <f aca="false">+D29+$E$11</f>
        <v>756.75</v>
      </c>
      <c r="E30" s="120"/>
      <c r="F30" s="118" t="s">
        <v>188</v>
      </c>
      <c r="G30" s="123" t="n">
        <f aca="false">+G29+1</f>
        <v>15</v>
      </c>
      <c r="H30" s="122" t="n">
        <f aca="false">+J30*$H$15</f>
        <v>8925772.667756</v>
      </c>
      <c r="I30" s="123" t="n">
        <f aca="false">+J30*$I$15</f>
        <v>10041494.2512255</v>
      </c>
      <c r="J30" s="124" t="n">
        <f aca="false">+J29*(1+$E$8)</f>
        <v>11157215.834695</v>
      </c>
      <c r="K30" s="125" t="n">
        <f aca="false">+J30*$K$15</f>
        <v>12272937.4181645</v>
      </c>
      <c r="L30" s="126" t="n">
        <f aca="false">+J30*$L$15</f>
        <v>13388659.001634</v>
      </c>
    </row>
    <row r="31" customFormat="false" ht="15.75" hidden="false" customHeight="false" outlineLevel="0" collapsed="false">
      <c r="B31" s="132" t="n">
        <f aca="false">+D30+1</f>
        <v>757.75</v>
      </c>
      <c r="C31" s="161" t="s">
        <v>164</v>
      </c>
      <c r="D31" s="136" t="n">
        <f aca="false">+D30+$E$11</f>
        <v>805.4</v>
      </c>
      <c r="E31" s="130"/>
      <c r="F31" s="128" t="s">
        <v>189</v>
      </c>
      <c r="G31" s="133" t="n">
        <f aca="false">+G30+1</f>
        <v>16</v>
      </c>
      <c r="H31" s="132" t="n">
        <f aca="false">+J31*$H$15</f>
        <v>10436361.030872</v>
      </c>
      <c r="I31" s="133" t="n">
        <f aca="false">+J31*$I$15</f>
        <v>11740906.159731</v>
      </c>
      <c r="J31" s="134" t="n">
        <f aca="false">+J30*(1+$E$8)</f>
        <v>13045451.28859</v>
      </c>
      <c r="K31" s="135" t="n">
        <f aca="false">+J31*$K$15</f>
        <v>14349996.417449</v>
      </c>
      <c r="L31" s="136" t="n">
        <f aca="false">+J31*$L$15</f>
        <v>15654541.546308</v>
      </c>
    </row>
    <row r="32" customFormat="false" ht="15.75" hidden="false" customHeight="false" outlineLevel="0" collapsed="false">
      <c r="B32" s="142" t="n">
        <f aca="false">+D31+1</f>
        <v>806.4</v>
      </c>
      <c r="C32" s="162" t="s">
        <v>164</v>
      </c>
      <c r="D32" s="146" t="n">
        <f aca="false">+D31+$E$11</f>
        <v>854.05</v>
      </c>
      <c r="E32" s="140" t="s">
        <v>190</v>
      </c>
      <c r="F32" s="138" t="s">
        <v>191</v>
      </c>
      <c r="G32" s="143" t="n">
        <f aca="false">+G31+1</f>
        <v>17</v>
      </c>
      <c r="H32" s="142" t="n">
        <f aca="false">+J32*$H$15</f>
        <v>12202599.7771783</v>
      </c>
      <c r="I32" s="143" t="n">
        <f aca="false">+J32*$I$15</f>
        <v>13727924.7493256</v>
      </c>
      <c r="J32" s="144" t="n">
        <f aca="false">+J31*(1+$E$8)</f>
        <v>15253249.7214729</v>
      </c>
      <c r="K32" s="145" t="n">
        <f aca="false">+J32*$K$15</f>
        <v>16778574.6936202</v>
      </c>
      <c r="L32" s="146" t="n">
        <f aca="false">+J32*$L$15</f>
        <v>18303899.6657675</v>
      </c>
    </row>
    <row r="33" customFormat="false" ht="16.5" hidden="false" customHeight="false" outlineLevel="0" collapsed="false">
      <c r="B33" s="152" t="n">
        <f aca="false">+D32+1</f>
        <v>855.05</v>
      </c>
      <c r="C33" s="163" t="s">
        <v>164</v>
      </c>
      <c r="D33" s="156" t="n">
        <f aca="false">+D32+$E$11</f>
        <v>902.7</v>
      </c>
      <c r="E33" s="150"/>
      <c r="F33" s="148" t="s">
        <v>192</v>
      </c>
      <c r="G33" s="153" t="n">
        <f aca="false">+G32+1</f>
        <v>18</v>
      </c>
      <c r="H33" s="152" t="n">
        <f aca="false">+J33*$H$15</f>
        <v>14267754.908202</v>
      </c>
      <c r="I33" s="153" t="n">
        <f aca="false">+J33*$I$15</f>
        <v>16051224.2717273</v>
      </c>
      <c r="J33" s="154" t="n">
        <f aca="false">+J32*(1+$E$8)</f>
        <v>17834693.6352525</v>
      </c>
      <c r="K33" s="155" t="n">
        <f aca="false">+J33*$K$15</f>
        <v>19618162.9987778</v>
      </c>
      <c r="L33" s="156" t="n">
        <f aca="false">+J33*$L$15</f>
        <v>21401632.362303</v>
      </c>
    </row>
    <row r="34" customFormat="false" ht="15.75" hidden="false" customHeight="false" outlineLevel="0" collapsed="false">
      <c r="B34" s="102" t="n">
        <f aca="false">+D33+1</f>
        <v>903.7</v>
      </c>
      <c r="C34" s="158" t="s">
        <v>164</v>
      </c>
      <c r="D34" s="106" t="n">
        <f aca="false">+D33+$E$11</f>
        <v>951.35</v>
      </c>
      <c r="E34" s="157"/>
      <c r="F34" s="98" t="s">
        <v>193</v>
      </c>
      <c r="G34" s="103" t="n">
        <f aca="false">+G33+1</f>
        <v>19</v>
      </c>
      <c r="H34" s="102" t="n">
        <f aca="false">+J34*$H$15</f>
        <v>16682414.7179885</v>
      </c>
      <c r="I34" s="103" t="n">
        <f aca="false">+J34*$I$15</f>
        <v>18767716.5577371</v>
      </c>
      <c r="J34" s="104" t="n">
        <f aca="false">+J33*(1+$E$8)</f>
        <v>20853018.3974857</v>
      </c>
      <c r="K34" s="105" t="n">
        <f aca="false">+J34*$K$15</f>
        <v>22938320.2372342</v>
      </c>
      <c r="L34" s="106" t="n">
        <f aca="false">+J34*$L$15</f>
        <v>25023622.0769828</v>
      </c>
    </row>
    <row r="35" customFormat="false" ht="15.75" hidden="false" customHeight="false" outlineLevel="0" collapsed="false">
      <c r="B35" s="112" t="n">
        <f aca="false">+D34+1</f>
        <v>952.35</v>
      </c>
      <c r="C35" s="159" t="s">
        <v>164</v>
      </c>
      <c r="D35" s="106" t="n">
        <f aca="false">+D34+$E$11</f>
        <v>1000</v>
      </c>
      <c r="E35" s="110" t="s">
        <v>194</v>
      </c>
      <c r="F35" s="108" t="s">
        <v>195</v>
      </c>
      <c r="G35" s="113" t="n">
        <f aca="false">+G34+1</f>
        <v>20</v>
      </c>
      <c r="H35" s="112" t="n">
        <f aca="false">+J35*$H$15</f>
        <v>19505729.0101734</v>
      </c>
      <c r="I35" s="113" t="n">
        <f aca="false">+J35*$I$15</f>
        <v>21943945.1364451</v>
      </c>
      <c r="J35" s="114" t="n">
        <f aca="false">+J34*(1+$E$8)</f>
        <v>24382161.2627167</v>
      </c>
      <c r="K35" s="115" t="n">
        <f aca="false">+J35*$K$15</f>
        <v>26820377.3889884</v>
      </c>
      <c r="L35" s="116" t="n">
        <f aca="false">+J35*$L$15</f>
        <v>29258593.5152601</v>
      </c>
    </row>
    <row r="36" customFormat="false" ht="16.5" hidden="false" customHeight="false" outlineLevel="0" collapsed="false">
      <c r="B36" s="122" t="n">
        <f aca="false">+D35+1</f>
        <v>1001</v>
      </c>
      <c r="C36" s="160" t="s">
        <v>164</v>
      </c>
      <c r="D36" s="164" t="n">
        <f aca="false">+D35+$E$11</f>
        <v>1048.65</v>
      </c>
      <c r="E36" s="120"/>
      <c r="F36" s="118" t="s">
        <v>196</v>
      </c>
      <c r="G36" s="123" t="n">
        <f aca="false">+G35+1</f>
        <v>21</v>
      </c>
      <c r="H36" s="122" t="n">
        <f aca="false">+J36*$H$15</f>
        <v>22806858.038846</v>
      </c>
      <c r="I36" s="123" t="n">
        <f aca="false">+J36*$I$15</f>
        <v>25657715.2937018</v>
      </c>
      <c r="J36" s="124" t="n">
        <f aca="false">+J35*(1+$E$8)</f>
        <v>28508572.5485576</v>
      </c>
      <c r="K36" s="125" t="n">
        <f aca="false">+J36*$K$15</f>
        <v>31359429.8034133</v>
      </c>
      <c r="L36" s="126" t="n">
        <f aca="false">+J36*$L$15</f>
        <v>34210287.0582691</v>
      </c>
    </row>
    <row r="37" customFormat="false" ht="16.5" hidden="false" customHeight="false" outlineLevel="0" collapsed="false">
      <c r="B37" s="165" t="n">
        <f aca="false">+D36+1</f>
        <v>1049.65</v>
      </c>
      <c r="C37" s="166" t="s">
        <v>164</v>
      </c>
      <c r="D37" s="167" t="n">
        <f aca="false">+D36+$E$11</f>
        <v>1097.3</v>
      </c>
      <c r="E37" s="168" t="s">
        <v>197</v>
      </c>
      <c r="F37" s="169" t="s">
        <v>198</v>
      </c>
      <c r="G37" s="170" t="n">
        <f aca="false">+G36+1</f>
        <v>22</v>
      </c>
      <c r="H37" s="165" t="n">
        <f aca="false">+J37*$H$15</f>
        <v>26666666.6666386</v>
      </c>
      <c r="I37" s="170" t="n">
        <f aca="false">+J37*$I$15</f>
        <v>29999999.9999684</v>
      </c>
      <c r="J37" s="171" t="n">
        <f aca="false">+J36*(1+$E$8)</f>
        <v>33333333.3332982</v>
      </c>
      <c r="K37" s="172" t="n">
        <f aca="false">+J37*$K$15</f>
        <v>36666666.6666281</v>
      </c>
      <c r="L37" s="167" t="n">
        <f aca="false">+J37*$L$15</f>
        <v>39999999.9999579</v>
      </c>
    </row>
  </sheetData>
  <mergeCells count="11">
    <mergeCell ref="B4:D4"/>
    <mergeCell ref="B5:D5"/>
    <mergeCell ref="B6:D6"/>
    <mergeCell ref="B7:D7"/>
    <mergeCell ref="B8:D8"/>
    <mergeCell ref="B9:D9"/>
    <mergeCell ref="B10:D10"/>
    <mergeCell ref="B11:D11"/>
    <mergeCell ref="B14:D14"/>
    <mergeCell ref="E14:G14"/>
    <mergeCell ref="J14:J1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B1:L35"/>
  <sheetViews>
    <sheetView windowProtection="false" showFormulas="false" showGridLines="true" showRowColHeaders="true" showZeros="true" rightToLeft="false" tabSelected="false" showOutlineSymbols="true" defaultGridColor="true" view="normal" topLeftCell="G11" colorId="64" zoomScale="100" zoomScaleNormal="100" zoomScalePageLayoutView="100" workbookViewId="0">
      <selection pane="topLeft" activeCell="M13" activeCellId="0" sqref="M13"/>
    </sheetView>
  </sheetViews>
  <sheetFormatPr defaultRowHeight="15.75"/>
  <cols>
    <col collapsed="false" hidden="false" max="1" min="1" style="72" width="9.04591836734694"/>
    <col collapsed="false" hidden="false" max="2" min="2" style="72" width="7.56122448979592"/>
    <col collapsed="false" hidden="false" max="3" min="3" style="72" width="2.42857142857143"/>
    <col collapsed="false" hidden="false" max="4" min="4" style="72" width="11.4744897959184"/>
    <col collapsed="false" hidden="false" max="5" min="5" style="72" width="18.2244897959184"/>
    <col collapsed="false" hidden="false" max="6" min="6" style="72" width="27.6734693877551"/>
    <col collapsed="false" hidden="false" max="7" min="7" style="73" width="22.2755102040816"/>
    <col collapsed="false" hidden="false" max="11" min="8" style="72" width="14.0408163265306"/>
    <col collapsed="false" hidden="false" max="12" min="12" style="72" width="12.5561224489796"/>
    <col collapsed="false" hidden="false" max="1025" min="13" style="72" width="9.04591836734694"/>
  </cols>
  <sheetData>
    <row r="1" customFormat="false" ht="15.75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</row>
    <row r="2" customFormat="false" ht="23.25" hidden="false" customHeight="false" outlineLevel="0" collapsed="false">
      <c r="B2" s="43" t="s">
        <v>199</v>
      </c>
      <c r="C2" s="0"/>
      <c r="D2" s="0"/>
      <c r="E2" s="0"/>
      <c r="F2" s="0"/>
      <c r="G2" s="0"/>
      <c r="H2" s="0"/>
      <c r="I2" s="0"/>
      <c r="J2" s="0"/>
      <c r="K2" s="0"/>
      <c r="L2" s="0"/>
    </row>
    <row r="3" customFormat="false" ht="15.75" hidden="false" customHeight="false" outlineLevel="0" collapsed="false">
      <c r="B3" s="0"/>
      <c r="C3" s="0"/>
      <c r="D3" s="0"/>
      <c r="E3" s="0"/>
      <c r="F3" s="0"/>
      <c r="G3" s="0"/>
      <c r="H3" s="0"/>
      <c r="I3" s="0"/>
      <c r="J3" s="0"/>
      <c r="K3" s="0"/>
      <c r="L3" s="0"/>
    </row>
    <row r="4" s="72" customFormat="true" ht="15.75" hidden="false" customHeight="false" outlineLevel="0" collapsed="false">
      <c r="B4" s="74" t="s">
        <v>149</v>
      </c>
      <c r="C4" s="74"/>
      <c r="D4" s="74"/>
      <c r="E4" s="49" t="n">
        <v>1500000</v>
      </c>
      <c r="F4" s="50" t="s">
        <v>150</v>
      </c>
      <c r="H4" s="0"/>
      <c r="I4" s="0"/>
      <c r="J4" s="0"/>
      <c r="K4" s="0"/>
      <c r="L4" s="0"/>
    </row>
    <row r="5" s="72" customFormat="true" ht="15.75" hidden="false" customHeight="false" outlineLevel="0" collapsed="false">
      <c r="B5" s="75" t="s">
        <v>143</v>
      </c>
      <c r="C5" s="75"/>
      <c r="D5" s="75"/>
      <c r="E5" s="76" t="n">
        <f aca="false">+H16</f>
        <v>1200000</v>
      </c>
      <c r="F5" s="77"/>
      <c r="H5" s="0"/>
      <c r="I5" s="0"/>
      <c r="J5" s="0"/>
      <c r="K5" s="0"/>
      <c r="L5" s="0"/>
    </row>
    <row r="6" s="72" customFormat="true" ht="15.75" hidden="false" customHeight="false" outlineLevel="0" collapsed="false">
      <c r="B6" s="75" t="s">
        <v>145</v>
      </c>
      <c r="C6" s="75"/>
      <c r="D6" s="75"/>
      <c r="E6" s="76" t="n">
        <f aca="false">+L35</f>
        <v>11008636.2807146</v>
      </c>
      <c r="F6" s="77"/>
      <c r="H6" s="0"/>
      <c r="I6" s="0"/>
      <c r="J6" s="0"/>
      <c r="K6" s="0"/>
      <c r="L6" s="0"/>
    </row>
    <row r="7" s="72" customFormat="true" ht="15.75" hidden="false" customHeight="false" outlineLevel="0" collapsed="false">
      <c r="B7" s="74" t="s">
        <v>151</v>
      </c>
      <c r="C7" s="74"/>
      <c r="D7" s="74"/>
      <c r="E7" s="49" t="n">
        <v>20</v>
      </c>
      <c r="F7" s="50" t="s">
        <v>144</v>
      </c>
      <c r="H7" s="0"/>
      <c r="I7" s="0"/>
      <c r="J7" s="0"/>
      <c r="K7" s="0"/>
      <c r="L7" s="0"/>
    </row>
    <row r="8" s="72" customFormat="true" ht="15.75" hidden="false" customHeight="false" outlineLevel="0" collapsed="false">
      <c r="B8" s="74" t="s">
        <v>152</v>
      </c>
      <c r="C8" s="74"/>
      <c r="D8" s="74"/>
      <c r="E8" s="78" t="n">
        <v>0.1</v>
      </c>
      <c r="F8" s="50" t="s">
        <v>150</v>
      </c>
      <c r="H8" s="0"/>
      <c r="I8" s="0"/>
      <c r="J8" s="0"/>
      <c r="K8" s="0"/>
      <c r="L8" s="0"/>
    </row>
    <row r="9" s="72" customFormat="true" ht="15.75" hidden="false" customHeight="false" outlineLevel="0" collapsed="false">
      <c r="B9" s="74" t="s">
        <v>153</v>
      </c>
      <c r="C9" s="74"/>
      <c r="D9" s="74"/>
      <c r="E9" s="49" t="n">
        <v>90</v>
      </c>
      <c r="F9" s="50" t="s">
        <v>144</v>
      </c>
      <c r="H9" s="0"/>
      <c r="I9" s="0"/>
      <c r="J9" s="0"/>
      <c r="K9" s="0"/>
      <c r="L9" s="0"/>
    </row>
    <row r="10" s="72" customFormat="true" ht="15.75" hidden="false" customHeight="false" outlineLevel="0" collapsed="false">
      <c r="B10" s="74" t="s">
        <v>154</v>
      </c>
      <c r="C10" s="74"/>
      <c r="D10" s="74"/>
      <c r="E10" s="49" t="n">
        <v>800</v>
      </c>
      <c r="F10" s="50" t="s">
        <v>144</v>
      </c>
      <c r="H10" s="0"/>
      <c r="I10" s="0"/>
      <c r="J10" s="0"/>
      <c r="K10" s="0"/>
      <c r="L10" s="0"/>
    </row>
    <row r="11" s="72" customFormat="true" ht="15.75" hidden="false" customHeight="false" outlineLevel="0" collapsed="false">
      <c r="B11" s="75" t="s">
        <v>155</v>
      </c>
      <c r="C11" s="75"/>
      <c r="D11" s="75"/>
      <c r="E11" s="173" t="n">
        <v>40</v>
      </c>
      <c r="F11" s="77"/>
      <c r="H11" s="0"/>
      <c r="I11" s="0"/>
      <c r="J11" s="0"/>
      <c r="K11" s="0"/>
      <c r="L11" s="0"/>
    </row>
    <row r="12" customFormat="false" ht="15.75" hidden="false" customHeight="false" outlineLevel="0" collapsed="false"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</row>
    <row r="13" customFormat="false" ht="16.5" hidden="false" customHeight="false" outlineLevel="0" collapsed="false">
      <c r="B13" s="174" t="s">
        <v>200</v>
      </c>
      <c r="C13" s="174"/>
      <c r="D13" s="174"/>
      <c r="E13" s="0"/>
      <c r="F13" s="0"/>
      <c r="G13" s="0"/>
      <c r="H13" s="0"/>
      <c r="I13" s="0"/>
      <c r="J13" s="0"/>
      <c r="K13" s="0"/>
      <c r="L13" s="0"/>
    </row>
    <row r="14" customFormat="false" ht="12.75" hidden="false" customHeight="true" outlineLevel="0" collapsed="false">
      <c r="B14" s="80" t="s">
        <v>156</v>
      </c>
      <c r="C14" s="80"/>
      <c r="D14" s="80"/>
      <c r="E14" s="81" t="s">
        <v>157</v>
      </c>
      <c r="F14" s="81"/>
      <c r="G14" s="81"/>
      <c r="H14" s="82" t="s">
        <v>158</v>
      </c>
      <c r="I14" s="83" t="s">
        <v>159</v>
      </c>
      <c r="J14" s="84" t="s">
        <v>160</v>
      </c>
      <c r="K14" s="85" t="s">
        <v>161</v>
      </c>
      <c r="L14" s="86" t="s">
        <v>162</v>
      </c>
    </row>
    <row r="15" customFormat="false" ht="16.5" hidden="false" customHeight="false" outlineLevel="0" collapsed="false">
      <c r="B15" s="87" t="s">
        <v>163</v>
      </c>
      <c r="C15" s="88" t="s">
        <v>164</v>
      </c>
      <c r="D15" s="89" t="s">
        <v>165</v>
      </c>
      <c r="E15" s="90" t="s">
        <v>166</v>
      </c>
      <c r="F15" s="91" t="s">
        <v>201</v>
      </c>
      <c r="G15" s="92" t="s">
        <v>202</v>
      </c>
      <c r="H15" s="93" t="n">
        <v>0.8</v>
      </c>
      <c r="I15" s="94" t="n">
        <v>0.9</v>
      </c>
      <c r="J15" s="84"/>
      <c r="K15" s="95" t="n">
        <v>1.1</v>
      </c>
      <c r="L15" s="96" t="n">
        <v>1.2</v>
      </c>
    </row>
    <row r="16" customFormat="false" ht="15.75" hidden="false" customHeight="false" outlineLevel="0" collapsed="false">
      <c r="B16" s="97" t="n">
        <f aca="false">+E9</f>
        <v>90</v>
      </c>
      <c r="C16" s="98" t="s">
        <v>164</v>
      </c>
      <c r="D16" s="99" t="n">
        <f aca="false">+B16+$E$11</f>
        <v>130</v>
      </c>
      <c r="E16" s="100"/>
      <c r="F16" s="98" t="s">
        <v>169</v>
      </c>
      <c r="G16" s="101" t="n">
        <v>1</v>
      </c>
      <c r="H16" s="102" t="n">
        <f aca="false">+J16*$H$15</f>
        <v>1200000</v>
      </c>
      <c r="I16" s="103" t="n">
        <f aca="false">+J16*$I$15</f>
        <v>1350000</v>
      </c>
      <c r="J16" s="104" t="n">
        <f aca="false">+E4</f>
        <v>1500000</v>
      </c>
      <c r="K16" s="105" t="n">
        <f aca="false">+J16*$K$15</f>
        <v>1650000</v>
      </c>
      <c r="L16" s="106" t="n">
        <f aca="false">+J16*$L$15</f>
        <v>1800000</v>
      </c>
    </row>
    <row r="17" customFormat="false" ht="15.75" hidden="false" customHeight="false" outlineLevel="0" collapsed="false">
      <c r="B17" s="107" t="n">
        <f aca="false">+D16+1</f>
        <v>131</v>
      </c>
      <c r="C17" s="108" t="s">
        <v>164</v>
      </c>
      <c r="D17" s="109" t="n">
        <f aca="false">+D16+$E$11</f>
        <v>170</v>
      </c>
      <c r="E17" s="110" t="s">
        <v>170</v>
      </c>
      <c r="F17" s="108" t="s">
        <v>171</v>
      </c>
      <c r="G17" s="111" t="n">
        <f aca="false">+G16+1</f>
        <v>2</v>
      </c>
      <c r="H17" s="112" t="n">
        <f aca="false">+J17*$H$15</f>
        <v>1320000</v>
      </c>
      <c r="I17" s="113" t="n">
        <f aca="false">+J17*$I$15</f>
        <v>1485000</v>
      </c>
      <c r="J17" s="114" t="n">
        <f aca="false">+J16*(1+$E$8)</f>
        <v>1650000</v>
      </c>
      <c r="K17" s="115" t="n">
        <f aca="false">+J17*$K$15</f>
        <v>1815000</v>
      </c>
      <c r="L17" s="116" t="n">
        <f aca="false">+J17*$L$15</f>
        <v>1980000</v>
      </c>
    </row>
    <row r="18" customFormat="false" ht="16.5" hidden="false" customHeight="false" outlineLevel="0" collapsed="false">
      <c r="B18" s="117" t="n">
        <f aca="false">+D17+1</f>
        <v>171</v>
      </c>
      <c r="C18" s="118" t="s">
        <v>164</v>
      </c>
      <c r="D18" s="119" t="n">
        <f aca="false">+D17+$E$11</f>
        <v>210</v>
      </c>
      <c r="E18" s="120"/>
      <c r="F18" s="118" t="s">
        <v>172</v>
      </c>
      <c r="G18" s="121" t="n">
        <f aca="false">+G17+1</f>
        <v>3</v>
      </c>
      <c r="H18" s="122" t="n">
        <f aca="false">+J18*$H$15</f>
        <v>1452000</v>
      </c>
      <c r="I18" s="123" t="n">
        <f aca="false">+J18*$I$15</f>
        <v>1633500</v>
      </c>
      <c r="J18" s="124" t="n">
        <f aca="false">+J17*(1+$E$8)</f>
        <v>1815000</v>
      </c>
      <c r="K18" s="125" t="n">
        <f aca="false">+J18*$K$15</f>
        <v>1996500</v>
      </c>
      <c r="L18" s="126" t="n">
        <f aca="false">+J18*$L$15</f>
        <v>2178000</v>
      </c>
    </row>
    <row r="19" customFormat="false" ht="15.75" hidden="false" customHeight="false" outlineLevel="0" collapsed="false">
      <c r="B19" s="127" t="n">
        <f aca="false">+D18+1</f>
        <v>211</v>
      </c>
      <c r="C19" s="128" t="s">
        <v>164</v>
      </c>
      <c r="D19" s="129" t="n">
        <f aca="false">+D18+$E$11</f>
        <v>250</v>
      </c>
      <c r="E19" s="130"/>
      <c r="F19" s="128" t="s">
        <v>173</v>
      </c>
      <c r="G19" s="131" t="n">
        <f aca="false">+G18+1</f>
        <v>4</v>
      </c>
      <c r="H19" s="132" t="n">
        <f aca="false">+J19*$H$15</f>
        <v>1597200</v>
      </c>
      <c r="I19" s="133" t="n">
        <f aca="false">+J19*$I$15</f>
        <v>1796850</v>
      </c>
      <c r="J19" s="134" t="n">
        <f aca="false">+J18*(1+$E$8)</f>
        <v>1996500</v>
      </c>
      <c r="K19" s="135" t="n">
        <f aca="false">+J19*$K$15</f>
        <v>2196150</v>
      </c>
      <c r="L19" s="136" t="n">
        <f aca="false">+J19*$L$15</f>
        <v>2395800</v>
      </c>
    </row>
    <row r="20" customFormat="false" ht="15.75" hidden="false" customHeight="false" outlineLevel="0" collapsed="false">
      <c r="B20" s="137" t="n">
        <f aca="false">+D19+1</f>
        <v>251</v>
      </c>
      <c r="C20" s="138" t="s">
        <v>164</v>
      </c>
      <c r="D20" s="139" t="n">
        <f aca="false">+D19+$E$11</f>
        <v>290</v>
      </c>
      <c r="E20" s="140" t="s">
        <v>174</v>
      </c>
      <c r="F20" s="138" t="s">
        <v>175</v>
      </c>
      <c r="G20" s="141" t="n">
        <f aca="false">+G19+1</f>
        <v>5</v>
      </c>
      <c r="H20" s="142" t="n">
        <f aca="false">+J20*$H$15</f>
        <v>1756920</v>
      </c>
      <c r="I20" s="143" t="n">
        <f aca="false">+J20*$I$15</f>
        <v>1976535</v>
      </c>
      <c r="J20" s="144" t="n">
        <f aca="false">+J19*(1+$E$8)</f>
        <v>2196150</v>
      </c>
      <c r="K20" s="145" t="n">
        <f aca="false">+J20*$K$15</f>
        <v>2415765</v>
      </c>
      <c r="L20" s="146" t="n">
        <f aca="false">+J20*$L$15</f>
        <v>2635380</v>
      </c>
    </row>
    <row r="21" customFormat="false" ht="16.5" hidden="false" customHeight="false" outlineLevel="0" collapsed="false">
      <c r="B21" s="147" t="n">
        <f aca="false">+D20+1</f>
        <v>291</v>
      </c>
      <c r="C21" s="148" t="s">
        <v>164</v>
      </c>
      <c r="D21" s="149" t="n">
        <f aca="false">+D20+$E$11</f>
        <v>330</v>
      </c>
      <c r="E21" s="150"/>
      <c r="F21" s="148" t="s">
        <v>176</v>
      </c>
      <c r="G21" s="151" t="n">
        <f aca="false">+G20+1</f>
        <v>6</v>
      </c>
      <c r="H21" s="152" t="n">
        <f aca="false">+J21*$H$15</f>
        <v>1932612</v>
      </c>
      <c r="I21" s="153" t="n">
        <f aca="false">+J21*$I$15</f>
        <v>2174188.5</v>
      </c>
      <c r="J21" s="154" t="n">
        <f aca="false">+J20*(1+$E$8)</f>
        <v>2415765</v>
      </c>
      <c r="K21" s="155" t="n">
        <f aca="false">+J21*$K$15</f>
        <v>2657341.5</v>
      </c>
      <c r="L21" s="156" t="n">
        <f aca="false">+J21*$L$15</f>
        <v>2898918</v>
      </c>
    </row>
    <row r="22" customFormat="false" ht="15.75" hidden="false" customHeight="false" outlineLevel="0" collapsed="false">
      <c r="B22" s="97" t="n">
        <f aca="false">+D21+1</f>
        <v>331</v>
      </c>
      <c r="C22" s="98" t="s">
        <v>164</v>
      </c>
      <c r="D22" s="99" t="n">
        <f aca="false">+D21+$E$11</f>
        <v>370</v>
      </c>
      <c r="E22" s="157"/>
      <c r="F22" s="98" t="s">
        <v>177</v>
      </c>
      <c r="G22" s="101" t="n">
        <f aca="false">+G21+1</f>
        <v>7</v>
      </c>
      <c r="H22" s="102" t="n">
        <f aca="false">+J22*$H$15</f>
        <v>2125873.2</v>
      </c>
      <c r="I22" s="103" t="n">
        <f aca="false">+J22*$I$15</f>
        <v>2391607.35</v>
      </c>
      <c r="J22" s="104" t="n">
        <f aca="false">+J21*(1+$E$8)</f>
        <v>2657341.5</v>
      </c>
      <c r="K22" s="105" t="n">
        <f aca="false">+J22*$K$15</f>
        <v>2923075.65</v>
      </c>
      <c r="L22" s="106" t="n">
        <f aca="false">+J22*$L$15</f>
        <v>3188809.8</v>
      </c>
    </row>
    <row r="23" customFormat="false" ht="15.75" hidden="false" customHeight="false" outlineLevel="0" collapsed="false">
      <c r="B23" s="107" t="n">
        <f aca="false">+D22+1</f>
        <v>371</v>
      </c>
      <c r="C23" s="108" t="s">
        <v>164</v>
      </c>
      <c r="D23" s="109" t="n">
        <f aca="false">+D22+$E$11</f>
        <v>410</v>
      </c>
      <c r="E23" s="110" t="s">
        <v>178</v>
      </c>
      <c r="F23" s="108" t="s">
        <v>179</v>
      </c>
      <c r="G23" s="111" t="n">
        <f aca="false">+G22+1</f>
        <v>8</v>
      </c>
      <c r="H23" s="112" t="n">
        <f aca="false">+J23*$H$15</f>
        <v>2338460.52</v>
      </c>
      <c r="I23" s="113" t="n">
        <f aca="false">+J23*$I$15</f>
        <v>2630768.085</v>
      </c>
      <c r="J23" s="114" t="n">
        <f aca="false">+J22*(1+$E$8)</f>
        <v>2923075.65</v>
      </c>
      <c r="K23" s="115" t="n">
        <f aca="false">+J23*$K$15</f>
        <v>3215383.215</v>
      </c>
      <c r="L23" s="116" t="n">
        <f aca="false">+J23*$L$15</f>
        <v>3507690.78</v>
      </c>
    </row>
    <row r="24" customFormat="false" ht="16.5" hidden="false" customHeight="false" outlineLevel="0" collapsed="false">
      <c r="B24" s="117" t="n">
        <f aca="false">+D23+1</f>
        <v>411</v>
      </c>
      <c r="C24" s="118" t="s">
        <v>164</v>
      </c>
      <c r="D24" s="119" t="n">
        <f aca="false">+D23+$E$11</f>
        <v>450</v>
      </c>
      <c r="E24" s="120"/>
      <c r="F24" s="118" t="s">
        <v>180</v>
      </c>
      <c r="G24" s="121" t="n">
        <f aca="false">+G23+1</f>
        <v>9</v>
      </c>
      <c r="H24" s="122" t="n">
        <f aca="false">+J24*$H$15</f>
        <v>2572306.572</v>
      </c>
      <c r="I24" s="123" t="n">
        <f aca="false">+J24*$I$15</f>
        <v>2893844.8935</v>
      </c>
      <c r="J24" s="124" t="n">
        <f aca="false">+J23*(1+$E$8)</f>
        <v>3215383.215</v>
      </c>
      <c r="K24" s="125" t="n">
        <f aca="false">+J24*$K$15</f>
        <v>3536921.5365</v>
      </c>
      <c r="L24" s="126" t="n">
        <f aca="false">+J24*$L$15</f>
        <v>3858459.858</v>
      </c>
    </row>
    <row r="25" customFormat="false" ht="15.75" hidden="false" customHeight="false" outlineLevel="0" collapsed="false">
      <c r="B25" s="127" t="n">
        <f aca="false">+D24+1</f>
        <v>451</v>
      </c>
      <c r="C25" s="128" t="s">
        <v>164</v>
      </c>
      <c r="D25" s="129" t="n">
        <f aca="false">+D24+$E$11</f>
        <v>490</v>
      </c>
      <c r="E25" s="130"/>
      <c r="F25" s="128" t="s">
        <v>181</v>
      </c>
      <c r="G25" s="131" t="n">
        <f aca="false">+G24+1</f>
        <v>10</v>
      </c>
      <c r="H25" s="132" t="n">
        <f aca="false">+J25*$H$15</f>
        <v>2829537.2292</v>
      </c>
      <c r="I25" s="133" t="n">
        <f aca="false">+J25*$I$15</f>
        <v>3183229.38285</v>
      </c>
      <c r="J25" s="134" t="n">
        <f aca="false">+J24*(1+$E$8)</f>
        <v>3536921.5365</v>
      </c>
      <c r="K25" s="135" t="n">
        <f aca="false">+J25*$K$15</f>
        <v>3890613.69015</v>
      </c>
      <c r="L25" s="136" t="n">
        <f aca="false">+J25*$L$15</f>
        <v>4244305.8438</v>
      </c>
    </row>
    <row r="26" customFormat="false" ht="15.75" hidden="false" customHeight="false" outlineLevel="0" collapsed="false">
      <c r="B26" s="137" t="n">
        <f aca="false">+D25+1</f>
        <v>491</v>
      </c>
      <c r="C26" s="138" t="s">
        <v>164</v>
      </c>
      <c r="D26" s="139" t="n">
        <f aca="false">+D25+$E$11</f>
        <v>530</v>
      </c>
      <c r="E26" s="140" t="s">
        <v>182</v>
      </c>
      <c r="F26" s="138" t="s">
        <v>183</v>
      </c>
      <c r="G26" s="141" t="n">
        <f aca="false">+G25+1</f>
        <v>11</v>
      </c>
      <c r="H26" s="142" t="n">
        <f aca="false">+J26*$H$15</f>
        <v>3112490.95212</v>
      </c>
      <c r="I26" s="143" t="n">
        <f aca="false">+J26*$I$15</f>
        <v>3501552.321135</v>
      </c>
      <c r="J26" s="144" t="n">
        <f aca="false">+J25*(1+$E$8)</f>
        <v>3890613.69015</v>
      </c>
      <c r="K26" s="145" t="n">
        <f aca="false">+J26*$K$15</f>
        <v>4279675.059165</v>
      </c>
      <c r="L26" s="146" t="n">
        <f aca="false">+J26*$L$15</f>
        <v>4668736.42818</v>
      </c>
    </row>
    <row r="27" customFormat="false" ht="16.5" hidden="false" customHeight="false" outlineLevel="0" collapsed="false">
      <c r="B27" s="147" t="n">
        <f aca="false">+D26+1</f>
        <v>531</v>
      </c>
      <c r="C27" s="148" t="s">
        <v>164</v>
      </c>
      <c r="D27" s="149" t="n">
        <f aca="false">+D26+$E$11</f>
        <v>570</v>
      </c>
      <c r="E27" s="150"/>
      <c r="F27" s="148" t="s">
        <v>184</v>
      </c>
      <c r="G27" s="151" t="n">
        <f aca="false">+G26+1</f>
        <v>12</v>
      </c>
      <c r="H27" s="152" t="n">
        <f aca="false">+J27*$H$15</f>
        <v>3423740.047332</v>
      </c>
      <c r="I27" s="153" t="n">
        <f aca="false">+J27*$I$15</f>
        <v>3851707.5532485</v>
      </c>
      <c r="J27" s="154" t="n">
        <f aca="false">+J26*(1+$E$8)</f>
        <v>4279675.059165</v>
      </c>
      <c r="K27" s="155" t="n">
        <f aca="false">+J27*$K$15</f>
        <v>4707642.56508151</v>
      </c>
      <c r="L27" s="156" t="n">
        <f aca="false">+J27*$L$15</f>
        <v>5135610.07099801</v>
      </c>
    </row>
    <row r="28" customFormat="false" ht="15.75" hidden="false" customHeight="false" outlineLevel="0" collapsed="false">
      <c r="B28" s="102" t="n">
        <f aca="false">+D27+1</f>
        <v>571</v>
      </c>
      <c r="C28" s="158" t="s">
        <v>164</v>
      </c>
      <c r="D28" s="106" t="n">
        <f aca="false">+D27+$E$11</f>
        <v>610</v>
      </c>
      <c r="E28" s="157"/>
      <c r="F28" s="98" t="s">
        <v>185</v>
      </c>
      <c r="G28" s="103" t="n">
        <f aca="false">+G27+1</f>
        <v>13</v>
      </c>
      <c r="H28" s="102" t="n">
        <f aca="false">+J28*$H$15</f>
        <v>3766114.0520652</v>
      </c>
      <c r="I28" s="103" t="n">
        <f aca="false">+J28*$I$15</f>
        <v>4236878.30857336</v>
      </c>
      <c r="J28" s="104" t="n">
        <f aca="false">+J27*(1+$E$8)</f>
        <v>4707642.56508151</v>
      </c>
      <c r="K28" s="105" t="n">
        <f aca="false">+J28*$K$15</f>
        <v>5178406.82158966</v>
      </c>
      <c r="L28" s="106" t="n">
        <f aca="false">+J28*$L$15</f>
        <v>5649171.07809781</v>
      </c>
    </row>
    <row r="29" customFormat="false" ht="15.75" hidden="false" customHeight="false" outlineLevel="0" collapsed="false">
      <c r="B29" s="112" t="n">
        <f aca="false">+D28+1</f>
        <v>611</v>
      </c>
      <c r="C29" s="159" t="s">
        <v>164</v>
      </c>
      <c r="D29" s="116" t="n">
        <f aca="false">+D28+$E$11</f>
        <v>650</v>
      </c>
      <c r="E29" s="110" t="s">
        <v>186</v>
      </c>
      <c r="F29" s="108" t="s">
        <v>187</v>
      </c>
      <c r="G29" s="113" t="n">
        <f aca="false">+G28+1</f>
        <v>14</v>
      </c>
      <c r="H29" s="112" t="n">
        <f aca="false">+J29*$H$15</f>
        <v>4142725.45727173</v>
      </c>
      <c r="I29" s="113" t="n">
        <f aca="false">+J29*$I$15</f>
        <v>4660566.13943069</v>
      </c>
      <c r="J29" s="114" t="n">
        <f aca="false">+J28*(1+$E$8)</f>
        <v>5178406.82158966</v>
      </c>
      <c r="K29" s="115" t="n">
        <f aca="false">+J29*$K$15</f>
        <v>5696247.50374862</v>
      </c>
      <c r="L29" s="116" t="n">
        <f aca="false">+J29*$L$15</f>
        <v>6214088.18590759</v>
      </c>
    </row>
    <row r="30" customFormat="false" ht="16.5" hidden="false" customHeight="false" outlineLevel="0" collapsed="false">
      <c r="B30" s="122" t="n">
        <f aca="false">+D29+1</f>
        <v>651</v>
      </c>
      <c r="C30" s="160" t="s">
        <v>164</v>
      </c>
      <c r="D30" s="126" t="n">
        <f aca="false">+D29+$E$11</f>
        <v>690</v>
      </c>
      <c r="E30" s="120"/>
      <c r="F30" s="118" t="s">
        <v>188</v>
      </c>
      <c r="G30" s="123" t="n">
        <f aca="false">+G29+1</f>
        <v>15</v>
      </c>
      <c r="H30" s="122" t="n">
        <f aca="false">+J30*$H$15</f>
        <v>4556998.0029989</v>
      </c>
      <c r="I30" s="123" t="n">
        <f aca="false">+J30*$I$15</f>
        <v>5126622.75337376</v>
      </c>
      <c r="J30" s="124" t="n">
        <f aca="false">+J29*(1+$E$8)</f>
        <v>5696247.50374862</v>
      </c>
      <c r="K30" s="125" t="n">
        <f aca="false">+J30*$K$15</f>
        <v>6265872.25412349</v>
      </c>
      <c r="L30" s="126" t="n">
        <f aca="false">+J30*$L$15</f>
        <v>6835497.00449835</v>
      </c>
    </row>
    <row r="31" customFormat="false" ht="15.75" hidden="false" customHeight="false" outlineLevel="0" collapsed="false">
      <c r="B31" s="132" t="n">
        <f aca="false">+D30+1</f>
        <v>691</v>
      </c>
      <c r="C31" s="161" t="s">
        <v>164</v>
      </c>
      <c r="D31" s="136" t="n">
        <f aca="false">+D30+$E$11</f>
        <v>730</v>
      </c>
      <c r="E31" s="130"/>
      <c r="F31" s="128" t="s">
        <v>189</v>
      </c>
      <c r="G31" s="133" t="n">
        <f aca="false">+G30+1</f>
        <v>16</v>
      </c>
      <c r="H31" s="132" t="n">
        <f aca="false">+J31*$H$15</f>
        <v>5012697.80329879</v>
      </c>
      <c r="I31" s="133" t="n">
        <f aca="false">+J31*$I$15</f>
        <v>5639285.02871114</v>
      </c>
      <c r="J31" s="134" t="n">
        <f aca="false">+J30*(1+$E$8)</f>
        <v>6265872.25412349</v>
      </c>
      <c r="K31" s="135" t="n">
        <f aca="false">+J31*$K$15</f>
        <v>6892459.47953583</v>
      </c>
      <c r="L31" s="136" t="n">
        <f aca="false">+J31*$L$15</f>
        <v>7519046.70494818</v>
      </c>
    </row>
    <row r="32" customFormat="false" ht="15.75" hidden="false" customHeight="false" outlineLevel="0" collapsed="false">
      <c r="B32" s="142" t="n">
        <f aca="false">+D31+1</f>
        <v>731</v>
      </c>
      <c r="C32" s="162" t="s">
        <v>164</v>
      </c>
      <c r="D32" s="146" t="n">
        <f aca="false">+D31+$E$11</f>
        <v>770</v>
      </c>
      <c r="E32" s="140" t="s">
        <v>190</v>
      </c>
      <c r="F32" s="138" t="s">
        <v>191</v>
      </c>
      <c r="G32" s="143" t="n">
        <f aca="false">+G31+1</f>
        <v>17</v>
      </c>
      <c r="H32" s="142" t="n">
        <f aca="false">+J32*$H$15</f>
        <v>5513967.58362867</v>
      </c>
      <c r="I32" s="143" t="n">
        <f aca="false">+J32*$I$15</f>
        <v>6203213.53158225</v>
      </c>
      <c r="J32" s="144" t="n">
        <f aca="false">+J31*(1+$E$8)</f>
        <v>6892459.47953583</v>
      </c>
      <c r="K32" s="145" t="n">
        <f aca="false">+J32*$K$15</f>
        <v>7581705.42748942</v>
      </c>
      <c r="L32" s="146" t="n">
        <f aca="false">+J32*$L$15</f>
        <v>8270951.375443</v>
      </c>
    </row>
    <row r="33" customFormat="false" ht="16.5" hidden="false" customHeight="false" outlineLevel="0" collapsed="false">
      <c r="B33" s="152" t="n">
        <f aca="false">+D32+1</f>
        <v>771</v>
      </c>
      <c r="C33" s="163" t="s">
        <v>164</v>
      </c>
      <c r="D33" s="156" t="n">
        <f aca="false">+D32+$E$11</f>
        <v>810</v>
      </c>
      <c r="E33" s="150"/>
      <c r="F33" s="148" t="s">
        <v>192</v>
      </c>
      <c r="G33" s="153" t="n">
        <f aca="false">+G32+1</f>
        <v>18</v>
      </c>
      <c r="H33" s="152" t="n">
        <f aca="false">+J33*$H$15</f>
        <v>6065364.34199153</v>
      </c>
      <c r="I33" s="153" t="n">
        <f aca="false">+J33*$I$15</f>
        <v>6823534.88474048</v>
      </c>
      <c r="J33" s="154" t="n">
        <f aca="false">+J32*(1+$E$8)</f>
        <v>7581705.42748942</v>
      </c>
      <c r="K33" s="155" t="n">
        <f aca="false">+J33*$K$15</f>
        <v>8339875.97023836</v>
      </c>
      <c r="L33" s="156" t="n">
        <f aca="false">+J33*$L$15</f>
        <v>9098046.5129873</v>
      </c>
    </row>
    <row r="34" customFormat="false" ht="15.75" hidden="false" customHeight="false" outlineLevel="0" collapsed="false">
      <c r="B34" s="102" t="n">
        <f aca="false">+D33+1</f>
        <v>811</v>
      </c>
      <c r="C34" s="158" t="s">
        <v>164</v>
      </c>
      <c r="D34" s="106" t="n">
        <f aca="false">+D33+$E$11</f>
        <v>850</v>
      </c>
      <c r="E34" s="157"/>
      <c r="F34" s="98" t="s">
        <v>193</v>
      </c>
      <c r="G34" s="103" t="n">
        <f aca="false">+G33+1</f>
        <v>19</v>
      </c>
      <c r="H34" s="102" t="n">
        <f aca="false">+J34*$H$15</f>
        <v>6671900.77619069</v>
      </c>
      <c r="I34" s="103" t="n">
        <f aca="false">+J34*$I$15</f>
        <v>7505888.37321452</v>
      </c>
      <c r="J34" s="104" t="n">
        <f aca="false">+J33*(1+$E$8)</f>
        <v>8339875.97023836</v>
      </c>
      <c r="K34" s="105" t="n">
        <f aca="false">+J34*$K$15</f>
        <v>9173863.5672622</v>
      </c>
      <c r="L34" s="106" t="n">
        <f aca="false">+J34*$L$15</f>
        <v>10007851.164286</v>
      </c>
    </row>
    <row r="35" customFormat="false" ht="15.75" hidden="false" customHeight="false" outlineLevel="0" collapsed="false">
      <c r="B35" s="112" t="n">
        <f aca="false">+D34+1</f>
        <v>851</v>
      </c>
      <c r="C35" s="159" t="s">
        <v>164</v>
      </c>
      <c r="D35" s="106" t="n">
        <f aca="false">+D34+$E$11</f>
        <v>890</v>
      </c>
      <c r="E35" s="110" t="s">
        <v>197</v>
      </c>
      <c r="F35" s="108" t="s">
        <v>195</v>
      </c>
      <c r="G35" s="113" t="n">
        <f aca="false">+G34+1</f>
        <v>20</v>
      </c>
      <c r="H35" s="112" t="n">
        <f aca="false">+J35*$H$15</f>
        <v>7339090.85380976</v>
      </c>
      <c r="I35" s="113" t="n">
        <f aca="false">+J35*$I$15</f>
        <v>8256477.21053598</v>
      </c>
      <c r="J35" s="114" t="n">
        <f aca="false">+J34*(1+$E$8)</f>
        <v>9173863.5672622</v>
      </c>
      <c r="K35" s="115" t="n">
        <f aca="false">+J35*$K$15</f>
        <v>10091249.9239884</v>
      </c>
      <c r="L35" s="116" t="n">
        <f aca="false">+J35*$L$15</f>
        <v>11008636.2807146</v>
      </c>
    </row>
  </sheetData>
  <mergeCells count="12"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E14:G14"/>
    <mergeCell ref="J14:J15"/>
  </mergeCells>
  <printOptions headings="false" gridLines="false" gridLinesSet="true" horizontalCentered="false" verticalCentered="false"/>
  <pageMargins left="0.75" right="0.75" top="0.490277777777778" bottom="0.520138888888889" header="0.511805555555555" footer="0.511805555555555"/>
  <pageSetup paperSize="77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8.50510204081633"/>
  </cols>
  <sheetData>
    <row r="2" customFormat="false" ht="12.75" hidden="false" customHeight="false" outlineLevel="0" collapsed="false">
      <c r="B2" s="0" t="n">
        <v>1</v>
      </c>
      <c r="C2" s="0" t="n">
        <v>625000</v>
      </c>
    </row>
    <row r="3" customFormat="false" ht="12.75" hidden="false" customHeight="false" outlineLevel="0" collapsed="false">
      <c r="B3" s="0" t="n">
        <v>2</v>
      </c>
      <c r="C3" s="0" t="n">
        <v>731737.446076755</v>
      </c>
    </row>
    <row r="4" customFormat="false" ht="12.75" hidden="false" customHeight="false" outlineLevel="0" collapsed="false">
      <c r="B4" s="0" t="n">
        <v>3</v>
      </c>
      <c r="C4" s="0" t="n">
        <v>856703.503985492</v>
      </c>
    </row>
    <row r="5" customFormat="false" ht="12.75" hidden="false" customHeight="false" outlineLevel="0" collapsed="false">
      <c r="B5" s="0" t="n">
        <v>4</v>
      </c>
      <c r="C5" s="0" t="n">
        <v>1003011.25448216</v>
      </c>
    </row>
    <row r="6" customFormat="false" ht="12.75" hidden="false" customHeight="false" outlineLevel="0" collapsed="false">
      <c r="B6" s="0" t="n">
        <v>5</v>
      </c>
      <c r="C6" s="0" t="n">
        <v>1174305.42998563</v>
      </c>
    </row>
    <row r="7" customFormat="false" ht="12.75" hidden="false" customHeight="false" outlineLevel="0" collapsed="false">
      <c r="B7" s="0" t="n">
        <v>6</v>
      </c>
      <c r="C7" s="0" t="n">
        <v>1374853.2100028</v>
      </c>
    </row>
    <row r="8" customFormat="false" ht="12.75" hidden="false" customHeight="false" outlineLevel="0" collapsed="false">
      <c r="B8" s="0" t="n">
        <v>7</v>
      </c>
      <c r="C8" s="0" t="n">
        <v>1609650.52258861</v>
      </c>
    </row>
    <row r="9" customFormat="false" ht="12.75" hidden="false" customHeight="false" outlineLevel="0" collapsed="false">
      <c r="B9" s="0" t="n">
        <v>8</v>
      </c>
      <c r="C9" s="0" t="n">
        <v>1884546.49996016</v>
      </c>
    </row>
    <row r="10" customFormat="false" ht="12.75" hidden="false" customHeight="false" outlineLevel="0" collapsed="false">
      <c r="B10" s="0" t="n">
        <v>9</v>
      </c>
      <c r="C10" s="0" t="n">
        <v>2206389.18862998</v>
      </c>
    </row>
    <row r="11" customFormat="false" ht="12.75" hidden="false" customHeight="false" outlineLevel="0" collapsed="false">
      <c r="B11" s="0" t="n">
        <v>10</v>
      </c>
      <c r="C11" s="0" t="n">
        <v>2583196.14390315</v>
      </c>
    </row>
    <row r="12" customFormat="false" ht="12.75" hidden="false" customHeight="false" outlineLevel="0" collapsed="false">
      <c r="B12" s="0" t="n">
        <v>11</v>
      </c>
      <c r="C12" s="0" t="n">
        <v>3024354.15848802</v>
      </c>
    </row>
    <row r="13" customFormat="false" ht="12.75" hidden="false" customHeight="false" outlineLevel="0" collapsed="false">
      <c r="B13" s="0" t="n">
        <v>12</v>
      </c>
      <c r="C13" s="0" t="n">
        <v>3540853.10074182</v>
      </c>
    </row>
    <row r="14" customFormat="false" ht="12.75" hidden="false" customHeight="false" outlineLevel="0" collapsed="false">
      <c r="B14" s="0" t="n">
        <v>13</v>
      </c>
      <c r="C14" s="0" t="n">
        <v>4145559.68779165</v>
      </c>
    </row>
    <row r="15" customFormat="false" ht="12.75" hidden="false" customHeight="false" outlineLevel="0" collapsed="false">
      <c r="B15" s="0" t="n">
        <v>14</v>
      </c>
      <c r="C15" s="0" t="n">
        <v>4853538.01360546</v>
      </c>
    </row>
    <row r="16" customFormat="false" ht="12.75" hidden="false" customHeight="false" outlineLevel="0" collapsed="false">
      <c r="B16" s="0" t="n">
        <v>15</v>
      </c>
      <c r="C16" s="0" t="n">
        <v>5682424.81681937</v>
      </c>
    </row>
    <row r="17" customFormat="false" ht="12.75" hidden="false" customHeight="false" outlineLevel="0" collapsed="false">
      <c r="B17" s="0" t="n">
        <v>16</v>
      </c>
      <c r="C17" s="0" t="n">
        <v>6652868.83677213</v>
      </c>
    </row>
    <row r="18" customFormat="false" ht="12.75" hidden="false" customHeight="false" outlineLevel="0" collapsed="false">
      <c r="B18" s="0" t="n">
        <v>17</v>
      </c>
      <c r="C18" s="0" t="n">
        <v>7789045.20272523</v>
      </c>
    </row>
    <row r="19" customFormat="false" ht="12.75" hidden="false" customHeight="false" outlineLevel="0" collapsed="false">
      <c r="B19" s="0" t="n">
        <v>18</v>
      </c>
      <c r="C19" s="0" t="n">
        <v>9119257.6704297</v>
      </c>
    </row>
    <row r="20" customFormat="false" ht="12.75" hidden="false" customHeight="false" outlineLevel="0" collapsed="false">
      <c r="B20" s="0" t="n">
        <v>19</v>
      </c>
      <c r="C20" s="0" t="n">
        <v>10676643.7086018</v>
      </c>
    </row>
    <row r="21" customFormat="false" ht="12.75" hidden="false" customHeight="false" outlineLevel="0" collapsed="false">
      <c r="B21" s="0" t="n">
        <v>20</v>
      </c>
      <c r="C21" s="0" t="n">
        <v>12500000.0000059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41"/>
  <sheetViews>
    <sheetView windowProtection="false"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E11" activeCellId="0" sqref="E11"/>
    </sheetView>
  </sheetViews>
  <sheetFormatPr defaultRowHeight="15.75"/>
  <cols>
    <col collapsed="false" hidden="false" max="1" min="1" style="72" width="9.04591836734694"/>
    <col collapsed="false" hidden="false" max="2" min="2" style="72" width="7.56122448979592"/>
    <col collapsed="false" hidden="false" max="3" min="3" style="72" width="2.42857142857143"/>
    <col collapsed="false" hidden="false" max="4" min="4" style="72" width="7.56122448979592"/>
    <col collapsed="false" hidden="false" max="5" min="5" style="72" width="18.2244897959184"/>
    <col collapsed="false" hidden="false" max="6" min="6" style="72" width="11.0714285714286"/>
    <col collapsed="false" hidden="false" max="7" min="7" style="73" width="7.83163265306122"/>
    <col collapsed="false" hidden="false" max="11" min="8" style="72" width="14.0408163265306"/>
    <col collapsed="false" hidden="false" max="12" min="12" style="72" width="12.5561224489796"/>
    <col collapsed="false" hidden="false" max="1025" min="13" style="72" width="9.04591836734694"/>
  </cols>
  <sheetData>
    <row r="1" customFormat="false" ht="15.75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</row>
    <row r="2" customFormat="false" ht="23.25" hidden="false" customHeight="false" outlineLevel="0" collapsed="false">
      <c r="B2" s="43" t="s">
        <v>199</v>
      </c>
      <c r="C2" s="0"/>
      <c r="D2" s="0"/>
      <c r="E2" s="0"/>
      <c r="F2" s="0"/>
      <c r="G2" s="0"/>
      <c r="H2" s="0"/>
      <c r="I2" s="0"/>
      <c r="J2" s="0"/>
      <c r="K2" s="0"/>
      <c r="L2" s="0"/>
    </row>
    <row r="3" customFormat="false" ht="15.75" hidden="false" customHeight="false" outlineLevel="0" collapsed="false">
      <c r="B3" s="0"/>
      <c r="C3" s="0"/>
      <c r="D3" s="0"/>
      <c r="E3" s="0"/>
      <c r="F3" s="0"/>
      <c r="G3" s="0"/>
      <c r="H3" s="0"/>
      <c r="I3" s="0"/>
      <c r="J3" s="0"/>
      <c r="K3" s="0"/>
      <c r="L3" s="0"/>
    </row>
    <row r="4" s="72" customFormat="true" ht="15.75" hidden="false" customHeight="false" outlineLevel="0" collapsed="false">
      <c r="B4" s="74" t="s">
        <v>149</v>
      </c>
      <c r="C4" s="74"/>
      <c r="D4" s="74"/>
      <c r="E4" s="49" t="n">
        <v>625000</v>
      </c>
      <c r="F4" s="50" t="s">
        <v>150</v>
      </c>
      <c r="H4" s="0"/>
      <c r="I4" s="0"/>
      <c r="J4" s="0"/>
      <c r="K4" s="0"/>
      <c r="L4" s="0"/>
    </row>
    <row r="5" s="72" customFormat="true" ht="15.75" hidden="false" customHeight="false" outlineLevel="0" collapsed="false">
      <c r="B5" s="75" t="s">
        <v>143</v>
      </c>
      <c r="C5" s="75"/>
      <c r="D5" s="75"/>
      <c r="E5" s="76" t="n">
        <f aca="false">+H16</f>
        <v>500000</v>
      </c>
      <c r="F5" s="77"/>
      <c r="H5" s="0"/>
      <c r="I5" s="0"/>
      <c r="J5" s="0"/>
      <c r="K5" s="0"/>
      <c r="L5" s="0"/>
    </row>
    <row r="6" s="72" customFormat="true" ht="15.75" hidden="false" customHeight="false" outlineLevel="0" collapsed="false">
      <c r="B6" s="75" t="s">
        <v>145</v>
      </c>
      <c r="C6" s="75"/>
      <c r="D6" s="75"/>
      <c r="E6" s="76" t="n">
        <f aca="false">+L41</f>
        <v>15000000.000092</v>
      </c>
      <c r="F6" s="77"/>
      <c r="H6" s="0"/>
      <c r="I6" s="0"/>
      <c r="J6" s="0"/>
      <c r="K6" s="0"/>
      <c r="L6" s="0"/>
    </row>
    <row r="7" s="72" customFormat="true" ht="15.75" hidden="false" customHeight="false" outlineLevel="0" collapsed="false">
      <c r="B7" s="74" t="s">
        <v>151</v>
      </c>
      <c r="C7" s="74"/>
      <c r="D7" s="74"/>
      <c r="E7" s="49" t="n">
        <v>26</v>
      </c>
      <c r="F7" s="50" t="s">
        <v>144</v>
      </c>
      <c r="H7" s="0"/>
      <c r="I7" s="0"/>
      <c r="J7" s="0"/>
      <c r="K7" s="0"/>
      <c r="L7" s="0"/>
    </row>
    <row r="8" s="72" customFormat="true" ht="15.75" hidden="false" customHeight="false" outlineLevel="0" collapsed="false">
      <c r="B8" s="74" t="s">
        <v>152</v>
      </c>
      <c r="C8" s="74"/>
      <c r="D8" s="74"/>
      <c r="E8" s="78" t="n">
        <v>0.127304394081988</v>
      </c>
      <c r="F8" s="50" t="s">
        <v>150</v>
      </c>
      <c r="H8" s="0"/>
      <c r="I8" s="0"/>
      <c r="J8" s="0"/>
      <c r="K8" s="0"/>
      <c r="L8" s="0"/>
    </row>
    <row r="9" s="72" customFormat="true" ht="15.75" hidden="false" customHeight="false" outlineLevel="0" collapsed="false">
      <c r="B9" s="74" t="s">
        <v>153</v>
      </c>
      <c r="C9" s="74"/>
      <c r="D9" s="74"/>
      <c r="E9" s="49" t="n">
        <v>27</v>
      </c>
      <c r="F9" s="50" t="s">
        <v>144</v>
      </c>
      <c r="H9" s="0"/>
      <c r="I9" s="0"/>
      <c r="J9" s="0"/>
      <c r="K9" s="0"/>
      <c r="L9" s="0"/>
    </row>
    <row r="10" s="72" customFormat="true" ht="15.75" hidden="false" customHeight="false" outlineLevel="0" collapsed="false">
      <c r="B10" s="74" t="s">
        <v>154</v>
      </c>
      <c r="C10" s="74"/>
      <c r="D10" s="74"/>
      <c r="E10" s="49" t="n">
        <v>1000</v>
      </c>
      <c r="F10" s="50" t="s">
        <v>144</v>
      </c>
      <c r="H10" s="0"/>
      <c r="I10" s="0"/>
      <c r="J10" s="0"/>
      <c r="K10" s="0"/>
      <c r="L10" s="0"/>
    </row>
    <row r="11" s="72" customFormat="true" ht="15.75" hidden="false" customHeight="false" outlineLevel="0" collapsed="false">
      <c r="B11" s="75" t="s">
        <v>155</v>
      </c>
      <c r="C11" s="75"/>
      <c r="D11" s="75"/>
      <c r="E11" s="173" t="n">
        <f aca="false">+(E10-E9)/E7</f>
        <v>37.4230769230769</v>
      </c>
      <c r="F11" s="77"/>
      <c r="H11" s="0"/>
      <c r="I11" s="0"/>
      <c r="J11" s="0"/>
      <c r="K11" s="0"/>
      <c r="L11" s="0"/>
    </row>
    <row r="12" customFormat="false" ht="15.75" hidden="false" customHeight="false" outlineLevel="0" collapsed="false"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</row>
    <row r="13" customFormat="false" ht="16.5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</row>
    <row r="14" customFormat="false" ht="12.75" hidden="false" customHeight="true" outlineLevel="0" collapsed="false">
      <c r="B14" s="80" t="s">
        <v>156</v>
      </c>
      <c r="C14" s="80"/>
      <c r="D14" s="80"/>
      <c r="E14" s="81" t="s">
        <v>157</v>
      </c>
      <c r="F14" s="81"/>
      <c r="G14" s="81"/>
      <c r="H14" s="82" t="s">
        <v>158</v>
      </c>
      <c r="I14" s="83" t="s">
        <v>159</v>
      </c>
      <c r="J14" s="84" t="s">
        <v>160</v>
      </c>
      <c r="K14" s="85" t="s">
        <v>161</v>
      </c>
      <c r="L14" s="86" t="s">
        <v>162</v>
      </c>
    </row>
    <row r="15" customFormat="false" ht="16.5" hidden="false" customHeight="false" outlineLevel="0" collapsed="false">
      <c r="B15" s="87" t="s">
        <v>163</v>
      </c>
      <c r="C15" s="88" t="s">
        <v>164</v>
      </c>
      <c r="D15" s="89" t="s">
        <v>165</v>
      </c>
      <c r="E15" s="90" t="s">
        <v>166</v>
      </c>
      <c r="F15" s="91" t="s">
        <v>167</v>
      </c>
      <c r="G15" s="92" t="s">
        <v>168</v>
      </c>
      <c r="H15" s="93" t="n">
        <v>0.8</v>
      </c>
      <c r="I15" s="94" t="n">
        <v>0.9</v>
      </c>
      <c r="J15" s="84"/>
      <c r="K15" s="95" t="n">
        <v>1.1</v>
      </c>
      <c r="L15" s="96" t="n">
        <v>1.2</v>
      </c>
    </row>
    <row r="16" customFormat="false" ht="15.75" hidden="false" customHeight="false" outlineLevel="0" collapsed="false">
      <c r="B16" s="97" t="n">
        <f aca="false">+E9</f>
        <v>27</v>
      </c>
      <c r="C16" s="98" t="s">
        <v>164</v>
      </c>
      <c r="D16" s="99" t="n">
        <f aca="false">+B16+$E$11</f>
        <v>64.4230769230769</v>
      </c>
      <c r="E16" s="100"/>
      <c r="F16" s="98" t="s">
        <v>169</v>
      </c>
      <c r="G16" s="101" t="n">
        <v>1</v>
      </c>
      <c r="H16" s="102" t="n">
        <f aca="false">+J16*$H$15</f>
        <v>500000</v>
      </c>
      <c r="I16" s="103" t="n">
        <f aca="false">+J16*$I$15</f>
        <v>562500</v>
      </c>
      <c r="J16" s="104" t="n">
        <f aca="false">+E4</f>
        <v>625000</v>
      </c>
      <c r="K16" s="105" t="n">
        <f aca="false">+J16*$K$15</f>
        <v>687500</v>
      </c>
      <c r="L16" s="106" t="n">
        <f aca="false">+J16*$L$15</f>
        <v>750000</v>
      </c>
    </row>
    <row r="17" customFormat="false" ht="15.75" hidden="false" customHeight="false" outlineLevel="0" collapsed="false">
      <c r="B17" s="107" t="n">
        <f aca="false">+D16+1</f>
        <v>65.4230769230769</v>
      </c>
      <c r="C17" s="108" t="s">
        <v>164</v>
      </c>
      <c r="D17" s="109" t="n">
        <f aca="false">+D16+$E$11</f>
        <v>101.846153846154</v>
      </c>
      <c r="E17" s="110" t="s">
        <v>170</v>
      </c>
      <c r="F17" s="108" t="s">
        <v>171</v>
      </c>
      <c r="G17" s="111" t="n">
        <f aca="false">+G16+1</f>
        <v>2</v>
      </c>
      <c r="H17" s="112" t="n">
        <f aca="false">+J17*$H$15</f>
        <v>563652.197040994</v>
      </c>
      <c r="I17" s="113" t="n">
        <f aca="false">+J17*$I$15</f>
        <v>634108.721671118</v>
      </c>
      <c r="J17" s="114" t="n">
        <f aca="false">+J16*(1+$E$8)</f>
        <v>704565.246301242</v>
      </c>
      <c r="K17" s="115" t="n">
        <f aca="false">+J17*$K$15</f>
        <v>775021.770931367</v>
      </c>
      <c r="L17" s="116" t="n">
        <f aca="false">+J17*$L$15</f>
        <v>845478.295561491</v>
      </c>
    </row>
    <row r="18" customFormat="false" ht="15.75" hidden="false" customHeight="false" outlineLevel="0" collapsed="false">
      <c r="B18" s="107" t="n">
        <f aca="false">+D17+1</f>
        <v>102.846153846154</v>
      </c>
      <c r="C18" s="108" t="s">
        <v>164</v>
      </c>
      <c r="D18" s="109" t="n">
        <f aca="false">+D17+$E$11</f>
        <v>139.269230769231</v>
      </c>
      <c r="E18" s="110"/>
      <c r="F18" s="108" t="s">
        <v>172</v>
      </c>
      <c r="G18" s="111" t="n">
        <f aca="false">+G17+1</f>
        <v>3</v>
      </c>
      <c r="H18" s="112" t="n">
        <f aca="false">+J18*$H$15</f>
        <v>635407.598458279</v>
      </c>
      <c r="I18" s="113" t="n">
        <f aca="false">+J18*$I$15</f>
        <v>714833.548265563</v>
      </c>
      <c r="J18" s="114" t="n">
        <f aca="false">+J17*(1+$E$8)</f>
        <v>794259.498072848</v>
      </c>
      <c r="K18" s="115" t="n">
        <f aca="false">+J18*$K$15</f>
        <v>873685.447880133</v>
      </c>
      <c r="L18" s="116" t="n">
        <f aca="false">+J18*$L$15</f>
        <v>953111.397687418</v>
      </c>
    </row>
    <row r="19" customFormat="false" ht="16.5" hidden="false" customHeight="false" outlineLevel="0" collapsed="false">
      <c r="B19" s="175" t="n">
        <f aca="false">+D18+1</f>
        <v>140.269230769231</v>
      </c>
      <c r="C19" s="176" t="s">
        <v>164</v>
      </c>
      <c r="D19" s="177" t="n">
        <f aca="false">+D18+$E$11</f>
        <v>176.692307692308</v>
      </c>
      <c r="E19" s="178"/>
      <c r="F19" s="176" t="s">
        <v>203</v>
      </c>
      <c r="G19" s="179" t="n">
        <f aca="false">+G18+1</f>
        <v>4</v>
      </c>
      <c r="H19" s="180" t="n">
        <f aca="false">+J19*$H$15</f>
        <v>716297.777775101</v>
      </c>
      <c r="I19" s="181" t="n">
        <f aca="false">+J19*$I$15</f>
        <v>805834.999996988</v>
      </c>
      <c r="J19" s="182" t="n">
        <f aca="false">+J18*(1+$E$8)</f>
        <v>895372.222218876</v>
      </c>
      <c r="K19" s="183" t="n">
        <f aca="false">+J19*$K$15</f>
        <v>984909.444440764</v>
      </c>
      <c r="L19" s="184" t="n">
        <f aca="false">+J19*$L$15</f>
        <v>1074446.66666265</v>
      </c>
    </row>
    <row r="20" customFormat="false" ht="15.75" hidden="false" customHeight="false" outlineLevel="0" collapsed="false">
      <c r="B20" s="185" t="n">
        <f aca="false">+D19+1</f>
        <v>177.692307692308</v>
      </c>
      <c r="C20" s="186" t="s">
        <v>164</v>
      </c>
      <c r="D20" s="187" t="n">
        <f aca="false">+D19+$E$11</f>
        <v>214.115384615385</v>
      </c>
      <c r="E20" s="188"/>
      <c r="F20" s="186" t="s">
        <v>173</v>
      </c>
      <c r="G20" s="189" t="n">
        <f aca="false">+G19+1</f>
        <v>5</v>
      </c>
      <c r="H20" s="190" t="n">
        <f aca="false">+J20*$H$15</f>
        <v>807485.632357034</v>
      </c>
      <c r="I20" s="191" t="n">
        <f aca="false">+J20*$I$15</f>
        <v>908421.336401663</v>
      </c>
      <c r="J20" s="192" t="n">
        <f aca="false">+J19*(1+$E$8)</f>
        <v>1009357.04044629</v>
      </c>
      <c r="K20" s="193" t="n">
        <f aca="false">+J20*$K$15</f>
        <v>1110292.74449092</v>
      </c>
      <c r="L20" s="194" t="n">
        <f aca="false">+J20*$L$15</f>
        <v>1211228.44853555</v>
      </c>
    </row>
    <row r="21" customFormat="false" ht="15.75" hidden="false" customHeight="false" outlineLevel="0" collapsed="false">
      <c r="B21" s="137" t="n">
        <f aca="false">+D20+1</f>
        <v>215.115384615385</v>
      </c>
      <c r="C21" s="138" t="s">
        <v>164</v>
      </c>
      <c r="D21" s="139" t="n">
        <f aca="false">+D20+$E$11</f>
        <v>251.538461538461</v>
      </c>
      <c r="E21" s="188" t="s">
        <v>174</v>
      </c>
      <c r="F21" s="138" t="s">
        <v>175</v>
      </c>
      <c r="G21" s="141" t="n">
        <f aca="false">+G20+1</f>
        <v>6</v>
      </c>
      <c r="H21" s="142" t="n">
        <f aca="false">+J21*$H$15</f>
        <v>910282.101514157</v>
      </c>
      <c r="I21" s="143" t="n">
        <f aca="false">+J21*$I$15</f>
        <v>1024067.36420343</v>
      </c>
      <c r="J21" s="144" t="n">
        <f aca="false">+J20*(1+$E$8)</f>
        <v>1137852.6268927</v>
      </c>
      <c r="K21" s="145" t="n">
        <f aca="false">+J21*$K$15</f>
        <v>1251637.88958197</v>
      </c>
      <c r="L21" s="146" t="n">
        <f aca="false">+J21*$L$15</f>
        <v>1365423.15227124</v>
      </c>
    </row>
    <row r="22" customFormat="false" ht="15.75" hidden="false" customHeight="false" outlineLevel="0" collapsed="false">
      <c r="B22" s="185" t="n">
        <f aca="false">+D21+1</f>
        <v>252.538461538462</v>
      </c>
      <c r="C22" s="186" t="s">
        <v>164</v>
      </c>
      <c r="D22" s="187" t="n">
        <f aca="false">+D21+$E$11</f>
        <v>288.961538461538</v>
      </c>
      <c r="E22" s="188"/>
      <c r="F22" s="186" t="s">
        <v>176</v>
      </c>
      <c r="G22" s="189" t="n">
        <f aca="false">+G21+1</f>
        <v>7</v>
      </c>
      <c r="H22" s="190" t="n">
        <f aca="false">+J22*$H$15</f>
        <v>1026165.0128911</v>
      </c>
      <c r="I22" s="191" t="n">
        <f aca="false">+J22*$I$15</f>
        <v>1154435.63950248</v>
      </c>
      <c r="J22" s="192" t="n">
        <f aca="false">+J21*(1+$E$8)</f>
        <v>1282706.26611387</v>
      </c>
      <c r="K22" s="193" t="n">
        <f aca="false">+J22*$K$15</f>
        <v>1410976.89272526</v>
      </c>
      <c r="L22" s="194" t="n">
        <f aca="false">+J22*$L$15</f>
        <v>1539247.51933664</v>
      </c>
    </row>
    <row r="23" customFormat="false" ht="16.5" hidden="false" customHeight="false" outlineLevel="0" collapsed="false">
      <c r="B23" s="147" t="n">
        <f aca="false">+D22+1</f>
        <v>289.961538461538</v>
      </c>
      <c r="C23" s="148" t="s">
        <v>164</v>
      </c>
      <c r="D23" s="149" t="n">
        <f aca="false">+D22+$E$11</f>
        <v>326.384615384615</v>
      </c>
      <c r="E23" s="150"/>
      <c r="F23" s="148" t="s">
        <v>204</v>
      </c>
      <c r="G23" s="151" t="n">
        <f aca="false">+G22+1</f>
        <v>8</v>
      </c>
      <c r="H23" s="152" t="n">
        <f aca="false">+J23*$H$15</f>
        <v>1156800.32808533</v>
      </c>
      <c r="I23" s="153" t="n">
        <f aca="false">+J23*$I$15</f>
        <v>1301400.369096</v>
      </c>
      <c r="J23" s="154" t="n">
        <f aca="false">+J22*(1+$E$8)</f>
        <v>1446000.41010666</v>
      </c>
      <c r="K23" s="155" t="n">
        <f aca="false">+J23*$K$15</f>
        <v>1590600.45111733</v>
      </c>
      <c r="L23" s="156" t="n">
        <f aca="false">+J23*$L$15</f>
        <v>1735200.492128</v>
      </c>
    </row>
    <row r="24" customFormat="false" ht="15.75" hidden="false" customHeight="false" outlineLevel="0" collapsed="false">
      <c r="B24" s="97" t="n">
        <f aca="false">+D23+1</f>
        <v>327.384615384615</v>
      </c>
      <c r="C24" s="98" t="s">
        <v>164</v>
      </c>
      <c r="D24" s="99" t="n">
        <f aca="false">+D23+$E$11</f>
        <v>363.807692307692</v>
      </c>
      <c r="E24" s="157"/>
      <c r="F24" s="98" t="s">
        <v>177</v>
      </c>
      <c r="G24" s="101" t="n">
        <f aca="false">+G23+1</f>
        <v>9</v>
      </c>
      <c r="H24" s="102" t="n">
        <f aca="false">+J24*$H$15</f>
        <v>1304066.09292608</v>
      </c>
      <c r="I24" s="103" t="n">
        <f aca="false">+J24*$I$15</f>
        <v>1467074.35454184</v>
      </c>
      <c r="J24" s="104" t="n">
        <f aca="false">+J23*(1+$E$8)</f>
        <v>1630082.6161576</v>
      </c>
      <c r="K24" s="105" t="n">
        <f aca="false">+J24*$K$15</f>
        <v>1793090.87777336</v>
      </c>
      <c r="L24" s="106" t="n">
        <f aca="false">+J24*$L$15</f>
        <v>1956099.13938912</v>
      </c>
    </row>
    <row r="25" customFormat="false" ht="15.75" hidden="false" customHeight="false" outlineLevel="0" collapsed="false">
      <c r="B25" s="97" t="n">
        <f aca="false">+D24+1</f>
        <v>364.807692307692</v>
      </c>
      <c r="C25" s="98" t="s">
        <v>164</v>
      </c>
      <c r="D25" s="99" t="n">
        <f aca="false">+D24+$E$11</f>
        <v>401.230769230769</v>
      </c>
      <c r="E25" s="110" t="s">
        <v>178</v>
      </c>
      <c r="F25" s="98" t="s">
        <v>179</v>
      </c>
      <c r="G25" s="101" t="n">
        <f aca="false">+G24+1</f>
        <v>10</v>
      </c>
      <c r="H25" s="102" t="n">
        <f aca="false">+J25*$H$15</f>
        <v>1470079.4367289</v>
      </c>
      <c r="I25" s="103" t="n">
        <f aca="false">+J25*$I$15</f>
        <v>1653839.36632001</v>
      </c>
      <c r="J25" s="104" t="n">
        <f aca="false">+J24*(1+$E$8)</f>
        <v>1837599.29591112</v>
      </c>
      <c r="K25" s="105" t="n">
        <f aca="false">+J25*$K$15</f>
        <v>2021359.22550223</v>
      </c>
      <c r="L25" s="106" t="n">
        <f aca="false">+J25*$L$15</f>
        <v>2205119.15509335</v>
      </c>
    </row>
    <row r="26" customFormat="false" ht="15.75" hidden="false" customHeight="false" outlineLevel="0" collapsed="false">
      <c r="B26" s="107" t="n">
        <f aca="false">+D25+1</f>
        <v>402.230769230769</v>
      </c>
      <c r="C26" s="108" t="s">
        <v>164</v>
      </c>
      <c r="D26" s="109" t="n">
        <f aca="false">+D25+$E$11</f>
        <v>438.653846153846</v>
      </c>
      <c r="E26" s="110"/>
      <c r="F26" s="108" t="s">
        <v>180</v>
      </c>
      <c r="G26" s="111" t="n">
        <f aca="false">+G25+1</f>
        <v>11</v>
      </c>
      <c r="H26" s="112" t="n">
        <f aca="false">+J26*$H$15</f>
        <v>1657227.00867406</v>
      </c>
      <c r="I26" s="113" t="n">
        <f aca="false">+J26*$I$15</f>
        <v>1864380.38475832</v>
      </c>
      <c r="J26" s="114" t="n">
        <f aca="false">+J25*(1+$E$8)</f>
        <v>2071533.76084257</v>
      </c>
      <c r="K26" s="115" t="n">
        <f aca="false">+J26*$K$15</f>
        <v>2278687.13692683</v>
      </c>
      <c r="L26" s="116" t="n">
        <f aca="false">+J26*$L$15</f>
        <v>2485840.51301109</v>
      </c>
    </row>
    <row r="27" customFormat="false" ht="16.5" hidden="false" customHeight="false" outlineLevel="0" collapsed="false">
      <c r="B27" s="175" t="n">
        <f aca="false">+D26+1</f>
        <v>439.653846153846</v>
      </c>
      <c r="C27" s="176" t="s">
        <v>164</v>
      </c>
      <c r="D27" s="177" t="n">
        <f aca="false">+D26+$E$11</f>
        <v>476.076923076923</v>
      </c>
      <c r="E27" s="178"/>
      <c r="F27" s="176" t="s">
        <v>205</v>
      </c>
      <c r="G27" s="179" t="n">
        <f aca="false">+G26+1</f>
        <v>12</v>
      </c>
      <c r="H27" s="180" t="n">
        <f aca="false">+J27*$H$15</f>
        <v>1868199.28886962</v>
      </c>
      <c r="I27" s="181" t="n">
        <f aca="false">+J27*$I$15</f>
        <v>2101724.19997832</v>
      </c>
      <c r="J27" s="182" t="n">
        <f aca="false">+J26*(1+$E$8)</f>
        <v>2335249.11108702</v>
      </c>
      <c r="K27" s="183" t="n">
        <f aca="false">+J27*$K$15</f>
        <v>2568774.02219572</v>
      </c>
      <c r="L27" s="184" t="n">
        <f aca="false">+J27*$L$15</f>
        <v>2802298.93330442</v>
      </c>
    </row>
    <row r="28" customFormat="false" ht="15.75" hidden="false" customHeight="false" outlineLevel="0" collapsed="false">
      <c r="B28" s="190" t="n">
        <f aca="false">+D27+1</f>
        <v>477.076923076923</v>
      </c>
      <c r="C28" s="195" t="s">
        <v>164</v>
      </c>
      <c r="D28" s="194" t="n">
        <f aca="false">+D27+$E$11</f>
        <v>513.5</v>
      </c>
      <c r="E28" s="188"/>
      <c r="F28" s="186" t="s">
        <v>181</v>
      </c>
      <c r="G28" s="191" t="n">
        <f aca="false">+G27+1</f>
        <v>13</v>
      </c>
      <c r="H28" s="190" t="n">
        <f aca="false">+J28*$H$15</f>
        <v>2106029.26736356</v>
      </c>
      <c r="I28" s="191" t="n">
        <f aca="false">+J28*$I$15</f>
        <v>2369282.92578401</v>
      </c>
      <c r="J28" s="192" t="n">
        <f aca="false">+J27*(1+$E$8)</f>
        <v>2632536.58420445</v>
      </c>
      <c r="K28" s="193" t="n">
        <f aca="false">+J28*$K$15</f>
        <v>2895790.2426249</v>
      </c>
      <c r="L28" s="194" t="n">
        <f aca="false">+J28*$L$15</f>
        <v>3159043.90104534</v>
      </c>
    </row>
    <row r="29" customFormat="false" ht="15.75" hidden="false" customHeight="false" outlineLevel="0" collapsed="false">
      <c r="B29" s="142" t="n">
        <f aca="false">+D28+1</f>
        <v>514.5</v>
      </c>
      <c r="C29" s="162" t="s">
        <v>164</v>
      </c>
      <c r="D29" s="146" t="n">
        <f aca="false">+D28+$E$11</f>
        <v>550.923076923077</v>
      </c>
      <c r="E29" s="140" t="s">
        <v>182</v>
      </c>
      <c r="F29" s="138" t="s">
        <v>183</v>
      </c>
      <c r="G29" s="143" t="n">
        <f aca="false">+G28+1</f>
        <v>14</v>
      </c>
      <c r="H29" s="142" t="n">
        <f aca="false">+J29*$H$15</f>
        <v>2374136.04716421</v>
      </c>
      <c r="I29" s="143" t="n">
        <f aca="false">+J29*$I$15</f>
        <v>2670903.05305974</v>
      </c>
      <c r="J29" s="144" t="n">
        <f aca="false">+J28*(1+$E$8)</f>
        <v>2967670.05895527</v>
      </c>
      <c r="K29" s="145" t="n">
        <f aca="false">+J29*$K$15</f>
        <v>3264437.06485079</v>
      </c>
      <c r="L29" s="146" t="n">
        <f aca="false">+J29*$L$15</f>
        <v>3561204.07074632</v>
      </c>
    </row>
    <row r="30" customFormat="false" ht="15.75" hidden="false" customHeight="false" outlineLevel="0" collapsed="false">
      <c r="B30" s="142" t="n">
        <f aca="false">+D29+1</f>
        <v>551.923076923077</v>
      </c>
      <c r="C30" s="162" t="s">
        <v>164</v>
      </c>
      <c r="D30" s="146" t="n">
        <f aca="false">+D29+$E$11</f>
        <v>588.346153846154</v>
      </c>
      <c r="E30" s="140"/>
      <c r="F30" s="138" t="s">
        <v>184</v>
      </c>
      <c r="G30" s="143" t="n">
        <f aca="false">+G29+1</f>
        <v>15</v>
      </c>
      <c r="H30" s="142" t="n">
        <f aca="false">+J30*$H$15</f>
        <v>2676373.99811666</v>
      </c>
      <c r="I30" s="143" t="n">
        <f aca="false">+J30*$I$15</f>
        <v>3010920.74788124</v>
      </c>
      <c r="J30" s="144" t="n">
        <f aca="false">+J29*(1+$E$8)</f>
        <v>3345467.49764582</v>
      </c>
      <c r="K30" s="145" t="n">
        <f aca="false">+J30*$K$15</f>
        <v>3680014.2474104</v>
      </c>
      <c r="L30" s="146" t="n">
        <f aca="false">+J30*$L$15</f>
        <v>4014560.99717499</v>
      </c>
    </row>
    <row r="31" customFormat="false" ht="16.5" hidden="false" customHeight="false" outlineLevel="0" collapsed="false">
      <c r="B31" s="152" t="n">
        <f aca="false">+D30+1</f>
        <v>589.346153846154</v>
      </c>
      <c r="C31" s="163" t="s">
        <v>164</v>
      </c>
      <c r="D31" s="156" t="n">
        <f aca="false">+D30+$E$11</f>
        <v>625.769230769231</v>
      </c>
      <c r="E31" s="150"/>
      <c r="F31" s="148" t="s">
        <v>206</v>
      </c>
      <c r="G31" s="153" t="n">
        <f aca="false">+G30+1</f>
        <v>16</v>
      </c>
      <c r="H31" s="152" t="n">
        <f aca="false">+J31*$H$15</f>
        <v>3017088.16828368</v>
      </c>
      <c r="I31" s="153" t="n">
        <f aca="false">+J31*$I$15</f>
        <v>3394224.18931915</v>
      </c>
      <c r="J31" s="154" t="n">
        <f aca="false">+J30*(1+$E$8)</f>
        <v>3771360.21035461</v>
      </c>
      <c r="K31" s="155" t="n">
        <f aca="false">+J31*$K$15</f>
        <v>4148496.23139007</v>
      </c>
      <c r="L31" s="156" t="n">
        <f aca="false">+J31*$L$15</f>
        <v>4525632.25242553</v>
      </c>
    </row>
    <row r="32" customFormat="false" ht="15.75" hidden="false" customHeight="false" outlineLevel="0" collapsed="false">
      <c r="B32" s="102" t="n">
        <f aca="false">+D31+1</f>
        <v>626.769230769231</v>
      </c>
      <c r="C32" s="158" t="s">
        <v>164</v>
      </c>
      <c r="D32" s="106" t="n">
        <f aca="false">+D31+$E$11</f>
        <v>663.192307692308</v>
      </c>
      <c r="E32" s="157"/>
      <c r="F32" s="98" t="s">
        <v>185</v>
      </c>
      <c r="G32" s="103" t="n">
        <f aca="false">+G31+1</f>
        <v>17</v>
      </c>
      <c r="H32" s="102" t="n">
        <f aca="false">+J32*$H$15</f>
        <v>3401176.74943897</v>
      </c>
      <c r="I32" s="103" t="n">
        <f aca="false">+J32*$I$15</f>
        <v>3826323.84311884</v>
      </c>
      <c r="J32" s="104" t="n">
        <f aca="false">+J31*(1+$E$8)</f>
        <v>4251470.93679872</v>
      </c>
      <c r="K32" s="105" t="n">
        <f aca="false">+J32*$K$15</f>
        <v>4676618.03047859</v>
      </c>
      <c r="L32" s="106" t="n">
        <f aca="false">+J32*$L$15</f>
        <v>5101765.12415846</v>
      </c>
    </row>
    <row r="33" customFormat="false" ht="15.75" hidden="false" customHeight="false" outlineLevel="0" collapsed="false">
      <c r="B33" s="112" t="n">
        <f aca="false">+D32+1</f>
        <v>664.192307692308</v>
      </c>
      <c r="C33" s="159" t="s">
        <v>164</v>
      </c>
      <c r="D33" s="116" t="n">
        <f aca="false">+D32+$E$11</f>
        <v>700.615384615384</v>
      </c>
      <c r="E33" s="110" t="s">
        <v>186</v>
      </c>
      <c r="F33" s="108" t="s">
        <v>187</v>
      </c>
      <c r="G33" s="113" t="n">
        <f aca="false">+G32+1</f>
        <v>18</v>
      </c>
      <c r="H33" s="112" t="n">
        <f aca="false">+J33*$H$15</f>
        <v>3834161.49469205</v>
      </c>
      <c r="I33" s="113" t="n">
        <f aca="false">+J33*$I$15</f>
        <v>4313431.68152855</v>
      </c>
      <c r="J33" s="114" t="n">
        <f aca="false">+J32*(1+$E$8)</f>
        <v>4792701.86836506</v>
      </c>
      <c r="K33" s="115" t="n">
        <f aca="false">+J33*$K$15</f>
        <v>5271972.05520156</v>
      </c>
      <c r="L33" s="116" t="n">
        <f aca="false">+J33*$L$15</f>
        <v>5751242.24203807</v>
      </c>
    </row>
    <row r="34" customFormat="false" ht="15.75" hidden="false" customHeight="false" outlineLevel="0" collapsed="false">
      <c r="B34" s="102" t="n">
        <f aca="false">+D33+1</f>
        <v>701.615384615384</v>
      </c>
      <c r="C34" s="158" t="s">
        <v>164</v>
      </c>
      <c r="D34" s="106" t="n">
        <f aca="false">+D33+$E$11</f>
        <v>738.038461538461</v>
      </c>
      <c r="E34" s="157"/>
      <c r="F34" s="98" t="s">
        <v>188</v>
      </c>
      <c r="G34" s="103" t="n">
        <f aca="false">+G33+1</f>
        <v>19</v>
      </c>
      <c r="H34" s="102" t="n">
        <f aca="false">+J34*$H$15</f>
        <v>4322267.10058631</v>
      </c>
      <c r="I34" s="103" t="n">
        <f aca="false">+J34*$I$15</f>
        <v>4862550.48815959</v>
      </c>
      <c r="J34" s="104" t="n">
        <f aca="false">+J33*(1+$E$8)</f>
        <v>5402833.87573288</v>
      </c>
      <c r="K34" s="105" t="n">
        <f aca="false">+J34*$K$15</f>
        <v>5943117.26330617</v>
      </c>
      <c r="L34" s="106" t="n">
        <f aca="false">+J34*$L$15</f>
        <v>6483400.65087946</v>
      </c>
    </row>
    <row r="35" customFormat="false" ht="16.5" hidden="false" customHeight="false" outlineLevel="0" collapsed="false">
      <c r="B35" s="180" t="n">
        <f aca="false">+D34+1</f>
        <v>739.038461538461</v>
      </c>
      <c r="C35" s="196" t="s">
        <v>164</v>
      </c>
      <c r="D35" s="184" t="n">
        <f aca="false">+D34+$E$11</f>
        <v>775.461538461538</v>
      </c>
      <c r="E35" s="178"/>
      <c r="F35" s="176" t="s">
        <v>207</v>
      </c>
      <c r="G35" s="181" t="n">
        <f aca="false">+G34+1</f>
        <v>20</v>
      </c>
      <c r="H35" s="180" t="n">
        <f aca="false">+J35*$H$15</f>
        <v>4872510.69488695</v>
      </c>
      <c r="I35" s="181" t="n">
        <f aca="false">+J35*$I$15</f>
        <v>5481574.53174782</v>
      </c>
      <c r="J35" s="182" t="n">
        <f aca="false">+J34*(1+$E$8)</f>
        <v>6090638.36860869</v>
      </c>
      <c r="K35" s="183" t="n">
        <f aca="false">+J35*$K$15</f>
        <v>6699702.20546956</v>
      </c>
      <c r="L35" s="184" t="n">
        <f aca="false">+J35*$L$15</f>
        <v>7308766.04233043</v>
      </c>
    </row>
    <row r="36" customFormat="false" ht="15.75" hidden="false" customHeight="false" outlineLevel="0" collapsed="false">
      <c r="B36" s="190" t="n">
        <f aca="false">+D35+1</f>
        <v>776.461538461538</v>
      </c>
      <c r="C36" s="195" t="s">
        <v>164</v>
      </c>
      <c r="D36" s="194" t="n">
        <f aca="false">+D35+$E$11</f>
        <v>812.884615384615</v>
      </c>
      <c r="E36" s="188"/>
      <c r="F36" s="186" t="s">
        <v>189</v>
      </c>
      <c r="G36" s="191" t="n">
        <f aca="false">+G35+1</f>
        <v>21</v>
      </c>
      <c r="H36" s="190" t="n">
        <f aca="false">+J36*$H$15</f>
        <v>5492802.71655754</v>
      </c>
      <c r="I36" s="191" t="n">
        <f aca="false">+J36*$I$15</f>
        <v>6179403.05612723</v>
      </c>
      <c r="J36" s="192" t="n">
        <f aca="false">+J35*(1+$E$8)</f>
        <v>6866003.39569693</v>
      </c>
      <c r="K36" s="193" t="n">
        <f aca="false">+J36*$K$15</f>
        <v>7552603.73526662</v>
      </c>
      <c r="L36" s="194" t="n">
        <f aca="false">+J36*$L$15</f>
        <v>8239204.07483631</v>
      </c>
    </row>
    <row r="37" customFormat="false" ht="15.75" hidden="false" customHeight="false" outlineLevel="0" collapsed="false">
      <c r="B37" s="142" t="n">
        <f aca="false">+D36+1</f>
        <v>813.884615384615</v>
      </c>
      <c r="C37" s="162" t="s">
        <v>164</v>
      </c>
      <c r="D37" s="194" t="n">
        <f aca="false">+D36+$E$11</f>
        <v>850.307692307692</v>
      </c>
      <c r="E37" s="188" t="s">
        <v>190</v>
      </c>
      <c r="F37" s="138" t="s">
        <v>191</v>
      </c>
      <c r="G37" s="143" t="n">
        <f aca="false">+G36+1</f>
        <v>22</v>
      </c>
      <c r="H37" s="142" t="n">
        <f aca="false">+J37*$H$15</f>
        <v>6192060.63820079</v>
      </c>
      <c r="I37" s="143" t="n">
        <f aca="false">+J37*$I$15</f>
        <v>6966068.21797589</v>
      </c>
      <c r="J37" s="144" t="n">
        <f aca="false">+J36*(1+$E$8)</f>
        <v>7740075.79775099</v>
      </c>
      <c r="K37" s="145" t="n">
        <f aca="false">+J37*$K$15</f>
        <v>8514083.37752609</v>
      </c>
      <c r="L37" s="146" t="n">
        <f aca="false">+J37*$L$15</f>
        <v>9288090.95730119</v>
      </c>
    </row>
    <row r="38" customFormat="false" ht="15.75" hidden="false" customHeight="false" outlineLevel="0" collapsed="false">
      <c r="B38" s="142" t="n">
        <f aca="false">+D37+1</f>
        <v>851.307692307692</v>
      </c>
      <c r="C38" s="162" t="s">
        <v>164</v>
      </c>
      <c r="D38" s="194" t="n">
        <f aca="false">+D37+$E$11</f>
        <v>887.730769230769</v>
      </c>
      <c r="E38" s="140"/>
      <c r="F38" s="138" t="s">
        <v>192</v>
      </c>
      <c r="G38" s="143" t="n">
        <f aca="false">+G37+1</f>
        <v>23</v>
      </c>
      <c r="H38" s="142" t="n">
        <f aca="false">+J38*$H$15</f>
        <v>6980337.16586587</v>
      </c>
      <c r="I38" s="143" t="n">
        <f aca="false">+J38*$I$15</f>
        <v>7852879.3115991</v>
      </c>
      <c r="J38" s="144" t="n">
        <f aca="false">+J37*(1+$E$8)</f>
        <v>8725421.45733234</v>
      </c>
      <c r="K38" s="145" t="n">
        <f aca="false">+J38*$K$15</f>
        <v>9597963.60306557</v>
      </c>
      <c r="L38" s="146" t="n">
        <f aca="false">+J38*$L$15</f>
        <v>10470505.7487988</v>
      </c>
    </row>
    <row r="39" customFormat="false" ht="16.5" hidden="false" customHeight="false" outlineLevel="0" collapsed="false">
      <c r="B39" s="152" t="n">
        <f aca="false">+D38+1</f>
        <v>888.730769230769</v>
      </c>
      <c r="C39" s="163" t="s">
        <v>164</v>
      </c>
      <c r="D39" s="156" t="n">
        <f aca="false">+D38+$E$11</f>
        <v>925.153846153846</v>
      </c>
      <c r="E39" s="150"/>
      <c r="F39" s="148" t="s">
        <v>208</v>
      </c>
      <c r="G39" s="153" t="n">
        <f aca="false">+G38+1</f>
        <v>24</v>
      </c>
      <c r="H39" s="152" t="n">
        <f aca="false">+J39*$H$15</f>
        <v>7868964.7592544</v>
      </c>
      <c r="I39" s="153" t="n">
        <f aca="false">+J39*$I$15</f>
        <v>8852585.35416121</v>
      </c>
      <c r="J39" s="154" t="n">
        <f aca="false">+J38*(1+$E$8)</f>
        <v>9836205.949068</v>
      </c>
      <c r="K39" s="155" t="n">
        <f aca="false">+J39*$K$15</f>
        <v>10819826.5439748</v>
      </c>
      <c r="L39" s="156" t="n">
        <f aca="false">+J39*$L$15</f>
        <v>11803447.1388816</v>
      </c>
    </row>
    <row r="40" customFormat="false" ht="15.75" hidden="false" customHeight="false" outlineLevel="0" collapsed="false">
      <c r="B40" s="102" t="n">
        <f aca="false">+D39+1</f>
        <v>926.153846153846</v>
      </c>
      <c r="C40" s="158" t="s">
        <v>164</v>
      </c>
      <c r="D40" s="106" t="n">
        <f aca="false">+D39+$E$11</f>
        <v>962.576923076923</v>
      </c>
      <c r="E40" s="157" t="s">
        <v>197</v>
      </c>
      <c r="F40" s="98" t="s">
        <v>193</v>
      </c>
      <c r="G40" s="103" t="n">
        <f aca="false">+G39+1</f>
        <v>25</v>
      </c>
      <c r="H40" s="102" t="n">
        <f aca="false">+J40*$H$15</f>
        <v>8870718.5499838</v>
      </c>
      <c r="I40" s="103" t="n">
        <f aca="false">+J40*$I$15</f>
        <v>9979558.36873177</v>
      </c>
      <c r="J40" s="104" t="n">
        <f aca="false">+J39*(1+$E$8)</f>
        <v>11088398.1874797</v>
      </c>
      <c r="K40" s="105" t="n">
        <f aca="false">+J40*$K$15</f>
        <v>12197238.0062277</v>
      </c>
      <c r="L40" s="106" t="n">
        <f aca="false">+J40*$L$15</f>
        <v>13306077.8249757</v>
      </c>
    </row>
    <row r="41" customFormat="false" ht="15.75" hidden="false" customHeight="false" outlineLevel="0" collapsed="false">
      <c r="B41" s="112" t="n">
        <f aca="false">+D40+1</f>
        <v>963.576923076923</v>
      </c>
      <c r="C41" s="159" t="s">
        <v>164</v>
      </c>
      <c r="D41" s="106" t="n">
        <f aca="false">+D40+$E$11</f>
        <v>1000</v>
      </c>
      <c r="E41" s="110"/>
      <c r="F41" s="108" t="s">
        <v>195</v>
      </c>
      <c r="G41" s="113" t="n">
        <f aca="false">+G40+1</f>
        <v>26</v>
      </c>
      <c r="H41" s="112" t="n">
        <f aca="false">+J41*$H$15</f>
        <v>10000000.0000613</v>
      </c>
      <c r="I41" s="113" t="n">
        <f aca="false">+J41*$I$15</f>
        <v>11250000.000069</v>
      </c>
      <c r="J41" s="114" t="n">
        <f aca="false">+J40*(1+$E$8)</f>
        <v>12500000.0000767</v>
      </c>
      <c r="K41" s="115" t="n">
        <f aca="false">+J41*$K$15</f>
        <v>13750000.0000843</v>
      </c>
      <c r="L41" s="116" t="n">
        <f aca="false">+J41*$L$15</f>
        <v>15000000.000092</v>
      </c>
    </row>
  </sheetData>
  <mergeCells count="11">
    <mergeCell ref="B4:D4"/>
    <mergeCell ref="B5:D5"/>
    <mergeCell ref="B6:D6"/>
    <mergeCell ref="B7:D7"/>
    <mergeCell ref="B8:D8"/>
    <mergeCell ref="B9:D9"/>
    <mergeCell ref="B10:D10"/>
    <mergeCell ref="B11:D11"/>
    <mergeCell ref="B14:D14"/>
    <mergeCell ref="E14:G14"/>
    <mergeCell ref="J14:J15"/>
  </mergeCells>
  <printOptions headings="false" gridLines="false" gridLinesSet="true" horizontalCentered="false" verticalCentered="false"/>
  <pageMargins left="0.75" right="0.75" top="0.5" bottom="0.240277777777778" header="0.511805555555555" footer="0.511805555555555"/>
  <pageSetup paperSize="77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LibreOffice/5.0.5.2$Linux_x86 LibreOffice_project/00m0$Build-2</Application>
  <Company>WHC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2007-12-09T21:33:49Z</dcterms:created>
  <dc:creator>2014</dc:creator>
  <dc:language>id-ID</dc:language>
  <cp:lastModifiedBy>2014</cp:lastModifiedBy>
  <cp:lastPrinted>2011-05-11T01:27:48Z</cp:lastPrinted>
  <dcterms:modified xsi:type="dcterms:W3CDTF">2014-12-06T08:26:53Z</dcterms:modifi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WHC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