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525" yWindow="-195" windowWidth="6375" windowHeight="8580" activeTab="4"/>
  </bookViews>
  <sheets>
    <sheet name="DATA BASE" sheetId="8" r:id="rId1"/>
    <sheet name="contract" sheetId="1" r:id="rId2"/>
    <sheet name="factura" sheetId="7" r:id="rId3"/>
    <sheet name="Do not touch" sheetId="3" state="hidden" r:id="rId4"/>
    <sheet name="st record" sheetId="4" r:id="rId5"/>
    <sheet name="CARD" sheetId="9" r:id="rId6"/>
    <sheet name="Hoja1" sheetId="6" r:id="rId7"/>
  </sheets>
  <definedNames>
    <definedName name="ACCESS">#REF!</definedName>
    <definedName name="BASIC">#REF!</definedName>
    <definedName name="code">contract!$B$14</definedName>
    <definedName name="condicionespago">factura!$M$3:$M$4</definedName>
    <definedName name="cursos">'Do not touch'!$B$2:$B$6</definedName>
    <definedName name="formasdepago">'Do not touch'!$A$2:$A$5</definedName>
    <definedName name="formaspago">'Do not touch'!$A$2:$A$4</definedName>
    <definedName name="lastname">contract!$E$13</definedName>
    <definedName name="LEV">#REF!</definedName>
    <definedName name="LEVELS">#REF!</definedName>
    <definedName name="locación">contract!$F$33</definedName>
    <definedName name="LOCATION">#REF!</definedName>
    <definedName name="lugarclases">'Do not touch'!$C$2:$C$4</definedName>
    <definedName name="name">contract!$B$13</definedName>
    <definedName name="nombre">contract!$B$13</definedName>
    <definedName name="PROGRAMS">#REF!</definedName>
    <definedName name="STUDENT">'DATA BASE'!$A$2:$AM$2</definedName>
    <definedName name="tipohorario">'Do not touch'!$D$2:$D$4</definedName>
  </definedNames>
  <calcPr calcId="124519"/>
</workbook>
</file>

<file path=xl/calcChain.xml><?xml version="1.0" encoding="utf-8"?>
<calcChain xmlns="http://schemas.openxmlformats.org/spreadsheetml/2006/main">
  <c r="L2" i="8"/>
  <c r="M2" s="1"/>
  <c r="N2" s="1"/>
  <c r="O2" s="1"/>
  <c r="K2"/>
  <c r="W7" i="4"/>
  <c r="C12" i="9"/>
  <c r="C11"/>
  <c r="C10"/>
  <c r="C9"/>
  <c r="C8"/>
  <c r="C7"/>
  <c r="C6"/>
  <c r="C5"/>
  <c r="C4"/>
  <c r="AE12" i="4" l="1"/>
  <c r="B13" i="1"/>
  <c r="F9"/>
  <c r="W6" i="4" s="1"/>
  <c r="F10" i="1"/>
  <c r="F34" l="1"/>
  <c r="O6" i="4" s="1"/>
  <c r="B38" i="1"/>
  <c r="H6" i="4" s="1"/>
  <c r="B37" i="1"/>
  <c r="H5" i="4" s="1"/>
  <c r="B36" i="1"/>
  <c r="B35"/>
  <c r="B7" i="4" s="1"/>
  <c r="B34" i="1"/>
  <c r="B33"/>
  <c r="B6" i="4" s="1"/>
  <c r="B30" i="1"/>
  <c r="B29"/>
  <c r="E28"/>
  <c r="B28"/>
  <c r="B27"/>
  <c r="E26"/>
  <c r="B26"/>
  <c r="A10" i="7" s="1"/>
  <c r="B25" i="1"/>
  <c r="B8" i="7" s="1"/>
  <c r="B24" i="1"/>
  <c r="J7" i="7" s="1"/>
  <c r="E23" i="1"/>
  <c r="F7" i="7" s="1"/>
  <c r="B23" i="1"/>
  <c r="C7" i="7" s="1"/>
  <c r="B20" i="1"/>
  <c r="B19"/>
  <c r="E18"/>
  <c r="B18"/>
  <c r="B17"/>
  <c r="E16"/>
  <c r="B16"/>
  <c r="B15"/>
  <c r="B14"/>
  <c r="W5" i="4" s="1"/>
  <c r="E13" i="1"/>
  <c r="D5" i="4" s="1"/>
  <c r="B5"/>
  <c r="B32" i="7"/>
  <c r="F33" i="1" l="1"/>
  <c r="O5" i="4" s="1"/>
  <c r="AG12"/>
  <c r="B42" i="1" l="1"/>
  <c r="B44" s="1"/>
  <c r="D43" s="1"/>
  <c r="D44" s="1"/>
  <c r="D45" s="1"/>
  <c r="D46" s="1"/>
  <c r="H9" i="7" l="1"/>
  <c r="H10" s="1"/>
  <c r="J21"/>
  <c r="J20"/>
  <c r="J19"/>
  <c r="J18"/>
  <c r="J17"/>
  <c r="J16"/>
  <c r="J15"/>
  <c r="J4"/>
  <c r="E52" i="1"/>
  <c r="F52" s="1"/>
  <c r="G52" s="1"/>
  <c r="E53"/>
  <c r="F53" s="1"/>
  <c r="G53" s="1"/>
  <c r="E54"/>
  <c r="F54" s="1"/>
  <c r="G54" s="1"/>
  <c r="E51"/>
  <c r="F51" l="1"/>
  <c r="G51" s="1"/>
  <c r="J24" i="7"/>
  <c r="J26" s="1"/>
  <c r="J28" s="1"/>
  <c r="A2" i="4"/>
</calcChain>
</file>

<file path=xl/sharedStrings.xml><?xml version="1.0" encoding="utf-8"?>
<sst xmlns="http://schemas.openxmlformats.org/spreadsheetml/2006/main" count="237" uniqueCount="184">
  <si>
    <t>Dirección de habitación:</t>
  </si>
  <si>
    <t>Dirección trabajo:</t>
  </si>
  <si>
    <t>Programa educativo:</t>
  </si>
  <si>
    <t>Niveles adquiridos:</t>
  </si>
  <si>
    <t>Nivel de inicio:</t>
  </si>
  <si>
    <t>Inglés general</t>
  </si>
  <si>
    <t>Fecha de inicio:</t>
  </si>
  <si>
    <t>Fecha finalización:</t>
  </si>
  <si>
    <t>CONTRATO N°</t>
  </si>
  <si>
    <t>TDC</t>
  </si>
  <si>
    <t>Inglés Turístico</t>
  </si>
  <si>
    <t>Inglés de negocios</t>
  </si>
  <si>
    <t>TOEFL</t>
  </si>
  <si>
    <t>Vacacional</t>
  </si>
  <si>
    <t>Cuotas:</t>
  </si>
  <si>
    <t>Efectivo</t>
  </si>
  <si>
    <t>Cheque</t>
  </si>
  <si>
    <t>Total</t>
  </si>
  <si>
    <t>Subtotal</t>
  </si>
  <si>
    <t>f de pago</t>
  </si>
  <si>
    <t>cursos</t>
  </si>
  <si>
    <t>DATOS DEL ESTUDIANTE</t>
  </si>
  <si>
    <t>DATOS DIDÁCTICOS</t>
  </si>
  <si>
    <t>Precio por nivel</t>
  </si>
  <si>
    <t>DATOS DEL REPRESENTANTE</t>
  </si>
  <si>
    <t>REGISTRO DEL ESTUDIANTE</t>
  </si>
  <si>
    <t>Nombres:</t>
  </si>
  <si>
    <t>Apellidos:</t>
  </si>
  <si>
    <t>Teléfono:</t>
  </si>
  <si>
    <t>CÓDIGO</t>
  </si>
  <si>
    <t>Lugar de clases</t>
  </si>
  <si>
    <t>In-school</t>
  </si>
  <si>
    <t>In-company</t>
  </si>
  <si>
    <t>At-home</t>
  </si>
  <si>
    <t>Tipo de horario:</t>
  </si>
  <si>
    <t>Tipo de horario</t>
  </si>
  <si>
    <t>Libre</t>
  </si>
  <si>
    <t>Restringido matutino</t>
  </si>
  <si>
    <t>Restringido sabatino</t>
  </si>
  <si>
    <t>Locación:</t>
  </si>
  <si>
    <t>Observaciones:</t>
  </si>
  <si>
    <t>Dcto %</t>
  </si>
  <si>
    <t>RIF: J-296439010</t>
  </si>
  <si>
    <t>INSTITUTO DE IDIOMAS SPEAK UP C.A.</t>
  </si>
  <si>
    <t xml:space="preserve">C.C. Bayside. Calle Las Amapolas c/c Los Almendrones. Planta alta. Local 2-13. </t>
  </si>
  <si>
    <t>Urb. Costa Azul. Porlamar. Estado Nueva Esparta.</t>
  </si>
  <si>
    <t>Transferencia</t>
  </si>
  <si>
    <t>DATE</t>
  </si>
  <si>
    <t>Celular:</t>
  </si>
  <si>
    <t>Fax:</t>
  </si>
  <si>
    <t>COMPROMISO DE PAGO</t>
  </si>
  <si>
    <t xml:space="preserve">DONE </t>
  </si>
  <si>
    <t>GOAL</t>
  </si>
  <si>
    <t>PENDING</t>
  </si>
  <si>
    <t>Horas/semana</t>
  </si>
  <si>
    <t>Total curso</t>
  </si>
  <si>
    <t># Semanas</t>
  </si>
  <si>
    <t># Meses</t>
  </si>
  <si>
    <t>Ritmos de Estudio</t>
  </si>
  <si>
    <t>Fecha de Emision</t>
  </si>
  <si>
    <t>FORMA LIBRE</t>
  </si>
  <si>
    <t>Nombre o Razon Social:</t>
  </si>
  <si>
    <t>No RIF</t>
  </si>
  <si>
    <t>Domicilio Fiscal:</t>
  </si>
  <si>
    <t>Telefonos:</t>
  </si>
  <si>
    <t>Orden de Compra No.</t>
  </si>
  <si>
    <t>Fecha Emis</t>
  </si>
  <si>
    <t>Condiciones de pago:</t>
  </si>
  <si>
    <t>Fecha Venc</t>
  </si>
  <si>
    <t>CONCEPTO</t>
  </si>
  <si>
    <t>CANTIDAD TOTAL</t>
  </si>
  <si>
    <t>PRECIO UNITARIO</t>
  </si>
  <si>
    <t>TOTAL BsF.</t>
  </si>
  <si>
    <t>UNITARIO</t>
  </si>
  <si>
    <t>Bs.</t>
  </si>
  <si>
    <t>SUB-TOTAL BsF.</t>
  </si>
  <si>
    <t>IVA 12%</t>
  </si>
  <si>
    <t>TOTAL A PAGAR BsF.</t>
  </si>
  <si>
    <t xml:space="preserve">SON: </t>
  </si>
  <si>
    <t>REALIZAR CHEQUE A NOMBRE DE : "Instituto de Idiomas Speak Up c.a."</t>
  </si>
  <si>
    <t>Contado</t>
  </si>
  <si>
    <t>Crédito</t>
  </si>
  <si>
    <t>Cuota 1</t>
  </si>
  <si>
    <t>Cuota 2</t>
  </si>
  <si>
    <t>Cuota 3</t>
  </si>
  <si>
    <t>Cédula/RIF:</t>
  </si>
  <si>
    <t>NA</t>
  </si>
  <si>
    <t>Horas lab</t>
  </si>
  <si>
    <t>Cuota 4</t>
  </si>
  <si>
    <t>Horas min conv</t>
  </si>
  <si>
    <t>A CAR TRIP 1</t>
  </si>
  <si>
    <t>A CAR TRIP 2</t>
  </si>
  <si>
    <t>CULTURAL EXERCISES</t>
  </si>
  <si>
    <t>FILM SET</t>
  </si>
  <si>
    <t>ON THE MOTORWAY 1</t>
  </si>
  <si>
    <t>ON THE MOTORWAY 2</t>
  </si>
  <si>
    <t>AT THE AIRPORT 1</t>
  </si>
  <si>
    <t>AT THE AIRPORT 2</t>
  </si>
  <si>
    <t>MEETING YOUR PENFRIEND</t>
  </si>
  <si>
    <t>COMPLETED</t>
  </si>
  <si>
    <t>CORRECT</t>
  </si>
  <si>
    <t>LAB -LESSON</t>
  </si>
  <si>
    <t>LAB - ACTIVITY</t>
  </si>
  <si>
    <t>TESTS</t>
  </si>
  <si>
    <t>Cuota 5</t>
  </si>
  <si>
    <t>Student´s name</t>
  </si>
  <si>
    <t>Studen´s last name</t>
  </si>
  <si>
    <t>Rif/CI</t>
  </si>
  <si>
    <t>Start date</t>
  </si>
  <si>
    <t>End date</t>
  </si>
  <si>
    <t>Today</t>
  </si>
  <si>
    <t>Status</t>
  </si>
  <si>
    <t>Phone  1</t>
  </si>
  <si>
    <t>Phone  2</t>
  </si>
  <si>
    <t>email 1</t>
  </si>
  <si>
    <t>email 2</t>
  </si>
  <si>
    <t>Home address</t>
  </si>
  <si>
    <t>Work address</t>
  </si>
  <si>
    <t>RIF/CI</t>
  </si>
  <si>
    <t>Payment guardian´S name</t>
  </si>
  <si>
    <t>Payment guardian´S last name</t>
  </si>
  <si>
    <t>Proffession</t>
  </si>
  <si>
    <t>Birthday</t>
  </si>
  <si>
    <t>Age</t>
  </si>
  <si>
    <t>FAX</t>
  </si>
  <si>
    <t>PROGRAM</t>
  </si>
  <si>
    <t>ENGLISH</t>
  </si>
  <si>
    <t>END LEVEL]</t>
  </si>
  <si>
    <t>[START LEVEL</t>
  </si>
  <si>
    <t>LOCATION</t>
  </si>
  <si>
    <t>TYPE OF ACCESS</t>
  </si>
  <si>
    <t xml:space="preserve">Nivel final: </t>
  </si>
  <si>
    <t>E-mail 1:</t>
  </si>
  <si>
    <t>E-mail 2:</t>
  </si>
  <si>
    <t>Doc Valery</t>
  </si>
  <si>
    <t>Cancelado/Factura</t>
  </si>
  <si>
    <t>Fechas de pago</t>
  </si>
  <si>
    <t># contratct</t>
  </si>
  <si>
    <t>LEVELS BOUGHT</t>
  </si>
  <si>
    <t>CONTRATO N°:</t>
  </si>
  <si>
    <t>BANCO:</t>
  </si>
  <si>
    <t>CONTRACT #</t>
  </si>
  <si>
    <t>STUDENT PROGRESS RECORD</t>
  </si>
  <si>
    <t>STUDENT:</t>
  </si>
  <si>
    <t>PROGRAM:</t>
  </si>
  <si>
    <t>START DATE:</t>
  </si>
  <si>
    <t>END DATE:</t>
  </si>
  <si>
    <t>LOCATION:</t>
  </si>
  <si>
    <t>LAB ACCESS:</t>
  </si>
  <si>
    <t>CODE #</t>
  </si>
  <si>
    <t>COMMENTS:</t>
  </si>
  <si>
    <t>STUDENT LAB SESSIONS</t>
  </si>
  <si>
    <t>LAB USER</t>
  </si>
  <si>
    <t>0295.262.02.27/0412.204.84.61/ institutospeakup@gmail.com</t>
  </si>
  <si>
    <t>Inicial</t>
  </si>
  <si>
    <t>CHEQUE/TRANSF N°:</t>
  </si>
  <si>
    <t>CLASSES  &amp; DATES</t>
  </si>
  <si>
    <t>ATT</t>
  </si>
  <si>
    <t>EXTRA CLASSES  &amp; DATES</t>
  </si>
  <si>
    <t>START TIME</t>
  </si>
  <si>
    <t>END TIME</t>
  </si>
  <si>
    <t>ST NAME:</t>
  </si>
  <si>
    <t>ST LAST NAME:</t>
  </si>
  <si>
    <t>CODE:</t>
  </si>
  <si>
    <t>LAB CODE:</t>
  </si>
  <si>
    <t>LEVEL:</t>
  </si>
  <si>
    <t>REPRESENTANTE</t>
  </si>
  <si>
    <t>CONTRACT:</t>
  </si>
  <si>
    <t>-</t>
  </si>
  <si>
    <t>ASESOR DIDÁCTICO</t>
  </si>
  <si>
    <t>START LEVEL:</t>
  </si>
  <si>
    <t>00093-1</t>
  </si>
  <si>
    <t>PE_ARR00</t>
  </si>
  <si>
    <t>PEDRO ENRIQUE</t>
  </si>
  <si>
    <t>ARRIOJA MARCANO</t>
  </si>
  <si>
    <t>ADVANCED</t>
  </si>
  <si>
    <t>IN-SCHOOL</t>
  </si>
  <si>
    <t>COMPLETE</t>
  </si>
  <si>
    <t>0412-3506594</t>
  </si>
  <si>
    <t>PEDROARRIOJA@GMAIL.COM</t>
  </si>
  <si>
    <t>CALLE NORIA, LA ASUNCIÓN</t>
  </si>
  <si>
    <t>OCHOCIENTOS EXACTOS</t>
  </si>
  <si>
    <t>Programa educativo Inglés III ( E )</t>
  </si>
  <si>
    <t>BANCARIBE</t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</si>
</sst>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64" formatCode="dd/mm/yy;@"/>
  </numFmts>
  <fonts count="2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indexed="63"/>
      <name val="Arial"/>
      <family val="2"/>
    </font>
    <font>
      <b/>
      <sz val="10"/>
      <color indexed="63"/>
      <name val="Arial"/>
      <family val="2"/>
    </font>
    <font>
      <b/>
      <sz val="8"/>
      <color indexed="63"/>
      <name val="Arial"/>
      <family val="2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b/>
      <sz val="10"/>
      <color indexed="63"/>
      <name val="Arial"/>
      <family val="2"/>
    </font>
    <font>
      <sz val="8"/>
      <color indexed="63"/>
      <name val="Arial"/>
      <family val="2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i/>
      <sz val="25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11">
    <xf numFmtId="0" fontId="0" fillId="0" borderId="0" xfId="0"/>
    <xf numFmtId="0" fontId="0" fillId="0" borderId="10" xfId="0" applyBorder="1"/>
    <xf numFmtId="0" fontId="0" fillId="0" borderId="0" xfId="0" applyFill="1" applyBorder="1"/>
    <xf numFmtId="14" fontId="0" fillId="0" borderId="19" xfId="0" applyNumberFormat="1" applyBorder="1" applyAlignment="1">
      <alignment horizontal="left"/>
    </xf>
    <xf numFmtId="2" fontId="0" fillId="0" borderId="10" xfId="0" applyNumberFormat="1" applyBorder="1" applyAlignment="1">
      <alignment horizontal="left"/>
    </xf>
    <xf numFmtId="1" fontId="0" fillId="0" borderId="0" xfId="0" applyNumberFormat="1" applyFill="1" applyBorder="1" applyAlignment="1">
      <alignment horizontal="right"/>
    </xf>
    <xf numFmtId="0" fontId="7" fillId="0" borderId="0" xfId="0" applyFont="1"/>
    <xf numFmtId="0" fontId="7" fillId="0" borderId="0" xfId="0" applyFont="1" applyBorder="1"/>
    <xf numFmtId="0" fontId="7" fillId="0" borderId="19" xfId="0" applyFont="1" applyBorder="1" applyAlignment="1">
      <alignment horizontal="left"/>
    </xf>
    <xf numFmtId="0" fontId="7" fillId="0" borderId="24" xfId="0" applyFont="1" applyBorder="1" applyAlignment="1">
      <alignment vertical="center" wrapText="1"/>
    </xf>
    <xf numFmtId="15" fontId="7" fillId="0" borderId="25" xfId="0" applyNumberFormat="1" applyFont="1" applyBorder="1" applyAlignment="1">
      <alignment vertical="center" wrapText="1"/>
    </xf>
    <xf numFmtId="0" fontId="9" fillId="0" borderId="10" xfId="0" applyFont="1" applyBorder="1"/>
    <xf numFmtId="0" fontId="7" fillId="0" borderId="10" xfId="0" applyFont="1" applyBorder="1" applyAlignment="1"/>
    <xf numFmtId="0" fontId="7" fillId="0" borderId="0" xfId="0" applyFont="1" applyBorder="1" applyAlignment="1"/>
    <xf numFmtId="0" fontId="9" fillId="0" borderId="19" xfId="0" applyFont="1" applyBorder="1" applyAlignment="1"/>
    <xf numFmtId="0" fontId="9" fillId="0" borderId="10" xfId="0" applyFont="1" applyBorder="1" applyAlignment="1"/>
    <xf numFmtId="15" fontId="7" fillId="0" borderId="10" xfId="0" applyNumberFormat="1" applyFont="1" applyBorder="1"/>
    <xf numFmtId="0" fontId="7" fillId="0" borderId="32" xfId="0" applyFont="1" applyBorder="1"/>
    <xf numFmtId="0" fontId="7" fillId="0" borderId="40" xfId="0" applyFont="1" applyBorder="1"/>
    <xf numFmtId="49" fontId="7" fillId="0" borderId="0" xfId="0" applyNumberFormat="1" applyFont="1" applyBorder="1"/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/>
    </xf>
    <xf numFmtId="4" fontId="7" fillId="0" borderId="0" xfId="0" applyNumberFormat="1" applyFont="1" applyBorder="1"/>
    <xf numFmtId="41" fontId="7" fillId="0" borderId="40" xfId="0" applyNumberFormat="1" applyFont="1" applyBorder="1"/>
    <xf numFmtId="0" fontId="12" fillId="0" borderId="32" xfId="0" applyFont="1" applyBorder="1"/>
    <xf numFmtId="0" fontId="7" fillId="0" borderId="0" xfId="0" applyFont="1" applyBorder="1" applyAlignment="1">
      <alignment horizontal="left"/>
    </xf>
    <xf numFmtId="4" fontId="7" fillId="0" borderId="40" xfId="0" applyNumberFormat="1" applyFont="1" applyBorder="1"/>
    <xf numFmtId="0" fontId="12" fillId="0" borderId="0" xfId="0" applyFont="1" applyFill="1" applyBorder="1"/>
    <xf numFmtId="0" fontId="13" fillId="0" borderId="32" xfId="0" applyFont="1" applyBorder="1"/>
    <xf numFmtId="4" fontId="14" fillId="0" borderId="40" xfId="0" applyNumberFormat="1" applyFont="1" applyBorder="1"/>
    <xf numFmtId="0" fontId="12" fillId="0" borderId="32" xfId="0" applyFont="1" applyFill="1" applyBorder="1"/>
    <xf numFmtId="0" fontId="7" fillId="0" borderId="42" xfId="0" applyFont="1" applyBorder="1"/>
    <xf numFmtId="0" fontId="7" fillId="0" borderId="43" xfId="0" applyFont="1" applyBorder="1"/>
    <xf numFmtId="0" fontId="7" fillId="0" borderId="44" xfId="0" applyFont="1" applyBorder="1"/>
    <xf numFmtId="0" fontId="7" fillId="0" borderId="27" xfId="0" applyFont="1" applyBorder="1"/>
    <xf numFmtId="0" fontId="7" fillId="0" borderId="41" xfId="0" applyFont="1" applyBorder="1"/>
    <xf numFmtId="2" fontId="0" fillId="0" borderId="17" xfId="0" applyNumberFormat="1" applyBorder="1" applyAlignment="1">
      <alignment horizontal="left"/>
    </xf>
    <xf numFmtId="0" fontId="14" fillId="0" borderId="10" xfId="0" applyFont="1" applyBorder="1" applyAlignment="1"/>
    <xf numFmtId="2" fontId="0" fillId="0" borderId="10" xfId="0" applyNumberFormat="1" applyBorder="1"/>
    <xf numFmtId="2" fontId="0" fillId="0" borderId="15" xfId="0" applyNumberFormat="1" applyBorder="1"/>
    <xf numFmtId="2" fontId="0" fillId="0" borderId="17" xfId="0" applyNumberFormat="1" applyBorder="1"/>
    <xf numFmtId="2" fontId="0" fillId="0" borderId="18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0" fontId="0" fillId="0" borderId="0" xfId="0" applyFill="1"/>
    <xf numFmtId="1" fontId="0" fillId="0" borderId="0" xfId="0" applyNumberFormat="1" applyFill="1" applyAlignment="1">
      <alignment horizontal="right"/>
    </xf>
    <xf numFmtId="1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6" fontId="0" fillId="0" borderId="0" xfId="0" applyNumberFormat="1" applyFill="1"/>
    <xf numFmtId="1" fontId="0" fillId="0" borderId="11" xfId="0" applyNumberFormat="1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1" fontId="0" fillId="0" borderId="13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Alignment="1"/>
    <xf numFmtId="16" fontId="0" fillId="0" borderId="0" xfId="0" applyNumberFormat="1" applyFill="1" applyBorder="1"/>
    <xf numFmtId="16" fontId="0" fillId="0" borderId="0" xfId="0" applyNumberFormat="1" applyFill="1" applyBorder="1" applyAlignment="1"/>
    <xf numFmtId="14" fontId="0" fillId="0" borderId="0" xfId="0" applyNumberFormat="1" applyFill="1" applyAlignment="1"/>
    <xf numFmtId="14" fontId="0" fillId="0" borderId="0" xfId="0" applyNumberFormat="1" applyFill="1"/>
    <xf numFmtId="0" fontId="1" fillId="0" borderId="0" xfId="0" applyFont="1" applyFill="1"/>
    <xf numFmtId="1" fontId="0" fillId="0" borderId="17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5" fillId="0" borderId="0" xfId="0" applyFont="1" applyFill="1" applyBorder="1"/>
    <xf numFmtId="49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0" fillId="0" borderId="45" xfId="0" applyFill="1" applyBorder="1" applyAlignment="1">
      <alignment vertical="center"/>
    </xf>
    <xf numFmtId="1" fontId="0" fillId="0" borderId="0" xfId="0" applyNumberFormat="1" applyFill="1"/>
    <xf numFmtId="1" fontId="0" fillId="0" borderId="0" xfId="0" applyNumberFormat="1" applyFill="1" applyBorder="1"/>
    <xf numFmtId="1" fontId="0" fillId="0" borderId="0" xfId="0" applyNumberFormat="1" applyFont="1" applyFill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" fontId="0" fillId="0" borderId="18" xfId="0" applyNumberFormat="1" applyFill="1" applyBorder="1"/>
    <xf numFmtId="0" fontId="7" fillId="0" borderId="10" xfId="0" applyNumberFormat="1" applyFont="1" applyBorder="1" applyAlignment="1">
      <alignment horizontal="center"/>
    </xf>
    <xf numFmtId="1" fontId="0" fillId="0" borderId="0" xfId="0" applyNumberFormat="1" applyFill="1" applyBorder="1" applyAlignment="1">
      <alignment horizontal="left"/>
    </xf>
    <xf numFmtId="1" fontId="0" fillId="0" borderId="16" xfId="0" applyNumberFormat="1" applyFill="1" applyBorder="1"/>
    <xf numFmtId="1" fontId="0" fillId="0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7" fillId="0" borderId="0" xfId="0" applyFont="1"/>
    <xf numFmtId="0" fontId="0" fillId="0" borderId="0" xfId="0" applyNumberFormat="1"/>
    <xf numFmtId="49" fontId="7" fillId="0" borderId="27" xfId="0" applyNumberFormat="1" applyFont="1" applyBorder="1"/>
    <xf numFmtId="0" fontId="7" fillId="0" borderId="26" xfId="0" applyFont="1" applyBorder="1"/>
    <xf numFmtId="14" fontId="0" fillId="0" borderId="21" xfId="0" applyNumberFormat="1" applyBorder="1" applyAlignment="1">
      <alignment horizontal="left"/>
    </xf>
    <xf numFmtId="0" fontId="0" fillId="0" borderId="45" xfId="0" applyFill="1" applyBorder="1" applyAlignment="1">
      <alignment horizontal="center"/>
    </xf>
    <xf numFmtId="0" fontId="19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7" xfId="0" applyFont="1" applyFill="1" applyBorder="1" applyAlignment="1"/>
    <xf numFmtId="0" fontId="0" fillId="0" borderId="9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10" xfId="0" applyNumberFormat="1" applyBorder="1" applyAlignment="1">
      <alignment horizontal="left" vertical="center"/>
    </xf>
    <xf numFmtId="0" fontId="0" fillId="0" borderId="10" xfId="0" applyNumberFormat="1" applyBorder="1"/>
    <xf numFmtId="14" fontId="0" fillId="0" borderId="10" xfId="0" applyNumberFormat="1" applyBorder="1"/>
    <xf numFmtId="0" fontId="0" fillId="0" borderId="10" xfId="0" applyNumberFormat="1" applyBorder="1" applyAlignment="1">
      <alignment horizontal="center"/>
    </xf>
    <xf numFmtId="0" fontId="0" fillId="0" borderId="0" xfId="0" applyNumberFormat="1" applyBorder="1"/>
    <xf numFmtId="0" fontId="0" fillId="0" borderId="45" xfId="0" applyNumberFormat="1" applyBorder="1" applyAlignment="1">
      <alignment horizontal="center"/>
    </xf>
    <xf numFmtId="0" fontId="3" fillId="0" borderId="0" xfId="0" applyNumberFormat="1" applyFont="1" applyBorder="1"/>
    <xf numFmtId="0" fontId="0" fillId="0" borderId="11" xfId="0" applyNumberFormat="1" applyBorder="1" applyAlignment="1">
      <alignment horizontal="left" vertical="center"/>
    </xf>
    <xf numFmtId="0" fontId="0" fillId="0" borderId="12" xfId="0" applyNumberFormat="1" applyFont="1" applyBorder="1" applyAlignment="1">
      <alignment horizontal="left" vertical="center"/>
    </xf>
    <xf numFmtId="0" fontId="0" fillId="0" borderId="14" xfId="0" applyNumberFormat="1" applyBorder="1" applyAlignment="1">
      <alignment horizontal="left" vertical="center"/>
    </xf>
    <xf numFmtId="0" fontId="0" fillId="0" borderId="16" xfId="0" applyNumberFormat="1" applyBorder="1" applyAlignment="1">
      <alignment horizontal="left" vertical="center"/>
    </xf>
    <xf numFmtId="0" fontId="2" fillId="0" borderId="0" xfId="1" applyNumberFormat="1" applyBorder="1" applyAlignment="1" applyProtection="1"/>
    <xf numFmtId="0" fontId="0" fillId="0" borderId="12" xfId="0" applyNumberFormat="1" applyBorder="1" applyAlignment="1">
      <alignment horizontal="left" vertical="center"/>
    </xf>
    <xf numFmtId="0" fontId="0" fillId="0" borderId="34" xfId="0" applyNumberFormat="1" applyBorder="1" applyAlignment="1">
      <alignment horizontal="left" vertical="center"/>
    </xf>
    <xf numFmtId="0" fontId="0" fillId="0" borderId="11" xfId="0" applyNumberFormat="1" applyBorder="1"/>
    <xf numFmtId="0" fontId="0" fillId="0" borderId="29" xfId="0" applyNumberFormat="1" applyBorder="1" applyAlignment="1"/>
    <xf numFmtId="0" fontId="0" fillId="0" borderId="30" xfId="0" applyNumberFormat="1" applyBorder="1" applyAlignment="1"/>
    <xf numFmtId="0" fontId="0" fillId="0" borderId="35" xfId="0" applyNumberFormat="1" applyBorder="1" applyAlignment="1"/>
    <xf numFmtId="0" fontId="0" fillId="0" borderId="31" xfId="0" applyNumberFormat="1" applyBorder="1" applyAlignment="1"/>
    <xf numFmtId="0" fontId="0" fillId="0" borderId="14" xfId="0" applyNumberFormat="1" applyBorder="1"/>
    <xf numFmtId="0" fontId="0" fillId="0" borderId="19" xfId="0" applyNumberFormat="1" applyBorder="1" applyAlignment="1">
      <alignment horizontal="left"/>
    </xf>
    <xf numFmtId="0" fontId="0" fillId="0" borderId="24" xfId="0" applyNumberFormat="1" applyBorder="1" applyAlignment="1">
      <alignment horizontal="left"/>
    </xf>
    <xf numFmtId="0" fontId="0" fillId="0" borderId="42" xfId="0" applyNumberFormat="1" applyBorder="1" applyAlignment="1"/>
    <xf numFmtId="0" fontId="0" fillId="0" borderId="44" xfId="0" applyNumberFormat="1" applyBorder="1" applyAlignment="1"/>
    <xf numFmtId="0" fontId="0" fillId="0" borderId="24" xfId="0" applyNumberFormat="1" applyBorder="1" applyAlignment="1"/>
    <xf numFmtId="0" fontId="0" fillId="0" borderId="20" xfId="0" applyNumberFormat="1" applyBorder="1" applyAlignment="1"/>
    <xf numFmtId="0" fontId="0" fillId="0" borderId="32" xfId="0" applyNumberFormat="1" applyBorder="1"/>
    <xf numFmtId="0" fontId="0" fillId="0" borderId="27" xfId="0" applyNumberFormat="1" applyBorder="1"/>
    <xf numFmtId="0" fontId="0" fillId="0" borderId="28" xfId="0" applyNumberFormat="1" applyBorder="1"/>
    <xf numFmtId="0" fontId="0" fillId="0" borderId="4" xfId="0" applyNumberFormat="1" applyBorder="1"/>
    <xf numFmtId="0" fontId="0" fillId="0" borderId="4" xfId="0" applyNumberFormat="1" applyBorder="1" applyAlignment="1"/>
    <xf numFmtId="0" fontId="0" fillId="0" borderId="16" xfId="0" applyNumberFormat="1" applyFill="1" applyBorder="1"/>
    <xf numFmtId="0" fontId="0" fillId="0" borderId="0" xfId="0" applyNumberFormat="1" applyFill="1" applyBorder="1"/>
    <xf numFmtId="0" fontId="1" fillId="0" borderId="0" xfId="0" applyNumberFormat="1" applyFont="1" applyBorder="1"/>
    <xf numFmtId="0" fontId="0" fillId="0" borderId="11" xfId="0" applyNumberFormat="1" applyBorder="1" applyAlignment="1">
      <alignment horizontal="left"/>
    </xf>
    <xf numFmtId="0" fontId="0" fillId="0" borderId="13" xfId="0" applyNumberFormat="1" applyBorder="1" applyAlignment="1">
      <alignment horizontal="left"/>
    </xf>
    <xf numFmtId="0" fontId="0" fillId="0" borderId="35" xfId="0" applyNumberFormat="1" applyBorder="1" applyAlignment="1">
      <alignment horizontal="left"/>
    </xf>
    <xf numFmtId="0" fontId="5" fillId="0" borderId="12" xfId="0" applyNumberFormat="1" applyFont="1" applyBorder="1" applyAlignment="1">
      <alignment horizontal="left"/>
    </xf>
    <xf numFmtId="0" fontId="16" fillId="0" borderId="12" xfId="0" applyNumberFormat="1" applyFont="1" applyBorder="1" applyAlignment="1">
      <alignment horizontal="center"/>
    </xf>
    <xf numFmtId="0" fontId="16" fillId="0" borderId="13" xfId="0" applyNumberFormat="1" applyFont="1" applyBorder="1" applyAlignment="1">
      <alignment horizontal="center"/>
    </xf>
    <xf numFmtId="0" fontId="5" fillId="0" borderId="0" xfId="0" applyNumberFormat="1" applyFont="1" applyBorder="1"/>
    <xf numFmtId="0" fontId="0" fillId="0" borderId="14" xfId="0" applyNumberFormat="1" applyBorder="1" applyAlignment="1">
      <alignment horizontal="left"/>
    </xf>
    <xf numFmtId="0" fontId="0" fillId="0" borderId="15" xfId="0" applyNumberFormat="1" applyBorder="1" applyAlignment="1">
      <alignment horizontal="left"/>
    </xf>
    <xf numFmtId="0" fontId="0" fillId="0" borderId="25" xfId="0" applyNumberFormat="1" applyBorder="1" applyAlignment="1">
      <alignment horizontal="left"/>
    </xf>
    <xf numFmtId="0" fontId="0" fillId="0" borderId="10" xfId="0" applyNumberFormat="1" applyBorder="1" applyAlignment="1">
      <alignment horizontal="left"/>
    </xf>
    <xf numFmtId="0" fontId="0" fillId="0" borderId="16" xfId="0" applyNumberFormat="1" applyBorder="1" applyAlignment="1">
      <alignment horizontal="left"/>
    </xf>
    <xf numFmtId="0" fontId="0" fillId="0" borderId="18" xfId="0" applyNumberFormat="1" applyBorder="1" applyAlignment="1">
      <alignment horizontal="left"/>
    </xf>
    <xf numFmtId="0" fontId="0" fillId="0" borderId="48" xfId="0" applyNumberFormat="1" applyBorder="1"/>
    <xf numFmtId="0" fontId="0" fillId="0" borderId="17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37" xfId="0" applyNumberFormat="1" applyBorder="1"/>
    <xf numFmtId="0" fontId="0" fillId="0" borderId="38" xfId="0" applyNumberFormat="1" applyBorder="1"/>
    <xf numFmtId="0" fontId="0" fillId="0" borderId="38" xfId="0" applyNumberFormat="1" applyFill="1" applyBorder="1"/>
    <xf numFmtId="0" fontId="0" fillId="0" borderId="39" xfId="0" applyNumberFormat="1" applyFill="1" applyBorder="1"/>
    <xf numFmtId="0" fontId="0" fillId="0" borderId="12" xfId="0" applyNumberFormat="1" applyBorder="1"/>
    <xf numFmtId="0" fontId="0" fillId="0" borderId="23" xfId="0" applyNumberFormat="1" applyBorder="1"/>
    <xf numFmtId="0" fontId="0" fillId="0" borderId="46" xfId="0" applyNumberFormat="1" applyBorder="1"/>
    <xf numFmtId="0" fontId="0" fillId="0" borderId="17" xfId="0" applyNumberFormat="1" applyBorder="1"/>
    <xf numFmtId="0" fontId="0" fillId="0" borderId="16" xfId="0" applyNumberFormat="1" applyBorder="1"/>
    <xf numFmtId="0" fontId="0" fillId="0" borderId="22" xfId="0" applyNumberFormat="1" applyBorder="1" applyAlignment="1">
      <alignment horizontal="left"/>
    </xf>
    <xf numFmtId="0" fontId="0" fillId="0" borderId="33" xfId="0" applyNumberFormat="1" applyBorder="1" applyAlignment="1"/>
    <xf numFmtId="0" fontId="0" fillId="0" borderId="5" xfId="0" applyNumberFormat="1" applyBorder="1" applyAlignment="1"/>
    <xf numFmtId="0" fontId="0" fillId="0" borderId="6" xfId="0" applyNumberFormat="1" applyBorder="1" applyAlignment="1"/>
    <xf numFmtId="0" fontId="18" fillId="0" borderId="0" xfId="1" applyNumberFormat="1" applyFont="1" applyFill="1" applyBorder="1" applyAlignment="1" applyProtection="1"/>
    <xf numFmtId="14" fontId="0" fillId="0" borderId="45" xfId="0" applyNumberFormat="1" applyFill="1" applyBorder="1" applyAlignment="1">
      <alignment vertical="center"/>
    </xf>
    <xf numFmtId="1" fontId="0" fillId="2" borderId="14" xfId="0" applyNumberFormat="1" applyFill="1" applyBorder="1" applyAlignment="1">
      <alignment horizontal="center"/>
    </xf>
    <xf numFmtId="1" fontId="0" fillId="0" borderId="10" xfId="0" applyNumberFormat="1" applyFill="1" applyBorder="1" applyAlignment="1">
      <alignment horizontal="center"/>
    </xf>
    <xf numFmtId="1" fontId="0" fillId="2" borderId="10" xfId="0" applyNumberFormat="1" applyFont="1" applyFill="1" applyBorder="1" applyAlignment="1">
      <alignment horizontal="center"/>
    </xf>
    <xf numFmtId="1" fontId="0" fillId="0" borderId="15" xfId="0" applyNumberFormat="1" applyFill="1" applyBorder="1" applyAlignment="1">
      <alignment horizontal="center"/>
    </xf>
    <xf numFmtId="1" fontId="0" fillId="0" borderId="49" xfId="0" applyNumberFormat="1" applyFont="1" applyBorder="1" applyAlignment="1">
      <alignment horizontal="center"/>
    </xf>
    <xf numFmtId="1" fontId="0" fillId="0" borderId="23" xfId="0" applyNumberFormat="1" applyFont="1" applyBorder="1" applyAlignment="1">
      <alignment horizontal="center"/>
    </xf>
    <xf numFmtId="1" fontId="0" fillId="0" borderId="23" xfId="0" applyNumberFormat="1" applyFont="1" applyFill="1" applyBorder="1" applyAlignment="1">
      <alignment horizontal="center"/>
    </xf>
    <xf numFmtId="1" fontId="0" fillId="0" borderId="23" xfId="0" applyNumberFormat="1" applyFill="1" applyBorder="1"/>
    <xf numFmtId="1" fontId="0" fillId="0" borderId="50" xfId="0" applyNumberFormat="1" applyFill="1" applyBorder="1"/>
    <xf numFmtId="1" fontId="0" fillId="0" borderId="14" xfId="0" applyNumberFormat="1" applyFont="1" applyFill="1" applyBorder="1" applyAlignment="1">
      <alignment horizontal="center"/>
    </xf>
    <xf numFmtId="1" fontId="0" fillId="0" borderId="10" xfId="0" applyNumberFormat="1" applyFont="1" applyFill="1" applyBorder="1" applyAlignment="1">
      <alignment horizontal="center"/>
    </xf>
    <xf numFmtId="1" fontId="0" fillId="0" borderId="10" xfId="0" applyNumberFormat="1" applyFill="1" applyBorder="1"/>
    <xf numFmtId="1" fontId="0" fillId="0" borderId="15" xfId="0" applyNumberFormat="1" applyFill="1" applyBorder="1"/>
    <xf numFmtId="1" fontId="0" fillId="0" borderId="10" xfId="0" applyNumberFormat="1" applyFont="1" applyBorder="1" applyAlignment="1">
      <alignment horizontal="center"/>
    </xf>
    <xf numFmtId="1" fontId="0" fillId="0" borderId="16" xfId="0" applyNumberFormat="1" applyFont="1" applyFill="1" applyBorder="1" applyAlignment="1">
      <alignment horizontal="center"/>
    </xf>
    <xf numFmtId="1" fontId="0" fillId="0" borderId="17" xfId="0" applyNumberFormat="1" applyFont="1" applyFill="1" applyBorder="1" applyAlignment="1">
      <alignment horizontal="center"/>
    </xf>
    <xf numFmtId="1" fontId="0" fillId="0" borderId="17" xfId="0" applyNumberFormat="1" applyFont="1" applyBorder="1" applyAlignment="1">
      <alignment horizontal="center"/>
    </xf>
    <xf numFmtId="1" fontId="0" fillId="0" borderId="17" xfId="0" applyNumberFormat="1" applyFill="1" applyBorder="1"/>
    <xf numFmtId="1" fontId="0" fillId="0" borderId="11" xfId="0" applyNumberFormat="1" applyFont="1" applyFill="1" applyBorder="1" applyAlignment="1">
      <alignment horizontal="center"/>
    </xf>
    <xf numFmtId="1" fontId="0" fillId="0" borderId="11" xfId="0" applyNumberFormat="1" applyFont="1" applyBorder="1" applyAlignment="1">
      <alignment horizontal="center"/>
    </xf>
    <xf numFmtId="1" fontId="0" fillId="0" borderId="12" xfId="0" applyNumberFormat="1" applyFont="1" applyBorder="1" applyAlignment="1">
      <alignment horizontal="center"/>
    </xf>
    <xf numFmtId="1" fontId="0" fillId="0" borderId="12" xfId="0" applyNumberFormat="1" applyFont="1" applyFill="1" applyBorder="1" applyAlignment="1">
      <alignment horizontal="center"/>
    </xf>
    <xf numFmtId="1" fontId="0" fillId="0" borderId="12" xfId="0" applyNumberFormat="1" applyFill="1" applyBorder="1"/>
    <xf numFmtId="1" fontId="0" fillId="0" borderId="13" xfId="0" applyNumberFormat="1" applyFill="1" applyBorder="1"/>
    <xf numFmtId="49" fontId="0" fillId="0" borderId="0" xfId="0" applyNumberFormat="1" applyBorder="1" applyAlignment="1">
      <alignment horizontal="left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64" fontId="0" fillId="0" borderId="44" xfId="0" applyNumberFormat="1" applyFont="1" applyBorder="1" applyAlignment="1">
      <alignment horizontal="center"/>
    </xf>
    <xf numFmtId="164" fontId="0" fillId="0" borderId="25" xfId="0" applyNumberFormat="1" applyFont="1" applyFill="1" applyBorder="1" applyAlignment="1">
      <alignment horizontal="center"/>
    </xf>
    <xf numFmtId="164" fontId="0" fillId="0" borderId="48" xfId="0" applyNumberFormat="1" applyFont="1" applyFill="1" applyBorder="1" applyAlignment="1">
      <alignment horizontal="center"/>
    </xf>
    <xf numFmtId="164" fontId="0" fillId="0" borderId="30" xfId="0" applyNumberFormat="1" applyFont="1" applyFill="1" applyBorder="1" applyAlignment="1">
      <alignment horizontal="center"/>
    </xf>
    <xf numFmtId="164" fontId="0" fillId="0" borderId="24" xfId="0" applyNumberFormat="1" applyFont="1" applyFill="1" applyBorder="1" applyAlignment="1">
      <alignment horizontal="center"/>
    </xf>
    <xf numFmtId="164" fontId="0" fillId="0" borderId="22" xfId="0" applyNumberFormat="1" applyFont="1" applyFill="1" applyBorder="1" applyAlignment="1">
      <alignment horizontal="center"/>
    </xf>
    <xf numFmtId="164" fontId="0" fillId="0" borderId="35" xfId="0" applyNumberFormat="1" applyFont="1" applyBorder="1" applyAlignment="1">
      <alignment horizontal="center"/>
    </xf>
    <xf numFmtId="164" fontId="0" fillId="0" borderId="23" xfId="0" applyNumberFormat="1" applyFont="1" applyBorder="1" applyAlignment="1">
      <alignment horizontal="center"/>
    </xf>
    <xf numFmtId="164" fontId="0" fillId="0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164" fontId="0" fillId="0" borderId="17" xfId="0" applyNumberFormat="1" applyFont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164" fontId="0" fillId="0" borderId="0" xfId="0" applyNumberFormat="1" applyFill="1"/>
    <xf numFmtId="164" fontId="0" fillId="0" borderId="0" xfId="0" applyNumberFormat="1" applyFill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42" xfId="0" applyNumberFormat="1" applyFill="1" applyBorder="1"/>
    <xf numFmtId="164" fontId="0" fillId="0" borderId="19" xfId="0" applyNumberFormat="1" applyFill="1" applyBorder="1"/>
    <xf numFmtId="164" fontId="0" fillId="0" borderId="21" xfId="0" applyNumberFormat="1" applyFill="1" applyBorder="1"/>
    <xf numFmtId="164" fontId="0" fillId="0" borderId="0" xfId="0" applyNumberFormat="1" applyFill="1" applyBorder="1"/>
    <xf numFmtId="164" fontId="0" fillId="0" borderId="29" xfId="0" applyNumberFormat="1" applyFill="1" applyBorder="1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20" fillId="0" borderId="0" xfId="0" applyNumberFormat="1" applyFont="1" applyBorder="1" applyAlignment="1">
      <alignment horizontal="left" vertical="center"/>
    </xf>
    <xf numFmtId="0" fontId="0" fillId="0" borderId="36" xfId="0" applyFill="1" applyBorder="1" applyAlignment="1"/>
    <xf numFmtId="49" fontId="0" fillId="0" borderId="10" xfId="0" applyNumberFormat="1" applyBorder="1"/>
    <xf numFmtId="1" fontId="0" fillId="0" borderId="10" xfId="0" applyNumberFormat="1" applyBorder="1" applyAlignment="1">
      <alignment horizontal="center"/>
    </xf>
    <xf numFmtId="0" fontId="2" fillId="0" borderId="10" xfId="1" applyNumberFormat="1" applyBorder="1" applyAlignment="1" applyProtection="1"/>
    <xf numFmtId="14" fontId="0" fillId="0" borderId="10" xfId="0" applyNumberFormat="1" applyBorder="1" applyAlignment="1">
      <alignment horizontal="left"/>
    </xf>
    <xf numFmtId="0" fontId="0" fillId="0" borderId="7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10" xfId="0" applyNumberFormat="1" applyBorder="1" applyAlignment="1">
      <alignment horizontal="left" vertical="center"/>
    </xf>
    <xf numFmtId="0" fontId="0" fillId="0" borderId="15" xfId="0" applyNumberForma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6" fillId="0" borderId="19" xfId="0" applyNumberFormat="1" applyFont="1" applyBorder="1" applyAlignment="1">
      <alignment horizontal="left" vertical="center"/>
    </xf>
    <xf numFmtId="0" fontId="6" fillId="0" borderId="24" xfId="0" applyNumberFormat="1" applyFont="1" applyBorder="1" applyAlignment="1">
      <alignment horizontal="left" vertical="center"/>
    </xf>
    <xf numFmtId="0" fontId="6" fillId="0" borderId="20" xfId="0" applyNumberFormat="1" applyFont="1" applyBorder="1" applyAlignment="1">
      <alignment horizontal="left" vertical="center"/>
    </xf>
    <xf numFmtId="0" fontId="0" fillId="0" borderId="19" xfId="0" applyNumberFormat="1" applyBorder="1" applyAlignment="1">
      <alignment horizontal="left" vertical="center"/>
    </xf>
    <xf numFmtId="0" fontId="0" fillId="0" borderId="24" xfId="0" applyNumberFormat="1" applyBorder="1" applyAlignment="1">
      <alignment horizontal="left" vertical="center"/>
    </xf>
    <xf numFmtId="0" fontId="0" fillId="0" borderId="20" xfId="0" applyNumberFormat="1" applyBorder="1" applyAlignment="1">
      <alignment horizontal="left" vertical="center"/>
    </xf>
    <xf numFmtId="0" fontId="2" fillId="0" borderId="21" xfId="1" applyNumberFormat="1" applyBorder="1" applyAlignment="1" applyProtection="1">
      <alignment horizontal="left" vertical="center"/>
    </xf>
    <xf numFmtId="0" fontId="2" fillId="0" borderId="22" xfId="1" applyNumberFormat="1" applyBorder="1" applyAlignment="1" applyProtection="1">
      <alignment horizontal="left" vertical="center"/>
    </xf>
    <xf numFmtId="0" fontId="2" fillId="0" borderId="47" xfId="1" applyNumberFormat="1" applyBorder="1" applyAlignment="1" applyProtection="1">
      <alignment horizontal="left" vertical="center"/>
    </xf>
    <xf numFmtId="0" fontId="2" fillId="0" borderId="19" xfId="1" applyNumberFormat="1" applyBorder="1" applyAlignment="1" applyProtection="1">
      <alignment horizontal="left" vertical="center"/>
    </xf>
    <xf numFmtId="0" fontId="4" fillId="0" borderId="7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4" fillId="0" borderId="9" xfId="0" applyNumberFormat="1" applyFont="1" applyBorder="1" applyAlignment="1">
      <alignment horizontal="center"/>
    </xf>
    <xf numFmtId="0" fontId="3" fillId="0" borderId="7" xfId="0" applyNumberFormat="1" applyFont="1" applyBorder="1" applyAlignment="1">
      <alignment horizontal="center"/>
    </xf>
    <xf numFmtId="0" fontId="3" fillId="0" borderId="8" xfId="0" applyNumberFormat="1" applyFont="1" applyBorder="1" applyAlignment="1">
      <alignment horizontal="center"/>
    </xf>
    <xf numFmtId="0" fontId="3" fillId="0" borderId="9" xfId="0" applyNumberFormat="1" applyFont="1" applyBorder="1" applyAlignment="1">
      <alignment horizontal="center"/>
    </xf>
    <xf numFmtId="0" fontId="0" fillId="0" borderId="29" xfId="0" applyNumberFormat="1" applyBorder="1" applyAlignment="1">
      <alignment horizontal="left" vertical="center"/>
    </xf>
    <xf numFmtId="0" fontId="0" fillId="0" borderId="30" xfId="0" applyNumberFormat="1" applyBorder="1" applyAlignment="1">
      <alignment horizontal="left" vertical="center"/>
    </xf>
    <xf numFmtId="0" fontId="0" fillId="0" borderId="31" xfId="0" applyNumberFormat="1" applyBorder="1" applyAlignment="1">
      <alignment horizontal="left" vertical="center"/>
    </xf>
    <xf numFmtId="0" fontId="0" fillId="0" borderId="12" xfId="0" applyNumberFormat="1" applyBorder="1" applyAlignment="1">
      <alignment horizontal="left" vertical="center"/>
    </xf>
    <xf numFmtId="0" fontId="0" fillId="0" borderId="12" xfId="0" applyNumberFormat="1" applyFont="1" applyBorder="1" applyAlignment="1">
      <alignment horizontal="left" vertical="center"/>
    </xf>
    <xf numFmtId="0" fontId="0" fillId="0" borderId="13" xfId="0" applyNumberFormat="1" applyFont="1" applyBorder="1" applyAlignment="1">
      <alignment horizontal="left" vertical="center"/>
    </xf>
    <xf numFmtId="0" fontId="6" fillId="0" borderId="10" xfId="0" applyNumberFormat="1" applyFont="1" applyBorder="1" applyAlignment="1">
      <alignment horizontal="left" vertical="center"/>
    </xf>
    <xf numFmtId="0" fontId="6" fillId="0" borderId="15" xfId="0" applyNumberFormat="1" applyFont="1" applyBorder="1" applyAlignment="1">
      <alignment horizontal="left" vertical="center"/>
    </xf>
    <xf numFmtId="0" fontId="0" fillId="0" borderId="10" xfId="0" applyNumberFormat="1" applyFont="1" applyBorder="1" applyAlignment="1">
      <alignment horizontal="left" vertical="center"/>
    </xf>
    <xf numFmtId="0" fontId="0" fillId="0" borderId="15" xfId="0" applyNumberFormat="1" applyFont="1" applyBorder="1" applyAlignment="1">
      <alignment horizontal="left" vertical="center"/>
    </xf>
    <xf numFmtId="0" fontId="2" fillId="0" borderId="10" xfId="1" applyNumberFormat="1" applyBorder="1" applyAlignment="1" applyProtection="1">
      <alignment horizontal="left" vertical="center"/>
    </xf>
    <xf numFmtId="0" fontId="2" fillId="0" borderId="15" xfId="1" applyNumberFormat="1" applyBorder="1" applyAlignment="1" applyProtection="1">
      <alignment horizontal="left" vertical="center"/>
    </xf>
    <xf numFmtId="0" fontId="2" fillId="0" borderId="17" xfId="1" applyNumberFormat="1" applyBorder="1" applyAlignment="1" applyProtection="1">
      <alignment horizontal="left" vertical="center"/>
    </xf>
    <xf numFmtId="0" fontId="2" fillId="0" borderId="18" xfId="1" applyNumberFormat="1" applyBorder="1" applyAlignment="1" applyProtection="1">
      <alignment horizontal="left" vertical="center"/>
    </xf>
    <xf numFmtId="0" fontId="8" fillId="0" borderId="27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left"/>
    </xf>
    <xf numFmtId="0" fontId="9" fillId="0" borderId="24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7" fillId="0" borderId="19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15" fillId="0" borderId="42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1" fontId="0" fillId="0" borderId="19" xfId="0" applyNumberFormat="1" applyFont="1" applyFill="1" applyBorder="1" applyAlignment="1">
      <alignment horizontal="center"/>
    </xf>
    <xf numFmtId="1" fontId="0" fillId="0" borderId="24" xfId="0" applyNumberFormat="1" applyFont="1" applyFill="1" applyBorder="1" applyAlignment="1">
      <alignment horizontal="center"/>
    </xf>
    <xf numFmtId="1" fontId="0" fillId="0" borderId="20" xfId="0" applyNumberFormat="1" applyFont="1" applyFill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" fontId="0" fillId="0" borderId="47" xfId="0" applyNumberFormat="1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1" fontId="0" fillId="0" borderId="2" xfId="0" applyNumberFormat="1" applyFont="1" applyFill="1" applyBorder="1" applyAlignment="1">
      <alignment horizontal="center"/>
    </xf>
    <xf numFmtId="1" fontId="0" fillId="0" borderId="3" xfId="0" applyNumberFormat="1" applyFont="1" applyFill="1" applyBorder="1" applyAlignment="1">
      <alignment horizontal="center"/>
    </xf>
    <xf numFmtId="1" fontId="0" fillId="0" borderId="7" xfId="0" applyNumberFormat="1" applyFill="1" applyBorder="1" applyAlignment="1">
      <alignment horizontal="center"/>
    </xf>
    <xf numFmtId="1" fontId="0" fillId="0" borderId="8" xfId="0" applyNumberFormat="1" applyFill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1" fontId="0" fillId="0" borderId="29" xfId="0" applyNumberFormat="1" applyFont="1" applyFill="1" applyBorder="1" applyAlignment="1">
      <alignment horizontal="center"/>
    </xf>
    <xf numFmtId="1" fontId="0" fillId="0" borderId="30" xfId="0" applyNumberFormat="1" applyFont="1" applyFill="1" applyBorder="1" applyAlignment="1">
      <alignment horizontal="center"/>
    </xf>
    <xf numFmtId="1" fontId="0" fillId="0" borderId="31" xfId="0" applyNumberFormat="1" applyFont="1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36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" fontId="0" fillId="0" borderId="7" xfId="0" applyNumberFormat="1" applyFill="1" applyBorder="1" applyAlignment="1">
      <alignment horizontal="left"/>
    </xf>
    <xf numFmtId="1" fontId="0" fillId="0" borderId="8" xfId="0" applyNumberFormat="1" applyFill="1" applyBorder="1" applyAlignment="1">
      <alignment horizontal="left"/>
    </xf>
    <xf numFmtId="1" fontId="0" fillId="0" borderId="9" xfId="0" applyNumberFormat="1" applyFill="1" applyBorder="1" applyAlignment="1">
      <alignment horizontal="left"/>
    </xf>
    <xf numFmtId="14" fontId="0" fillId="0" borderId="8" xfId="0" applyNumberFormat="1" applyFill="1" applyBorder="1" applyAlignment="1">
      <alignment horizontal="left"/>
    </xf>
    <xf numFmtId="14" fontId="0" fillId="0" borderId="7" xfId="0" applyNumberFormat="1" applyFon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49" fontId="0" fillId="0" borderId="7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0" borderId="6" xfId="0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10">
    <dxf>
      <font>
        <b/>
        <i val="0"/>
        <color theme="0"/>
      </font>
      <fill>
        <patternFill patternType="solid">
          <fgColor auto="1"/>
          <bgColor rgb="FFC00000"/>
        </patternFill>
      </fill>
    </dxf>
    <dxf>
      <font>
        <b/>
        <i val="0"/>
        <color theme="0"/>
      </font>
      <fill>
        <patternFill>
          <bgColor rgb="FF41A709"/>
        </patternFill>
      </fill>
    </dxf>
    <dxf>
      <font>
        <b/>
        <i val="0"/>
        <color theme="0"/>
      </font>
      <fill>
        <patternFill patternType="solid">
          <fgColor auto="1"/>
          <bgColor rgb="FFC00000"/>
        </patternFill>
      </fill>
    </dxf>
    <dxf>
      <font>
        <b/>
        <i val="0"/>
        <color theme="0"/>
      </font>
      <fill>
        <patternFill>
          <bgColor rgb="FF41A709"/>
        </patternFill>
      </fill>
    </dxf>
    <dxf>
      <font>
        <b/>
        <i val="0"/>
        <color theme="0"/>
      </font>
      <fill>
        <patternFill patternType="solid">
          <fgColor auto="1"/>
          <bgColor rgb="FFC00000"/>
        </patternFill>
      </fill>
    </dxf>
    <dxf>
      <font>
        <b/>
        <i val="0"/>
        <color theme="0"/>
      </font>
      <fill>
        <patternFill>
          <bgColor rgb="FF41A709"/>
        </patternFill>
      </fill>
    </dxf>
    <dxf>
      <font>
        <b/>
        <i val="0"/>
        <color theme="0"/>
      </font>
      <fill>
        <patternFill patternType="solid">
          <fgColor auto="1"/>
          <bgColor rgb="FFC00000"/>
        </patternFill>
      </fill>
    </dxf>
    <dxf>
      <font>
        <b/>
        <i val="0"/>
        <color theme="0"/>
      </font>
      <fill>
        <patternFill>
          <bgColor rgb="FF41A709"/>
        </patternFill>
      </fill>
    </dxf>
    <dxf>
      <font>
        <b/>
        <i val="0"/>
        <color theme="0"/>
      </font>
      <fill>
        <patternFill patternType="solid">
          <fgColor auto="1"/>
          <bgColor rgb="FFC00000"/>
        </patternFill>
      </fill>
    </dxf>
    <dxf>
      <font>
        <b/>
        <i val="0"/>
        <color theme="0"/>
      </font>
      <fill>
        <patternFill>
          <bgColor rgb="FF41A70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8"/>
  <c:chart>
    <c:plotArea>
      <c:layout/>
      <c:barChart>
        <c:barDir val="bar"/>
        <c:grouping val="clustered"/>
        <c:ser>
          <c:idx val="1"/>
          <c:order val="0"/>
          <c:tx>
            <c:strRef>
              <c:f>'st record'!$AG$11</c:f>
              <c:strCache>
                <c:ptCount val="1"/>
                <c:pt idx="0">
                  <c:v>PENDING</c:v>
                </c:pt>
              </c:strCache>
            </c:strRef>
          </c:tx>
          <c:val>
            <c:numRef>
              <c:f>'st record'!$AG$12</c:f>
              <c:numCache>
                <c:formatCode>0</c:formatCode>
                <c:ptCount val="1"/>
                <c:pt idx="0">
                  <c:v>31</c:v>
                </c:pt>
              </c:numCache>
            </c:numRef>
          </c:val>
        </c:ser>
        <c:ser>
          <c:idx val="0"/>
          <c:order val="1"/>
          <c:tx>
            <c:strRef>
              <c:f>'st record'!$AE$11</c:f>
              <c:strCache>
                <c:ptCount val="1"/>
                <c:pt idx="0">
                  <c:v>DONE </c:v>
                </c:pt>
              </c:strCache>
            </c:strRef>
          </c:tx>
          <c:val>
            <c:numRef>
              <c:f>'st record'!$AE$12</c:f>
              <c:numCache>
                <c:formatCode>0</c:formatCode>
                <c:ptCount val="1"/>
                <c:pt idx="0">
                  <c:v>9</c:v>
                </c:pt>
              </c:numCache>
            </c:numRef>
          </c:val>
        </c:ser>
        <c:axId val="56106368"/>
        <c:axId val="80209024"/>
      </c:barChart>
      <c:catAx>
        <c:axId val="56106368"/>
        <c:scaling>
          <c:orientation val="minMax"/>
        </c:scaling>
        <c:axPos val="l"/>
        <c:tickLblPos val="nextTo"/>
        <c:txPr>
          <a:bodyPr/>
          <a:lstStyle/>
          <a:p>
            <a:pPr>
              <a:defRPr lang="es-MX"/>
            </a:pPr>
            <a:endParaRPr lang="es-ES"/>
          </a:p>
        </c:txPr>
        <c:crossAx val="80209024"/>
        <c:crosses val="autoZero"/>
        <c:auto val="1"/>
        <c:lblAlgn val="ctr"/>
        <c:lblOffset val="100"/>
      </c:catAx>
      <c:valAx>
        <c:axId val="80209024"/>
        <c:scaling>
          <c:orientation val="minMax"/>
          <c:max val="30"/>
        </c:scaling>
        <c:axPos val="b"/>
        <c:numFmt formatCode="0" sourceLinked="1"/>
        <c:tickLblPos val="nextTo"/>
        <c:txPr>
          <a:bodyPr/>
          <a:lstStyle/>
          <a:p>
            <a:pPr>
              <a:defRPr lang="es-MX"/>
            </a:pPr>
            <a:endParaRPr lang="es-ES"/>
          </a:p>
        </c:txPr>
        <c:crossAx val="5610636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txPr>
        <a:bodyPr/>
        <a:lstStyle/>
        <a:p>
          <a:pPr>
            <a:defRPr lang="es-MX"/>
          </a:pPr>
          <a:endParaRPr lang="es-ES"/>
        </a:p>
      </c:txPr>
    </c:legend>
    <c:plotVisOnly val="1"/>
  </c:chart>
  <c:printSettings>
    <c:headerFooter/>
    <c:pageMargins b="0.75000000000000511" l="0.70000000000000062" r="0.70000000000000062" t="0.750000000000005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628651</xdr:colOff>
      <xdr:row>0</xdr:row>
      <xdr:rowOff>0</xdr:rowOff>
    </xdr:from>
    <xdr:to>
      <xdr:col>6</xdr:col>
      <xdr:colOff>560917</xdr:colOff>
      <xdr:row>4</xdr:row>
      <xdr:rowOff>136750</xdr:rowOff>
    </xdr:to>
    <xdr:pic>
      <xdr:nvPicPr>
        <xdr:cNvPr id="4" name="3 Imagen" descr="carita-final-facebook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0151" y="0"/>
          <a:ext cx="819150" cy="898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90147</xdr:colOff>
      <xdr:row>0</xdr:row>
      <xdr:rowOff>154781</xdr:rowOff>
    </xdr:from>
    <xdr:to>
      <xdr:col>30</xdr:col>
      <xdr:colOff>451984</xdr:colOff>
      <xdr:row>3</xdr:row>
      <xdr:rowOff>197982</xdr:rowOff>
    </xdr:to>
    <xdr:pic>
      <xdr:nvPicPr>
        <xdr:cNvPr id="4" name="3 Imagen" descr="carita-final-facebook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853522" y="154781"/>
          <a:ext cx="790462" cy="912357"/>
        </a:xfrm>
        <a:prstGeom prst="rect">
          <a:avLst/>
        </a:prstGeom>
      </xdr:spPr>
    </xdr:pic>
    <xdr:clientData/>
  </xdr:twoCellAnchor>
  <xdr:twoCellAnchor>
    <xdr:from>
      <xdr:col>29</xdr:col>
      <xdr:colOff>433729</xdr:colOff>
      <xdr:row>13</xdr:row>
      <xdr:rowOff>3405</xdr:rowOff>
    </xdr:from>
    <xdr:to>
      <xdr:col>38</xdr:col>
      <xdr:colOff>343580</xdr:colOff>
      <xdr:row>21</xdr:row>
      <xdr:rowOff>-1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37</xdr:col>
      <xdr:colOff>424543</xdr:colOff>
      <xdr:row>0</xdr:row>
      <xdr:rowOff>0</xdr:rowOff>
    </xdr:from>
    <xdr:to>
      <xdr:col>39</xdr:col>
      <xdr:colOff>195604</xdr:colOff>
      <xdr:row>3</xdr:row>
      <xdr:rowOff>43201</xdr:rowOff>
    </xdr:to>
    <xdr:pic>
      <xdr:nvPicPr>
        <xdr:cNvPr id="8" name="7 Imagen" descr="carita-final-facebook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086364" y="0"/>
          <a:ext cx="805203" cy="9004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194582</xdr:colOff>
      <xdr:row>13</xdr:row>
      <xdr:rowOff>138792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690632" cy="26152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DROARRIOJA@GMAIL.COM" TargetMode="External"/><Relationship Id="rId1" Type="http://schemas.openxmlformats.org/officeDocument/2006/relationships/hyperlink" Target="mailto:PEDROARRIOJ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BB@HOT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AAAA@hotmail.com" TargetMode="External"/><Relationship Id="rId1" Type="http://schemas.openxmlformats.org/officeDocument/2006/relationships/hyperlink" Target="mailto:BBB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0295.262.02.27/0412.204.84.61/institutospeakup@gmail.com" TargetMode="External"/><Relationship Id="rId4" Type="http://schemas.openxmlformats.org/officeDocument/2006/relationships/hyperlink" Target="mailto:CCC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workbookViewId="0">
      <selection activeCell="A2" sqref="A2:XFD2"/>
    </sheetView>
  </sheetViews>
  <sheetFormatPr baseColWidth="10" defaultRowHeight="15"/>
  <cols>
    <col min="1" max="2" width="11.42578125" style="78"/>
    <col min="3" max="3" width="14.85546875" customWidth="1"/>
    <col min="4" max="4" width="17.85546875" customWidth="1"/>
    <col min="7" max="7" width="14.85546875" bestFit="1" customWidth="1"/>
    <col min="8" max="8" width="12.5703125" bestFit="1" customWidth="1"/>
    <col min="9" max="9" width="14" bestFit="1" customWidth="1"/>
    <col min="12" max="12" width="0" hidden="1" customWidth="1"/>
    <col min="17" max="17" width="23.28515625" bestFit="1" customWidth="1"/>
    <col min="18" max="19" width="12.7109375" customWidth="1"/>
    <col min="20" max="20" width="25.140625" customWidth="1"/>
    <col min="21" max="21" width="25.140625" bestFit="1" customWidth="1"/>
    <col min="22" max="22" width="19.85546875" bestFit="1" customWidth="1"/>
    <col min="23" max="23" width="13" customWidth="1"/>
    <col min="24" max="25" width="12.7109375" customWidth="1"/>
    <col min="26" max="27" width="13" style="77" customWidth="1"/>
    <col min="28" max="28" width="10.7109375" style="77" customWidth="1"/>
    <col min="29" max="29" width="24.28515625" customWidth="1"/>
    <col min="30" max="30" width="28" customWidth="1"/>
    <col min="32" max="33" width="12.7109375" customWidth="1"/>
    <col min="34" max="34" width="25.140625" customWidth="1"/>
    <col min="36" max="36" width="13.5703125" customWidth="1"/>
    <col min="37" max="37" width="13" customWidth="1"/>
    <col min="38" max="39" width="12.7109375" customWidth="1"/>
  </cols>
  <sheetData>
    <row r="1" spans="1:40">
      <c r="A1" s="78" t="s">
        <v>137</v>
      </c>
      <c r="B1" s="78" t="s">
        <v>152</v>
      </c>
      <c r="C1" t="s">
        <v>105</v>
      </c>
      <c r="D1" t="s">
        <v>106</v>
      </c>
      <c r="E1" t="s">
        <v>107</v>
      </c>
      <c r="F1" t="s">
        <v>125</v>
      </c>
      <c r="G1" t="s">
        <v>138</v>
      </c>
      <c r="H1" t="s">
        <v>128</v>
      </c>
      <c r="I1" t="s">
        <v>127</v>
      </c>
      <c r="J1" t="s">
        <v>108</v>
      </c>
      <c r="K1" t="s">
        <v>109</v>
      </c>
      <c r="L1" t="s">
        <v>110</v>
      </c>
      <c r="M1" s="76" t="s">
        <v>111</v>
      </c>
      <c r="N1" s="76"/>
      <c r="O1" s="76"/>
      <c r="P1" t="s">
        <v>129</v>
      </c>
      <c r="Q1" t="s">
        <v>130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112</v>
      </c>
      <c r="Y1" t="s">
        <v>124</v>
      </c>
      <c r="Z1" s="77" t="s">
        <v>121</v>
      </c>
      <c r="AA1" s="77" t="s">
        <v>122</v>
      </c>
      <c r="AB1" s="77" t="s">
        <v>123</v>
      </c>
      <c r="AC1" t="s">
        <v>119</v>
      </c>
      <c r="AD1" t="s">
        <v>120</v>
      </c>
      <c r="AE1" t="s">
        <v>118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112</v>
      </c>
      <c r="AM1" t="s">
        <v>124</v>
      </c>
    </row>
    <row r="2" spans="1:40" s="78" customFormat="1">
      <c r="A2" s="208" t="s">
        <v>171</v>
      </c>
      <c r="B2" s="90" t="s">
        <v>172</v>
      </c>
      <c r="C2" s="90" t="s">
        <v>173</v>
      </c>
      <c r="D2" s="90" t="s">
        <v>174</v>
      </c>
      <c r="E2" s="90">
        <v>13729622</v>
      </c>
      <c r="F2" s="90" t="s">
        <v>126</v>
      </c>
      <c r="G2" s="90">
        <v>1</v>
      </c>
      <c r="H2" s="90" t="s">
        <v>175</v>
      </c>
      <c r="I2" s="90" t="s">
        <v>175</v>
      </c>
      <c r="J2" s="91">
        <v>40310</v>
      </c>
      <c r="K2" s="91">
        <f t="shared" ref="K2" si="0">+J2+255</f>
        <v>40565</v>
      </c>
      <c r="L2" s="91">
        <f t="shared" ref="L2" ca="1" si="1">+TODAY()</f>
        <v>40330</v>
      </c>
      <c r="M2" s="92" t="str">
        <f t="shared" ref="M2" ca="1" si="2">+IF(L2&lt;K2,"ACTIVE","EXPIRED")</f>
        <v>ACTIVE</v>
      </c>
      <c r="N2" s="209" t="str">
        <f t="shared" ref="N2" ca="1" si="3">+IF(M2="ACTIVE","1","0")</f>
        <v>1</v>
      </c>
      <c r="O2" s="209">
        <f t="shared" ref="O2" ca="1" si="4">+O1+N2</f>
        <v>1</v>
      </c>
      <c r="P2" s="90" t="s">
        <v>176</v>
      </c>
      <c r="Q2" s="90" t="s">
        <v>177</v>
      </c>
      <c r="R2" s="90" t="s">
        <v>178</v>
      </c>
      <c r="S2" s="90">
        <v>2420531</v>
      </c>
      <c r="T2" s="210" t="s">
        <v>179</v>
      </c>
      <c r="U2" s="90"/>
      <c r="V2" s="90" t="s">
        <v>180</v>
      </c>
      <c r="W2" s="90"/>
      <c r="X2" s="90"/>
      <c r="Y2" s="90"/>
      <c r="Z2" s="90"/>
      <c r="AA2" s="91">
        <v>28653</v>
      </c>
      <c r="AB2" s="90"/>
      <c r="AC2" s="90" t="s">
        <v>173</v>
      </c>
      <c r="AD2" s="90" t="s">
        <v>174</v>
      </c>
      <c r="AE2" s="90">
        <v>13729622</v>
      </c>
      <c r="AF2" s="90" t="s">
        <v>178</v>
      </c>
      <c r="AG2" s="90">
        <v>2420531</v>
      </c>
      <c r="AH2" s="210" t="s">
        <v>179</v>
      </c>
      <c r="AI2" s="90"/>
      <c r="AJ2" s="90" t="s">
        <v>180</v>
      </c>
      <c r="AK2" s="90"/>
      <c r="AL2" s="90"/>
      <c r="AM2" s="90"/>
      <c r="AN2" s="93"/>
    </row>
  </sheetData>
  <conditionalFormatting sqref="M1:O2">
    <cfRule type="containsText" dxfId="9" priority="11" operator="containsText" text="ACTIVE">
      <formula>NOT(ISERROR(SEARCH("ACTIVE",M1)))</formula>
    </cfRule>
    <cfRule type="containsText" dxfId="8" priority="12" operator="containsText" text="EXPIRED">
      <formula>NOT(ISERROR(SEARCH("EXPIRED",M1)))</formula>
    </cfRule>
  </conditionalFormatting>
  <conditionalFormatting sqref="M2:O2">
    <cfRule type="containsText" dxfId="7" priority="7" operator="containsText" text="ACTIVE">
      <formula>NOT(ISERROR(SEARCH("ACTIVE",M2)))</formula>
    </cfRule>
    <cfRule type="containsText" dxfId="6" priority="8" operator="containsText" text="EXPIRED">
      <formula>NOT(ISERROR(SEARCH("EXPIRED",M2)))</formula>
    </cfRule>
  </conditionalFormatting>
  <conditionalFormatting sqref="M2:O2">
    <cfRule type="containsText" dxfId="5" priority="5" operator="containsText" text="ACTIVE">
      <formula>NOT(ISERROR(SEARCH("ACTIVE",M2)))</formula>
    </cfRule>
    <cfRule type="containsText" dxfId="4" priority="6" operator="containsText" text="EXPIRED">
      <formula>NOT(ISERROR(SEARCH("EXPIRED",M2)))</formula>
    </cfRule>
  </conditionalFormatting>
  <conditionalFormatting sqref="M2:O2">
    <cfRule type="containsText" dxfId="3" priority="3" operator="containsText" text="ACTIVE">
      <formula>NOT(ISERROR(SEARCH("ACTIVE",M2)))</formula>
    </cfRule>
    <cfRule type="containsText" dxfId="2" priority="4" operator="containsText" text="EXPIRED">
      <formula>NOT(ISERROR(SEARCH("EXPIRED",M2)))</formula>
    </cfRule>
  </conditionalFormatting>
  <conditionalFormatting sqref="M2:O2">
    <cfRule type="containsText" dxfId="1" priority="1" operator="containsText" text="ACTIVE">
      <formula>NOT(ISERROR(SEARCH("ACTIVE",M2)))</formula>
    </cfRule>
    <cfRule type="containsText" dxfId="0" priority="2" operator="containsText" text="EXPIRED">
      <formula>NOT(ISERROR(SEARCH("EXPIRED",M2)))</formula>
    </cfRule>
  </conditionalFormatting>
  <dataValidations count="4">
    <dataValidation type="list" allowBlank="1" showInputMessage="1" showErrorMessage="1" sqref="F2">
      <formula1>PROGRAMS</formula1>
    </dataValidation>
    <dataValidation type="list" allowBlank="1" showInputMessage="1" showErrorMessage="1" sqref="H2:I2">
      <formula1>LEVELS</formula1>
    </dataValidation>
    <dataValidation type="list" allowBlank="1" showInputMessage="1" showErrorMessage="1" sqref="P2">
      <formula1>LOCATION</formula1>
    </dataValidation>
    <dataValidation type="list" allowBlank="1" showInputMessage="1" showErrorMessage="1" sqref="Q2">
      <formula1>ACCESS</formula1>
    </dataValidation>
  </dataValidations>
  <hyperlinks>
    <hyperlink ref="T2" r:id="rId1"/>
    <hyperlink ref="AH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topLeftCell="A7" zoomScale="90" zoomScaleNormal="90" workbookViewId="0">
      <selection activeCell="C63" sqref="C63"/>
    </sheetView>
  </sheetViews>
  <sheetFormatPr baseColWidth="10" defaultRowHeight="15"/>
  <cols>
    <col min="1" max="1" width="22.28515625" style="93" customWidth="1"/>
    <col min="2" max="2" width="14" style="93" customWidth="1"/>
    <col min="3" max="3" width="15.5703125" style="93" customWidth="1"/>
    <col min="4" max="4" width="15" style="93" customWidth="1"/>
    <col min="5" max="5" width="14.85546875" style="93" customWidth="1"/>
    <col min="6" max="6" width="13.28515625" style="93" customWidth="1"/>
    <col min="7" max="7" width="17.28515625" style="93" bestFit="1" customWidth="1"/>
    <col min="8" max="8" width="14.5703125" style="93" customWidth="1"/>
    <col min="9" max="9" width="16.28515625" style="93" bestFit="1" customWidth="1"/>
    <col min="10" max="11" width="11.42578125" style="93"/>
    <col min="12" max="12" width="18.140625" style="93" bestFit="1" customWidth="1"/>
    <col min="13" max="16384" width="11.42578125" style="93"/>
  </cols>
  <sheetData>
    <row r="1" spans="1:7">
      <c r="A1" s="95" t="s">
        <v>43</v>
      </c>
    </row>
    <row r="2" spans="1:7">
      <c r="A2" s="93" t="s">
        <v>42</v>
      </c>
    </row>
    <row r="3" spans="1:7">
      <c r="A3" s="93" t="s">
        <v>44</v>
      </c>
    </row>
    <row r="4" spans="1:7">
      <c r="A4" s="93" t="s">
        <v>45</v>
      </c>
    </row>
    <row r="5" spans="1:7" s="129" customFormat="1">
      <c r="A5" s="152" t="s">
        <v>153</v>
      </c>
    </row>
    <row r="6" spans="1:7" ht="15.75" thickBot="1"/>
    <row r="7" spans="1:7" ht="27" thickBot="1">
      <c r="A7" s="229" t="s">
        <v>25</v>
      </c>
      <c r="B7" s="230"/>
      <c r="C7" s="230"/>
      <c r="D7" s="230"/>
      <c r="E7" s="230"/>
      <c r="F7" s="230"/>
      <c r="G7" s="231"/>
    </row>
    <row r="8" spans="1:7" ht="15.75" thickBot="1"/>
    <row r="9" spans="1:7" ht="15.75" thickBot="1">
      <c r="E9" s="94" t="s">
        <v>8</v>
      </c>
      <c r="F9" s="212" t="str">
        <f>+'DATA BASE'!A2</f>
        <v>00093-1</v>
      </c>
      <c r="G9" s="213"/>
    </row>
    <row r="10" spans="1:7" ht="15.75" thickBot="1">
      <c r="E10" s="94" t="s">
        <v>152</v>
      </c>
      <c r="F10" s="212" t="str">
        <f>+'DATA BASE'!B2</f>
        <v>PE_ARR00</v>
      </c>
      <c r="G10" s="213"/>
    </row>
    <row r="11" spans="1:7" ht="15.75" thickBot="1"/>
    <row r="12" spans="1:7" ht="15.75" thickBot="1">
      <c r="A12" s="216" t="s">
        <v>21</v>
      </c>
      <c r="B12" s="217"/>
      <c r="C12" s="217"/>
      <c r="D12" s="217"/>
      <c r="E12" s="217"/>
      <c r="F12" s="217"/>
      <c r="G12" s="218"/>
    </row>
    <row r="13" spans="1:7">
      <c r="A13" s="96" t="s">
        <v>26</v>
      </c>
      <c r="B13" s="238" t="str">
        <f>+'DATA BASE'!C2</f>
        <v>PEDRO ENRIQUE</v>
      </c>
      <c r="C13" s="239"/>
      <c r="D13" s="97" t="s">
        <v>27</v>
      </c>
      <c r="E13" s="238" t="str">
        <f>+'DATA BASE'!D2</f>
        <v>ARRIOJA MARCANO</v>
      </c>
      <c r="F13" s="239"/>
      <c r="G13" s="240"/>
    </row>
    <row r="14" spans="1:7" ht="15.75">
      <c r="A14" s="98" t="s">
        <v>29</v>
      </c>
      <c r="B14" s="241">
        <f>+'DATA BASE'!E2</f>
        <v>13729622</v>
      </c>
      <c r="C14" s="241"/>
      <c r="D14" s="241"/>
      <c r="E14" s="241"/>
      <c r="F14" s="241"/>
      <c r="G14" s="242"/>
    </row>
    <row r="15" spans="1:7">
      <c r="A15" s="98" t="s">
        <v>0</v>
      </c>
      <c r="B15" s="214" t="str">
        <f>+'DATA BASE'!V2</f>
        <v>CALLE NORIA, LA ASUNCIÓN</v>
      </c>
      <c r="C15" s="243"/>
      <c r="D15" s="243"/>
      <c r="E15" s="243"/>
      <c r="F15" s="243"/>
      <c r="G15" s="244"/>
    </row>
    <row r="16" spans="1:7">
      <c r="A16" s="98" t="s">
        <v>28</v>
      </c>
      <c r="B16" s="214" t="str">
        <f>+'DATA BASE'!R2</f>
        <v>0412-3506594</v>
      </c>
      <c r="C16" s="214"/>
      <c r="D16" s="89" t="s">
        <v>48</v>
      </c>
      <c r="E16" s="214">
        <f>+'DATA BASE'!S2</f>
        <v>2420531</v>
      </c>
      <c r="F16" s="214"/>
      <c r="G16" s="215"/>
    </row>
    <row r="17" spans="1:7">
      <c r="A17" s="98" t="s">
        <v>1</v>
      </c>
      <c r="B17" s="214">
        <f>+'DATA BASE'!W2</f>
        <v>0</v>
      </c>
      <c r="C17" s="214"/>
      <c r="D17" s="214"/>
      <c r="E17" s="214"/>
      <c r="F17" s="214"/>
      <c r="G17" s="215"/>
    </row>
    <row r="18" spans="1:7">
      <c r="A18" s="98" t="s">
        <v>28</v>
      </c>
      <c r="B18" s="214">
        <f>+'DATA BASE'!X2</f>
        <v>0</v>
      </c>
      <c r="C18" s="214"/>
      <c r="D18" s="89" t="s">
        <v>49</v>
      </c>
      <c r="E18" s="214">
        <f>+'DATA BASE'!Y2</f>
        <v>0</v>
      </c>
      <c r="F18" s="214"/>
      <c r="G18" s="215"/>
    </row>
    <row r="19" spans="1:7">
      <c r="A19" s="98" t="s">
        <v>132</v>
      </c>
      <c r="B19" s="245" t="str">
        <f>+'DATA BASE'!T2</f>
        <v>PEDROARRIOJA@GMAIL.COM</v>
      </c>
      <c r="C19" s="245"/>
      <c r="D19" s="245"/>
      <c r="E19" s="245"/>
      <c r="F19" s="245"/>
      <c r="G19" s="246"/>
    </row>
    <row r="20" spans="1:7" ht="15.75" thickBot="1">
      <c r="A20" s="99" t="s">
        <v>133</v>
      </c>
      <c r="B20" s="247">
        <f>+'DATA BASE'!U2</f>
        <v>0</v>
      </c>
      <c r="C20" s="247"/>
      <c r="D20" s="247"/>
      <c r="E20" s="247"/>
      <c r="F20" s="247"/>
      <c r="G20" s="248"/>
    </row>
    <row r="21" spans="1:7" ht="15.75" thickBot="1">
      <c r="B21" s="100"/>
    </row>
    <row r="22" spans="1:7" ht="15.75" thickBot="1">
      <c r="A22" s="232" t="s">
        <v>24</v>
      </c>
      <c r="B22" s="233"/>
      <c r="C22" s="233"/>
      <c r="D22" s="233"/>
      <c r="E22" s="233"/>
      <c r="F22" s="233"/>
      <c r="G22" s="234"/>
    </row>
    <row r="23" spans="1:7">
      <c r="A23" s="96" t="s">
        <v>26</v>
      </c>
      <c r="B23" s="238" t="str">
        <f>+'DATA BASE'!AC2</f>
        <v>PEDRO ENRIQUE</v>
      </c>
      <c r="C23" s="238"/>
      <c r="D23" s="101" t="s">
        <v>27</v>
      </c>
      <c r="E23" s="235" t="str">
        <f>+'DATA BASE'!AD2</f>
        <v>ARRIOJA MARCANO</v>
      </c>
      <c r="F23" s="236"/>
      <c r="G23" s="237"/>
    </row>
    <row r="24" spans="1:7" ht="15.75">
      <c r="A24" s="98" t="s">
        <v>85</v>
      </c>
      <c r="B24" s="219">
        <f>+'DATA BASE'!AE2</f>
        <v>13729622</v>
      </c>
      <c r="C24" s="220"/>
      <c r="D24" s="220"/>
      <c r="E24" s="220"/>
      <c r="F24" s="220"/>
      <c r="G24" s="221"/>
    </row>
    <row r="25" spans="1:7">
      <c r="A25" s="98" t="s">
        <v>0</v>
      </c>
      <c r="B25" s="222" t="str">
        <f>+'DATA BASE'!AJ2</f>
        <v>CALLE NORIA, LA ASUNCIÓN</v>
      </c>
      <c r="C25" s="223"/>
      <c r="D25" s="223"/>
      <c r="E25" s="223"/>
      <c r="F25" s="223"/>
      <c r="G25" s="224"/>
    </row>
    <row r="26" spans="1:7">
      <c r="A26" s="98" t="s">
        <v>28</v>
      </c>
      <c r="B26" s="214" t="str">
        <f>+'DATA BASE'!AF2</f>
        <v>0412-3506594</v>
      </c>
      <c r="C26" s="214"/>
      <c r="D26" s="89" t="s">
        <v>48</v>
      </c>
      <c r="E26" s="222">
        <f>+'DATA BASE'!AG2</f>
        <v>2420531</v>
      </c>
      <c r="F26" s="223"/>
      <c r="G26" s="224"/>
    </row>
    <row r="27" spans="1:7">
      <c r="A27" s="98" t="s">
        <v>1</v>
      </c>
      <c r="B27" s="222">
        <f>+'DATA BASE'!AK2</f>
        <v>0</v>
      </c>
      <c r="C27" s="223"/>
      <c r="D27" s="223"/>
      <c r="E27" s="223"/>
      <c r="F27" s="223"/>
      <c r="G27" s="224"/>
    </row>
    <row r="28" spans="1:7">
      <c r="A28" s="98" t="s">
        <v>28</v>
      </c>
      <c r="B28" s="214">
        <f>+'DATA BASE'!AL2</f>
        <v>0</v>
      </c>
      <c r="C28" s="214"/>
      <c r="D28" s="89" t="s">
        <v>49</v>
      </c>
      <c r="E28" s="222">
        <f>+'DATA BASE'!AM2</f>
        <v>0</v>
      </c>
      <c r="F28" s="223"/>
      <c r="G28" s="224"/>
    </row>
    <row r="29" spans="1:7">
      <c r="A29" s="102" t="s">
        <v>132</v>
      </c>
      <c r="B29" s="228" t="str">
        <f>+'DATA BASE'!AH2</f>
        <v>PEDROARRIOJA@GMAIL.COM</v>
      </c>
      <c r="C29" s="223"/>
      <c r="D29" s="223"/>
      <c r="E29" s="223"/>
      <c r="F29" s="223"/>
      <c r="G29" s="224"/>
    </row>
    <row r="30" spans="1:7" ht="15.75" thickBot="1">
      <c r="A30" s="99" t="s">
        <v>133</v>
      </c>
      <c r="B30" s="225">
        <f>+'DATA BASE'!AI2</f>
        <v>0</v>
      </c>
      <c r="C30" s="226"/>
      <c r="D30" s="226"/>
      <c r="E30" s="226"/>
      <c r="F30" s="226"/>
      <c r="G30" s="227"/>
    </row>
    <row r="31" spans="1:7" ht="15.75" thickBot="1">
      <c r="B31" s="100"/>
    </row>
    <row r="32" spans="1:7" ht="15.75" thickBot="1">
      <c r="A32" s="216" t="s">
        <v>22</v>
      </c>
      <c r="B32" s="217"/>
      <c r="C32" s="217"/>
      <c r="D32" s="217"/>
      <c r="E32" s="217"/>
      <c r="F32" s="217"/>
      <c r="G32" s="218"/>
    </row>
    <row r="33" spans="1:7">
      <c r="A33" s="103" t="s">
        <v>2</v>
      </c>
      <c r="B33" s="104" t="str">
        <f>+'DATA BASE'!F2</f>
        <v>ENGLISH</v>
      </c>
      <c r="C33" s="105"/>
      <c r="D33" s="104" t="s">
        <v>39</v>
      </c>
      <c r="E33" s="106"/>
      <c r="F33" s="105" t="str">
        <f>+'DATA BASE'!P2</f>
        <v>IN-SCHOOL</v>
      </c>
      <c r="G33" s="107"/>
    </row>
    <row r="34" spans="1:7">
      <c r="A34" s="108" t="s">
        <v>3</v>
      </c>
      <c r="B34" s="109">
        <f>+'DATA BASE'!G2</f>
        <v>1</v>
      </c>
      <c r="C34" s="110"/>
      <c r="D34" s="111" t="s">
        <v>34</v>
      </c>
      <c r="E34" s="112"/>
      <c r="F34" s="113" t="str">
        <f>+'DATA BASE'!Q2</f>
        <v>COMPLETE</v>
      </c>
      <c r="G34" s="114"/>
    </row>
    <row r="35" spans="1:7">
      <c r="A35" s="108" t="s">
        <v>4</v>
      </c>
      <c r="B35" s="109" t="str">
        <f>+'DATA BASE'!H2</f>
        <v>ADVANCED</v>
      </c>
      <c r="C35" s="110"/>
      <c r="D35" s="115" t="s">
        <v>40</v>
      </c>
      <c r="F35" s="116"/>
      <c r="G35" s="117"/>
    </row>
    <row r="36" spans="1:7">
      <c r="A36" s="108" t="s">
        <v>131</v>
      </c>
      <c r="B36" s="109" t="str">
        <f>+'DATA BASE'!I2</f>
        <v>ADVANCED</v>
      </c>
      <c r="C36" s="110"/>
      <c r="D36" s="115"/>
      <c r="G36" s="118"/>
    </row>
    <row r="37" spans="1:7">
      <c r="A37" s="108" t="s">
        <v>6</v>
      </c>
      <c r="B37" s="3">
        <f>+'DATA BASE'!J2</f>
        <v>40310</v>
      </c>
      <c r="C37" s="110"/>
      <c r="D37" s="115"/>
      <c r="G37" s="119"/>
    </row>
    <row r="38" spans="1:7" ht="15.75" thickBot="1">
      <c r="A38" s="147" t="s">
        <v>7</v>
      </c>
      <c r="B38" s="81">
        <f>+'DATA BASE'!K2</f>
        <v>40565</v>
      </c>
      <c r="C38" s="148"/>
      <c r="D38" s="149"/>
      <c r="E38" s="150"/>
      <c r="F38" s="150"/>
      <c r="G38" s="151"/>
    </row>
    <row r="39" spans="1:7" ht="15.75" thickBot="1">
      <c r="A39" s="121"/>
      <c r="C39" s="122"/>
    </row>
    <row r="40" spans="1:7" ht="15.75" thickBot="1">
      <c r="A40" s="216" t="s">
        <v>50</v>
      </c>
      <c r="B40" s="217"/>
      <c r="C40" s="217"/>
      <c r="D40" s="217"/>
      <c r="E40" s="217"/>
      <c r="F40" s="217"/>
      <c r="G40" s="218"/>
    </row>
    <row r="41" spans="1:7" s="129" customFormat="1">
      <c r="A41" s="123" t="s">
        <v>23</v>
      </c>
      <c r="B41" s="124">
        <v>2430</v>
      </c>
      <c r="C41" s="125" t="s">
        <v>14</v>
      </c>
      <c r="D41" s="126">
        <v>4</v>
      </c>
      <c r="E41" s="127" t="s">
        <v>136</v>
      </c>
      <c r="F41" s="127" t="s">
        <v>134</v>
      </c>
      <c r="G41" s="128" t="s">
        <v>135</v>
      </c>
    </row>
    <row r="42" spans="1:7">
      <c r="A42" s="130" t="s">
        <v>18</v>
      </c>
      <c r="B42" s="131">
        <f>+B41*B34</f>
        <v>2430</v>
      </c>
      <c r="C42" s="132" t="s">
        <v>154</v>
      </c>
      <c r="D42" s="133">
        <v>800</v>
      </c>
      <c r="E42" s="211">
        <v>40309</v>
      </c>
      <c r="F42" s="133"/>
      <c r="G42" s="131"/>
    </row>
    <row r="43" spans="1:7">
      <c r="A43" s="130" t="s">
        <v>41</v>
      </c>
      <c r="B43" s="131"/>
      <c r="C43" s="132" t="s">
        <v>82</v>
      </c>
      <c r="D43" s="4">
        <f>+(B44-$D42)/D41</f>
        <v>407.5</v>
      </c>
      <c r="E43" s="211">
        <v>40340</v>
      </c>
      <c r="F43" s="133"/>
      <c r="G43" s="131"/>
    </row>
    <row r="44" spans="1:7">
      <c r="A44" s="130" t="s">
        <v>17</v>
      </c>
      <c r="B44" s="131">
        <f>+B42-(B42*B43)</f>
        <v>2430</v>
      </c>
      <c r="C44" s="132" t="s">
        <v>83</v>
      </c>
      <c r="D44" s="4">
        <f>+D43</f>
        <v>407.5</v>
      </c>
      <c r="E44" s="211">
        <v>40370</v>
      </c>
      <c r="F44" s="133"/>
      <c r="G44" s="131"/>
    </row>
    <row r="45" spans="1:7">
      <c r="A45" s="130"/>
      <c r="B45" s="131"/>
      <c r="C45" s="132" t="s">
        <v>84</v>
      </c>
      <c r="D45" s="4">
        <f>+D44</f>
        <v>407.5</v>
      </c>
      <c r="E45" s="211">
        <v>40401</v>
      </c>
      <c r="F45" s="133"/>
      <c r="G45" s="131"/>
    </row>
    <row r="46" spans="1:7">
      <c r="A46" s="130"/>
      <c r="B46" s="131"/>
      <c r="C46" s="132" t="s">
        <v>88</v>
      </c>
      <c r="D46" s="4">
        <f>+D45</f>
        <v>407.5</v>
      </c>
      <c r="E46" s="211">
        <v>40432</v>
      </c>
      <c r="F46" s="133"/>
      <c r="G46" s="131"/>
    </row>
    <row r="47" spans="1:7" ht="15.75" thickBot="1">
      <c r="A47" s="134"/>
      <c r="B47" s="135"/>
      <c r="C47" s="136" t="s">
        <v>104</v>
      </c>
      <c r="D47" s="36">
        <v>0</v>
      </c>
      <c r="E47" s="137"/>
      <c r="F47" s="137"/>
      <c r="G47" s="135"/>
    </row>
    <row r="48" spans="1:7">
      <c r="A48" s="138"/>
      <c r="B48" s="138"/>
      <c r="D48" s="138"/>
      <c r="E48" s="138"/>
      <c r="F48" s="138"/>
      <c r="G48" s="138"/>
    </row>
    <row r="49" spans="1:7" ht="15.75" thickBot="1"/>
    <row r="50" spans="1:7" ht="15.75" thickBot="1">
      <c r="A50" s="93" t="s">
        <v>58</v>
      </c>
      <c r="B50" s="139" t="s">
        <v>54</v>
      </c>
      <c r="C50" s="140" t="s">
        <v>87</v>
      </c>
      <c r="D50" s="140" t="s">
        <v>89</v>
      </c>
      <c r="E50" s="141" t="s">
        <v>55</v>
      </c>
      <c r="F50" s="141" t="s">
        <v>56</v>
      </c>
      <c r="G50" s="142" t="s">
        <v>57</v>
      </c>
    </row>
    <row r="51" spans="1:7">
      <c r="B51" s="103">
        <v>10</v>
      </c>
      <c r="C51" s="143">
        <v>100</v>
      </c>
      <c r="D51" s="143">
        <v>40</v>
      </c>
      <c r="E51" s="143">
        <f>+C51+D51</f>
        <v>140</v>
      </c>
      <c r="F51" s="42">
        <f>+E51/B51</f>
        <v>14</v>
      </c>
      <c r="G51" s="43">
        <f>+F51/4</f>
        <v>3.5</v>
      </c>
    </row>
    <row r="52" spans="1:7">
      <c r="B52" s="108">
        <v>8</v>
      </c>
      <c r="C52" s="144">
        <v>100</v>
      </c>
      <c r="D52" s="144">
        <v>40</v>
      </c>
      <c r="E52" s="90">
        <f>+C52+D52</f>
        <v>140</v>
      </c>
      <c r="F52" s="38">
        <f>+E52/B52</f>
        <v>17.5</v>
      </c>
      <c r="G52" s="39">
        <f>+F52/4</f>
        <v>4.375</v>
      </c>
    </row>
    <row r="53" spans="1:7">
      <c r="B53" s="108">
        <v>6</v>
      </c>
      <c r="C53" s="144">
        <v>100</v>
      </c>
      <c r="D53" s="144">
        <v>40</v>
      </c>
      <c r="E53" s="90">
        <f>+C53+D53</f>
        <v>140</v>
      </c>
      <c r="F53" s="38">
        <f>+E53/B53</f>
        <v>23.333333333333332</v>
      </c>
      <c r="G53" s="39">
        <f>+F53/4</f>
        <v>5.833333333333333</v>
      </c>
    </row>
    <row r="54" spans="1:7" ht="15.75" thickBot="1">
      <c r="B54" s="120">
        <v>4</v>
      </c>
      <c r="C54" s="145">
        <v>100</v>
      </c>
      <c r="D54" s="145">
        <v>40</v>
      </c>
      <c r="E54" s="146">
        <f>+C54+D54</f>
        <v>140</v>
      </c>
      <c r="F54" s="40">
        <f>+E54/B54</f>
        <v>35</v>
      </c>
      <c r="G54" s="41">
        <f>+F54/4</f>
        <v>8.75</v>
      </c>
    </row>
    <row r="57" spans="1:7">
      <c r="A57" s="93" t="s">
        <v>169</v>
      </c>
      <c r="E57" s="93" t="s">
        <v>166</v>
      </c>
    </row>
  </sheetData>
  <mergeCells count="29">
    <mergeCell ref="A7:G7"/>
    <mergeCell ref="A12:G12"/>
    <mergeCell ref="A22:G22"/>
    <mergeCell ref="E23:G23"/>
    <mergeCell ref="B18:C18"/>
    <mergeCell ref="B23:C23"/>
    <mergeCell ref="B13:C13"/>
    <mergeCell ref="B16:C16"/>
    <mergeCell ref="F9:G9"/>
    <mergeCell ref="E13:G13"/>
    <mergeCell ref="B14:G14"/>
    <mergeCell ref="B15:G15"/>
    <mergeCell ref="E16:G16"/>
    <mergeCell ref="B19:G19"/>
    <mergeCell ref="B17:G17"/>
    <mergeCell ref="B20:G20"/>
    <mergeCell ref="A40:G40"/>
    <mergeCell ref="E26:G26"/>
    <mergeCell ref="B27:G27"/>
    <mergeCell ref="B30:G30"/>
    <mergeCell ref="E28:G28"/>
    <mergeCell ref="B26:C26"/>
    <mergeCell ref="B28:C28"/>
    <mergeCell ref="B29:G29"/>
    <mergeCell ref="F10:G10"/>
    <mergeCell ref="E18:G18"/>
    <mergeCell ref="A32:G32"/>
    <mergeCell ref="B24:G24"/>
    <mergeCell ref="B25:G25"/>
  </mergeCells>
  <hyperlinks>
    <hyperlink ref="B20" r:id="rId1" display="BBB@hotmail.com"/>
    <hyperlink ref="B19" r:id="rId2" display="AAAA@hotmail.com"/>
    <hyperlink ref="B29" r:id="rId3" display="BBB@HOTMAIL.COM"/>
    <hyperlink ref="B30" r:id="rId4" display="CCC@HOTMAIL.COM"/>
    <hyperlink ref="A5" r:id="rId5" display="0295.262.02.27/0412.204.84.61/institutospeakup@gmail.com"/>
  </hyperlinks>
  <pageMargins left="0.70866141732283472" right="0.33" top="0.74803149606299213" bottom="0.74803149606299213" header="0.31496062992125984" footer="0.31496062992125984"/>
  <pageSetup paperSize="9" scale="80" orientation="portrait" horizontalDpi="300" verticalDpi="300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3:M34"/>
  <sheetViews>
    <sheetView topLeftCell="A7" workbookViewId="0">
      <selection activeCell="E33" sqref="E33"/>
    </sheetView>
  </sheetViews>
  <sheetFormatPr baseColWidth="10" defaultRowHeight="12.75"/>
  <cols>
    <col min="1" max="1" width="18.5703125" style="6" customWidth="1"/>
    <col min="2" max="2" width="17.42578125" style="6" customWidth="1"/>
    <col min="3" max="3" width="7.140625" style="6" customWidth="1"/>
    <col min="4" max="7" width="11.42578125" style="6"/>
    <col min="8" max="9" width="11.5703125" style="6" customWidth="1"/>
    <col min="10" max="10" width="14.42578125" style="6" customWidth="1"/>
    <col min="11" max="12" width="11.42578125" style="6"/>
    <col min="13" max="13" width="0" style="6" hidden="1" customWidth="1"/>
    <col min="14" max="16384" width="11.42578125" style="6"/>
  </cols>
  <sheetData>
    <row r="3" spans="1:13">
      <c r="G3" s="7"/>
      <c r="H3" s="7"/>
      <c r="I3" s="7"/>
      <c r="J3" s="7"/>
      <c r="K3" s="7"/>
      <c r="M3" s="6" t="s">
        <v>80</v>
      </c>
    </row>
    <row r="4" spans="1:13" ht="10.5" customHeight="1">
      <c r="G4" s="7"/>
      <c r="H4" s="8" t="s">
        <v>59</v>
      </c>
      <c r="I4" s="9"/>
      <c r="J4" s="10">
        <f ca="1">TODAY()</f>
        <v>40330</v>
      </c>
      <c r="K4" s="7"/>
      <c r="M4" s="6" t="s">
        <v>81</v>
      </c>
    </row>
    <row r="5" spans="1:13" ht="20.25" customHeight="1">
      <c r="G5" s="7"/>
      <c r="H5" s="249" t="s">
        <v>60</v>
      </c>
      <c r="I5" s="249"/>
      <c r="J5" s="249"/>
      <c r="K5" s="7"/>
    </row>
    <row r="7" spans="1:13">
      <c r="A7" s="250" t="s">
        <v>61</v>
      </c>
      <c r="B7" s="251"/>
      <c r="C7" s="252" t="str">
        <f>+contract!B23</f>
        <v>PEDRO ENRIQUE</v>
      </c>
      <c r="D7" s="252"/>
      <c r="E7" s="252"/>
      <c r="F7" s="252" t="str">
        <f>+contract!E23</f>
        <v>ARRIOJA MARCANO</v>
      </c>
      <c r="G7" s="252"/>
      <c r="H7" s="253"/>
      <c r="I7" s="11" t="s">
        <v>62</v>
      </c>
      <c r="J7" s="12">
        <f>+contract!B24</f>
        <v>13729622</v>
      </c>
      <c r="K7" s="13"/>
    </row>
    <row r="8" spans="1:13">
      <c r="A8" s="14" t="s">
        <v>63</v>
      </c>
      <c r="B8" s="252" t="str">
        <f>+contract!B25</f>
        <v>CALLE NORIA, LA ASUNCIÓN</v>
      </c>
      <c r="C8" s="252"/>
      <c r="D8" s="252"/>
      <c r="E8" s="252"/>
      <c r="F8" s="252"/>
      <c r="G8" s="252"/>
      <c r="H8" s="252"/>
      <c r="I8" s="252"/>
      <c r="J8" s="253"/>
    </row>
    <row r="9" spans="1:13">
      <c r="A9" s="11" t="s">
        <v>64</v>
      </c>
      <c r="B9" s="11" t="s">
        <v>49</v>
      </c>
      <c r="C9" s="7"/>
      <c r="D9" s="14" t="s">
        <v>65</v>
      </c>
      <c r="E9" s="15"/>
      <c r="F9" s="37" t="s">
        <v>86</v>
      </c>
      <c r="G9" s="11" t="s">
        <v>66</v>
      </c>
      <c r="H9" s="16">
        <f ca="1">+TODAY()</f>
        <v>40330</v>
      </c>
      <c r="I9" s="254" t="s">
        <v>67</v>
      </c>
      <c r="J9" s="254"/>
    </row>
    <row r="10" spans="1:13">
      <c r="A10" s="72" t="str">
        <f>+contract!B26</f>
        <v>0412-3506594</v>
      </c>
      <c r="B10" s="72" t="s">
        <v>168</v>
      </c>
      <c r="C10" s="7"/>
      <c r="D10" s="7"/>
      <c r="E10" s="7"/>
      <c r="F10" s="7"/>
      <c r="G10" s="11" t="s">
        <v>68</v>
      </c>
      <c r="H10" s="16">
        <f ca="1">+H9</f>
        <v>40330</v>
      </c>
      <c r="I10" s="255" t="s">
        <v>80</v>
      </c>
      <c r="J10" s="256"/>
    </row>
    <row r="11" spans="1:13">
      <c r="A11" s="17"/>
      <c r="B11" s="7"/>
      <c r="C11" s="7"/>
      <c r="D11" s="7"/>
      <c r="E11" s="7"/>
      <c r="F11" s="7"/>
      <c r="G11" s="7"/>
      <c r="H11" s="7"/>
      <c r="I11" s="7"/>
      <c r="J11" s="18"/>
    </row>
    <row r="12" spans="1:13" ht="12.75" customHeight="1">
      <c r="A12" s="260" t="s">
        <v>69</v>
      </c>
      <c r="B12" s="261"/>
      <c r="C12" s="261"/>
      <c r="D12" s="261"/>
      <c r="E12" s="261"/>
      <c r="F12" s="261"/>
      <c r="G12" s="262"/>
      <c r="H12" s="266" t="s">
        <v>70</v>
      </c>
      <c r="I12" s="267" t="s">
        <v>71</v>
      </c>
      <c r="J12" s="267" t="s">
        <v>72</v>
      </c>
    </row>
    <row r="13" spans="1:13">
      <c r="A13" s="263"/>
      <c r="B13" s="264"/>
      <c r="C13" s="264"/>
      <c r="D13" s="264"/>
      <c r="E13" s="264"/>
      <c r="F13" s="264"/>
      <c r="G13" s="265"/>
      <c r="H13" s="266"/>
      <c r="I13" s="267" t="s">
        <v>73</v>
      </c>
      <c r="J13" s="267" t="s">
        <v>74</v>
      </c>
    </row>
    <row r="14" spans="1:13" ht="18.75" customHeight="1">
      <c r="A14" s="268"/>
      <c r="B14" s="269"/>
      <c r="C14" s="269"/>
      <c r="D14" s="269"/>
      <c r="E14" s="269"/>
      <c r="F14" s="269"/>
      <c r="G14" s="269"/>
      <c r="H14" s="7"/>
      <c r="I14" s="7"/>
      <c r="J14" s="18"/>
    </row>
    <row r="15" spans="1:13" ht="12.75" customHeight="1">
      <c r="A15" s="17" t="s">
        <v>182</v>
      </c>
      <c r="B15" s="19"/>
      <c r="C15" s="20"/>
      <c r="D15" s="20"/>
      <c r="E15" s="20"/>
      <c r="F15" s="7"/>
      <c r="G15" s="7"/>
      <c r="H15" s="21">
        <v>1</v>
      </c>
      <c r="I15" s="22">
        <v>800</v>
      </c>
      <c r="J15" s="23">
        <f t="shared" ref="J15:J21" si="0">H15*I15</f>
        <v>800</v>
      </c>
    </row>
    <row r="16" spans="1:13">
      <c r="A16" s="24"/>
      <c r="B16" s="19"/>
      <c r="C16" s="7"/>
      <c r="D16" s="7"/>
      <c r="E16" s="7"/>
      <c r="F16" s="7"/>
      <c r="G16" s="7"/>
      <c r="H16" s="21"/>
      <c r="I16" s="22"/>
      <c r="J16" s="23">
        <f t="shared" si="0"/>
        <v>0</v>
      </c>
    </row>
    <row r="17" spans="1:10">
      <c r="A17" s="17"/>
      <c r="B17" s="19"/>
      <c r="C17" s="7"/>
      <c r="D17" s="7"/>
      <c r="E17" s="7"/>
      <c r="F17" s="7"/>
      <c r="G17" s="7"/>
      <c r="H17" s="21"/>
      <c r="I17" s="22"/>
      <c r="J17" s="23">
        <f t="shared" si="0"/>
        <v>0</v>
      </c>
    </row>
    <row r="18" spans="1:10">
      <c r="A18" s="17"/>
      <c r="B18" s="19"/>
      <c r="C18" s="7"/>
      <c r="D18" s="7"/>
      <c r="E18" s="7"/>
      <c r="F18" s="7"/>
      <c r="G18" s="7"/>
      <c r="H18" s="21"/>
      <c r="I18" s="22"/>
      <c r="J18" s="23">
        <f t="shared" si="0"/>
        <v>0</v>
      </c>
    </row>
    <row r="19" spans="1:10">
      <c r="A19" s="24"/>
      <c r="B19" s="19"/>
      <c r="C19" s="7"/>
      <c r="D19" s="7"/>
      <c r="E19" s="7"/>
      <c r="F19" s="7"/>
      <c r="G19" s="7"/>
      <c r="H19" s="21"/>
      <c r="I19" s="22"/>
      <c r="J19" s="23">
        <f t="shared" si="0"/>
        <v>0</v>
      </c>
    </row>
    <row r="20" spans="1:10">
      <c r="A20" s="17"/>
      <c r="B20" s="7"/>
      <c r="C20" s="7"/>
      <c r="D20" s="7"/>
      <c r="E20" s="7"/>
      <c r="F20" s="7"/>
      <c r="G20" s="7"/>
      <c r="H20" s="7"/>
      <c r="I20" s="22"/>
      <c r="J20" s="23">
        <f t="shared" si="0"/>
        <v>0</v>
      </c>
    </row>
    <row r="21" spans="1:10">
      <c r="A21" s="17"/>
      <c r="B21" s="7"/>
      <c r="C21" s="21"/>
      <c r="D21" s="270"/>
      <c r="E21" s="270"/>
      <c r="F21" s="270"/>
      <c r="G21" s="7"/>
      <c r="H21" s="21"/>
      <c r="I21" s="22"/>
      <c r="J21" s="23">
        <f t="shared" si="0"/>
        <v>0</v>
      </c>
    </row>
    <row r="22" spans="1:10">
      <c r="A22" s="17"/>
      <c r="B22" s="7"/>
      <c r="C22" s="21"/>
      <c r="D22" s="270"/>
      <c r="E22" s="270"/>
      <c r="F22" s="270"/>
      <c r="G22" s="7"/>
      <c r="H22" s="25"/>
      <c r="I22" s="22"/>
      <c r="J22" s="26"/>
    </row>
    <row r="23" spans="1:10">
      <c r="A23" s="24"/>
      <c r="B23" s="7"/>
      <c r="C23" s="7"/>
      <c r="D23" s="270"/>
      <c r="E23" s="270"/>
      <c r="F23" s="7"/>
      <c r="G23" s="7"/>
      <c r="H23" s="7"/>
      <c r="I23" s="22"/>
      <c r="J23" s="26"/>
    </row>
    <row r="24" spans="1:10">
      <c r="A24" s="24"/>
      <c r="B24" s="7"/>
      <c r="C24" s="7"/>
      <c r="D24" s="270"/>
      <c r="E24" s="270"/>
      <c r="F24" s="7"/>
      <c r="G24" s="27" t="s">
        <v>75</v>
      </c>
      <c r="H24" s="7"/>
      <c r="I24" s="22"/>
      <c r="J24" s="26">
        <f>SUM(J15:J21)</f>
        <v>800</v>
      </c>
    </row>
    <row r="25" spans="1:10">
      <c r="A25" s="24"/>
      <c r="B25" s="7"/>
      <c r="C25" s="7"/>
      <c r="D25" s="270"/>
      <c r="E25" s="270"/>
      <c r="F25" s="7"/>
      <c r="G25" s="7"/>
      <c r="H25" s="7"/>
      <c r="I25" s="22"/>
      <c r="J25" s="26"/>
    </row>
    <row r="26" spans="1:10">
      <c r="A26" s="24"/>
      <c r="B26" s="7"/>
      <c r="C26" s="7"/>
      <c r="D26" s="270"/>
      <c r="E26" s="270"/>
      <c r="F26" s="7"/>
      <c r="G26" s="27" t="s">
        <v>75</v>
      </c>
      <c r="H26" s="7"/>
      <c r="I26" s="7"/>
      <c r="J26" s="26">
        <f>J24-J25</f>
        <v>800</v>
      </c>
    </row>
    <row r="27" spans="1:10">
      <c r="A27" s="28"/>
      <c r="B27" s="7"/>
      <c r="C27" s="7"/>
      <c r="D27" s="7"/>
      <c r="E27" s="7"/>
      <c r="F27" s="7"/>
      <c r="G27" s="27" t="s">
        <v>76</v>
      </c>
      <c r="H27" s="7"/>
      <c r="I27" s="22"/>
      <c r="J27" s="26">
        <v>0</v>
      </c>
    </row>
    <row r="28" spans="1:10">
      <c r="A28" s="17"/>
      <c r="B28" s="7"/>
      <c r="C28" s="7"/>
      <c r="D28" s="7"/>
      <c r="E28" s="7"/>
      <c r="F28" s="7"/>
      <c r="G28" s="27" t="s">
        <v>77</v>
      </c>
      <c r="H28" s="7"/>
      <c r="I28" s="7"/>
      <c r="J28" s="29">
        <f>J26+J27</f>
        <v>800</v>
      </c>
    </row>
    <row r="29" spans="1:10">
      <c r="A29" s="17"/>
      <c r="B29" s="7"/>
      <c r="C29" s="7"/>
      <c r="D29" s="7"/>
      <c r="E29" s="7"/>
      <c r="F29" s="7"/>
      <c r="G29" s="27"/>
      <c r="H29" s="7"/>
      <c r="I29" s="7"/>
      <c r="J29" s="26"/>
    </row>
    <row r="30" spans="1:10">
      <c r="A30" s="30" t="s">
        <v>78</v>
      </c>
      <c r="B30" s="7" t="s">
        <v>181</v>
      </c>
      <c r="C30" s="7"/>
      <c r="D30" s="7"/>
      <c r="E30" s="7"/>
      <c r="F30" s="7"/>
      <c r="G30" s="7"/>
      <c r="H30" s="7"/>
      <c r="I30" s="7"/>
      <c r="J30" s="18"/>
    </row>
    <row r="31" spans="1:10">
      <c r="A31" s="31"/>
      <c r="B31" s="32"/>
      <c r="C31" s="32"/>
      <c r="D31" s="32"/>
      <c r="E31" s="32"/>
      <c r="F31" s="32"/>
      <c r="G31" s="32"/>
      <c r="H31" s="32"/>
      <c r="I31" s="32"/>
      <c r="J31" s="33"/>
    </row>
    <row r="32" spans="1:10">
      <c r="A32" s="80" t="s">
        <v>139</v>
      </c>
      <c r="B32" s="79" t="str">
        <f>+contract!F9</f>
        <v>00093-1</v>
      </c>
      <c r="C32" s="34" t="s">
        <v>155</v>
      </c>
      <c r="D32" s="34"/>
      <c r="E32" s="34">
        <v>6526541</v>
      </c>
      <c r="F32" s="34"/>
      <c r="G32" s="34" t="s">
        <v>140</v>
      </c>
      <c r="H32" s="34" t="s">
        <v>183</v>
      </c>
      <c r="I32" s="34"/>
      <c r="J32" s="35"/>
    </row>
    <row r="33" spans="1:10">
      <c r="A33" s="17"/>
      <c r="B33" s="19"/>
      <c r="C33" s="7"/>
      <c r="D33" s="7"/>
      <c r="E33" s="7"/>
      <c r="F33" s="7"/>
      <c r="G33" s="7"/>
      <c r="H33" s="7"/>
      <c r="I33" s="7"/>
      <c r="J33" s="18"/>
    </row>
    <row r="34" spans="1:10">
      <c r="A34" s="257" t="s">
        <v>79</v>
      </c>
      <c r="B34" s="258"/>
      <c r="C34" s="258"/>
      <c r="D34" s="258"/>
      <c r="E34" s="258"/>
      <c r="F34" s="258"/>
      <c r="G34" s="258"/>
      <c r="H34" s="258"/>
      <c r="I34" s="258"/>
      <c r="J34" s="259"/>
    </row>
  </sheetData>
  <mergeCells count="19">
    <mergeCell ref="A34:J34"/>
    <mergeCell ref="A12:G13"/>
    <mergeCell ref="H12:H13"/>
    <mergeCell ref="I12:I13"/>
    <mergeCell ref="J12:J13"/>
    <mergeCell ref="A14:G14"/>
    <mergeCell ref="D21:F21"/>
    <mergeCell ref="D22:F22"/>
    <mergeCell ref="D23:E23"/>
    <mergeCell ref="D24:E24"/>
    <mergeCell ref="D25:E25"/>
    <mergeCell ref="D26:E26"/>
    <mergeCell ref="H5:J5"/>
    <mergeCell ref="A7:B7"/>
    <mergeCell ref="B8:J8"/>
    <mergeCell ref="I9:J9"/>
    <mergeCell ref="I10:J10"/>
    <mergeCell ref="C7:E7"/>
    <mergeCell ref="F7:H7"/>
  </mergeCells>
  <dataValidations count="1">
    <dataValidation type="list" allowBlank="1" showInputMessage="1" showErrorMessage="1" sqref="I10:J10">
      <formula1>condicionespago</formula1>
    </dataValidation>
  </dataValidations>
  <pageMargins left="0.70866141732283472" right="0.70866141732283472" top="0.74803149606299213" bottom="0.74803149606299213" header="0.31496062992125984" footer="0.31496062992125984"/>
  <pageSetup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G8" sqref="G8"/>
    </sheetView>
  </sheetViews>
  <sheetFormatPr baseColWidth="10" defaultRowHeight="15"/>
  <cols>
    <col min="1" max="1" width="21" customWidth="1"/>
    <col min="2" max="2" width="17.42578125" customWidth="1"/>
    <col min="3" max="3" width="14.140625" customWidth="1"/>
  </cols>
  <sheetData>
    <row r="1" spans="1:4">
      <c r="A1" t="s">
        <v>19</v>
      </c>
      <c r="B1" t="s">
        <v>20</v>
      </c>
      <c r="C1" t="s">
        <v>30</v>
      </c>
      <c r="D1" t="s">
        <v>35</v>
      </c>
    </row>
    <row r="2" spans="1:4">
      <c r="A2" t="s">
        <v>15</v>
      </c>
      <c r="B2" t="s">
        <v>5</v>
      </c>
      <c r="C2" t="s">
        <v>31</v>
      </c>
      <c r="D2" t="s">
        <v>36</v>
      </c>
    </row>
    <row r="3" spans="1:4">
      <c r="A3" t="s">
        <v>16</v>
      </c>
      <c r="B3" t="s">
        <v>10</v>
      </c>
      <c r="C3" t="s">
        <v>32</v>
      </c>
      <c r="D3" t="s">
        <v>37</v>
      </c>
    </row>
    <row r="4" spans="1:4">
      <c r="A4" t="s">
        <v>9</v>
      </c>
      <c r="B4" t="s">
        <v>11</v>
      </c>
      <c r="C4" t="s">
        <v>33</v>
      </c>
      <c r="D4" t="s">
        <v>38</v>
      </c>
    </row>
    <row r="5" spans="1:4">
      <c r="A5" t="s">
        <v>46</v>
      </c>
      <c r="B5" t="s">
        <v>12</v>
      </c>
    </row>
    <row r="6" spans="1:4">
      <c r="B6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30"/>
  <sheetViews>
    <sheetView tabSelected="1" zoomScale="80" zoomScaleNormal="80" workbookViewId="0">
      <selection activeCell="R21" sqref="R21"/>
    </sheetView>
  </sheetViews>
  <sheetFormatPr baseColWidth="10" defaultRowHeight="15"/>
  <cols>
    <col min="1" max="1" width="13" style="2" customWidth="1"/>
    <col min="2" max="2" width="5.7109375" style="2" customWidth="1"/>
    <col min="3" max="3" width="7" style="44" customWidth="1"/>
    <col min="4" max="4" width="8.28515625" style="44" bestFit="1" customWidth="1"/>
    <col min="5" max="5" width="3.85546875" style="44" customWidth="1"/>
    <col min="6" max="6" width="10.42578125" style="44" customWidth="1"/>
    <col min="7" max="9" width="5.85546875" style="44" customWidth="1"/>
    <col min="10" max="10" width="3.5703125" style="44" customWidth="1"/>
    <col min="11" max="11" width="5.85546875" style="44" customWidth="1"/>
    <col min="12" max="12" width="4.5703125" style="44" customWidth="1"/>
    <col min="13" max="13" width="2.28515625" style="44" customWidth="1"/>
    <col min="14" max="14" width="4.85546875" style="44" customWidth="1"/>
    <col min="15" max="15" width="4.7109375" style="44" customWidth="1"/>
    <col min="16" max="16" width="2.140625" style="44" customWidth="1"/>
    <col min="17" max="17" width="3.42578125" style="69" bestFit="1" customWidth="1"/>
    <col min="18" max="18" width="9.7109375" style="179" customWidth="1"/>
    <col min="19" max="19" width="4.5703125" style="69" customWidth="1"/>
    <col min="20" max="20" width="3.42578125" style="69" bestFit="1" customWidth="1"/>
    <col min="21" max="21" width="9.7109375" style="179" customWidth="1"/>
    <col min="22" max="22" width="4.5703125" style="69" customWidth="1"/>
    <col min="23" max="23" width="3.42578125" style="67" bestFit="1" customWidth="1"/>
    <col min="24" max="24" width="9.7109375" style="194" customWidth="1"/>
    <col min="25" max="25" width="4.5703125" style="67" customWidth="1"/>
    <col min="26" max="26" width="3.42578125" style="67" bestFit="1" customWidth="1"/>
    <col min="27" max="27" width="9.7109375" style="194" customWidth="1"/>
    <col min="28" max="28" width="4.5703125" style="67" customWidth="1"/>
    <col min="29" max="30" width="6.42578125" style="44" customWidth="1"/>
    <col min="31" max="31" width="7.7109375" style="45" customWidth="1"/>
    <col min="32" max="32" width="7.7109375" style="44" customWidth="1"/>
    <col min="33" max="33" width="11.85546875" style="44" bestFit="1" customWidth="1"/>
    <col min="34" max="45" width="7.7109375" style="44" customWidth="1"/>
    <col min="46" max="62" width="4.7109375" style="44" customWidth="1"/>
    <col min="63" max="16384" width="11.42578125" style="44"/>
  </cols>
  <sheetData>
    <row r="1" spans="1:41" ht="27" customHeight="1">
      <c r="A1" s="83" t="s">
        <v>142</v>
      </c>
    </row>
    <row r="2" spans="1:41" ht="20.25" customHeight="1">
      <c r="A2" s="84" t="str">
        <f>+contract!A1</f>
        <v>INSTITUTO DE IDIOMAS SPEAK UP C.A.</v>
      </c>
    </row>
    <row r="3" spans="1:41" ht="20.25" customHeight="1">
      <c r="A3" s="84"/>
    </row>
    <row r="4" spans="1:41" ht="20.25" customHeight="1" thickBot="1">
      <c r="A4" s="84"/>
    </row>
    <row r="5" spans="1:41" ht="20.25" customHeight="1" thickBot="1">
      <c r="A5" s="85" t="s">
        <v>143</v>
      </c>
      <c r="B5" s="287" t="str">
        <f>+contract!B13</f>
        <v>PEDRO ENRIQUE</v>
      </c>
      <c r="C5" s="288"/>
      <c r="D5" s="288" t="str">
        <f>+contract!E13</f>
        <v>ARRIOJA MARCANO</v>
      </c>
      <c r="E5" s="297"/>
      <c r="F5" s="287" t="s">
        <v>145</v>
      </c>
      <c r="G5" s="288"/>
      <c r="H5" s="294">
        <f>+contract!B37</f>
        <v>40310</v>
      </c>
      <c r="I5" s="288"/>
      <c r="J5" s="288"/>
      <c r="K5" s="86"/>
      <c r="L5" s="87" t="s">
        <v>147</v>
      </c>
      <c r="M5" s="88"/>
      <c r="N5" s="88"/>
      <c r="O5" s="287" t="str">
        <f>+contract!F33</f>
        <v>IN-SCHOOL</v>
      </c>
      <c r="P5" s="288"/>
      <c r="Q5" s="288"/>
      <c r="R5" s="288"/>
      <c r="S5" s="75"/>
      <c r="T5" s="291" t="s">
        <v>149</v>
      </c>
      <c r="U5" s="292"/>
      <c r="V5" s="293"/>
      <c r="W5" s="291">
        <f>+contract!B14</f>
        <v>13729622</v>
      </c>
      <c r="X5" s="293"/>
      <c r="Y5" s="73"/>
      <c r="Z5" s="73"/>
      <c r="AA5" s="195"/>
      <c r="AB5" s="73"/>
      <c r="AC5" s="67"/>
      <c r="AE5" s="44"/>
      <c r="AF5" s="45"/>
    </row>
    <row r="6" spans="1:41" ht="20.25" customHeight="1" thickBot="1">
      <c r="A6" s="85" t="s">
        <v>144</v>
      </c>
      <c r="B6" s="287" t="str">
        <f>+contract!B33</f>
        <v>ENGLISH</v>
      </c>
      <c r="C6" s="288"/>
      <c r="D6" s="288"/>
      <c r="E6" s="297"/>
      <c r="F6" s="287" t="s">
        <v>146</v>
      </c>
      <c r="G6" s="288"/>
      <c r="H6" s="294">
        <f>+contract!B38</f>
        <v>40565</v>
      </c>
      <c r="I6" s="288"/>
      <c r="J6" s="288"/>
      <c r="K6" s="86"/>
      <c r="L6" s="87" t="s">
        <v>148</v>
      </c>
      <c r="M6" s="88"/>
      <c r="N6" s="88"/>
      <c r="O6" s="295" t="str">
        <f>+contract!F34</f>
        <v>COMPLETE</v>
      </c>
      <c r="P6" s="296"/>
      <c r="Q6" s="296"/>
      <c r="R6" s="296"/>
      <c r="S6" s="75"/>
      <c r="T6" s="303" t="s">
        <v>141</v>
      </c>
      <c r="U6" s="304"/>
      <c r="V6" s="305"/>
      <c r="W6" s="301" t="str">
        <f>+contract!F9</f>
        <v>00093-1</v>
      </c>
      <c r="X6" s="302"/>
      <c r="Y6" s="178"/>
      <c r="Z6" s="178"/>
      <c r="AA6" s="196"/>
      <c r="AB6" s="178"/>
      <c r="AC6" s="67"/>
      <c r="AE6" s="44"/>
      <c r="AF6" s="45"/>
    </row>
    <row r="7" spans="1:41" ht="20.25" customHeight="1" thickBot="1">
      <c r="A7" s="207" t="s">
        <v>170</v>
      </c>
      <c r="B7" s="289" t="str">
        <f>+contract!B35</f>
        <v>ADVANCED</v>
      </c>
      <c r="C7" s="290"/>
      <c r="D7" s="290"/>
      <c r="E7" s="310"/>
      <c r="F7" s="289" t="s">
        <v>150</v>
      </c>
      <c r="G7" s="290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287" t="s">
        <v>152</v>
      </c>
      <c r="U7" s="288"/>
      <c r="V7" s="297"/>
      <c r="W7" s="288" t="str">
        <f>+'DATA BASE'!B2</f>
        <v>PE_ARR00</v>
      </c>
      <c r="X7" s="297"/>
      <c r="Y7" s="64"/>
      <c r="Z7" s="64"/>
      <c r="AA7" s="195"/>
      <c r="AB7" s="64"/>
      <c r="AC7" s="67"/>
      <c r="AE7" s="44"/>
      <c r="AF7" s="45"/>
    </row>
    <row r="8" spans="1:41" ht="20.25" customHeight="1">
      <c r="A8" s="8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70"/>
      <c r="R8" s="180"/>
      <c r="S8" s="70"/>
      <c r="T8" s="70"/>
      <c r="U8" s="180"/>
      <c r="V8" s="70"/>
      <c r="W8" s="68"/>
    </row>
    <row r="9" spans="1:41" ht="8.25" customHeight="1" thickBot="1">
      <c r="J9" s="2"/>
      <c r="K9" s="2"/>
      <c r="L9" s="2"/>
      <c r="M9" s="2"/>
      <c r="N9" s="2"/>
      <c r="AD9" s="2"/>
      <c r="AG9" s="45"/>
    </row>
    <row r="10" spans="1:41" ht="15.75" thickBot="1">
      <c r="A10" s="298" t="s">
        <v>151</v>
      </c>
      <c r="B10" s="299"/>
      <c r="C10" s="299"/>
      <c r="D10" s="299"/>
      <c r="E10" s="299"/>
      <c r="F10" s="299"/>
      <c r="G10" s="299"/>
      <c r="H10" s="299"/>
      <c r="I10" s="299"/>
      <c r="J10" s="299"/>
      <c r="K10" s="299"/>
      <c r="L10" s="299"/>
      <c r="M10" s="299"/>
      <c r="N10" s="299"/>
      <c r="O10" s="300"/>
      <c r="P10" s="47"/>
      <c r="Q10" s="277" t="s">
        <v>156</v>
      </c>
      <c r="R10" s="278"/>
      <c r="S10" s="279"/>
      <c r="T10" s="279"/>
      <c r="U10" s="279"/>
      <c r="V10" s="279"/>
      <c r="W10" s="279"/>
      <c r="X10" s="279"/>
      <c r="Y10" s="279"/>
      <c r="Z10" s="279"/>
      <c r="AA10" s="279"/>
      <c r="AB10" s="280"/>
      <c r="AC10" s="47"/>
      <c r="AI10" s="48"/>
    </row>
    <row r="11" spans="1:41" ht="16.5" thickBot="1">
      <c r="A11" s="82" t="s">
        <v>47</v>
      </c>
      <c r="B11" s="308" t="s">
        <v>159</v>
      </c>
      <c r="C11" s="308"/>
      <c r="D11" s="306" t="s">
        <v>160</v>
      </c>
      <c r="E11" s="307"/>
      <c r="F11" s="308" t="s">
        <v>101</v>
      </c>
      <c r="G11" s="308"/>
      <c r="H11" s="306" t="s">
        <v>102</v>
      </c>
      <c r="I11" s="309"/>
      <c r="J11" s="307"/>
      <c r="K11" s="306" t="s">
        <v>99</v>
      </c>
      <c r="L11" s="309"/>
      <c r="M11" s="307"/>
      <c r="N11" s="306" t="s">
        <v>100</v>
      </c>
      <c r="O11" s="307"/>
      <c r="P11" s="65"/>
      <c r="Q11" s="154"/>
      <c r="R11" s="181" t="s">
        <v>47</v>
      </c>
      <c r="S11" s="155" t="s">
        <v>157</v>
      </c>
      <c r="T11" s="156"/>
      <c r="U11" s="181" t="s">
        <v>47</v>
      </c>
      <c r="V11" s="155" t="s">
        <v>157</v>
      </c>
      <c r="W11" s="156"/>
      <c r="X11" s="181" t="s">
        <v>47</v>
      </c>
      <c r="Y11" s="155" t="s">
        <v>157</v>
      </c>
      <c r="Z11" s="156"/>
      <c r="AA11" s="181" t="s">
        <v>47</v>
      </c>
      <c r="AB11" s="157" t="s">
        <v>157</v>
      </c>
      <c r="AC11" s="2"/>
      <c r="AE11" s="49" t="s">
        <v>51</v>
      </c>
      <c r="AF11" s="50" t="s">
        <v>52</v>
      </c>
      <c r="AG11" s="51" t="s">
        <v>53</v>
      </c>
      <c r="AI11" s="52"/>
      <c r="AM11" s="53"/>
      <c r="AN11" s="53"/>
    </row>
    <row r="12" spans="1:41" ht="16.5" thickBot="1">
      <c r="A12" s="153"/>
      <c r="B12" s="308"/>
      <c r="C12" s="308"/>
      <c r="D12" s="306"/>
      <c r="E12" s="307"/>
      <c r="F12" s="308"/>
      <c r="G12" s="308"/>
      <c r="H12" s="306"/>
      <c r="I12" s="309"/>
      <c r="J12" s="307"/>
      <c r="K12" s="306"/>
      <c r="L12" s="309"/>
      <c r="M12" s="307"/>
      <c r="N12" s="306"/>
      <c r="O12" s="307"/>
      <c r="P12" s="2"/>
      <c r="Q12" s="158">
        <v>1</v>
      </c>
      <c r="R12" s="182">
        <v>40311</v>
      </c>
      <c r="S12" s="159">
        <v>1</v>
      </c>
      <c r="T12" s="159">
        <v>11</v>
      </c>
      <c r="U12" s="189"/>
      <c r="V12" s="159"/>
      <c r="W12" s="159">
        <v>21</v>
      </c>
      <c r="X12" s="189"/>
      <c r="Y12" s="160"/>
      <c r="Z12" s="161">
        <v>31</v>
      </c>
      <c r="AA12" s="197"/>
      <c r="AB12" s="162"/>
      <c r="AC12" s="2"/>
      <c r="AE12" s="74">
        <f>SUM(S12:S21)+SUM(V12:V21)+SUM(Y12:Y21)+SUM(AB12:AB21)</f>
        <v>9</v>
      </c>
      <c r="AF12" s="59">
        <v>40</v>
      </c>
      <c r="AG12" s="71">
        <f>+AF12-AE12</f>
        <v>31</v>
      </c>
      <c r="AH12" s="5"/>
      <c r="AI12" s="52"/>
      <c r="AM12" s="53"/>
      <c r="AN12" s="53"/>
    </row>
    <row r="13" spans="1:41" ht="16.5" thickBot="1">
      <c r="A13" s="153"/>
      <c r="B13" s="308"/>
      <c r="C13" s="308"/>
      <c r="D13" s="306"/>
      <c r="E13" s="307"/>
      <c r="F13" s="308"/>
      <c r="G13" s="308"/>
      <c r="H13" s="306"/>
      <c r="I13" s="309"/>
      <c r="J13" s="307"/>
      <c r="K13" s="306"/>
      <c r="L13" s="309"/>
      <c r="M13" s="307"/>
      <c r="N13" s="306"/>
      <c r="O13" s="307"/>
      <c r="P13" s="54"/>
      <c r="Q13" s="163">
        <v>2</v>
      </c>
      <c r="R13" s="183">
        <v>40312</v>
      </c>
      <c r="S13" s="164">
        <v>1</v>
      </c>
      <c r="T13" s="164">
        <v>12</v>
      </c>
      <c r="U13" s="190"/>
      <c r="V13" s="164"/>
      <c r="W13" s="164">
        <v>22</v>
      </c>
      <c r="X13" s="190"/>
      <c r="Y13" s="164"/>
      <c r="Z13" s="165">
        <v>32</v>
      </c>
      <c r="AA13" s="198"/>
      <c r="AB13" s="166"/>
      <c r="AC13" s="54"/>
      <c r="AD13" s="2"/>
      <c r="AE13" s="2"/>
      <c r="AF13" s="5"/>
      <c r="AG13" s="2"/>
      <c r="AH13" s="5"/>
      <c r="AI13" s="55"/>
      <c r="AM13" s="56"/>
      <c r="AN13" s="56"/>
      <c r="AO13" s="57"/>
    </row>
    <row r="14" spans="1:41" ht="16.5" thickBot="1">
      <c r="A14" s="153"/>
      <c r="B14" s="308"/>
      <c r="C14" s="308"/>
      <c r="D14" s="306"/>
      <c r="E14" s="307"/>
      <c r="F14" s="308"/>
      <c r="G14" s="308"/>
      <c r="H14" s="306"/>
      <c r="I14" s="309"/>
      <c r="J14" s="307"/>
      <c r="K14" s="306"/>
      <c r="L14" s="309"/>
      <c r="M14" s="307"/>
      <c r="N14" s="306"/>
      <c r="O14" s="307"/>
      <c r="P14" s="2"/>
      <c r="Q14" s="163">
        <v>3</v>
      </c>
      <c r="R14" s="183">
        <v>40318</v>
      </c>
      <c r="S14" s="164">
        <v>1</v>
      </c>
      <c r="T14" s="164">
        <v>13</v>
      </c>
      <c r="U14" s="190"/>
      <c r="V14" s="164"/>
      <c r="W14" s="164">
        <v>23</v>
      </c>
      <c r="X14" s="190"/>
      <c r="Y14" s="164"/>
      <c r="Z14" s="165">
        <v>33</v>
      </c>
      <c r="AA14" s="198"/>
      <c r="AB14" s="166"/>
      <c r="AC14" s="54"/>
      <c r="AD14" s="2"/>
      <c r="AE14" s="2"/>
      <c r="AF14" s="5"/>
      <c r="AG14" s="2"/>
      <c r="AH14" s="5"/>
      <c r="AI14" s="55"/>
      <c r="AM14" s="56"/>
      <c r="AN14" s="56"/>
      <c r="AO14" s="57"/>
    </row>
    <row r="15" spans="1:41" ht="16.5" thickBot="1">
      <c r="A15" s="153"/>
      <c r="B15" s="308"/>
      <c r="C15" s="308"/>
      <c r="D15" s="306"/>
      <c r="E15" s="307"/>
      <c r="F15" s="308"/>
      <c r="G15" s="308"/>
      <c r="H15" s="306"/>
      <c r="I15" s="309"/>
      <c r="J15" s="307"/>
      <c r="K15" s="306"/>
      <c r="L15" s="309"/>
      <c r="M15" s="307"/>
      <c r="N15" s="306"/>
      <c r="O15" s="307"/>
      <c r="P15" s="2"/>
      <c r="Q15" s="163">
        <v>4</v>
      </c>
      <c r="R15" s="183">
        <v>40319</v>
      </c>
      <c r="S15" s="164">
        <v>1</v>
      </c>
      <c r="T15" s="167">
        <v>14</v>
      </c>
      <c r="U15" s="191"/>
      <c r="V15" s="164"/>
      <c r="W15" s="167">
        <v>24</v>
      </c>
      <c r="X15" s="191"/>
      <c r="Y15" s="164"/>
      <c r="Z15" s="165">
        <v>34</v>
      </c>
      <c r="AA15" s="198"/>
      <c r="AB15" s="166"/>
      <c r="AC15" s="2"/>
      <c r="AD15" s="2"/>
      <c r="AE15" s="2"/>
      <c r="AF15" s="5"/>
      <c r="AG15" s="2"/>
      <c r="AH15" s="5"/>
      <c r="AI15" s="2"/>
      <c r="AM15" s="56"/>
      <c r="AN15" s="56"/>
    </row>
    <row r="16" spans="1:41" ht="16.5" thickBot="1">
      <c r="A16" s="153"/>
      <c r="B16" s="308"/>
      <c r="C16" s="308"/>
      <c r="D16" s="306"/>
      <c r="E16" s="307"/>
      <c r="F16" s="308"/>
      <c r="G16" s="308"/>
      <c r="H16" s="306"/>
      <c r="I16" s="309"/>
      <c r="J16" s="307"/>
      <c r="K16" s="306"/>
      <c r="L16" s="309"/>
      <c r="M16" s="307"/>
      <c r="N16" s="306"/>
      <c r="O16" s="307"/>
      <c r="P16" s="2"/>
      <c r="Q16" s="163">
        <v>5</v>
      </c>
      <c r="R16" s="183">
        <v>40322</v>
      </c>
      <c r="S16" s="164">
        <v>1</v>
      </c>
      <c r="T16" s="164">
        <v>15</v>
      </c>
      <c r="U16" s="190"/>
      <c r="V16" s="164"/>
      <c r="W16" s="164">
        <v>25</v>
      </c>
      <c r="X16" s="190"/>
      <c r="Y16" s="164"/>
      <c r="Z16" s="165">
        <v>35</v>
      </c>
      <c r="AA16" s="198"/>
      <c r="AB16" s="166"/>
      <c r="AC16" s="2"/>
      <c r="AD16" s="2"/>
      <c r="AE16" s="2"/>
      <c r="AF16" s="5"/>
      <c r="AG16" s="2"/>
      <c r="AH16" s="5"/>
      <c r="AI16" s="2"/>
      <c r="AM16" s="58"/>
    </row>
    <row r="17" spans="1:41" ht="16.5" thickBot="1">
      <c r="A17" s="153"/>
      <c r="B17" s="308"/>
      <c r="C17" s="308"/>
      <c r="D17" s="306"/>
      <c r="E17" s="307"/>
      <c r="F17" s="308"/>
      <c r="G17" s="308"/>
      <c r="H17" s="306"/>
      <c r="I17" s="309"/>
      <c r="J17" s="307"/>
      <c r="K17" s="306"/>
      <c r="L17" s="309"/>
      <c r="M17" s="307"/>
      <c r="N17" s="306"/>
      <c r="O17" s="307"/>
      <c r="P17" s="2"/>
      <c r="Q17" s="163">
        <v>6</v>
      </c>
      <c r="R17" s="183">
        <v>40324</v>
      </c>
      <c r="S17" s="164">
        <v>1</v>
      </c>
      <c r="T17" s="164">
        <v>16</v>
      </c>
      <c r="U17" s="190"/>
      <c r="V17" s="164"/>
      <c r="W17" s="164">
        <v>26</v>
      </c>
      <c r="X17" s="190"/>
      <c r="Y17" s="164"/>
      <c r="Z17" s="165">
        <v>36</v>
      </c>
      <c r="AA17" s="198"/>
      <c r="AB17" s="166"/>
      <c r="AC17" s="2"/>
      <c r="AD17" s="2"/>
      <c r="AE17" s="68"/>
      <c r="AF17" s="5"/>
      <c r="AG17" s="68"/>
      <c r="AH17" s="5"/>
      <c r="AI17" s="54"/>
      <c r="AM17" s="58"/>
    </row>
    <row r="18" spans="1:41" ht="16.5" thickBot="1">
      <c r="A18" s="153"/>
      <c r="B18" s="308"/>
      <c r="C18" s="308"/>
      <c r="D18" s="306"/>
      <c r="E18" s="307"/>
      <c r="F18" s="308"/>
      <c r="G18" s="308"/>
      <c r="H18" s="306"/>
      <c r="I18" s="309"/>
      <c r="J18" s="307"/>
      <c r="K18" s="306"/>
      <c r="L18" s="309"/>
      <c r="M18" s="307"/>
      <c r="N18" s="306"/>
      <c r="O18" s="307"/>
      <c r="P18" s="2"/>
      <c r="Q18" s="163">
        <v>7</v>
      </c>
      <c r="R18" s="183">
        <v>40325</v>
      </c>
      <c r="S18" s="164">
        <v>1</v>
      </c>
      <c r="T18" s="167">
        <v>17</v>
      </c>
      <c r="U18" s="191"/>
      <c r="V18" s="164"/>
      <c r="W18" s="167">
        <v>27</v>
      </c>
      <c r="X18" s="191"/>
      <c r="Y18" s="164"/>
      <c r="Z18" s="165">
        <v>37</v>
      </c>
      <c r="AA18" s="198"/>
      <c r="AB18" s="166"/>
      <c r="AC18" s="2"/>
      <c r="AD18" s="2"/>
      <c r="AE18" s="2"/>
      <c r="AF18" s="5"/>
      <c r="AG18" s="68"/>
      <c r="AH18" s="5"/>
      <c r="AI18" s="54"/>
      <c r="AM18" s="58"/>
    </row>
    <row r="19" spans="1:41" ht="16.5" thickBot="1">
      <c r="A19" s="153"/>
      <c r="B19" s="308"/>
      <c r="C19" s="308"/>
      <c r="D19" s="306"/>
      <c r="E19" s="307"/>
      <c r="F19" s="308"/>
      <c r="G19" s="308"/>
      <c r="H19" s="306"/>
      <c r="I19" s="309"/>
      <c r="J19" s="307"/>
      <c r="K19" s="306"/>
      <c r="L19" s="309"/>
      <c r="M19" s="307"/>
      <c r="N19" s="306"/>
      <c r="O19" s="307"/>
      <c r="P19" s="2"/>
      <c r="Q19" s="163">
        <v>8</v>
      </c>
      <c r="R19" s="183">
        <v>40329</v>
      </c>
      <c r="S19" s="164">
        <v>1</v>
      </c>
      <c r="T19" s="164">
        <v>18</v>
      </c>
      <c r="U19" s="190"/>
      <c r="V19" s="164"/>
      <c r="W19" s="164">
        <v>28</v>
      </c>
      <c r="X19" s="190"/>
      <c r="Y19" s="164"/>
      <c r="Z19" s="165">
        <v>38</v>
      </c>
      <c r="AA19" s="198"/>
      <c r="AB19" s="166"/>
      <c r="AC19" s="2"/>
      <c r="AD19" s="2"/>
      <c r="AE19" s="2"/>
      <c r="AF19" s="5"/>
      <c r="AG19" s="68"/>
      <c r="AH19" s="5"/>
      <c r="AI19" s="54"/>
      <c r="AM19" s="58"/>
    </row>
    <row r="20" spans="1:41" ht="16.5" thickBot="1">
      <c r="A20" s="153"/>
      <c r="B20" s="308"/>
      <c r="C20" s="308"/>
      <c r="D20" s="306"/>
      <c r="E20" s="307"/>
      <c r="F20" s="308"/>
      <c r="G20" s="308"/>
      <c r="H20" s="306"/>
      <c r="I20" s="309"/>
      <c r="J20" s="307"/>
      <c r="K20" s="306"/>
      <c r="L20" s="309"/>
      <c r="M20" s="307"/>
      <c r="N20" s="306"/>
      <c r="O20" s="307"/>
      <c r="P20" s="2"/>
      <c r="Q20" s="163">
        <v>9</v>
      </c>
      <c r="R20" s="183">
        <v>40330</v>
      </c>
      <c r="S20" s="164">
        <v>1</v>
      </c>
      <c r="T20" s="164">
        <v>19</v>
      </c>
      <c r="U20" s="190"/>
      <c r="V20" s="164"/>
      <c r="W20" s="164">
        <v>29</v>
      </c>
      <c r="X20" s="190"/>
      <c r="Y20" s="164"/>
      <c r="Z20" s="165">
        <v>39</v>
      </c>
      <c r="AA20" s="198"/>
      <c r="AB20" s="166"/>
      <c r="AC20" s="2"/>
      <c r="AD20" s="2"/>
      <c r="AE20" s="73"/>
      <c r="AF20" s="64"/>
      <c r="AG20" s="73"/>
      <c r="AH20" s="45"/>
    </row>
    <row r="21" spans="1:41" ht="16.5" thickBot="1">
      <c r="A21" s="153"/>
      <c r="B21" s="308"/>
      <c r="C21" s="308"/>
      <c r="D21" s="306"/>
      <c r="E21" s="307"/>
      <c r="F21" s="308"/>
      <c r="G21" s="308"/>
      <c r="H21" s="306"/>
      <c r="I21" s="309"/>
      <c r="J21" s="307"/>
      <c r="K21" s="306"/>
      <c r="L21" s="309"/>
      <c r="M21" s="307"/>
      <c r="N21" s="306"/>
      <c r="O21" s="307"/>
      <c r="P21" s="54"/>
      <c r="Q21" s="168">
        <v>10</v>
      </c>
      <c r="R21" s="184"/>
      <c r="S21" s="169"/>
      <c r="T21" s="170">
        <v>20</v>
      </c>
      <c r="U21" s="192"/>
      <c r="V21" s="169"/>
      <c r="W21" s="170">
        <v>30</v>
      </c>
      <c r="X21" s="192"/>
      <c r="Y21" s="169"/>
      <c r="Z21" s="171">
        <v>40</v>
      </c>
      <c r="AA21" s="199"/>
      <c r="AB21" s="71"/>
      <c r="AC21" s="2"/>
      <c r="AD21" s="2"/>
      <c r="AE21" s="2"/>
      <c r="AF21" s="5"/>
      <c r="AG21" s="2"/>
      <c r="AH21" s="5"/>
      <c r="AI21" s="52"/>
      <c r="AM21" s="53"/>
      <c r="AN21" s="53"/>
    </row>
    <row r="22" spans="1:41" ht="16.5" thickBot="1">
      <c r="A22" s="153"/>
      <c r="B22" s="308"/>
      <c r="C22" s="308"/>
      <c r="D22" s="306"/>
      <c r="E22" s="307"/>
      <c r="F22" s="308"/>
      <c r="G22" s="308"/>
      <c r="H22" s="306"/>
      <c r="I22" s="309"/>
      <c r="J22" s="307"/>
      <c r="K22" s="306"/>
      <c r="L22" s="309"/>
      <c r="M22" s="307"/>
      <c r="N22" s="306"/>
      <c r="O22" s="307"/>
      <c r="P22" s="2"/>
      <c r="Q22" s="70"/>
      <c r="R22" s="180"/>
      <c r="S22" s="70"/>
      <c r="T22" s="70"/>
      <c r="U22" s="180"/>
      <c r="V22" s="70"/>
      <c r="W22" s="70"/>
      <c r="X22" s="180"/>
      <c r="Y22" s="70"/>
      <c r="Z22" s="68"/>
      <c r="AA22" s="200"/>
      <c r="AB22" s="68"/>
      <c r="AC22" s="54"/>
      <c r="AD22" s="2"/>
      <c r="AE22" s="2"/>
      <c r="AF22" s="5"/>
      <c r="AG22" s="2"/>
      <c r="AH22" s="5"/>
      <c r="AI22" s="55"/>
      <c r="AM22" s="56"/>
      <c r="AN22" s="56"/>
      <c r="AO22" s="57"/>
    </row>
    <row r="23" spans="1:41" ht="16.5" thickBot="1">
      <c r="A23" s="153"/>
      <c r="B23" s="308"/>
      <c r="C23" s="308"/>
      <c r="D23" s="306"/>
      <c r="E23" s="307"/>
      <c r="F23" s="308"/>
      <c r="G23" s="308"/>
      <c r="H23" s="306"/>
      <c r="I23" s="309"/>
      <c r="J23" s="307"/>
      <c r="K23" s="306"/>
      <c r="L23" s="309"/>
      <c r="M23" s="307"/>
      <c r="N23" s="306"/>
      <c r="O23" s="307"/>
      <c r="P23" s="2"/>
      <c r="Q23" s="281" t="s">
        <v>103</v>
      </c>
      <c r="R23" s="282"/>
      <c r="S23" s="282"/>
      <c r="T23" s="282"/>
      <c r="U23" s="282"/>
      <c r="V23" s="282"/>
      <c r="W23" s="282"/>
      <c r="X23" s="282"/>
      <c r="Y23" s="282"/>
      <c r="Z23" s="282"/>
      <c r="AA23" s="282"/>
      <c r="AB23" s="283"/>
      <c r="AC23" s="54"/>
      <c r="AD23" s="2"/>
      <c r="AE23" s="2"/>
      <c r="AF23" s="5"/>
      <c r="AG23" s="2"/>
      <c r="AH23" s="5"/>
      <c r="AI23" s="55"/>
      <c r="AM23" s="56"/>
      <c r="AN23" s="56"/>
      <c r="AO23" s="57"/>
    </row>
    <row r="24" spans="1:41" ht="16.5" thickBot="1">
      <c r="A24" s="153"/>
      <c r="B24" s="308"/>
      <c r="C24" s="308"/>
      <c r="D24" s="306"/>
      <c r="E24" s="307"/>
      <c r="F24" s="308"/>
      <c r="G24" s="308"/>
      <c r="H24" s="306"/>
      <c r="I24" s="309"/>
      <c r="J24" s="307"/>
      <c r="K24" s="306"/>
      <c r="L24" s="309"/>
      <c r="M24" s="307"/>
      <c r="N24" s="306"/>
      <c r="O24" s="307"/>
      <c r="P24" s="54"/>
      <c r="Q24" s="172">
        <v>1</v>
      </c>
      <c r="R24" s="185"/>
      <c r="S24" s="284"/>
      <c r="T24" s="285"/>
      <c r="U24" s="285"/>
      <c r="V24" s="285"/>
      <c r="W24" s="285"/>
      <c r="X24" s="285"/>
      <c r="Y24" s="285"/>
      <c r="Z24" s="285"/>
      <c r="AA24" s="285"/>
      <c r="AB24" s="286"/>
      <c r="AC24" s="2"/>
      <c r="AD24" s="2"/>
      <c r="AE24" s="2"/>
      <c r="AF24" s="5"/>
      <c r="AG24" s="2"/>
    </row>
    <row r="25" spans="1:41" ht="16.5" thickBot="1">
      <c r="A25" s="153"/>
      <c r="B25" s="308"/>
      <c r="C25" s="308"/>
      <c r="D25" s="306"/>
      <c r="E25" s="307"/>
      <c r="F25" s="308"/>
      <c r="G25" s="308"/>
      <c r="H25" s="306"/>
      <c r="I25" s="309"/>
      <c r="J25" s="307"/>
      <c r="K25" s="306"/>
      <c r="L25" s="309"/>
      <c r="M25" s="307"/>
      <c r="N25" s="306"/>
      <c r="O25" s="307"/>
      <c r="P25" s="54"/>
      <c r="Q25" s="163">
        <v>2</v>
      </c>
      <c r="R25" s="186"/>
      <c r="S25" s="271"/>
      <c r="T25" s="272"/>
      <c r="U25" s="272"/>
      <c r="V25" s="272"/>
      <c r="W25" s="272"/>
      <c r="X25" s="272"/>
      <c r="Y25" s="272"/>
      <c r="Z25" s="272"/>
      <c r="AA25" s="272"/>
      <c r="AB25" s="273"/>
      <c r="AC25" s="2"/>
      <c r="AD25" s="2"/>
      <c r="AE25" s="2"/>
      <c r="AF25" s="5"/>
      <c r="AG25" s="2"/>
      <c r="AH25" s="5"/>
      <c r="AI25" s="52"/>
      <c r="AM25" s="53"/>
      <c r="AN25" s="53"/>
    </row>
    <row r="26" spans="1:41" ht="16.5" thickBot="1">
      <c r="A26" s="153"/>
      <c r="B26" s="308"/>
      <c r="C26" s="308"/>
      <c r="D26" s="306"/>
      <c r="E26" s="307"/>
      <c r="F26" s="308"/>
      <c r="G26" s="308"/>
      <c r="H26" s="306"/>
      <c r="I26" s="309"/>
      <c r="J26" s="307"/>
      <c r="K26" s="306"/>
      <c r="L26" s="309"/>
      <c r="M26" s="307"/>
      <c r="N26" s="306"/>
      <c r="O26" s="307"/>
      <c r="P26" s="2"/>
      <c r="Q26" s="163">
        <v>3</v>
      </c>
      <c r="R26" s="186"/>
      <c r="S26" s="271"/>
      <c r="T26" s="272"/>
      <c r="U26" s="272"/>
      <c r="V26" s="272"/>
      <c r="W26" s="272"/>
      <c r="X26" s="272"/>
      <c r="Y26" s="272"/>
      <c r="Z26" s="272"/>
      <c r="AA26" s="272"/>
      <c r="AB26" s="273"/>
      <c r="AC26" s="54"/>
      <c r="AD26" s="2"/>
      <c r="AE26" s="2"/>
      <c r="AF26" s="5"/>
      <c r="AG26" s="68"/>
      <c r="AH26" s="5"/>
      <c r="AI26" s="55"/>
      <c r="AM26" s="56"/>
      <c r="AN26" s="56"/>
      <c r="AO26" s="57"/>
    </row>
    <row r="27" spans="1:41" ht="16.5" thickBot="1">
      <c r="A27" s="153"/>
      <c r="B27" s="308"/>
      <c r="C27" s="308"/>
      <c r="D27" s="306"/>
      <c r="E27" s="307"/>
      <c r="F27" s="308"/>
      <c r="G27" s="308"/>
      <c r="H27" s="306"/>
      <c r="I27" s="309"/>
      <c r="J27" s="307"/>
      <c r="K27" s="306"/>
      <c r="L27" s="309"/>
      <c r="M27" s="307"/>
      <c r="N27" s="306"/>
      <c r="O27" s="307"/>
      <c r="P27" s="2"/>
      <c r="Q27" s="168">
        <v>4</v>
      </c>
      <c r="R27" s="187"/>
      <c r="S27" s="274"/>
      <c r="T27" s="275"/>
      <c r="U27" s="275"/>
      <c r="V27" s="275"/>
      <c r="W27" s="275"/>
      <c r="X27" s="275"/>
      <c r="Y27" s="275"/>
      <c r="Z27" s="275"/>
      <c r="AA27" s="275"/>
      <c r="AB27" s="276"/>
      <c r="AC27" s="54"/>
      <c r="AD27" s="2"/>
      <c r="AE27" s="2"/>
      <c r="AF27" s="5"/>
      <c r="AG27" s="2"/>
      <c r="AH27" s="5"/>
      <c r="AI27" s="55"/>
      <c r="AM27" s="56"/>
      <c r="AN27" s="56"/>
      <c r="AO27" s="57"/>
    </row>
    <row r="28" spans="1:41" ht="16.5" thickBot="1">
      <c r="A28" s="153"/>
      <c r="B28" s="308"/>
      <c r="C28" s="308"/>
      <c r="D28" s="306"/>
      <c r="E28" s="307"/>
      <c r="F28" s="308"/>
      <c r="G28" s="308"/>
      <c r="H28" s="306"/>
      <c r="I28" s="309"/>
      <c r="J28" s="307"/>
      <c r="K28" s="306"/>
      <c r="L28" s="309"/>
      <c r="M28" s="307"/>
      <c r="N28" s="306"/>
      <c r="O28" s="307"/>
      <c r="P28" s="2"/>
      <c r="W28" s="69"/>
      <c r="X28" s="179"/>
      <c r="Y28" s="69"/>
      <c r="AC28" s="2"/>
      <c r="AD28" s="2"/>
      <c r="AE28" s="2"/>
      <c r="AF28" s="5"/>
      <c r="AG28" s="68"/>
      <c r="AH28" s="5"/>
      <c r="AI28" s="54"/>
      <c r="AM28" s="58"/>
    </row>
    <row r="29" spans="1:41" ht="16.5" thickBot="1">
      <c r="A29" s="153"/>
      <c r="B29" s="308"/>
      <c r="C29" s="308"/>
      <c r="D29" s="306"/>
      <c r="E29" s="307"/>
      <c r="F29" s="308"/>
      <c r="G29" s="308"/>
      <c r="H29" s="306"/>
      <c r="I29" s="309"/>
      <c r="J29" s="307"/>
      <c r="K29" s="306"/>
      <c r="L29" s="309"/>
      <c r="M29" s="307"/>
      <c r="N29" s="306"/>
      <c r="O29" s="307"/>
      <c r="P29" s="54"/>
      <c r="Q29" s="281" t="s">
        <v>158</v>
      </c>
      <c r="R29" s="282"/>
      <c r="S29" s="282"/>
      <c r="T29" s="282"/>
      <c r="U29" s="282"/>
      <c r="V29" s="282"/>
      <c r="W29" s="282"/>
      <c r="X29" s="282"/>
      <c r="Y29" s="282"/>
      <c r="Z29" s="282"/>
      <c r="AA29" s="282"/>
      <c r="AB29" s="283"/>
      <c r="AC29" s="2"/>
      <c r="AD29" s="2"/>
      <c r="AE29" s="2"/>
      <c r="AF29" s="5"/>
      <c r="AG29" s="2"/>
    </row>
    <row r="30" spans="1:41" ht="16.5" thickBot="1">
      <c r="A30" s="153"/>
      <c r="B30" s="308"/>
      <c r="C30" s="308"/>
      <c r="D30" s="306"/>
      <c r="E30" s="307"/>
      <c r="F30" s="308"/>
      <c r="G30" s="308"/>
      <c r="H30" s="306"/>
      <c r="I30" s="309"/>
      <c r="J30" s="307"/>
      <c r="K30" s="306"/>
      <c r="L30" s="309"/>
      <c r="M30" s="307"/>
      <c r="N30" s="306"/>
      <c r="O30" s="307"/>
      <c r="P30" s="2"/>
      <c r="Q30" s="154"/>
      <c r="R30" s="181" t="s">
        <v>47</v>
      </c>
      <c r="S30" s="155" t="s">
        <v>157</v>
      </c>
      <c r="T30" s="156"/>
      <c r="U30" s="181" t="s">
        <v>47</v>
      </c>
      <c r="V30" s="155" t="s">
        <v>157</v>
      </c>
      <c r="W30" s="156"/>
      <c r="X30" s="181" t="s">
        <v>47</v>
      </c>
      <c r="Y30" s="155" t="s">
        <v>157</v>
      </c>
      <c r="Z30" s="156"/>
      <c r="AA30" s="181" t="s">
        <v>47</v>
      </c>
      <c r="AB30" s="157" t="s">
        <v>157</v>
      </c>
      <c r="AC30" s="2"/>
      <c r="AD30" s="2"/>
      <c r="AE30" s="2"/>
      <c r="AF30" s="5"/>
      <c r="AG30" s="2"/>
      <c r="AH30" s="5"/>
      <c r="AI30" s="52"/>
      <c r="AM30" s="53"/>
      <c r="AN30" s="53"/>
    </row>
    <row r="31" spans="1:41" ht="16.5" thickBot="1">
      <c r="A31" s="153"/>
      <c r="B31" s="308"/>
      <c r="C31" s="308"/>
      <c r="D31" s="306"/>
      <c r="E31" s="307"/>
      <c r="F31" s="308"/>
      <c r="G31" s="308"/>
      <c r="H31" s="306"/>
      <c r="I31" s="309"/>
      <c r="J31" s="307"/>
      <c r="K31" s="306"/>
      <c r="L31" s="309"/>
      <c r="M31" s="307"/>
      <c r="N31" s="306"/>
      <c r="O31" s="307"/>
      <c r="P31" s="2"/>
      <c r="Q31" s="173">
        <v>41</v>
      </c>
      <c r="R31" s="188"/>
      <c r="S31" s="174"/>
      <c r="T31" s="174">
        <v>51</v>
      </c>
      <c r="U31" s="193"/>
      <c r="V31" s="174"/>
      <c r="W31" s="174">
        <v>61</v>
      </c>
      <c r="X31" s="193"/>
      <c r="Y31" s="175"/>
      <c r="Z31" s="176">
        <v>71</v>
      </c>
      <c r="AA31" s="201"/>
      <c r="AB31" s="177"/>
      <c r="AC31" s="54"/>
      <c r="AD31" s="2"/>
      <c r="AE31" s="2"/>
      <c r="AF31" s="5"/>
      <c r="AG31" s="2"/>
      <c r="AH31" s="5"/>
      <c r="AI31" s="55"/>
      <c r="AM31" s="56"/>
      <c r="AN31" s="56"/>
      <c r="AO31" s="57"/>
    </row>
    <row r="32" spans="1:41" ht="16.5" thickBot="1">
      <c r="A32" s="153"/>
      <c r="B32" s="308"/>
      <c r="C32" s="308"/>
      <c r="D32" s="306"/>
      <c r="E32" s="307"/>
      <c r="F32" s="308"/>
      <c r="G32" s="308"/>
      <c r="H32" s="306"/>
      <c r="I32" s="309"/>
      <c r="J32" s="307"/>
      <c r="K32" s="306"/>
      <c r="L32" s="309"/>
      <c r="M32" s="307"/>
      <c r="N32" s="306"/>
      <c r="O32" s="307"/>
      <c r="P32" s="54"/>
      <c r="Q32" s="163">
        <v>42</v>
      </c>
      <c r="R32" s="183"/>
      <c r="S32" s="164"/>
      <c r="T32" s="164">
        <v>52</v>
      </c>
      <c r="U32" s="190"/>
      <c r="V32" s="164"/>
      <c r="W32" s="164">
        <v>62</v>
      </c>
      <c r="X32" s="190"/>
      <c r="Y32" s="164"/>
      <c r="Z32" s="165">
        <v>72</v>
      </c>
      <c r="AA32" s="198"/>
      <c r="AB32" s="166"/>
      <c r="AC32" s="54"/>
      <c r="AD32" s="2"/>
      <c r="AE32" s="2"/>
      <c r="AF32" s="5"/>
      <c r="AG32" s="2"/>
      <c r="AH32" s="5"/>
      <c r="AI32" s="55"/>
      <c r="AM32" s="56"/>
      <c r="AN32" s="56"/>
      <c r="AO32" s="57"/>
    </row>
    <row r="33" spans="1:41" ht="16.5" thickBot="1">
      <c r="A33" s="153"/>
      <c r="B33" s="308"/>
      <c r="C33" s="308"/>
      <c r="D33" s="306"/>
      <c r="E33" s="307"/>
      <c r="F33" s="308"/>
      <c r="G33" s="308"/>
      <c r="H33" s="306"/>
      <c r="I33" s="309"/>
      <c r="J33" s="307"/>
      <c r="K33" s="306"/>
      <c r="L33" s="309"/>
      <c r="M33" s="307"/>
      <c r="N33" s="306"/>
      <c r="O33" s="307"/>
      <c r="P33" s="54"/>
      <c r="Q33" s="163">
        <v>43</v>
      </c>
      <c r="R33" s="183"/>
      <c r="S33" s="164"/>
      <c r="T33" s="164">
        <v>53</v>
      </c>
      <c r="U33" s="190"/>
      <c r="V33" s="164"/>
      <c r="W33" s="164">
        <v>63</v>
      </c>
      <c r="X33" s="190"/>
      <c r="Y33" s="164"/>
      <c r="Z33" s="165">
        <v>73</v>
      </c>
      <c r="AA33" s="198"/>
      <c r="AB33" s="166"/>
      <c r="AC33" s="2"/>
      <c r="AD33" s="2"/>
      <c r="AE33" s="2"/>
      <c r="AF33" s="5"/>
      <c r="AG33" s="2"/>
    </row>
    <row r="34" spans="1:41" ht="16.5" thickBot="1">
      <c r="A34" s="66"/>
      <c r="B34" s="308"/>
      <c r="C34" s="308"/>
      <c r="D34" s="306"/>
      <c r="E34" s="307"/>
      <c r="F34" s="308"/>
      <c r="G34" s="308"/>
      <c r="H34" s="306"/>
      <c r="I34" s="309"/>
      <c r="J34" s="307"/>
      <c r="K34" s="306"/>
      <c r="L34" s="309"/>
      <c r="M34" s="307"/>
      <c r="N34" s="306"/>
      <c r="O34" s="307"/>
      <c r="P34" s="2"/>
      <c r="Q34" s="163">
        <v>44</v>
      </c>
      <c r="R34" s="183"/>
      <c r="S34" s="164"/>
      <c r="T34" s="167">
        <v>54</v>
      </c>
      <c r="U34" s="191"/>
      <c r="V34" s="164"/>
      <c r="W34" s="167">
        <v>64</v>
      </c>
      <c r="X34" s="191"/>
      <c r="Y34" s="164"/>
      <c r="Z34" s="165">
        <v>74</v>
      </c>
      <c r="AA34" s="198"/>
      <c r="AB34" s="166"/>
      <c r="AC34" s="2"/>
      <c r="AD34" s="2"/>
      <c r="AE34" s="2"/>
      <c r="AF34" s="5"/>
      <c r="AG34" s="2"/>
      <c r="AH34" s="5"/>
      <c r="AI34" s="52"/>
      <c r="AM34" s="53"/>
      <c r="AN34" s="53"/>
    </row>
    <row r="35" spans="1:41" ht="16.5" thickBot="1">
      <c r="A35" s="66"/>
      <c r="B35" s="308"/>
      <c r="C35" s="308"/>
      <c r="D35" s="306"/>
      <c r="E35" s="307"/>
      <c r="F35" s="308"/>
      <c r="G35" s="308"/>
      <c r="H35" s="306"/>
      <c r="I35" s="309"/>
      <c r="J35" s="307"/>
      <c r="K35" s="306"/>
      <c r="L35" s="309"/>
      <c r="M35" s="307"/>
      <c r="N35" s="306"/>
      <c r="O35" s="307"/>
      <c r="P35" s="2"/>
      <c r="Q35" s="163">
        <v>45</v>
      </c>
      <c r="R35" s="183"/>
      <c r="S35" s="164"/>
      <c r="T35" s="164">
        <v>55</v>
      </c>
      <c r="U35" s="190"/>
      <c r="V35" s="164"/>
      <c r="W35" s="164">
        <v>65</v>
      </c>
      <c r="X35" s="190"/>
      <c r="Y35" s="164"/>
      <c r="Z35" s="165">
        <v>75</v>
      </c>
      <c r="AA35" s="198"/>
      <c r="AB35" s="166"/>
      <c r="AC35" s="54"/>
      <c r="AD35" s="2"/>
      <c r="AE35" s="2"/>
      <c r="AF35" s="5"/>
      <c r="AG35" s="68"/>
      <c r="AH35" s="5"/>
      <c r="AI35" s="55"/>
      <c r="AM35" s="56"/>
      <c r="AN35" s="56"/>
      <c r="AO35" s="57"/>
    </row>
    <row r="36" spans="1:41" ht="16.5" thickBot="1">
      <c r="A36" s="66"/>
      <c r="B36" s="308"/>
      <c r="C36" s="308"/>
      <c r="D36" s="306"/>
      <c r="E36" s="307"/>
      <c r="F36" s="308"/>
      <c r="G36" s="308"/>
      <c r="H36" s="306"/>
      <c r="I36" s="309"/>
      <c r="J36" s="307"/>
      <c r="K36" s="306"/>
      <c r="L36" s="309"/>
      <c r="M36" s="307"/>
      <c r="N36" s="306"/>
      <c r="O36" s="307"/>
      <c r="Q36" s="163">
        <v>46</v>
      </c>
      <c r="R36" s="183"/>
      <c r="S36" s="164"/>
      <c r="T36" s="164">
        <v>56</v>
      </c>
      <c r="U36" s="190"/>
      <c r="V36" s="164"/>
      <c r="W36" s="164">
        <v>66</v>
      </c>
      <c r="X36" s="190"/>
      <c r="Y36" s="164"/>
      <c r="Z36" s="165">
        <v>76</v>
      </c>
      <c r="AA36" s="198"/>
      <c r="AB36" s="166"/>
      <c r="AC36" s="54"/>
      <c r="AD36" s="2"/>
      <c r="AE36" s="2"/>
      <c r="AF36" s="5"/>
      <c r="AG36" s="2"/>
      <c r="AH36" s="5"/>
      <c r="AI36" s="55"/>
      <c r="AM36" s="56"/>
      <c r="AN36" s="56"/>
      <c r="AO36" s="57"/>
    </row>
    <row r="37" spans="1:41" ht="16.5" thickBot="1">
      <c r="A37" s="66"/>
      <c r="B37" s="308"/>
      <c r="C37" s="308"/>
      <c r="D37" s="306"/>
      <c r="E37" s="307"/>
      <c r="F37" s="308"/>
      <c r="G37" s="308"/>
      <c r="H37" s="306"/>
      <c r="I37" s="309"/>
      <c r="J37" s="307"/>
      <c r="K37" s="306"/>
      <c r="L37" s="309"/>
      <c r="M37" s="307"/>
      <c r="N37" s="306"/>
      <c r="O37" s="307"/>
      <c r="Q37" s="163">
        <v>47</v>
      </c>
      <c r="R37" s="183"/>
      <c r="S37" s="164"/>
      <c r="T37" s="167">
        <v>57</v>
      </c>
      <c r="U37" s="191"/>
      <c r="V37" s="164"/>
      <c r="W37" s="167">
        <v>67</v>
      </c>
      <c r="X37" s="191"/>
      <c r="Y37" s="164"/>
      <c r="Z37" s="165">
        <v>77</v>
      </c>
      <c r="AA37" s="198"/>
      <c r="AB37" s="166"/>
      <c r="AC37" s="2"/>
      <c r="AD37" s="2"/>
      <c r="AE37" s="2"/>
      <c r="AF37" s="5"/>
      <c r="AG37" s="68"/>
      <c r="AH37" s="5"/>
      <c r="AI37" s="54"/>
      <c r="AM37" s="58"/>
    </row>
    <row r="38" spans="1:41" ht="16.5" thickBot="1">
      <c r="A38" s="66"/>
      <c r="B38" s="308"/>
      <c r="C38" s="308"/>
      <c r="D38" s="306"/>
      <c r="E38" s="307"/>
      <c r="F38" s="308"/>
      <c r="G38" s="308"/>
      <c r="H38" s="306"/>
      <c r="I38" s="309"/>
      <c r="J38" s="307"/>
      <c r="K38" s="306"/>
      <c r="L38" s="309"/>
      <c r="M38" s="307"/>
      <c r="N38" s="306"/>
      <c r="O38" s="307"/>
      <c r="Q38" s="163">
        <v>48</v>
      </c>
      <c r="R38" s="183"/>
      <c r="S38" s="164"/>
      <c r="T38" s="164">
        <v>58</v>
      </c>
      <c r="U38" s="190"/>
      <c r="V38" s="164"/>
      <c r="W38" s="164">
        <v>68</v>
      </c>
      <c r="X38" s="190"/>
      <c r="Y38" s="164"/>
      <c r="Z38" s="165">
        <v>78</v>
      </c>
      <c r="AA38" s="198"/>
      <c r="AB38" s="166"/>
      <c r="AD38" s="2"/>
      <c r="AE38" s="5"/>
      <c r="AF38" s="2"/>
      <c r="AG38" s="2"/>
      <c r="AM38" s="2"/>
      <c r="AN38" s="2"/>
      <c r="AO38" s="2"/>
    </row>
    <row r="39" spans="1:41" ht="16.5" thickBot="1">
      <c r="A39" s="66"/>
      <c r="B39" s="308"/>
      <c r="C39" s="308"/>
      <c r="D39" s="306"/>
      <c r="E39" s="307"/>
      <c r="F39" s="308"/>
      <c r="G39" s="308"/>
      <c r="H39" s="306"/>
      <c r="I39" s="309"/>
      <c r="J39" s="307"/>
      <c r="K39" s="306"/>
      <c r="L39" s="309"/>
      <c r="M39" s="307"/>
      <c r="N39" s="306"/>
      <c r="O39" s="307"/>
      <c r="Q39" s="163">
        <v>49</v>
      </c>
      <c r="R39" s="183"/>
      <c r="S39" s="164"/>
      <c r="T39" s="164">
        <v>59</v>
      </c>
      <c r="U39" s="190"/>
      <c r="V39" s="164"/>
      <c r="W39" s="164">
        <v>69</v>
      </c>
      <c r="X39" s="190"/>
      <c r="Y39" s="164"/>
      <c r="Z39" s="165">
        <v>79</v>
      </c>
      <c r="AA39" s="198"/>
      <c r="AB39" s="166"/>
      <c r="AM39" s="2"/>
      <c r="AN39" s="2"/>
      <c r="AO39" s="2"/>
    </row>
    <row r="40" spans="1:41" ht="16.5" thickBot="1">
      <c r="A40" s="66"/>
      <c r="B40" s="308"/>
      <c r="C40" s="308"/>
      <c r="D40" s="306"/>
      <c r="E40" s="307"/>
      <c r="F40" s="308"/>
      <c r="G40" s="308"/>
      <c r="H40" s="306"/>
      <c r="I40" s="309"/>
      <c r="J40" s="307"/>
      <c r="K40" s="306"/>
      <c r="L40" s="309"/>
      <c r="M40" s="307"/>
      <c r="N40" s="306"/>
      <c r="O40" s="307"/>
      <c r="Q40" s="168">
        <v>50</v>
      </c>
      <c r="R40" s="184"/>
      <c r="S40" s="169"/>
      <c r="T40" s="170">
        <v>60</v>
      </c>
      <c r="U40" s="192"/>
      <c r="V40" s="169"/>
      <c r="W40" s="170">
        <v>70</v>
      </c>
      <c r="X40" s="192"/>
      <c r="Y40" s="169"/>
      <c r="Z40" s="171">
        <v>80</v>
      </c>
      <c r="AA40" s="199"/>
      <c r="AB40" s="71"/>
      <c r="AM40" s="2"/>
      <c r="AN40" s="2"/>
      <c r="AO40" s="2"/>
    </row>
    <row r="41" spans="1:41" ht="16.5" thickBot="1">
      <c r="A41" s="66"/>
      <c r="B41" s="308"/>
      <c r="C41" s="308"/>
      <c r="D41" s="306"/>
      <c r="E41" s="307"/>
      <c r="F41" s="308"/>
      <c r="G41" s="308"/>
      <c r="H41" s="306"/>
      <c r="I41" s="309"/>
      <c r="J41" s="307"/>
      <c r="K41" s="306"/>
      <c r="L41" s="309"/>
      <c r="M41" s="307"/>
      <c r="N41" s="306"/>
      <c r="O41" s="307"/>
      <c r="AM41" s="2"/>
      <c r="AN41" s="2"/>
      <c r="AO41" s="2"/>
    </row>
    <row r="42" spans="1:41" ht="16.5" thickBot="1">
      <c r="A42" s="66"/>
      <c r="B42" s="308"/>
      <c r="C42" s="308"/>
      <c r="D42" s="306"/>
      <c r="E42" s="307"/>
      <c r="F42" s="308"/>
      <c r="G42" s="308"/>
      <c r="H42" s="306"/>
      <c r="I42" s="309"/>
      <c r="J42" s="307"/>
      <c r="K42" s="306"/>
      <c r="L42" s="309"/>
      <c r="M42" s="307"/>
      <c r="N42" s="306"/>
      <c r="O42" s="307"/>
      <c r="AM42" s="60"/>
      <c r="AN42" s="61"/>
      <c r="AO42" s="61"/>
    </row>
    <row r="43" spans="1:41" ht="16.5" thickBot="1">
      <c r="A43" s="66"/>
      <c r="B43" s="308"/>
      <c r="C43" s="308"/>
      <c r="D43" s="306"/>
      <c r="E43" s="307"/>
      <c r="F43" s="308"/>
      <c r="G43" s="308"/>
      <c r="H43" s="306"/>
      <c r="I43" s="309"/>
      <c r="J43" s="307"/>
      <c r="K43" s="306"/>
      <c r="L43" s="309"/>
      <c r="M43" s="307"/>
      <c r="N43" s="306"/>
      <c r="O43" s="307"/>
      <c r="AM43" s="60"/>
      <c r="AN43" s="61"/>
      <c r="AO43" s="61"/>
    </row>
    <row r="44" spans="1:41" ht="16.5" thickBot="1">
      <c r="A44" s="66"/>
      <c r="B44" s="308"/>
      <c r="C44" s="308"/>
      <c r="D44" s="306"/>
      <c r="E44" s="307"/>
      <c r="F44" s="308"/>
      <c r="G44" s="308"/>
      <c r="H44" s="306"/>
      <c r="I44" s="309"/>
      <c r="J44" s="307"/>
      <c r="K44" s="306"/>
      <c r="L44" s="309"/>
      <c r="M44" s="307"/>
      <c r="N44" s="306"/>
      <c r="O44" s="307"/>
    </row>
    <row r="45" spans="1:41" ht="16.5" thickBot="1">
      <c r="A45" s="66"/>
      <c r="B45" s="309"/>
      <c r="C45" s="309"/>
      <c r="D45" s="306"/>
      <c r="E45" s="307"/>
      <c r="F45" s="309"/>
      <c r="G45" s="309"/>
      <c r="H45" s="306"/>
      <c r="I45" s="309"/>
      <c r="J45" s="307"/>
      <c r="K45" s="306"/>
      <c r="L45" s="309"/>
      <c r="M45" s="307"/>
      <c r="N45" s="306"/>
      <c r="O45" s="307"/>
    </row>
    <row r="46" spans="1:41" ht="16.5" thickBot="1">
      <c r="A46" s="66"/>
      <c r="B46" s="308"/>
      <c r="C46" s="308"/>
      <c r="D46" s="306"/>
      <c r="E46" s="307"/>
      <c r="F46" s="308"/>
      <c r="G46" s="308"/>
      <c r="H46" s="306"/>
      <c r="I46" s="309"/>
      <c r="J46" s="307"/>
      <c r="K46" s="306"/>
      <c r="L46" s="309"/>
      <c r="M46" s="307"/>
      <c r="N46" s="306"/>
      <c r="O46" s="307"/>
      <c r="AK46" s="2"/>
      <c r="AL46" s="2"/>
      <c r="AM46" s="2"/>
    </row>
    <row r="47" spans="1:41" ht="16.5" thickBot="1">
      <c r="A47" s="66"/>
      <c r="B47" s="308"/>
      <c r="C47" s="308"/>
      <c r="D47" s="306"/>
      <c r="E47" s="307"/>
      <c r="F47" s="308"/>
      <c r="G47" s="308"/>
      <c r="H47" s="306"/>
      <c r="I47" s="309"/>
      <c r="J47" s="307"/>
      <c r="K47" s="306"/>
      <c r="L47" s="309"/>
      <c r="M47" s="307"/>
      <c r="N47" s="306"/>
      <c r="O47" s="307"/>
      <c r="AK47" s="2"/>
      <c r="AL47" s="2"/>
      <c r="AM47" s="2"/>
    </row>
    <row r="48" spans="1:41" ht="16.5" thickBot="1">
      <c r="A48" s="66"/>
      <c r="B48" s="308"/>
      <c r="C48" s="308"/>
      <c r="D48" s="306"/>
      <c r="E48" s="307"/>
      <c r="F48" s="308"/>
      <c r="G48" s="308"/>
      <c r="H48" s="306"/>
      <c r="I48" s="309"/>
      <c r="J48" s="307"/>
      <c r="K48" s="306"/>
      <c r="L48" s="309"/>
      <c r="M48" s="307"/>
      <c r="N48" s="306"/>
      <c r="O48" s="307"/>
      <c r="AK48" s="2"/>
      <c r="AL48" s="2"/>
      <c r="AM48" s="2"/>
    </row>
    <row r="49" spans="1:39" ht="16.5" thickBot="1">
      <c r="A49" s="66"/>
      <c r="B49" s="308"/>
      <c r="C49" s="308"/>
      <c r="D49" s="306"/>
      <c r="E49" s="307"/>
      <c r="F49" s="308"/>
      <c r="G49" s="308"/>
      <c r="H49" s="306"/>
      <c r="I49" s="309"/>
      <c r="J49" s="307"/>
      <c r="K49" s="306"/>
      <c r="L49" s="309"/>
      <c r="M49" s="307"/>
      <c r="N49" s="306"/>
      <c r="O49" s="307"/>
      <c r="AK49" s="2"/>
      <c r="AL49" s="2"/>
      <c r="AM49" s="2"/>
    </row>
    <row r="50" spans="1:39" ht="16.5" thickBot="1">
      <c r="A50" s="66"/>
      <c r="B50" s="308"/>
      <c r="C50" s="308"/>
      <c r="D50" s="306"/>
      <c r="E50" s="307"/>
      <c r="F50" s="308"/>
      <c r="G50" s="308"/>
      <c r="H50" s="306"/>
      <c r="I50" s="309"/>
      <c r="J50" s="307"/>
      <c r="K50" s="306"/>
      <c r="L50" s="309"/>
      <c r="M50" s="307"/>
      <c r="N50" s="306"/>
      <c r="O50" s="307"/>
      <c r="AK50" s="2"/>
      <c r="AL50" s="2"/>
      <c r="AM50" s="2"/>
    </row>
    <row r="51" spans="1:39" ht="16.5" thickBot="1">
      <c r="A51" s="66"/>
      <c r="B51" s="308"/>
      <c r="C51" s="308"/>
      <c r="D51" s="306"/>
      <c r="E51" s="307"/>
      <c r="F51" s="308"/>
      <c r="G51" s="308"/>
      <c r="H51" s="306"/>
      <c r="I51" s="309"/>
      <c r="J51" s="307"/>
      <c r="K51" s="306"/>
      <c r="L51" s="309"/>
      <c r="M51" s="307"/>
      <c r="N51" s="306"/>
      <c r="O51" s="307"/>
      <c r="AK51" s="2"/>
      <c r="AL51" s="2"/>
      <c r="AM51" s="2"/>
    </row>
    <row r="52" spans="1:39" ht="16.5" thickBot="1">
      <c r="A52" s="66"/>
      <c r="B52" s="308"/>
      <c r="C52" s="308"/>
      <c r="D52" s="306"/>
      <c r="E52" s="307"/>
      <c r="F52" s="308"/>
      <c r="G52" s="308"/>
      <c r="H52" s="306"/>
      <c r="I52" s="309"/>
      <c r="J52" s="307"/>
      <c r="K52" s="306"/>
      <c r="L52" s="309"/>
      <c r="M52" s="307"/>
      <c r="N52" s="306"/>
      <c r="O52" s="307"/>
      <c r="AK52" s="2"/>
      <c r="AL52" s="2"/>
      <c r="AM52" s="2"/>
    </row>
    <row r="53" spans="1:39" ht="16.5" thickBot="1">
      <c r="A53" s="66"/>
      <c r="B53" s="308"/>
      <c r="C53" s="308"/>
      <c r="D53" s="306"/>
      <c r="E53" s="307"/>
      <c r="F53" s="308"/>
      <c r="G53" s="308"/>
      <c r="H53" s="306"/>
      <c r="I53" s="309"/>
      <c r="J53" s="307"/>
      <c r="K53" s="306"/>
      <c r="L53" s="309"/>
      <c r="M53" s="307"/>
      <c r="N53" s="306"/>
      <c r="O53" s="307"/>
      <c r="AK53" s="2"/>
      <c r="AL53" s="2"/>
      <c r="AM53" s="2"/>
    </row>
    <row r="54" spans="1:39" ht="16.5" thickBot="1">
      <c r="A54" s="66"/>
      <c r="B54" s="308"/>
      <c r="C54" s="308"/>
      <c r="D54" s="306"/>
      <c r="E54" s="307"/>
      <c r="F54" s="308"/>
      <c r="G54" s="308"/>
      <c r="H54" s="306"/>
      <c r="I54" s="309"/>
      <c r="J54" s="307"/>
      <c r="K54" s="306"/>
      <c r="L54" s="309"/>
      <c r="M54" s="307"/>
      <c r="N54" s="306"/>
      <c r="O54" s="307"/>
      <c r="AK54" s="2"/>
      <c r="AL54" s="2"/>
      <c r="AM54" s="2"/>
    </row>
    <row r="55" spans="1:39" ht="16.5" thickBot="1">
      <c r="A55" s="66"/>
      <c r="B55" s="308"/>
      <c r="C55" s="308"/>
      <c r="D55" s="306"/>
      <c r="E55" s="307"/>
      <c r="F55" s="308"/>
      <c r="G55" s="308"/>
      <c r="H55" s="306"/>
      <c r="I55" s="309"/>
      <c r="J55" s="307"/>
      <c r="K55" s="306"/>
      <c r="L55" s="309"/>
      <c r="M55" s="307"/>
      <c r="N55" s="306"/>
      <c r="O55" s="307"/>
      <c r="AK55" s="62"/>
      <c r="AL55" s="62"/>
      <c r="AM55" s="62"/>
    </row>
    <row r="56" spans="1:39" ht="16.5" thickBot="1">
      <c r="A56" s="66"/>
      <c r="B56" s="308"/>
      <c r="C56" s="308"/>
      <c r="D56" s="306"/>
      <c r="E56" s="307"/>
      <c r="F56" s="308"/>
      <c r="G56" s="308"/>
      <c r="H56" s="306"/>
      <c r="I56" s="309"/>
      <c r="J56" s="307"/>
      <c r="K56" s="306"/>
      <c r="L56" s="309"/>
      <c r="M56" s="307"/>
      <c r="N56" s="306"/>
      <c r="O56" s="307"/>
      <c r="AK56" s="2"/>
      <c r="AL56" s="2"/>
      <c r="AM56" s="2"/>
    </row>
    <row r="57" spans="1:39" ht="16.5" thickBot="1">
      <c r="A57" s="66"/>
      <c r="B57" s="308"/>
      <c r="C57" s="308"/>
      <c r="D57" s="306"/>
      <c r="E57" s="307"/>
      <c r="F57" s="308"/>
      <c r="G57" s="308"/>
      <c r="H57" s="306"/>
      <c r="I57" s="309"/>
      <c r="J57" s="307"/>
      <c r="K57" s="306"/>
      <c r="L57" s="309"/>
      <c r="M57" s="307"/>
      <c r="N57" s="306"/>
      <c r="O57" s="307"/>
      <c r="AK57" s="2"/>
      <c r="AL57" s="2"/>
      <c r="AM57" s="2"/>
    </row>
    <row r="58" spans="1:39" ht="16.5" thickBot="1">
      <c r="A58" s="66"/>
      <c r="B58" s="308"/>
      <c r="C58" s="308"/>
      <c r="D58" s="306"/>
      <c r="E58" s="307"/>
      <c r="F58" s="308"/>
      <c r="G58" s="308"/>
      <c r="H58" s="306"/>
      <c r="I58" s="309"/>
      <c r="J58" s="307"/>
      <c r="K58" s="306"/>
      <c r="L58" s="309"/>
      <c r="M58" s="307"/>
      <c r="N58" s="306"/>
      <c r="O58" s="307"/>
      <c r="AK58" s="2"/>
      <c r="AL58" s="2"/>
      <c r="AM58" s="2"/>
    </row>
    <row r="59" spans="1:39" ht="16.5" thickBot="1">
      <c r="A59" s="66"/>
      <c r="B59" s="308"/>
      <c r="C59" s="308"/>
      <c r="D59" s="306"/>
      <c r="E59" s="307"/>
      <c r="F59" s="308"/>
      <c r="G59" s="308"/>
      <c r="H59" s="306"/>
      <c r="I59" s="309"/>
      <c r="J59" s="307"/>
      <c r="K59" s="306"/>
      <c r="L59" s="309"/>
      <c r="M59" s="307"/>
      <c r="N59" s="306"/>
      <c r="O59" s="307"/>
      <c r="AK59" s="2"/>
      <c r="AL59" s="2"/>
      <c r="AM59" s="2"/>
    </row>
    <row r="60" spans="1:39" ht="16.5" thickBot="1">
      <c r="A60" s="66"/>
      <c r="B60" s="308"/>
      <c r="C60" s="308"/>
      <c r="D60" s="306"/>
      <c r="E60" s="307"/>
      <c r="F60" s="308"/>
      <c r="G60" s="308"/>
      <c r="H60" s="306"/>
      <c r="I60" s="309"/>
      <c r="J60" s="307"/>
      <c r="K60" s="306"/>
      <c r="L60" s="309"/>
      <c r="M60" s="307"/>
      <c r="N60" s="306"/>
      <c r="O60" s="307"/>
      <c r="AK60" s="2"/>
      <c r="AL60" s="2"/>
      <c r="AM60" s="2"/>
    </row>
    <row r="61" spans="1:39" ht="16.5" thickBot="1">
      <c r="A61" s="66"/>
      <c r="B61" s="308"/>
      <c r="C61" s="308"/>
      <c r="D61" s="306"/>
      <c r="E61" s="307"/>
      <c r="F61" s="308"/>
      <c r="G61" s="308"/>
      <c r="H61" s="306"/>
      <c r="I61" s="309"/>
      <c r="J61" s="307"/>
      <c r="K61" s="306"/>
      <c r="L61" s="309"/>
      <c r="M61" s="307"/>
      <c r="N61" s="306"/>
      <c r="O61" s="307"/>
      <c r="AK61" s="2"/>
      <c r="AL61" s="2"/>
      <c r="AM61" s="2"/>
    </row>
    <row r="62" spans="1:39" ht="16.5" thickBot="1">
      <c r="A62" s="66"/>
      <c r="B62" s="308"/>
      <c r="C62" s="308"/>
      <c r="D62" s="306"/>
      <c r="E62" s="307"/>
      <c r="F62" s="308"/>
      <c r="G62" s="308"/>
      <c r="H62" s="306"/>
      <c r="I62" s="309"/>
      <c r="J62" s="307"/>
      <c r="K62" s="306"/>
      <c r="L62" s="309"/>
      <c r="M62" s="307"/>
      <c r="N62" s="306"/>
      <c r="O62" s="307"/>
      <c r="AK62" s="2"/>
      <c r="AL62" s="2"/>
      <c r="AM62" s="63"/>
    </row>
    <row r="63" spans="1:39" ht="16.5" thickBot="1">
      <c r="A63" s="66"/>
      <c r="B63" s="308"/>
      <c r="C63" s="308"/>
      <c r="D63" s="306"/>
      <c r="E63" s="307"/>
      <c r="F63" s="308"/>
      <c r="G63" s="308"/>
      <c r="H63" s="306"/>
      <c r="I63" s="309"/>
      <c r="J63" s="307"/>
      <c r="K63" s="306"/>
      <c r="L63" s="309"/>
      <c r="M63" s="307"/>
      <c r="N63" s="306"/>
      <c r="O63" s="307"/>
      <c r="AK63" s="46"/>
      <c r="AL63" s="2"/>
      <c r="AM63" s="63"/>
    </row>
    <row r="64" spans="1:39" ht="16.5" thickBot="1">
      <c r="A64" s="66"/>
      <c r="B64" s="308"/>
      <c r="C64" s="308"/>
      <c r="D64" s="306"/>
      <c r="E64" s="307"/>
      <c r="F64" s="308"/>
      <c r="G64" s="308"/>
      <c r="H64" s="306"/>
      <c r="I64" s="309"/>
      <c r="J64" s="307"/>
      <c r="K64" s="306"/>
      <c r="L64" s="309"/>
      <c r="M64" s="307"/>
      <c r="N64" s="306"/>
      <c r="O64" s="307"/>
      <c r="AK64" s="2"/>
      <c r="AL64" s="2"/>
      <c r="AM64" s="2"/>
    </row>
    <row r="65" spans="1:39" ht="16.5" thickBot="1">
      <c r="A65" s="66"/>
      <c r="B65" s="308"/>
      <c r="C65" s="308"/>
      <c r="D65" s="306"/>
      <c r="E65" s="307"/>
      <c r="F65" s="308"/>
      <c r="G65" s="308"/>
      <c r="H65" s="306"/>
      <c r="I65" s="309"/>
      <c r="J65" s="307"/>
      <c r="K65" s="306"/>
      <c r="L65" s="309"/>
      <c r="M65" s="307"/>
      <c r="N65" s="306"/>
      <c r="O65" s="307"/>
      <c r="AK65" s="2"/>
      <c r="AL65" s="2"/>
      <c r="AM65" s="2"/>
    </row>
    <row r="66" spans="1:39" ht="16.5" thickBot="1">
      <c r="A66" s="66"/>
      <c r="B66" s="308"/>
      <c r="C66" s="308"/>
      <c r="D66" s="306"/>
      <c r="E66" s="307"/>
      <c r="F66" s="308"/>
      <c r="G66" s="308"/>
      <c r="H66" s="306"/>
      <c r="I66" s="309"/>
      <c r="J66" s="307"/>
      <c r="K66" s="306"/>
      <c r="L66" s="309"/>
      <c r="M66" s="307"/>
      <c r="N66" s="306"/>
      <c r="O66" s="307"/>
      <c r="AK66" s="2"/>
      <c r="AL66" s="2"/>
      <c r="AM66" s="2"/>
    </row>
    <row r="67" spans="1:39" ht="16.5" thickBot="1">
      <c r="A67" s="66"/>
      <c r="B67" s="308"/>
      <c r="C67" s="308"/>
      <c r="D67" s="306"/>
      <c r="E67" s="307"/>
      <c r="F67" s="308"/>
      <c r="G67" s="308"/>
      <c r="H67" s="306"/>
      <c r="I67" s="309"/>
      <c r="J67" s="307"/>
      <c r="K67" s="306"/>
      <c r="L67" s="309"/>
      <c r="M67" s="307"/>
      <c r="N67" s="306"/>
      <c r="O67" s="307"/>
    </row>
    <row r="68" spans="1:39" ht="16.5" thickBot="1">
      <c r="A68" s="66"/>
      <c r="B68" s="308"/>
      <c r="C68" s="308"/>
      <c r="D68" s="306"/>
      <c r="E68" s="307"/>
      <c r="F68" s="308"/>
      <c r="G68" s="308"/>
      <c r="H68" s="306"/>
      <c r="I68" s="309"/>
      <c r="J68" s="307"/>
      <c r="K68" s="306"/>
      <c r="L68" s="309"/>
      <c r="M68" s="307"/>
      <c r="N68" s="306"/>
      <c r="O68" s="307"/>
    </row>
    <row r="69" spans="1:39" ht="16.5" thickBot="1">
      <c r="A69" s="66"/>
      <c r="B69" s="308"/>
      <c r="C69" s="308"/>
      <c r="D69" s="306"/>
      <c r="E69" s="307"/>
      <c r="F69" s="308"/>
      <c r="G69" s="308"/>
      <c r="H69" s="306"/>
      <c r="I69" s="309"/>
      <c r="J69" s="307"/>
      <c r="K69" s="306"/>
      <c r="L69" s="309"/>
      <c r="M69" s="307"/>
      <c r="N69" s="306"/>
      <c r="O69" s="307"/>
    </row>
    <row r="70" spans="1:39" ht="16.5" thickBot="1">
      <c r="A70" s="66"/>
      <c r="B70" s="308"/>
      <c r="C70" s="308"/>
      <c r="D70" s="306"/>
      <c r="E70" s="307"/>
      <c r="F70" s="308"/>
      <c r="G70" s="308"/>
      <c r="H70" s="306"/>
      <c r="I70" s="309"/>
      <c r="J70" s="307"/>
      <c r="K70" s="306"/>
      <c r="L70" s="309"/>
      <c r="M70" s="307"/>
      <c r="N70" s="306"/>
      <c r="O70" s="307"/>
    </row>
    <row r="71" spans="1:39" ht="16.5" thickBot="1">
      <c r="A71" s="66"/>
      <c r="B71" s="308"/>
      <c r="C71" s="308"/>
      <c r="D71" s="306"/>
      <c r="E71" s="307"/>
      <c r="F71" s="308"/>
      <c r="G71" s="308"/>
      <c r="H71" s="306"/>
      <c r="I71" s="309"/>
      <c r="J71" s="307"/>
      <c r="K71" s="306"/>
      <c r="L71" s="309"/>
      <c r="M71" s="307"/>
      <c r="N71" s="306"/>
      <c r="O71" s="307"/>
    </row>
    <row r="72" spans="1:39" ht="16.5" thickBot="1">
      <c r="A72" s="66"/>
      <c r="B72" s="308"/>
      <c r="C72" s="308"/>
      <c r="D72" s="306"/>
      <c r="E72" s="307"/>
      <c r="F72" s="308"/>
      <c r="G72" s="308"/>
      <c r="H72" s="306"/>
      <c r="I72" s="309"/>
      <c r="J72" s="307"/>
      <c r="K72" s="306"/>
      <c r="L72" s="309"/>
      <c r="M72" s="307"/>
      <c r="N72" s="306"/>
      <c r="O72" s="307"/>
    </row>
    <row r="73" spans="1:39" ht="16.5" thickBot="1">
      <c r="A73" s="66"/>
      <c r="B73" s="308"/>
      <c r="C73" s="308"/>
      <c r="D73" s="306"/>
      <c r="E73" s="307"/>
      <c r="F73" s="308"/>
      <c r="G73" s="308"/>
      <c r="H73" s="306"/>
      <c r="I73" s="309"/>
      <c r="J73" s="307"/>
      <c r="K73" s="306"/>
      <c r="L73" s="309"/>
      <c r="M73" s="307"/>
      <c r="N73" s="306"/>
      <c r="O73" s="307"/>
    </row>
    <row r="74" spans="1:39" ht="16.5" thickBot="1">
      <c r="A74" s="66"/>
      <c r="B74" s="308"/>
      <c r="C74" s="308"/>
      <c r="D74" s="306"/>
      <c r="E74" s="307"/>
      <c r="F74" s="308"/>
      <c r="G74" s="308"/>
      <c r="H74" s="306"/>
      <c r="I74" s="309"/>
      <c r="J74" s="307"/>
      <c r="K74" s="306"/>
      <c r="L74" s="309"/>
      <c r="M74" s="307"/>
      <c r="N74" s="306"/>
      <c r="O74" s="307"/>
    </row>
    <row r="75" spans="1:39" ht="16.5" thickBot="1">
      <c r="A75" s="66"/>
      <c r="B75" s="308"/>
      <c r="C75" s="308"/>
      <c r="D75" s="306"/>
      <c r="E75" s="307"/>
      <c r="F75" s="308"/>
      <c r="G75" s="308"/>
      <c r="H75" s="306"/>
      <c r="I75" s="309"/>
      <c r="J75" s="307"/>
      <c r="K75" s="306"/>
      <c r="L75" s="309"/>
      <c r="M75" s="307"/>
      <c r="N75" s="306"/>
      <c r="O75" s="307"/>
    </row>
    <row r="76" spans="1:39" ht="16.5" thickBot="1">
      <c r="A76" s="66"/>
      <c r="B76" s="308"/>
      <c r="C76" s="308"/>
      <c r="D76" s="306"/>
      <c r="E76" s="307"/>
      <c r="F76" s="308"/>
      <c r="G76" s="308"/>
      <c r="H76" s="306"/>
      <c r="I76" s="309"/>
      <c r="J76" s="307"/>
      <c r="K76" s="306"/>
      <c r="L76" s="309"/>
      <c r="M76" s="307"/>
      <c r="N76" s="306"/>
      <c r="O76" s="307"/>
    </row>
    <row r="77" spans="1:39" ht="16.5" thickBot="1">
      <c r="A77" s="66"/>
      <c r="B77" s="308"/>
      <c r="C77" s="308"/>
      <c r="D77" s="306"/>
      <c r="E77" s="307"/>
      <c r="F77" s="308"/>
      <c r="G77" s="308"/>
      <c r="H77" s="306"/>
      <c r="I77" s="309"/>
      <c r="J77" s="307"/>
      <c r="K77" s="306"/>
      <c r="L77" s="309"/>
      <c r="M77" s="307"/>
      <c r="N77" s="306"/>
      <c r="O77" s="307"/>
    </row>
    <row r="78" spans="1:39" ht="16.5" thickBot="1">
      <c r="A78" s="66"/>
      <c r="B78" s="308"/>
      <c r="C78" s="308"/>
      <c r="D78" s="306"/>
      <c r="E78" s="307"/>
      <c r="F78" s="308"/>
      <c r="G78" s="308"/>
      <c r="H78" s="306"/>
      <c r="I78" s="309"/>
      <c r="J78" s="307"/>
      <c r="K78" s="306"/>
      <c r="L78" s="309"/>
      <c r="M78" s="307"/>
      <c r="N78" s="306"/>
      <c r="O78" s="307"/>
    </row>
    <row r="79" spans="1:39" ht="16.5" thickBot="1">
      <c r="A79" s="66"/>
      <c r="B79" s="308"/>
      <c r="C79" s="308"/>
      <c r="D79" s="306"/>
      <c r="E79" s="307"/>
      <c r="F79" s="308"/>
      <c r="G79" s="308"/>
      <c r="H79" s="306"/>
      <c r="I79" s="309"/>
      <c r="J79" s="307"/>
      <c r="K79" s="306"/>
      <c r="L79" s="309"/>
      <c r="M79" s="307"/>
      <c r="N79" s="306"/>
      <c r="O79" s="307"/>
    </row>
    <row r="80" spans="1:39" ht="16.5" thickBot="1">
      <c r="A80" s="66"/>
      <c r="B80" s="308"/>
      <c r="C80" s="308"/>
      <c r="D80" s="306"/>
      <c r="E80" s="307"/>
      <c r="F80" s="308"/>
      <c r="G80" s="308"/>
      <c r="H80" s="306"/>
      <c r="I80" s="309"/>
      <c r="J80" s="307"/>
      <c r="K80" s="306"/>
      <c r="L80" s="309"/>
      <c r="M80" s="307"/>
      <c r="N80" s="306"/>
      <c r="O80" s="307"/>
    </row>
    <row r="81" spans="1:15" ht="16.5" thickBot="1">
      <c r="A81" s="66"/>
      <c r="B81" s="308"/>
      <c r="C81" s="308"/>
      <c r="D81" s="306"/>
      <c r="E81" s="307"/>
      <c r="F81" s="308"/>
      <c r="G81" s="308"/>
      <c r="H81" s="306"/>
      <c r="I81" s="309"/>
      <c r="J81" s="307"/>
      <c r="K81" s="306"/>
      <c r="L81" s="309"/>
      <c r="M81" s="307"/>
      <c r="N81" s="306"/>
      <c r="O81" s="307"/>
    </row>
    <row r="82" spans="1:15" ht="16.5" thickBot="1">
      <c r="A82" s="66"/>
      <c r="B82" s="308"/>
      <c r="C82" s="308"/>
      <c r="D82" s="306"/>
      <c r="E82" s="307"/>
      <c r="F82" s="308"/>
      <c r="G82" s="308"/>
      <c r="H82" s="306"/>
      <c r="I82" s="309"/>
      <c r="J82" s="307"/>
      <c r="K82" s="306"/>
      <c r="L82" s="309"/>
      <c r="M82" s="307"/>
      <c r="N82" s="306"/>
      <c r="O82" s="307"/>
    </row>
    <row r="83" spans="1:15" ht="16.5" thickBot="1">
      <c r="A83" s="66"/>
      <c r="B83" s="308"/>
      <c r="C83" s="308"/>
      <c r="D83" s="306"/>
      <c r="E83" s="307"/>
      <c r="F83" s="308"/>
      <c r="G83" s="308"/>
      <c r="H83" s="306"/>
      <c r="I83" s="309"/>
      <c r="J83" s="307"/>
      <c r="K83" s="306"/>
      <c r="L83" s="309"/>
      <c r="M83" s="307"/>
      <c r="N83" s="306"/>
      <c r="O83" s="307"/>
    </row>
    <row r="84" spans="1:15" ht="16.5" thickBot="1">
      <c r="A84" s="66"/>
      <c r="B84" s="308"/>
      <c r="C84" s="308"/>
      <c r="D84" s="306"/>
      <c r="E84" s="307"/>
      <c r="F84" s="308"/>
      <c r="G84" s="308"/>
      <c r="H84" s="306"/>
      <c r="I84" s="309"/>
      <c r="J84" s="307"/>
      <c r="K84" s="306"/>
      <c r="L84" s="309"/>
      <c r="M84" s="307"/>
      <c r="N84" s="306"/>
      <c r="O84" s="307"/>
    </row>
    <row r="85" spans="1:15" ht="16.5" thickBot="1">
      <c r="A85" s="66"/>
      <c r="B85" s="308"/>
      <c r="C85" s="308"/>
      <c r="D85" s="306"/>
      <c r="E85" s="307"/>
      <c r="F85" s="308"/>
      <c r="G85" s="308"/>
      <c r="H85" s="306"/>
      <c r="I85" s="309"/>
      <c r="J85" s="307"/>
      <c r="K85" s="306"/>
      <c r="L85" s="309"/>
      <c r="M85" s="307"/>
      <c r="N85" s="306"/>
      <c r="O85" s="307"/>
    </row>
    <row r="86" spans="1:15" ht="16.5" thickBot="1">
      <c r="A86" s="66"/>
      <c r="B86" s="308"/>
      <c r="C86" s="308"/>
      <c r="D86" s="306"/>
      <c r="E86" s="307"/>
      <c r="F86" s="308"/>
      <c r="G86" s="308"/>
      <c r="H86" s="306"/>
      <c r="I86" s="309"/>
      <c r="J86" s="307"/>
      <c r="K86" s="306"/>
      <c r="L86" s="309"/>
      <c r="M86" s="307"/>
      <c r="N86" s="306"/>
      <c r="O86" s="307"/>
    </row>
    <row r="87" spans="1:15" ht="16.5" thickBot="1">
      <c r="A87" s="66"/>
      <c r="B87" s="308"/>
      <c r="C87" s="308"/>
      <c r="D87" s="306"/>
      <c r="E87" s="307"/>
      <c r="F87" s="308"/>
      <c r="G87" s="308"/>
      <c r="H87" s="306"/>
      <c r="I87" s="309"/>
      <c r="J87" s="307"/>
      <c r="K87" s="306"/>
      <c r="L87" s="309"/>
      <c r="M87" s="307"/>
      <c r="N87" s="306"/>
      <c r="O87" s="307"/>
    </row>
    <row r="88" spans="1:15" ht="16.5" thickBot="1">
      <c r="A88" s="66"/>
      <c r="B88" s="308"/>
      <c r="C88" s="308"/>
      <c r="D88" s="306"/>
      <c r="E88" s="307"/>
      <c r="F88" s="308"/>
      <c r="G88" s="308"/>
      <c r="H88" s="306"/>
      <c r="I88" s="309"/>
      <c r="J88" s="307"/>
      <c r="K88" s="306"/>
      <c r="L88" s="309"/>
      <c r="M88" s="307"/>
      <c r="N88" s="306"/>
      <c r="O88" s="307"/>
    </row>
    <row r="89" spans="1:15" ht="16.5" thickBot="1">
      <c r="A89" s="66"/>
      <c r="B89" s="308"/>
      <c r="C89" s="308"/>
      <c r="D89" s="306"/>
      <c r="E89" s="307"/>
      <c r="F89" s="308"/>
      <c r="G89" s="308"/>
      <c r="H89" s="306"/>
      <c r="I89" s="309"/>
      <c r="J89" s="307"/>
      <c r="K89" s="306"/>
      <c r="L89" s="309"/>
      <c r="M89" s="307"/>
      <c r="N89" s="306"/>
      <c r="O89" s="307"/>
    </row>
    <row r="90" spans="1:15" ht="16.5" thickBot="1">
      <c r="A90" s="66"/>
      <c r="B90" s="308"/>
      <c r="C90" s="308"/>
      <c r="D90" s="306"/>
      <c r="E90" s="307"/>
      <c r="F90" s="308"/>
      <c r="G90" s="308"/>
      <c r="H90" s="306"/>
      <c r="I90" s="309"/>
      <c r="J90" s="307"/>
      <c r="K90" s="306"/>
      <c r="L90" s="309"/>
      <c r="M90" s="307"/>
      <c r="N90" s="306"/>
      <c r="O90" s="307"/>
    </row>
    <row r="91" spans="1:15" ht="16.5" thickBot="1">
      <c r="A91" s="66"/>
      <c r="B91" s="308"/>
      <c r="C91" s="308"/>
      <c r="D91" s="306"/>
      <c r="E91" s="307"/>
      <c r="F91" s="308"/>
      <c r="G91" s="308"/>
      <c r="H91" s="306"/>
      <c r="I91" s="309"/>
      <c r="J91" s="307"/>
      <c r="K91" s="306"/>
      <c r="L91" s="309"/>
      <c r="M91" s="307"/>
      <c r="N91" s="306"/>
      <c r="O91" s="307"/>
    </row>
    <row r="92" spans="1:15" ht="16.5" thickBot="1">
      <c r="A92" s="66"/>
      <c r="B92" s="308"/>
      <c r="C92" s="308"/>
      <c r="D92" s="306"/>
      <c r="E92" s="307"/>
      <c r="F92" s="308"/>
      <c r="G92" s="308"/>
      <c r="H92" s="306"/>
      <c r="I92" s="309"/>
      <c r="J92" s="307"/>
      <c r="K92" s="306"/>
      <c r="L92" s="309"/>
      <c r="M92" s="307"/>
      <c r="N92" s="306"/>
      <c r="O92" s="307"/>
    </row>
    <row r="93" spans="1:15" ht="16.5" thickBot="1">
      <c r="A93" s="66"/>
      <c r="B93" s="308"/>
      <c r="C93" s="308"/>
      <c r="D93" s="306"/>
      <c r="E93" s="307"/>
      <c r="F93" s="308"/>
      <c r="G93" s="308"/>
      <c r="H93" s="306"/>
      <c r="I93" s="309"/>
      <c r="J93" s="307"/>
      <c r="K93" s="306"/>
      <c r="L93" s="309"/>
      <c r="M93" s="307"/>
      <c r="N93" s="306"/>
      <c r="O93" s="307"/>
    </row>
    <row r="94" spans="1:15" ht="16.5" thickBot="1">
      <c r="A94" s="66"/>
      <c r="B94" s="308"/>
      <c r="C94" s="308"/>
      <c r="D94" s="306"/>
      <c r="E94" s="307"/>
      <c r="F94" s="308"/>
      <c r="G94" s="308"/>
      <c r="H94" s="306"/>
      <c r="I94" s="309"/>
      <c r="J94" s="307"/>
      <c r="K94" s="306"/>
      <c r="L94" s="309"/>
      <c r="M94" s="307"/>
      <c r="N94" s="306"/>
      <c r="O94" s="307"/>
    </row>
    <row r="95" spans="1:15" ht="16.5" thickBot="1">
      <c r="A95" s="66"/>
      <c r="B95" s="308"/>
      <c r="C95" s="308"/>
      <c r="D95" s="306"/>
      <c r="E95" s="307"/>
      <c r="F95" s="308"/>
      <c r="G95" s="308"/>
      <c r="H95" s="306"/>
      <c r="I95" s="309"/>
      <c r="J95" s="307"/>
      <c r="K95" s="306"/>
      <c r="L95" s="309"/>
      <c r="M95" s="307"/>
      <c r="N95" s="306"/>
      <c r="O95" s="307"/>
    </row>
    <row r="96" spans="1:15" ht="16.5" thickBot="1">
      <c r="A96" s="66"/>
      <c r="B96" s="308"/>
      <c r="C96" s="308"/>
      <c r="D96" s="306"/>
      <c r="E96" s="307"/>
      <c r="F96" s="308"/>
      <c r="G96" s="308"/>
      <c r="H96" s="306"/>
      <c r="I96" s="309"/>
      <c r="J96" s="307"/>
      <c r="K96" s="306"/>
      <c r="L96" s="309"/>
      <c r="M96" s="307"/>
      <c r="N96" s="306"/>
      <c r="O96" s="307"/>
    </row>
    <row r="97" spans="1:15" ht="16.5" thickBot="1">
      <c r="A97" s="66"/>
      <c r="B97" s="308"/>
      <c r="C97" s="308"/>
      <c r="D97" s="306"/>
      <c r="E97" s="307"/>
      <c r="F97" s="308"/>
      <c r="G97" s="308"/>
      <c r="H97" s="306"/>
      <c r="I97" s="309"/>
      <c r="J97" s="307"/>
      <c r="K97" s="306"/>
      <c r="L97" s="309"/>
      <c r="M97" s="307"/>
      <c r="N97" s="306"/>
      <c r="O97" s="307"/>
    </row>
    <row r="98" spans="1:15" ht="16.5" thickBot="1">
      <c r="A98" s="66"/>
      <c r="B98" s="308"/>
      <c r="C98" s="308"/>
      <c r="D98" s="306"/>
      <c r="E98" s="307"/>
      <c r="F98" s="308"/>
      <c r="G98" s="308"/>
      <c r="H98" s="306"/>
      <c r="I98" s="309"/>
      <c r="J98" s="307"/>
      <c r="K98" s="306"/>
      <c r="L98" s="309"/>
      <c r="M98" s="307"/>
      <c r="N98" s="306"/>
      <c r="O98" s="307"/>
    </row>
    <row r="99" spans="1:15" ht="16.5" thickBot="1">
      <c r="A99" s="66"/>
      <c r="B99" s="308"/>
      <c r="C99" s="308"/>
      <c r="D99" s="306"/>
      <c r="E99" s="307"/>
      <c r="F99" s="308"/>
      <c r="G99" s="308"/>
      <c r="H99" s="306"/>
      <c r="I99" s="309"/>
      <c r="J99" s="307"/>
      <c r="K99" s="306"/>
      <c r="L99" s="309"/>
      <c r="M99" s="307"/>
      <c r="N99" s="306"/>
      <c r="O99" s="307"/>
    </row>
    <row r="100" spans="1:15" ht="16.5" thickBot="1">
      <c r="A100" s="66"/>
      <c r="B100" s="308"/>
      <c r="C100" s="308"/>
      <c r="D100" s="306"/>
      <c r="E100" s="307"/>
      <c r="F100" s="308"/>
      <c r="G100" s="308"/>
      <c r="H100" s="306"/>
      <c r="I100" s="309"/>
      <c r="J100" s="307"/>
      <c r="K100" s="306"/>
      <c r="L100" s="309"/>
      <c r="M100" s="307"/>
      <c r="N100" s="306"/>
      <c r="O100" s="307"/>
    </row>
    <row r="101" spans="1:15" ht="16.5" thickBot="1">
      <c r="A101" s="66"/>
      <c r="B101" s="308"/>
      <c r="C101" s="308"/>
      <c r="D101" s="306"/>
      <c r="E101" s="307"/>
      <c r="F101" s="308"/>
      <c r="G101" s="308"/>
      <c r="H101" s="306"/>
      <c r="I101" s="309"/>
      <c r="J101" s="307"/>
      <c r="K101" s="306"/>
      <c r="L101" s="309"/>
      <c r="M101" s="307"/>
      <c r="N101" s="306"/>
      <c r="O101" s="307"/>
    </row>
    <row r="102" spans="1:15" ht="16.5" thickBot="1">
      <c r="A102" s="66"/>
      <c r="B102" s="308"/>
      <c r="C102" s="308"/>
      <c r="D102" s="306"/>
      <c r="E102" s="307"/>
      <c r="F102" s="308"/>
      <c r="G102" s="308"/>
      <c r="H102" s="306"/>
      <c r="I102" s="309"/>
      <c r="J102" s="307"/>
      <c r="K102" s="306"/>
      <c r="L102" s="309"/>
      <c r="M102" s="307"/>
      <c r="N102" s="306"/>
      <c r="O102" s="307"/>
    </row>
    <row r="103" spans="1:15" ht="16.5" thickBot="1">
      <c r="A103" s="66"/>
      <c r="B103" s="308"/>
      <c r="C103" s="308"/>
      <c r="D103" s="306"/>
      <c r="E103" s="307"/>
      <c r="F103" s="308"/>
      <c r="G103" s="308"/>
      <c r="H103" s="306"/>
      <c r="I103" s="309"/>
      <c r="J103" s="307"/>
      <c r="K103" s="306"/>
      <c r="L103" s="309"/>
      <c r="M103" s="307"/>
      <c r="N103" s="306"/>
      <c r="O103" s="307"/>
    </row>
    <row r="104" spans="1:15" ht="16.5" thickBot="1">
      <c r="A104" s="66"/>
      <c r="B104" s="308"/>
      <c r="C104" s="308"/>
      <c r="D104" s="306"/>
      <c r="E104" s="307"/>
      <c r="F104" s="308"/>
      <c r="G104" s="308"/>
      <c r="H104" s="306"/>
      <c r="I104" s="309"/>
      <c r="J104" s="307"/>
      <c r="K104" s="306"/>
      <c r="L104" s="309"/>
      <c r="M104" s="307"/>
      <c r="N104" s="306"/>
      <c r="O104" s="307"/>
    </row>
    <row r="105" spans="1:15" ht="16.5" thickBot="1">
      <c r="A105" s="66"/>
      <c r="B105" s="308"/>
      <c r="C105" s="308"/>
      <c r="D105" s="306"/>
      <c r="E105" s="307"/>
      <c r="F105" s="308"/>
      <c r="G105" s="308"/>
      <c r="H105" s="306"/>
      <c r="I105" s="309"/>
      <c r="J105" s="307"/>
      <c r="K105" s="306"/>
      <c r="L105" s="309"/>
      <c r="M105" s="307"/>
      <c r="N105" s="306"/>
      <c r="O105" s="307"/>
    </row>
    <row r="106" spans="1:15" ht="16.5" thickBot="1">
      <c r="A106" s="66"/>
      <c r="B106" s="308"/>
      <c r="C106" s="308"/>
      <c r="D106" s="306"/>
      <c r="E106" s="307"/>
      <c r="F106" s="308"/>
      <c r="G106" s="308"/>
      <c r="H106" s="306"/>
      <c r="I106" s="309"/>
      <c r="J106" s="307"/>
      <c r="K106" s="306"/>
      <c r="L106" s="309"/>
      <c r="M106" s="307"/>
      <c r="N106" s="306"/>
      <c r="O106" s="307"/>
    </row>
    <row r="107" spans="1:15" ht="16.5" thickBot="1">
      <c r="A107" s="66"/>
      <c r="B107" s="308"/>
      <c r="C107" s="308"/>
      <c r="D107" s="306"/>
      <c r="E107" s="307"/>
      <c r="F107" s="308"/>
      <c r="G107" s="308"/>
      <c r="H107" s="306"/>
      <c r="I107" s="309"/>
      <c r="J107" s="307"/>
      <c r="K107" s="306"/>
      <c r="L107" s="309"/>
      <c r="M107" s="307"/>
      <c r="N107" s="306"/>
      <c r="O107" s="307"/>
    </row>
    <row r="108" spans="1:15" ht="16.5" thickBot="1">
      <c r="A108" s="66"/>
      <c r="B108" s="308"/>
      <c r="C108" s="308"/>
      <c r="D108" s="306"/>
      <c r="E108" s="307"/>
      <c r="F108" s="308"/>
      <c r="G108" s="308"/>
      <c r="H108" s="306"/>
      <c r="I108" s="309"/>
      <c r="J108" s="307"/>
      <c r="K108" s="306"/>
      <c r="L108" s="309"/>
      <c r="M108" s="307"/>
      <c r="N108" s="306"/>
      <c r="O108" s="307"/>
    </row>
    <row r="109" spans="1:15" ht="16.5" thickBot="1">
      <c r="A109" s="66"/>
      <c r="B109" s="308"/>
      <c r="C109" s="308"/>
      <c r="D109" s="306"/>
      <c r="E109" s="307"/>
      <c r="F109" s="308"/>
      <c r="G109" s="308"/>
      <c r="H109" s="306"/>
      <c r="I109" s="309"/>
      <c r="J109" s="307"/>
      <c r="K109" s="306"/>
      <c r="L109" s="309"/>
      <c r="M109" s="307"/>
      <c r="N109" s="306"/>
      <c r="O109" s="307"/>
    </row>
    <row r="110" spans="1:15" ht="16.5" thickBot="1">
      <c r="A110" s="66"/>
      <c r="B110" s="308"/>
      <c r="C110" s="308"/>
      <c r="D110" s="306"/>
      <c r="E110" s="307"/>
      <c r="F110" s="308"/>
      <c r="G110" s="308"/>
      <c r="H110" s="306"/>
      <c r="I110" s="309"/>
      <c r="J110" s="307"/>
      <c r="K110" s="306"/>
      <c r="L110" s="309"/>
      <c r="M110" s="307"/>
      <c r="N110" s="306"/>
      <c r="O110" s="307"/>
    </row>
    <row r="111" spans="1:15" ht="16.5" thickBot="1">
      <c r="A111" s="66"/>
      <c r="B111" s="308"/>
      <c r="C111" s="308"/>
      <c r="D111" s="306"/>
      <c r="E111" s="307"/>
      <c r="F111" s="308"/>
      <c r="G111" s="308"/>
      <c r="H111" s="306"/>
      <c r="I111" s="309"/>
      <c r="J111" s="307"/>
      <c r="K111" s="306"/>
      <c r="L111" s="309"/>
      <c r="M111" s="307"/>
      <c r="N111" s="306"/>
      <c r="O111" s="307"/>
    </row>
    <row r="112" spans="1:15" ht="16.5" thickBot="1">
      <c r="A112" s="66"/>
      <c r="B112" s="308"/>
      <c r="C112" s="308"/>
      <c r="D112" s="306"/>
      <c r="E112" s="307"/>
      <c r="F112" s="308"/>
      <c r="G112" s="308"/>
      <c r="H112" s="306"/>
      <c r="I112" s="309"/>
      <c r="J112" s="307"/>
      <c r="K112" s="306"/>
      <c r="L112" s="309"/>
      <c r="M112" s="307"/>
      <c r="N112" s="306"/>
      <c r="O112" s="307"/>
    </row>
    <row r="113" spans="1:15" ht="16.5" thickBot="1">
      <c r="A113" s="66"/>
      <c r="B113" s="308"/>
      <c r="C113" s="308"/>
      <c r="D113" s="306"/>
      <c r="E113" s="307"/>
      <c r="F113" s="308"/>
      <c r="G113" s="308"/>
      <c r="H113" s="306"/>
      <c r="I113" s="309"/>
      <c r="J113" s="307"/>
      <c r="K113" s="306"/>
      <c r="L113" s="309"/>
      <c r="M113" s="307"/>
      <c r="N113" s="306"/>
      <c r="O113" s="307"/>
    </row>
    <row r="114" spans="1:15" ht="16.5" thickBot="1">
      <c r="A114" s="66"/>
      <c r="B114" s="308"/>
      <c r="C114" s="308"/>
      <c r="D114" s="306"/>
      <c r="E114" s="307"/>
      <c r="F114" s="308"/>
      <c r="G114" s="308"/>
      <c r="H114" s="306"/>
      <c r="I114" s="309"/>
      <c r="J114" s="307"/>
      <c r="K114" s="306"/>
      <c r="L114" s="309"/>
      <c r="M114" s="307"/>
      <c r="N114" s="306"/>
      <c r="O114" s="307"/>
    </row>
    <row r="115" spans="1:15" ht="16.5" thickBot="1">
      <c r="A115" s="66"/>
      <c r="B115" s="308"/>
      <c r="C115" s="308"/>
      <c r="D115" s="306"/>
      <c r="E115" s="307"/>
      <c r="F115" s="308"/>
      <c r="G115" s="308"/>
      <c r="H115" s="306"/>
      <c r="I115" s="309"/>
      <c r="J115" s="307"/>
      <c r="K115" s="306"/>
      <c r="L115" s="309"/>
      <c r="M115" s="307"/>
      <c r="N115" s="306"/>
      <c r="O115" s="307"/>
    </row>
    <row r="116" spans="1:15" ht="16.5" thickBot="1">
      <c r="A116" s="66"/>
      <c r="B116" s="308"/>
      <c r="C116" s="308"/>
      <c r="D116" s="306"/>
      <c r="E116" s="307"/>
      <c r="F116" s="308"/>
      <c r="G116" s="308"/>
      <c r="H116" s="306"/>
      <c r="I116" s="309"/>
      <c r="J116" s="307"/>
      <c r="K116" s="306"/>
      <c r="L116" s="309"/>
      <c r="M116" s="307"/>
      <c r="N116" s="306"/>
      <c r="O116" s="307"/>
    </row>
    <row r="117" spans="1:15" ht="16.5" thickBot="1">
      <c r="A117" s="66"/>
      <c r="B117" s="308"/>
      <c r="C117" s="308"/>
      <c r="D117" s="306"/>
      <c r="E117" s="307"/>
      <c r="F117" s="308"/>
      <c r="G117" s="308"/>
      <c r="H117" s="306"/>
      <c r="I117" s="309"/>
      <c r="J117" s="307"/>
      <c r="K117" s="306"/>
      <c r="L117" s="309"/>
      <c r="M117" s="307"/>
      <c r="N117" s="306"/>
      <c r="O117" s="307"/>
    </row>
    <row r="118" spans="1:15" ht="16.5" thickBot="1">
      <c r="A118" s="66"/>
      <c r="B118" s="308"/>
      <c r="C118" s="308"/>
      <c r="D118" s="306"/>
      <c r="E118" s="307"/>
      <c r="F118" s="308"/>
      <c r="G118" s="308"/>
      <c r="H118" s="306"/>
      <c r="I118" s="309"/>
      <c r="J118" s="307"/>
      <c r="K118" s="306"/>
      <c r="L118" s="309"/>
      <c r="M118" s="307"/>
      <c r="N118" s="306"/>
      <c r="O118" s="307"/>
    </row>
    <row r="119" spans="1:15" ht="16.5" thickBot="1">
      <c r="A119" s="66"/>
      <c r="B119" s="308"/>
      <c r="C119" s="308"/>
      <c r="D119" s="306"/>
      <c r="E119" s="307"/>
      <c r="F119" s="308"/>
      <c r="G119" s="308"/>
      <c r="H119" s="306"/>
      <c r="I119" s="309"/>
      <c r="J119" s="307"/>
      <c r="K119" s="306"/>
      <c r="L119" s="309"/>
      <c r="M119" s="307"/>
      <c r="N119" s="306"/>
      <c r="O119" s="307"/>
    </row>
    <row r="120" spans="1:15" ht="16.5" thickBot="1">
      <c r="A120" s="66"/>
      <c r="B120" s="308"/>
      <c r="C120" s="308"/>
      <c r="D120" s="306"/>
      <c r="E120" s="307"/>
      <c r="F120" s="308"/>
      <c r="G120" s="308"/>
      <c r="H120" s="306"/>
      <c r="I120" s="309"/>
      <c r="J120" s="307"/>
      <c r="K120" s="306"/>
      <c r="L120" s="309"/>
      <c r="M120" s="307"/>
      <c r="N120" s="306"/>
      <c r="O120" s="307"/>
    </row>
    <row r="121" spans="1:15" ht="16.5" thickBot="1">
      <c r="A121" s="66"/>
      <c r="B121" s="308"/>
      <c r="C121" s="308"/>
      <c r="D121" s="306"/>
      <c r="E121" s="307"/>
      <c r="F121" s="308"/>
      <c r="G121" s="308"/>
      <c r="H121" s="306"/>
      <c r="I121" s="309"/>
      <c r="J121" s="307"/>
      <c r="K121" s="306"/>
      <c r="L121" s="309"/>
      <c r="M121" s="307"/>
      <c r="N121" s="306"/>
      <c r="O121" s="307"/>
    </row>
    <row r="122" spans="1:15" ht="16.5" thickBot="1">
      <c r="A122" s="66"/>
      <c r="B122" s="308"/>
      <c r="C122" s="308"/>
      <c r="D122" s="306"/>
      <c r="E122" s="307"/>
      <c r="F122" s="308"/>
      <c r="G122" s="308"/>
      <c r="H122" s="306"/>
      <c r="I122" s="309"/>
      <c r="J122" s="307"/>
      <c r="K122" s="306"/>
      <c r="L122" s="309"/>
      <c r="M122" s="307"/>
      <c r="N122" s="306"/>
      <c r="O122" s="307"/>
    </row>
    <row r="123" spans="1:15" ht="16.5" thickBot="1">
      <c r="A123" s="66"/>
      <c r="B123" s="308"/>
      <c r="C123" s="308"/>
      <c r="D123" s="306"/>
      <c r="E123" s="307"/>
      <c r="F123" s="308"/>
      <c r="G123" s="308"/>
      <c r="H123" s="306"/>
      <c r="I123" s="309"/>
      <c r="J123" s="307"/>
      <c r="K123" s="306"/>
      <c r="L123" s="309"/>
      <c r="M123" s="307"/>
      <c r="N123" s="306"/>
      <c r="O123" s="307"/>
    </row>
    <row r="124" spans="1:15" ht="16.5" thickBot="1">
      <c r="A124" s="66"/>
      <c r="B124" s="308"/>
      <c r="C124" s="308"/>
      <c r="D124" s="306"/>
      <c r="E124" s="307"/>
      <c r="F124" s="308"/>
      <c r="G124" s="308"/>
      <c r="H124" s="306"/>
      <c r="I124" s="309"/>
      <c r="J124" s="307"/>
      <c r="K124" s="306"/>
      <c r="L124" s="309"/>
      <c r="M124" s="307"/>
      <c r="N124" s="306"/>
      <c r="O124" s="307"/>
    </row>
    <row r="125" spans="1:15" ht="16.5" thickBot="1">
      <c r="A125" s="66"/>
      <c r="B125" s="308"/>
      <c r="C125" s="308"/>
      <c r="D125" s="306"/>
      <c r="E125" s="307"/>
      <c r="F125" s="308"/>
      <c r="G125" s="308"/>
      <c r="H125" s="306"/>
      <c r="I125" s="309"/>
      <c r="J125" s="307"/>
      <c r="K125" s="306"/>
      <c r="L125" s="309"/>
      <c r="M125" s="307"/>
      <c r="N125" s="306"/>
      <c r="O125" s="307"/>
    </row>
    <row r="126" spans="1:15" ht="16.5" thickBot="1">
      <c r="A126" s="66"/>
      <c r="B126" s="308"/>
      <c r="C126" s="308"/>
      <c r="D126" s="306"/>
      <c r="E126" s="307"/>
      <c r="F126" s="308"/>
      <c r="G126" s="308"/>
      <c r="H126" s="306"/>
      <c r="I126" s="309"/>
      <c r="J126" s="307"/>
      <c r="K126" s="306"/>
      <c r="L126" s="309"/>
      <c r="M126" s="307"/>
      <c r="N126" s="306"/>
      <c r="O126" s="307"/>
    </row>
    <row r="127" spans="1:15" ht="16.5" thickBot="1">
      <c r="A127" s="66"/>
      <c r="B127" s="308"/>
      <c r="C127" s="308"/>
      <c r="D127" s="306"/>
      <c r="E127" s="307"/>
      <c r="F127" s="308"/>
      <c r="G127" s="308"/>
      <c r="H127" s="306"/>
      <c r="I127" s="309"/>
      <c r="J127" s="307"/>
      <c r="K127" s="306"/>
      <c r="L127" s="309"/>
      <c r="M127" s="307"/>
      <c r="N127" s="306"/>
      <c r="O127" s="307"/>
    </row>
    <row r="128" spans="1:15" ht="16.5" thickBot="1">
      <c r="A128" s="66"/>
      <c r="B128" s="308"/>
      <c r="C128" s="308"/>
      <c r="D128" s="306"/>
      <c r="E128" s="307"/>
      <c r="F128" s="308"/>
      <c r="G128" s="308"/>
      <c r="H128" s="306"/>
      <c r="I128" s="309"/>
      <c r="J128" s="307"/>
      <c r="K128" s="306"/>
      <c r="L128" s="309"/>
      <c r="M128" s="307"/>
      <c r="N128" s="306"/>
      <c r="O128" s="307"/>
    </row>
    <row r="129" spans="1:15" ht="16.5" thickBot="1">
      <c r="A129" s="66"/>
      <c r="B129" s="308"/>
      <c r="C129" s="308"/>
      <c r="D129" s="306"/>
      <c r="E129" s="307"/>
      <c r="F129" s="308"/>
      <c r="G129" s="308"/>
      <c r="H129" s="306"/>
      <c r="I129" s="309"/>
      <c r="J129" s="307"/>
      <c r="K129" s="306"/>
      <c r="L129" s="309"/>
      <c r="M129" s="307"/>
      <c r="N129" s="306"/>
      <c r="O129" s="307"/>
    </row>
    <row r="130" spans="1:15" ht="16.5" thickBot="1">
      <c r="A130" s="66"/>
      <c r="B130" s="308"/>
      <c r="C130" s="308"/>
      <c r="D130" s="306"/>
      <c r="E130" s="307"/>
      <c r="F130" s="308"/>
      <c r="G130" s="308"/>
      <c r="H130" s="306"/>
      <c r="I130" s="309"/>
      <c r="J130" s="307"/>
      <c r="K130" s="306"/>
      <c r="L130" s="309"/>
      <c r="M130" s="307"/>
      <c r="N130" s="306"/>
      <c r="O130" s="307"/>
    </row>
  </sheetData>
  <mergeCells count="745">
    <mergeCell ref="B42:C42"/>
    <mergeCell ref="D42:E42"/>
    <mergeCell ref="F42:G42"/>
    <mergeCell ref="H42:J42"/>
    <mergeCell ref="K42:M42"/>
    <mergeCell ref="N42:O42"/>
    <mergeCell ref="B41:C41"/>
    <mergeCell ref="D41:E41"/>
    <mergeCell ref="F41:G41"/>
    <mergeCell ref="H41:J41"/>
    <mergeCell ref="K41:M41"/>
    <mergeCell ref="N41:O41"/>
    <mergeCell ref="N43:O43"/>
    <mergeCell ref="B44:C44"/>
    <mergeCell ref="D44:E44"/>
    <mergeCell ref="F44:G44"/>
    <mergeCell ref="H44:J44"/>
    <mergeCell ref="K44:M44"/>
    <mergeCell ref="N44:O44"/>
    <mergeCell ref="B43:C43"/>
    <mergeCell ref="D43:E43"/>
    <mergeCell ref="F43:G43"/>
    <mergeCell ref="H43:J43"/>
    <mergeCell ref="K43:M43"/>
    <mergeCell ref="N39:O39"/>
    <mergeCell ref="B40:C40"/>
    <mergeCell ref="D40:E40"/>
    <mergeCell ref="F40:G40"/>
    <mergeCell ref="H40:J40"/>
    <mergeCell ref="K40:M40"/>
    <mergeCell ref="N40:O40"/>
    <mergeCell ref="B39:C39"/>
    <mergeCell ref="D39:E39"/>
    <mergeCell ref="F39:G39"/>
    <mergeCell ref="H39:J39"/>
    <mergeCell ref="K39:M39"/>
    <mergeCell ref="N37:O37"/>
    <mergeCell ref="B38:C38"/>
    <mergeCell ref="D38:E38"/>
    <mergeCell ref="F38:G38"/>
    <mergeCell ref="H38:J38"/>
    <mergeCell ref="K38:M38"/>
    <mergeCell ref="N38:O38"/>
    <mergeCell ref="B37:C37"/>
    <mergeCell ref="D37:E37"/>
    <mergeCell ref="F37:G37"/>
    <mergeCell ref="H37:J37"/>
    <mergeCell ref="K37:M37"/>
    <mergeCell ref="B36:C36"/>
    <mergeCell ref="D36:E36"/>
    <mergeCell ref="F36:G36"/>
    <mergeCell ref="H36:J36"/>
    <mergeCell ref="N36:O36"/>
    <mergeCell ref="K36:M36"/>
    <mergeCell ref="B35:C35"/>
    <mergeCell ref="D35:E35"/>
    <mergeCell ref="F35:G35"/>
    <mergeCell ref="H35:J35"/>
    <mergeCell ref="N35:O35"/>
    <mergeCell ref="K35:M35"/>
    <mergeCell ref="B34:C34"/>
    <mergeCell ref="D34:E34"/>
    <mergeCell ref="F34:G34"/>
    <mergeCell ref="H34:J34"/>
    <mergeCell ref="N34:O34"/>
    <mergeCell ref="K34:M34"/>
    <mergeCell ref="B33:C33"/>
    <mergeCell ref="D33:E33"/>
    <mergeCell ref="F33:G33"/>
    <mergeCell ref="H33:J33"/>
    <mergeCell ref="N33:O33"/>
    <mergeCell ref="K33:M33"/>
    <mergeCell ref="B32:C32"/>
    <mergeCell ref="D32:E32"/>
    <mergeCell ref="F32:G32"/>
    <mergeCell ref="H32:J32"/>
    <mergeCell ref="N32:O32"/>
    <mergeCell ref="K32:M32"/>
    <mergeCell ref="B31:C31"/>
    <mergeCell ref="D31:E31"/>
    <mergeCell ref="F31:G31"/>
    <mergeCell ref="H31:J31"/>
    <mergeCell ref="N31:O31"/>
    <mergeCell ref="K31:M31"/>
    <mergeCell ref="B30:C30"/>
    <mergeCell ref="D30:E30"/>
    <mergeCell ref="F30:G30"/>
    <mergeCell ref="H30:J30"/>
    <mergeCell ref="N30:O30"/>
    <mergeCell ref="K30:M30"/>
    <mergeCell ref="B29:C29"/>
    <mergeCell ref="D29:E29"/>
    <mergeCell ref="F29:G29"/>
    <mergeCell ref="H29:J29"/>
    <mergeCell ref="N29:O29"/>
    <mergeCell ref="K29:M29"/>
    <mergeCell ref="B28:C28"/>
    <mergeCell ref="D28:E28"/>
    <mergeCell ref="F28:G28"/>
    <mergeCell ref="H28:J28"/>
    <mergeCell ref="N28:O28"/>
    <mergeCell ref="K28:M28"/>
    <mergeCell ref="B27:C27"/>
    <mergeCell ref="D27:E27"/>
    <mergeCell ref="F27:G27"/>
    <mergeCell ref="H27:J27"/>
    <mergeCell ref="N27:O27"/>
    <mergeCell ref="K27:M27"/>
    <mergeCell ref="B21:C21"/>
    <mergeCell ref="D21:E21"/>
    <mergeCell ref="F21:G21"/>
    <mergeCell ref="H21:J21"/>
    <mergeCell ref="N21:O21"/>
    <mergeCell ref="K21:M21"/>
    <mergeCell ref="B24:C24"/>
    <mergeCell ref="D24:E24"/>
    <mergeCell ref="F24:G24"/>
    <mergeCell ref="H24:J24"/>
    <mergeCell ref="N24:O24"/>
    <mergeCell ref="K24:M24"/>
    <mergeCell ref="B23:C23"/>
    <mergeCell ref="D23:E23"/>
    <mergeCell ref="F23:G23"/>
    <mergeCell ref="H23:J23"/>
    <mergeCell ref="N23:O23"/>
    <mergeCell ref="K23:M23"/>
    <mergeCell ref="B20:C20"/>
    <mergeCell ref="D20:E20"/>
    <mergeCell ref="F20:G20"/>
    <mergeCell ref="H20:J20"/>
    <mergeCell ref="N20:O20"/>
    <mergeCell ref="K20:M20"/>
    <mergeCell ref="B19:C19"/>
    <mergeCell ref="D19:E19"/>
    <mergeCell ref="F19:G19"/>
    <mergeCell ref="H19:J19"/>
    <mergeCell ref="N19:O19"/>
    <mergeCell ref="K19:M19"/>
    <mergeCell ref="B18:C18"/>
    <mergeCell ref="D18:E18"/>
    <mergeCell ref="F18:G18"/>
    <mergeCell ref="H18:J18"/>
    <mergeCell ref="N18:O18"/>
    <mergeCell ref="K18:M18"/>
    <mergeCell ref="B17:C17"/>
    <mergeCell ref="D17:E17"/>
    <mergeCell ref="F17:G17"/>
    <mergeCell ref="H17:J17"/>
    <mergeCell ref="N17:O17"/>
    <mergeCell ref="K17:M17"/>
    <mergeCell ref="B16:C16"/>
    <mergeCell ref="D16:E16"/>
    <mergeCell ref="F16:G16"/>
    <mergeCell ref="H16:J16"/>
    <mergeCell ref="N16:O16"/>
    <mergeCell ref="K16:M16"/>
    <mergeCell ref="B15:C15"/>
    <mergeCell ref="D15:E15"/>
    <mergeCell ref="F15:G15"/>
    <mergeCell ref="H15:J15"/>
    <mergeCell ref="N15:O15"/>
    <mergeCell ref="K15:M15"/>
    <mergeCell ref="B14:C14"/>
    <mergeCell ref="D14:E14"/>
    <mergeCell ref="F14:G14"/>
    <mergeCell ref="H14:J14"/>
    <mergeCell ref="N14:O14"/>
    <mergeCell ref="K14:M14"/>
    <mergeCell ref="B13:C13"/>
    <mergeCell ref="D13:E13"/>
    <mergeCell ref="F13:G13"/>
    <mergeCell ref="H13:J13"/>
    <mergeCell ref="N13:O13"/>
    <mergeCell ref="K13:M13"/>
    <mergeCell ref="B45:C45"/>
    <mergeCell ref="D45:E45"/>
    <mergeCell ref="F45:G45"/>
    <mergeCell ref="H45:J45"/>
    <mergeCell ref="K45:M45"/>
    <mergeCell ref="N45:O45"/>
    <mergeCell ref="B22:C22"/>
    <mergeCell ref="D22:E22"/>
    <mergeCell ref="F22:G22"/>
    <mergeCell ref="H22:J22"/>
    <mergeCell ref="N22:O22"/>
    <mergeCell ref="K22:M22"/>
    <mergeCell ref="B26:C26"/>
    <mergeCell ref="D26:E26"/>
    <mergeCell ref="F26:G26"/>
    <mergeCell ref="H26:J26"/>
    <mergeCell ref="N26:O26"/>
    <mergeCell ref="K26:M26"/>
    <mergeCell ref="B25:C25"/>
    <mergeCell ref="D25:E25"/>
    <mergeCell ref="F25:G25"/>
    <mergeCell ref="H25:J25"/>
    <mergeCell ref="N25:O25"/>
    <mergeCell ref="K25:M25"/>
    <mergeCell ref="B46:C46"/>
    <mergeCell ref="D46:E46"/>
    <mergeCell ref="F46:G46"/>
    <mergeCell ref="H46:J46"/>
    <mergeCell ref="K46:M46"/>
    <mergeCell ref="N46:O46"/>
    <mergeCell ref="B47:C47"/>
    <mergeCell ref="D47:E47"/>
    <mergeCell ref="F47:G47"/>
    <mergeCell ref="H47:J47"/>
    <mergeCell ref="K47:M47"/>
    <mergeCell ref="N47:O47"/>
    <mergeCell ref="B48:C48"/>
    <mergeCell ref="D48:E48"/>
    <mergeCell ref="F48:G48"/>
    <mergeCell ref="H48:J48"/>
    <mergeCell ref="K48:M48"/>
    <mergeCell ref="N48:O48"/>
    <mergeCell ref="B49:C49"/>
    <mergeCell ref="D49:E49"/>
    <mergeCell ref="F49:G49"/>
    <mergeCell ref="H49:J49"/>
    <mergeCell ref="K49:M49"/>
    <mergeCell ref="N49:O49"/>
    <mergeCell ref="B50:C50"/>
    <mergeCell ref="D50:E50"/>
    <mergeCell ref="F50:G50"/>
    <mergeCell ref="H50:J50"/>
    <mergeCell ref="K50:M50"/>
    <mergeCell ref="N50:O50"/>
    <mergeCell ref="B51:C51"/>
    <mergeCell ref="D51:E51"/>
    <mergeCell ref="F51:G51"/>
    <mergeCell ref="H51:J51"/>
    <mergeCell ref="K51:M51"/>
    <mergeCell ref="N51:O51"/>
    <mergeCell ref="B52:C52"/>
    <mergeCell ref="D52:E52"/>
    <mergeCell ref="F52:G52"/>
    <mergeCell ref="H52:J52"/>
    <mergeCell ref="K52:M52"/>
    <mergeCell ref="N52:O52"/>
    <mergeCell ref="B53:C53"/>
    <mergeCell ref="D53:E53"/>
    <mergeCell ref="F53:G53"/>
    <mergeCell ref="H53:J53"/>
    <mergeCell ref="K53:M53"/>
    <mergeCell ref="N53:O53"/>
    <mergeCell ref="B54:C54"/>
    <mergeCell ref="D54:E54"/>
    <mergeCell ref="F54:G54"/>
    <mergeCell ref="H54:J54"/>
    <mergeCell ref="K54:M54"/>
    <mergeCell ref="N54:O54"/>
    <mergeCell ref="B55:C55"/>
    <mergeCell ref="D55:E55"/>
    <mergeCell ref="F55:G55"/>
    <mergeCell ref="H55:J55"/>
    <mergeCell ref="K55:M55"/>
    <mergeCell ref="N55:O55"/>
    <mergeCell ref="B56:C56"/>
    <mergeCell ref="D56:E56"/>
    <mergeCell ref="F56:G56"/>
    <mergeCell ref="H56:J56"/>
    <mergeCell ref="K56:M56"/>
    <mergeCell ref="N56:O56"/>
    <mergeCell ref="B57:C57"/>
    <mergeCell ref="D57:E57"/>
    <mergeCell ref="F57:G57"/>
    <mergeCell ref="H57:J57"/>
    <mergeCell ref="K57:M57"/>
    <mergeCell ref="N57:O57"/>
    <mergeCell ref="B58:C58"/>
    <mergeCell ref="D58:E58"/>
    <mergeCell ref="F58:G58"/>
    <mergeCell ref="H58:J58"/>
    <mergeCell ref="K58:M58"/>
    <mergeCell ref="N58:O58"/>
    <mergeCell ref="B59:C59"/>
    <mergeCell ref="D59:E59"/>
    <mergeCell ref="F59:G59"/>
    <mergeCell ref="H59:J59"/>
    <mergeCell ref="K59:M59"/>
    <mergeCell ref="N59:O59"/>
    <mergeCell ref="B60:C60"/>
    <mergeCell ref="D60:E60"/>
    <mergeCell ref="F60:G60"/>
    <mergeCell ref="H60:J60"/>
    <mergeCell ref="K60:M60"/>
    <mergeCell ref="N60:O60"/>
    <mergeCell ref="B61:C61"/>
    <mergeCell ref="D61:E61"/>
    <mergeCell ref="F61:G61"/>
    <mergeCell ref="H61:J61"/>
    <mergeCell ref="K61:M61"/>
    <mergeCell ref="N61:O61"/>
    <mergeCell ref="B62:C62"/>
    <mergeCell ref="D62:E62"/>
    <mergeCell ref="F62:G62"/>
    <mergeCell ref="H62:J62"/>
    <mergeCell ref="K62:M62"/>
    <mergeCell ref="N62:O62"/>
    <mergeCell ref="B63:C63"/>
    <mergeCell ref="D63:E63"/>
    <mergeCell ref="F63:G63"/>
    <mergeCell ref="H63:J63"/>
    <mergeCell ref="K63:M63"/>
    <mergeCell ref="N63:O63"/>
    <mergeCell ref="B64:C64"/>
    <mergeCell ref="D64:E64"/>
    <mergeCell ref="F64:G64"/>
    <mergeCell ref="H64:J64"/>
    <mergeCell ref="K64:M64"/>
    <mergeCell ref="N64:O64"/>
    <mergeCell ref="B65:C65"/>
    <mergeCell ref="D65:E65"/>
    <mergeCell ref="F65:G65"/>
    <mergeCell ref="H65:J65"/>
    <mergeCell ref="K65:M65"/>
    <mergeCell ref="N65:O65"/>
    <mergeCell ref="B66:C66"/>
    <mergeCell ref="D66:E66"/>
    <mergeCell ref="F66:G66"/>
    <mergeCell ref="H66:J66"/>
    <mergeCell ref="K66:M66"/>
    <mergeCell ref="N66:O66"/>
    <mergeCell ref="B67:C67"/>
    <mergeCell ref="D67:E67"/>
    <mergeCell ref="F67:G67"/>
    <mergeCell ref="H67:J67"/>
    <mergeCell ref="K67:M67"/>
    <mergeCell ref="N67:O67"/>
    <mergeCell ref="B68:C68"/>
    <mergeCell ref="D68:E68"/>
    <mergeCell ref="F68:G68"/>
    <mergeCell ref="H68:J68"/>
    <mergeCell ref="K68:M68"/>
    <mergeCell ref="N68:O68"/>
    <mergeCell ref="B69:C69"/>
    <mergeCell ref="D69:E69"/>
    <mergeCell ref="F69:G69"/>
    <mergeCell ref="H69:J69"/>
    <mergeCell ref="K69:M69"/>
    <mergeCell ref="N69:O69"/>
    <mergeCell ref="B70:C70"/>
    <mergeCell ref="D70:E70"/>
    <mergeCell ref="F70:G70"/>
    <mergeCell ref="H70:J70"/>
    <mergeCell ref="K70:M70"/>
    <mergeCell ref="N70:O70"/>
    <mergeCell ref="B71:C71"/>
    <mergeCell ref="D71:E71"/>
    <mergeCell ref="F71:G71"/>
    <mergeCell ref="H71:J71"/>
    <mergeCell ref="K71:M71"/>
    <mergeCell ref="N71:O71"/>
    <mergeCell ref="B72:C72"/>
    <mergeCell ref="D72:E72"/>
    <mergeCell ref="F72:G72"/>
    <mergeCell ref="H72:J72"/>
    <mergeCell ref="K72:M72"/>
    <mergeCell ref="N72:O72"/>
    <mergeCell ref="B73:C73"/>
    <mergeCell ref="D73:E73"/>
    <mergeCell ref="F73:G73"/>
    <mergeCell ref="H73:J73"/>
    <mergeCell ref="K73:M73"/>
    <mergeCell ref="N73:O73"/>
    <mergeCell ref="B74:C74"/>
    <mergeCell ref="D74:E74"/>
    <mergeCell ref="F74:G74"/>
    <mergeCell ref="H74:J74"/>
    <mergeCell ref="K74:M74"/>
    <mergeCell ref="N74:O74"/>
    <mergeCell ref="B75:C75"/>
    <mergeCell ref="D75:E75"/>
    <mergeCell ref="F75:G75"/>
    <mergeCell ref="H75:J75"/>
    <mergeCell ref="K75:M75"/>
    <mergeCell ref="N75:O75"/>
    <mergeCell ref="B76:C76"/>
    <mergeCell ref="D76:E76"/>
    <mergeCell ref="F76:G76"/>
    <mergeCell ref="H76:J76"/>
    <mergeCell ref="K76:M76"/>
    <mergeCell ref="N76:O76"/>
    <mergeCell ref="B77:C77"/>
    <mergeCell ref="D77:E77"/>
    <mergeCell ref="F77:G77"/>
    <mergeCell ref="H77:J77"/>
    <mergeCell ref="K77:M77"/>
    <mergeCell ref="N77:O77"/>
    <mergeCell ref="B78:C78"/>
    <mergeCell ref="D78:E78"/>
    <mergeCell ref="F78:G78"/>
    <mergeCell ref="H78:J78"/>
    <mergeCell ref="K78:M78"/>
    <mergeCell ref="N78:O78"/>
    <mergeCell ref="B79:C79"/>
    <mergeCell ref="D79:E79"/>
    <mergeCell ref="F79:G79"/>
    <mergeCell ref="H79:J79"/>
    <mergeCell ref="K79:M79"/>
    <mergeCell ref="N79:O79"/>
    <mergeCell ref="B80:C80"/>
    <mergeCell ref="D80:E80"/>
    <mergeCell ref="F80:G80"/>
    <mergeCell ref="H80:J80"/>
    <mergeCell ref="K80:M80"/>
    <mergeCell ref="N80:O80"/>
    <mergeCell ref="B81:C81"/>
    <mergeCell ref="D81:E81"/>
    <mergeCell ref="F81:G81"/>
    <mergeCell ref="H81:J81"/>
    <mergeCell ref="K81:M81"/>
    <mergeCell ref="N81:O81"/>
    <mergeCell ref="B82:C82"/>
    <mergeCell ref="D82:E82"/>
    <mergeCell ref="F82:G82"/>
    <mergeCell ref="H82:J82"/>
    <mergeCell ref="K82:M82"/>
    <mergeCell ref="N82:O82"/>
    <mergeCell ref="B83:C83"/>
    <mergeCell ref="D83:E83"/>
    <mergeCell ref="F83:G83"/>
    <mergeCell ref="H83:J83"/>
    <mergeCell ref="K83:M83"/>
    <mergeCell ref="N83:O83"/>
    <mergeCell ref="B84:C84"/>
    <mergeCell ref="D84:E84"/>
    <mergeCell ref="F84:G84"/>
    <mergeCell ref="H84:J84"/>
    <mergeCell ref="K84:M84"/>
    <mergeCell ref="N84:O84"/>
    <mergeCell ref="B85:C85"/>
    <mergeCell ref="D85:E85"/>
    <mergeCell ref="F85:G85"/>
    <mergeCell ref="H85:J85"/>
    <mergeCell ref="K85:M85"/>
    <mergeCell ref="N85:O85"/>
    <mergeCell ref="B86:C86"/>
    <mergeCell ref="D86:E86"/>
    <mergeCell ref="F86:G86"/>
    <mergeCell ref="H86:J86"/>
    <mergeCell ref="K86:M86"/>
    <mergeCell ref="N86:O86"/>
    <mergeCell ref="B87:C87"/>
    <mergeCell ref="D87:E87"/>
    <mergeCell ref="F87:G87"/>
    <mergeCell ref="H87:J87"/>
    <mergeCell ref="K87:M87"/>
    <mergeCell ref="N87:O87"/>
    <mergeCell ref="B89:C89"/>
    <mergeCell ref="D89:E89"/>
    <mergeCell ref="F89:G89"/>
    <mergeCell ref="H89:J89"/>
    <mergeCell ref="K89:M89"/>
    <mergeCell ref="N89:O89"/>
    <mergeCell ref="B88:C88"/>
    <mergeCell ref="D88:E88"/>
    <mergeCell ref="F88:G88"/>
    <mergeCell ref="H88:J88"/>
    <mergeCell ref="K88:M88"/>
    <mergeCell ref="N88:O88"/>
    <mergeCell ref="B90:C90"/>
    <mergeCell ref="D90:E90"/>
    <mergeCell ref="F90:G90"/>
    <mergeCell ref="H90:J90"/>
    <mergeCell ref="K90:M90"/>
    <mergeCell ref="N90:O90"/>
    <mergeCell ref="B91:C91"/>
    <mergeCell ref="D91:E91"/>
    <mergeCell ref="F91:G91"/>
    <mergeCell ref="H91:J91"/>
    <mergeCell ref="K91:M91"/>
    <mergeCell ref="N91:O91"/>
    <mergeCell ref="B92:C92"/>
    <mergeCell ref="D92:E92"/>
    <mergeCell ref="F92:G92"/>
    <mergeCell ref="H92:J92"/>
    <mergeCell ref="K92:M92"/>
    <mergeCell ref="N92:O92"/>
    <mergeCell ref="B93:C93"/>
    <mergeCell ref="D93:E93"/>
    <mergeCell ref="F93:G93"/>
    <mergeCell ref="H93:J93"/>
    <mergeCell ref="K93:M93"/>
    <mergeCell ref="N93:O93"/>
    <mergeCell ref="B94:C94"/>
    <mergeCell ref="D94:E94"/>
    <mergeCell ref="F94:G94"/>
    <mergeCell ref="H94:J94"/>
    <mergeCell ref="K94:M94"/>
    <mergeCell ref="N94:O94"/>
    <mergeCell ref="B95:C95"/>
    <mergeCell ref="D95:E95"/>
    <mergeCell ref="F95:G95"/>
    <mergeCell ref="H95:J95"/>
    <mergeCell ref="K95:M95"/>
    <mergeCell ref="N95:O95"/>
    <mergeCell ref="B96:C96"/>
    <mergeCell ref="D96:E96"/>
    <mergeCell ref="F96:G96"/>
    <mergeCell ref="H96:J96"/>
    <mergeCell ref="K96:M96"/>
    <mergeCell ref="N96:O96"/>
    <mergeCell ref="B97:C97"/>
    <mergeCell ref="D97:E97"/>
    <mergeCell ref="F97:G97"/>
    <mergeCell ref="H97:J97"/>
    <mergeCell ref="K97:M97"/>
    <mergeCell ref="N97:O97"/>
    <mergeCell ref="B98:C98"/>
    <mergeCell ref="D98:E98"/>
    <mergeCell ref="F98:G98"/>
    <mergeCell ref="H98:J98"/>
    <mergeCell ref="K98:M98"/>
    <mergeCell ref="N98:O98"/>
    <mergeCell ref="B99:C99"/>
    <mergeCell ref="D99:E99"/>
    <mergeCell ref="F99:G99"/>
    <mergeCell ref="H99:J99"/>
    <mergeCell ref="K99:M99"/>
    <mergeCell ref="N99:O99"/>
    <mergeCell ref="B100:C100"/>
    <mergeCell ref="D100:E100"/>
    <mergeCell ref="F100:G100"/>
    <mergeCell ref="H100:J100"/>
    <mergeCell ref="K100:M100"/>
    <mergeCell ref="N100:O100"/>
    <mergeCell ref="B101:C101"/>
    <mergeCell ref="D101:E101"/>
    <mergeCell ref="F101:G101"/>
    <mergeCell ref="H101:J101"/>
    <mergeCell ref="K101:M101"/>
    <mergeCell ref="N101:O101"/>
    <mergeCell ref="B102:C102"/>
    <mergeCell ref="D102:E102"/>
    <mergeCell ref="F102:G102"/>
    <mergeCell ref="H102:J102"/>
    <mergeCell ref="K102:M102"/>
    <mergeCell ref="N102:O102"/>
    <mergeCell ref="B103:C103"/>
    <mergeCell ref="D103:E103"/>
    <mergeCell ref="F103:G103"/>
    <mergeCell ref="H103:J103"/>
    <mergeCell ref="K103:M103"/>
    <mergeCell ref="N103:O103"/>
    <mergeCell ref="B104:C104"/>
    <mergeCell ref="D104:E104"/>
    <mergeCell ref="F104:G104"/>
    <mergeCell ref="H104:J104"/>
    <mergeCell ref="K104:M104"/>
    <mergeCell ref="N104:O104"/>
    <mergeCell ref="B105:C105"/>
    <mergeCell ref="D105:E105"/>
    <mergeCell ref="F105:G105"/>
    <mergeCell ref="H105:J105"/>
    <mergeCell ref="K105:M105"/>
    <mergeCell ref="N105:O105"/>
    <mergeCell ref="B106:C106"/>
    <mergeCell ref="D106:E106"/>
    <mergeCell ref="F106:G106"/>
    <mergeCell ref="H106:J106"/>
    <mergeCell ref="K106:M106"/>
    <mergeCell ref="N106:O106"/>
    <mergeCell ref="B107:C107"/>
    <mergeCell ref="D107:E107"/>
    <mergeCell ref="F107:G107"/>
    <mergeCell ref="H107:J107"/>
    <mergeCell ref="K107:M107"/>
    <mergeCell ref="N107:O107"/>
    <mergeCell ref="B108:C108"/>
    <mergeCell ref="D108:E108"/>
    <mergeCell ref="F108:G108"/>
    <mergeCell ref="H108:J108"/>
    <mergeCell ref="K108:M108"/>
    <mergeCell ref="N108:O108"/>
    <mergeCell ref="B109:C109"/>
    <mergeCell ref="D109:E109"/>
    <mergeCell ref="F109:G109"/>
    <mergeCell ref="H109:J109"/>
    <mergeCell ref="K109:M109"/>
    <mergeCell ref="N109:O109"/>
    <mergeCell ref="B110:C110"/>
    <mergeCell ref="D110:E110"/>
    <mergeCell ref="F110:G110"/>
    <mergeCell ref="H110:J110"/>
    <mergeCell ref="K110:M110"/>
    <mergeCell ref="N110:O110"/>
    <mergeCell ref="B111:C111"/>
    <mergeCell ref="D111:E111"/>
    <mergeCell ref="F111:G111"/>
    <mergeCell ref="H111:J111"/>
    <mergeCell ref="K111:M111"/>
    <mergeCell ref="N111:O111"/>
    <mergeCell ref="B112:C112"/>
    <mergeCell ref="D112:E112"/>
    <mergeCell ref="F112:G112"/>
    <mergeCell ref="H112:J112"/>
    <mergeCell ref="K112:M112"/>
    <mergeCell ref="N112:O112"/>
    <mergeCell ref="B113:C113"/>
    <mergeCell ref="D113:E113"/>
    <mergeCell ref="F113:G113"/>
    <mergeCell ref="H113:J113"/>
    <mergeCell ref="K113:M113"/>
    <mergeCell ref="N113:O113"/>
    <mergeCell ref="B114:C114"/>
    <mergeCell ref="D114:E114"/>
    <mergeCell ref="F114:G114"/>
    <mergeCell ref="H114:J114"/>
    <mergeCell ref="K114:M114"/>
    <mergeCell ref="N114:O114"/>
    <mergeCell ref="B115:C115"/>
    <mergeCell ref="D115:E115"/>
    <mergeCell ref="F115:G115"/>
    <mergeCell ref="H115:J115"/>
    <mergeCell ref="K115:M115"/>
    <mergeCell ref="N115:O115"/>
    <mergeCell ref="N118:O118"/>
    <mergeCell ref="B119:C119"/>
    <mergeCell ref="D119:E119"/>
    <mergeCell ref="F119:G119"/>
    <mergeCell ref="H119:J119"/>
    <mergeCell ref="K119:M119"/>
    <mergeCell ref="N119:O119"/>
    <mergeCell ref="B116:C116"/>
    <mergeCell ref="D116:E116"/>
    <mergeCell ref="F116:G116"/>
    <mergeCell ref="H116:J116"/>
    <mergeCell ref="K116:M116"/>
    <mergeCell ref="N116:O116"/>
    <mergeCell ref="B117:C117"/>
    <mergeCell ref="D117:E117"/>
    <mergeCell ref="F117:G117"/>
    <mergeCell ref="H117:J117"/>
    <mergeCell ref="K117:M117"/>
    <mergeCell ref="N117:O117"/>
    <mergeCell ref="N122:O122"/>
    <mergeCell ref="B123:C123"/>
    <mergeCell ref="D123:E123"/>
    <mergeCell ref="F123:G123"/>
    <mergeCell ref="H123:J123"/>
    <mergeCell ref="K123:M123"/>
    <mergeCell ref="N123:O123"/>
    <mergeCell ref="B120:C120"/>
    <mergeCell ref="D120:E120"/>
    <mergeCell ref="F120:G120"/>
    <mergeCell ref="H120:J120"/>
    <mergeCell ref="K120:M120"/>
    <mergeCell ref="N120:O120"/>
    <mergeCell ref="B121:C121"/>
    <mergeCell ref="D121:E121"/>
    <mergeCell ref="F121:G121"/>
    <mergeCell ref="H121:J121"/>
    <mergeCell ref="K121:M121"/>
    <mergeCell ref="N121:O121"/>
    <mergeCell ref="N126:O126"/>
    <mergeCell ref="B127:C127"/>
    <mergeCell ref="D127:E127"/>
    <mergeCell ref="F127:G127"/>
    <mergeCell ref="H127:J127"/>
    <mergeCell ref="K127:M127"/>
    <mergeCell ref="N127:O127"/>
    <mergeCell ref="B124:C124"/>
    <mergeCell ref="D124:E124"/>
    <mergeCell ref="F124:G124"/>
    <mergeCell ref="H124:J124"/>
    <mergeCell ref="K124:M124"/>
    <mergeCell ref="N124:O124"/>
    <mergeCell ref="B125:C125"/>
    <mergeCell ref="D125:E125"/>
    <mergeCell ref="F125:G125"/>
    <mergeCell ref="H125:J125"/>
    <mergeCell ref="K125:M125"/>
    <mergeCell ref="N125:O125"/>
    <mergeCell ref="N130:O130"/>
    <mergeCell ref="B128:C128"/>
    <mergeCell ref="D128:E128"/>
    <mergeCell ref="F128:G128"/>
    <mergeCell ref="H128:J128"/>
    <mergeCell ref="K128:M128"/>
    <mergeCell ref="N128:O128"/>
    <mergeCell ref="B129:C129"/>
    <mergeCell ref="D129:E129"/>
    <mergeCell ref="F129:G129"/>
    <mergeCell ref="H129:J129"/>
    <mergeCell ref="K129:M129"/>
    <mergeCell ref="N129:O129"/>
    <mergeCell ref="B5:C5"/>
    <mergeCell ref="D5:E5"/>
    <mergeCell ref="B7:E7"/>
    <mergeCell ref="B6:E6"/>
    <mergeCell ref="B130:C130"/>
    <mergeCell ref="D130:E130"/>
    <mergeCell ref="F130:G130"/>
    <mergeCell ref="H130:J130"/>
    <mergeCell ref="K130:M130"/>
    <mergeCell ref="B126:C126"/>
    <mergeCell ref="D126:E126"/>
    <mergeCell ref="F126:G126"/>
    <mergeCell ref="H126:J126"/>
    <mergeCell ref="K126:M126"/>
    <mergeCell ref="B122:C122"/>
    <mergeCell ref="D122:E122"/>
    <mergeCell ref="F122:G122"/>
    <mergeCell ref="H122:J122"/>
    <mergeCell ref="K122:M122"/>
    <mergeCell ref="B118:C118"/>
    <mergeCell ref="D118:E118"/>
    <mergeCell ref="F118:G118"/>
    <mergeCell ref="H118:J118"/>
    <mergeCell ref="K118:M118"/>
    <mergeCell ref="F12:G12"/>
    <mergeCell ref="H12:J12"/>
    <mergeCell ref="N12:O12"/>
    <mergeCell ref="K11:M11"/>
    <mergeCell ref="K12:M12"/>
    <mergeCell ref="B11:C11"/>
    <mergeCell ref="D11:E11"/>
    <mergeCell ref="F11:G11"/>
    <mergeCell ref="H11:J11"/>
    <mergeCell ref="S25:AB25"/>
    <mergeCell ref="S26:AB26"/>
    <mergeCell ref="S27:AB27"/>
    <mergeCell ref="Q10:AB10"/>
    <mergeCell ref="Q23:AB23"/>
    <mergeCell ref="S24:AB24"/>
    <mergeCell ref="Q29:AB29"/>
    <mergeCell ref="F5:G5"/>
    <mergeCell ref="F6:G6"/>
    <mergeCell ref="F7:G7"/>
    <mergeCell ref="T5:V5"/>
    <mergeCell ref="W5:X5"/>
    <mergeCell ref="H5:J5"/>
    <mergeCell ref="H6:J6"/>
    <mergeCell ref="O5:R5"/>
    <mergeCell ref="O6:R6"/>
    <mergeCell ref="T7:V7"/>
    <mergeCell ref="W7:X7"/>
    <mergeCell ref="A10:O10"/>
    <mergeCell ref="W6:X6"/>
    <mergeCell ref="T6:V6"/>
    <mergeCell ref="N11:O11"/>
    <mergeCell ref="B12:C12"/>
    <mergeCell ref="D12:E12"/>
  </mergeCells>
  <pageMargins left="0.53" right="0.70866141732283472" top="0.31496062992125984" bottom="0.27559055118110237" header="0.31496062992125984" footer="0.31496062992125984"/>
  <pageSetup scale="7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4:C12"/>
  <sheetViews>
    <sheetView showGridLines="0" workbookViewId="0">
      <selection activeCell="F13" sqref="F13"/>
    </sheetView>
  </sheetViews>
  <sheetFormatPr baseColWidth="10" defaultRowHeight="15"/>
  <cols>
    <col min="1" max="1" width="11.42578125" style="202"/>
    <col min="2" max="2" width="14.7109375" style="202" bestFit="1" customWidth="1"/>
    <col min="3" max="3" width="11.28515625" style="202" bestFit="1" customWidth="1"/>
    <col min="4" max="5" width="13.140625" style="202" customWidth="1"/>
    <col min="6" max="16384" width="11.42578125" style="202"/>
  </cols>
  <sheetData>
    <row r="4" spans="2:3">
      <c r="B4" s="203" t="s">
        <v>161</v>
      </c>
      <c r="C4" s="204" t="str">
        <f>+'DATA BASE'!C2</f>
        <v>PEDRO ENRIQUE</v>
      </c>
    </row>
    <row r="5" spans="2:3">
      <c r="B5" s="203" t="s">
        <v>162</v>
      </c>
      <c r="C5" s="204" t="str">
        <f>+'DATA BASE'!D2</f>
        <v>ARRIOJA MARCANO</v>
      </c>
    </row>
    <row r="6" spans="2:3" ht="15.75">
      <c r="B6" s="95" t="s">
        <v>167</v>
      </c>
      <c r="C6" s="206" t="str">
        <f>+'DATA BASE'!A2</f>
        <v>00093-1</v>
      </c>
    </row>
    <row r="7" spans="2:3">
      <c r="B7" s="203" t="s">
        <v>163</v>
      </c>
      <c r="C7" s="204">
        <f>+'DATA BASE'!E2</f>
        <v>13729622</v>
      </c>
    </row>
    <row r="8" spans="2:3">
      <c r="B8" s="203" t="s">
        <v>164</v>
      </c>
      <c r="C8" s="204" t="str">
        <f>+'DATA BASE'!B2</f>
        <v>PE_ARR00</v>
      </c>
    </row>
    <row r="9" spans="2:3">
      <c r="B9" s="203" t="s">
        <v>144</v>
      </c>
      <c r="C9" s="205" t="str">
        <f>+'DATA BASE'!F2</f>
        <v>ENGLISH</v>
      </c>
    </row>
    <row r="10" spans="2:3">
      <c r="B10" s="203" t="s">
        <v>165</v>
      </c>
      <c r="C10" s="204" t="str">
        <f>+'DATA BASE'!H2</f>
        <v>ADVANCED</v>
      </c>
    </row>
    <row r="11" spans="2:3">
      <c r="B11" s="203" t="s">
        <v>145</v>
      </c>
      <c r="C11" s="205">
        <f>+'DATA BASE'!J2</f>
        <v>40310</v>
      </c>
    </row>
    <row r="12" spans="2:3">
      <c r="B12" s="203" t="s">
        <v>146</v>
      </c>
      <c r="C12" s="205">
        <f>+'DATA BASE'!K2</f>
        <v>40565</v>
      </c>
    </row>
  </sheetData>
  <pageMargins left="0.3" right="0.21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5:V28"/>
  <sheetViews>
    <sheetView topLeftCell="A3" workbookViewId="0">
      <selection activeCell="J27" sqref="J27"/>
    </sheetView>
  </sheetViews>
  <sheetFormatPr baseColWidth="10" defaultRowHeight="15"/>
  <cols>
    <col min="3" max="22" width="4.140625" customWidth="1"/>
  </cols>
  <sheetData>
    <row r="15" spans="1:22"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</row>
    <row r="16" spans="1:22">
      <c r="A16" t="s">
        <v>90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">
      <c r="A17" t="s">
        <v>91</v>
      </c>
    </row>
    <row r="18" spans="1:1">
      <c r="A18" t="s">
        <v>92</v>
      </c>
    </row>
    <row r="19" spans="1:1">
      <c r="A19" t="s">
        <v>93</v>
      </c>
    </row>
    <row r="20" spans="1:1">
      <c r="A20" t="s">
        <v>94</v>
      </c>
    </row>
    <row r="21" spans="1:1">
      <c r="A21" t="s">
        <v>95</v>
      </c>
    </row>
    <row r="22" spans="1:1">
      <c r="A22" t="s">
        <v>92</v>
      </c>
    </row>
    <row r="23" spans="1:1">
      <c r="A23" t="s">
        <v>93</v>
      </c>
    </row>
    <row r="24" spans="1:1">
      <c r="A24" t="s">
        <v>96</v>
      </c>
    </row>
    <row r="25" spans="1:1">
      <c r="A25" t="s">
        <v>97</v>
      </c>
    </row>
    <row r="26" spans="1:1">
      <c r="A26" t="s">
        <v>92</v>
      </c>
    </row>
    <row r="27" spans="1:1">
      <c r="A27" t="s">
        <v>93</v>
      </c>
    </row>
    <row r="28" spans="1:1">
      <c r="A28" t="s">
        <v>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12</vt:i4>
      </vt:variant>
    </vt:vector>
  </HeadingPairs>
  <TitlesOfParts>
    <vt:vector size="19" baseType="lpstr">
      <vt:lpstr>DATA BASE</vt:lpstr>
      <vt:lpstr>contract</vt:lpstr>
      <vt:lpstr>factura</vt:lpstr>
      <vt:lpstr>Do not touch</vt:lpstr>
      <vt:lpstr>st record</vt:lpstr>
      <vt:lpstr>CARD</vt:lpstr>
      <vt:lpstr>Hoja1</vt:lpstr>
      <vt:lpstr>code</vt:lpstr>
      <vt:lpstr>condicionespago</vt:lpstr>
      <vt:lpstr>cursos</vt:lpstr>
      <vt:lpstr>formasdepago</vt:lpstr>
      <vt:lpstr>formaspago</vt:lpstr>
      <vt:lpstr>lastname</vt:lpstr>
      <vt:lpstr>locación</vt:lpstr>
      <vt:lpstr>lugarclases</vt:lpstr>
      <vt:lpstr>name</vt:lpstr>
      <vt:lpstr>nombre</vt:lpstr>
      <vt:lpstr>STUDENT</vt:lpstr>
      <vt:lpstr>tipohorario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Escobar</dc:creator>
  <cp:lastModifiedBy>Usuario</cp:lastModifiedBy>
  <cp:lastPrinted>2010-05-11T21:31:01Z</cp:lastPrinted>
  <dcterms:created xsi:type="dcterms:W3CDTF">2009-07-04T20:34:39Z</dcterms:created>
  <dcterms:modified xsi:type="dcterms:W3CDTF">2010-06-01T22:40:11Z</dcterms:modified>
</cp:coreProperties>
</file>