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 1" sheetId="1" r:id="rId4"/>
  </sheets>
  <definedNames/>
  <calcPr/>
  <extLst>
    <ext uri="GoogleSheetsCustomDataVersion2">
      <go:sheetsCustomData xmlns:go="http://customooxmlschemas.google.com/" r:id="rId5" roundtripDataChecksum="hvM4g3KRHEu2JCh4OXshqlgZUjM44e9WzEFW5kEUX9Q="/>
    </ext>
  </extLst>
</workbook>
</file>

<file path=xl/sharedStrings.xml><?xml version="1.0" encoding="utf-8"?>
<sst xmlns="http://schemas.openxmlformats.org/spreadsheetml/2006/main" count="130" uniqueCount="94">
  <si>
    <t>ЛАБОРАТОРНА РОБОТА №2a</t>
  </si>
  <si>
    <t>АРСЕНАЛ СТРАХУВАННЯ</t>
  </si>
  <si>
    <t>ЦИБУЛЬНИК АНТОН ВЛАДИСЛАВОВИЧ</t>
  </si>
  <si>
    <t>КМ-31мн</t>
  </si>
  <si>
    <t>СЕРЕДНЄ ЗНАЧЕННЯ</t>
  </si>
  <si>
    <t>2016-2019</t>
  </si>
  <si>
    <t>2014-2019</t>
  </si>
  <si>
    <t>2011-2021</t>
  </si>
  <si>
    <t>Річні</t>
  </si>
  <si>
    <t>Піврічні</t>
  </si>
  <si>
    <t>Квартальні</t>
  </si>
  <si>
    <t>СТАНДАРТНІ ВІДХИЛЕННЯ</t>
  </si>
  <si>
    <t>РІЧНІ</t>
  </si>
  <si>
    <t>Валові премії</t>
  </si>
  <si>
    <t>тис грн</t>
  </si>
  <si>
    <t>Валові  виплати</t>
  </si>
  <si>
    <t>Рівні виплат</t>
  </si>
  <si>
    <t>%</t>
  </si>
  <si>
    <t>3-КВАРТАЛЬНІ</t>
  </si>
  <si>
    <t>Третій квартал 2011</t>
  </si>
  <si>
    <t>Третій квартал 2012</t>
  </si>
  <si>
    <t>Третій квартал 2013</t>
  </si>
  <si>
    <t>Третій квартал 2014</t>
  </si>
  <si>
    <t>Третій квартал 2015</t>
  </si>
  <si>
    <t>Третій квартал 2016</t>
  </si>
  <si>
    <t>Третій квартал 2017</t>
  </si>
  <si>
    <t>Третій квартал 2018</t>
  </si>
  <si>
    <t>Третій квартал 2019</t>
  </si>
  <si>
    <t>Третій квартал 2020</t>
  </si>
  <si>
    <t>Третій квартал 2021</t>
  </si>
  <si>
    <t>Третій квартал 2022</t>
  </si>
  <si>
    <t>ПІВРІЧНІ</t>
  </si>
  <si>
    <t>Перше півріччя 2011</t>
  </si>
  <si>
    <t>Друге півріччя 2011</t>
  </si>
  <si>
    <t>Перше півріччя 2012</t>
  </si>
  <si>
    <t>Друге півріччя 2012</t>
  </si>
  <si>
    <t>Перше півріччя 2013</t>
  </si>
  <si>
    <t>Друге півріччя 2013</t>
  </si>
  <si>
    <t>Перше півріччя 2014</t>
  </si>
  <si>
    <t>Друге півріччя 2014</t>
  </si>
  <si>
    <t>Перше півріччя 2015</t>
  </si>
  <si>
    <t>Друге півріччя 2015</t>
  </si>
  <si>
    <t>Перше півріччя 2016</t>
  </si>
  <si>
    <t>Друге півріччя 2016</t>
  </si>
  <si>
    <t>Перше півріччя 2017</t>
  </si>
  <si>
    <t>Друге півріччя 2017</t>
  </si>
  <si>
    <t>Перше півріччя 2018</t>
  </si>
  <si>
    <t>Друге півріччя 2018</t>
  </si>
  <si>
    <t>Перше півріччя 2019</t>
  </si>
  <si>
    <t>Друге півріччя 2019</t>
  </si>
  <si>
    <t>Перше півріччя 2020</t>
  </si>
  <si>
    <t>Друге півріччя 2020</t>
  </si>
  <si>
    <t>Перше півріччя 2021</t>
  </si>
  <si>
    <t>Друге півріччя 2021</t>
  </si>
  <si>
    <t>Перше півріччя 2022</t>
  </si>
  <si>
    <t>Друге півріччя 2022</t>
  </si>
  <si>
    <t>Валові виплати</t>
  </si>
  <si>
    <t>КВАРТАЛЬНІ</t>
  </si>
  <si>
    <t>Перший квартал 2011</t>
  </si>
  <si>
    <t>Другий квартал 2011</t>
  </si>
  <si>
    <t>Четвертий квартал 2011</t>
  </si>
  <si>
    <t>Перший квартал 2012</t>
  </si>
  <si>
    <t>Другий квартал 2012</t>
  </si>
  <si>
    <t>Четвертий квартал 2012</t>
  </si>
  <si>
    <t>Перший квартал 2013</t>
  </si>
  <si>
    <t>Другий квартал 2013</t>
  </si>
  <si>
    <t>Четвертий квартал 2013</t>
  </si>
  <si>
    <t>Перший квартал 2014</t>
  </si>
  <si>
    <t>Другий квартал 2014</t>
  </si>
  <si>
    <t>Четвертий квартал 2014</t>
  </si>
  <si>
    <t>Перший квартал 2015</t>
  </si>
  <si>
    <t>Другий квартал 2015</t>
  </si>
  <si>
    <t>Четвертий квартал 2015</t>
  </si>
  <si>
    <t>Перший квартал 2016</t>
  </si>
  <si>
    <t>Другий квартал 2016</t>
  </si>
  <si>
    <t>Четвертий квартал 2016</t>
  </si>
  <si>
    <t>Перший квартал 2017</t>
  </si>
  <si>
    <t>Другий квартал 2017</t>
  </si>
  <si>
    <t>Четвертий квартал 2017</t>
  </si>
  <si>
    <t>Перший квартал 2018</t>
  </si>
  <si>
    <t>Другий квартал 2018</t>
  </si>
  <si>
    <t>Четвертий квартал 2018</t>
  </si>
  <si>
    <t>Перший квартал 2019</t>
  </si>
  <si>
    <t>Другий квартал 2019</t>
  </si>
  <si>
    <t>Четвертий квартал 2019</t>
  </si>
  <si>
    <t>Перший квартал 2020</t>
  </si>
  <si>
    <t>Другий квартал 2020</t>
  </si>
  <si>
    <t>Четвертий квартал 2020</t>
  </si>
  <si>
    <t>Перший квартал 2021</t>
  </si>
  <si>
    <t>Другий квартал 2021</t>
  </si>
  <si>
    <t>Четвертий квартал 2021</t>
  </si>
  <si>
    <t>Перший квартал 2022</t>
  </si>
  <si>
    <t>Другий квартал 2022</t>
  </si>
  <si>
    <t>Четвертий квартал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</si>
</sst>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sz val="14.0"/>
      <color theme="1"/>
      <name val="Calibri"/>
    </font>
    <font>
      <b/>
      <sz val="14.0"/>
      <color theme="1"/>
      <name val="Calibri"/>
    </font>
    <font/>
    <font>
      <sz val="10.0"/>
      <color theme="1"/>
      <name val="Calibri"/>
    </font>
    <font>
      <b/>
      <sz val="13.0"/>
      <color theme="1"/>
      <name val="Calibri"/>
    </font>
    <font>
      <b/>
      <sz val="10.0"/>
      <color theme="1"/>
      <name val="Calibri"/>
    </font>
    <font>
      <b/>
      <sz val="9.0"/>
      <color theme="1"/>
      <name val="Calibri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  <fill>
      <patternFill patternType="solid">
        <fgColor rgb="FFFF6699"/>
        <bgColor rgb="FFFF66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4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readingOrder="0" shrinkToFit="0" vertical="center" wrapText="1"/>
    </xf>
    <xf borderId="5" fillId="0" fontId="3" numFmtId="0" xfId="0" applyBorder="1" applyFont="1"/>
    <xf borderId="6" fillId="0" fontId="3" numFmtId="0" xfId="0" applyBorder="1" applyFont="1"/>
    <xf borderId="4" fillId="2" fontId="2" numFmtId="0" xfId="0" applyAlignment="1" applyBorder="1" applyFont="1">
      <alignment horizontal="center" readingOrder="0"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2" fontId="2" numFmtId="0" xfId="0" applyAlignment="1" applyBorder="1" applyFont="1">
      <alignment horizontal="center" shrinkToFit="0" vertical="center" wrapText="1"/>
    </xf>
    <xf borderId="11" fillId="2" fontId="2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4" fillId="2" fontId="2" numFmtId="0" xfId="0" applyAlignment="1" applyBorder="1" applyFont="1">
      <alignment horizontal="center" shrinkToFit="0" vertical="center" wrapText="1"/>
    </xf>
    <xf borderId="15" fillId="2" fontId="1" numFmtId="164" xfId="0" applyAlignment="1" applyBorder="1" applyFont="1" applyNumberFormat="1">
      <alignment horizontal="center" shrinkToFit="0" vertical="center" wrapText="1"/>
    </xf>
    <xf borderId="16" fillId="2" fontId="1" numFmtId="164" xfId="0" applyAlignment="1" applyBorder="1" applyFont="1" applyNumberFormat="1">
      <alignment horizontal="center" shrinkToFit="0" vertical="center" wrapText="1"/>
    </xf>
    <xf borderId="17" fillId="2" fontId="1" numFmtId="164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9" fillId="2" fontId="1" numFmtId="164" xfId="0" applyAlignment="1" applyBorder="1" applyFont="1" applyNumberFormat="1">
      <alignment horizontal="center" shrinkToFit="0" vertical="center" wrapText="1"/>
    </xf>
    <xf borderId="20" fillId="2" fontId="1" numFmtId="164" xfId="0" applyAlignment="1" applyBorder="1" applyFont="1" applyNumberFormat="1">
      <alignment horizontal="center" shrinkToFit="0" vertical="center" wrapText="1"/>
    </xf>
    <xf borderId="21" fillId="2" fontId="1" numFmtId="164" xfId="0" applyAlignment="1" applyBorder="1" applyFont="1" applyNumberFormat="1">
      <alignment horizontal="center" shrinkToFit="0" vertical="center" wrapText="1"/>
    </xf>
    <xf borderId="22" fillId="2" fontId="2" numFmtId="0" xfId="0" applyAlignment="1" applyBorder="1" applyFont="1">
      <alignment horizontal="center" shrinkToFit="0" vertical="center" wrapText="1"/>
    </xf>
    <xf borderId="23" fillId="2" fontId="1" numFmtId="164" xfId="0" applyAlignment="1" applyBorder="1" applyFont="1" applyNumberFormat="1">
      <alignment horizontal="center" shrinkToFit="0" vertical="center" wrapText="1"/>
    </xf>
    <xf borderId="24" fillId="2" fontId="1" numFmtId="164" xfId="0" applyAlignment="1" applyBorder="1" applyFont="1" applyNumberFormat="1">
      <alignment horizontal="center" shrinkToFit="0" vertical="center" wrapText="1"/>
    </xf>
    <xf borderId="25" fillId="2" fontId="1" numFmtId="164" xfId="0" applyAlignment="1" applyBorder="1" applyFont="1" applyNumberFormat="1">
      <alignment horizontal="center" shrinkToFit="0" vertical="center" wrapText="1"/>
    </xf>
    <xf borderId="15" fillId="2" fontId="1" numFmtId="2" xfId="0" applyAlignment="1" applyBorder="1" applyFont="1" applyNumberFormat="1">
      <alignment horizontal="center" shrinkToFit="0" vertical="center" wrapText="1"/>
    </xf>
    <xf borderId="16" fillId="2" fontId="1" numFmtId="2" xfId="0" applyAlignment="1" applyBorder="1" applyFont="1" applyNumberFormat="1">
      <alignment horizontal="center" shrinkToFit="0" vertical="center" wrapText="1"/>
    </xf>
    <xf borderId="17" fillId="2" fontId="1" numFmtId="2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9" fillId="2" fontId="1" numFmtId="2" xfId="0" applyAlignment="1" applyBorder="1" applyFont="1" applyNumberFormat="1">
      <alignment horizontal="center" shrinkToFit="0" vertical="center" wrapText="1"/>
    </xf>
    <xf borderId="20" fillId="2" fontId="1" numFmtId="2" xfId="0" applyAlignment="1" applyBorder="1" applyFont="1" applyNumberFormat="1">
      <alignment horizontal="center" shrinkToFit="0" vertical="center" wrapText="1"/>
    </xf>
    <xf borderId="21" fillId="2" fontId="1" numFmtId="2" xfId="0" applyAlignment="1" applyBorder="1" applyFont="1" applyNumberFormat="1">
      <alignment horizontal="center" shrinkToFit="0" vertical="center" wrapText="1"/>
    </xf>
    <xf borderId="23" fillId="2" fontId="1" numFmtId="2" xfId="0" applyAlignment="1" applyBorder="1" applyFont="1" applyNumberFormat="1">
      <alignment horizontal="center" shrinkToFit="0" vertical="center" wrapText="1"/>
    </xf>
    <xf borderId="24" fillId="2" fontId="1" numFmtId="2" xfId="0" applyAlignment="1" applyBorder="1" applyFont="1" applyNumberFormat="1">
      <alignment horizontal="center" shrinkToFit="0" vertical="center" wrapText="1"/>
    </xf>
    <xf borderId="25" fillId="2" fontId="1" numFmtId="2" xfId="0" applyAlignment="1" applyBorder="1" applyFont="1" applyNumberFormat="1">
      <alignment horizontal="center" shrinkToFit="0" vertical="center" wrapText="1"/>
    </xf>
    <xf borderId="10" fillId="3" fontId="2" numFmtId="0" xfId="0" applyAlignment="1" applyBorder="1" applyFill="1" applyFont="1">
      <alignment horizontal="center" shrinkToFit="0" vertical="center" wrapText="1"/>
    </xf>
    <xf borderId="26" fillId="3" fontId="2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11" fillId="0" fontId="3" numFmtId="0" xfId="0" applyBorder="1" applyFont="1"/>
    <xf borderId="28" fillId="3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ill="1" applyFont="1">
      <alignment horizontal="center" shrinkToFit="0" vertical="center" wrapText="1"/>
    </xf>
    <xf borderId="28" fillId="3" fontId="2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0" fillId="0" fontId="1" numFmtId="2" xfId="0" applyAlignment="1" applyFont="1" applyNumberForma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30" fillId="3" fontId="1" numFmtId="2" xfId="0" applyAlignment="1" applyBorder="1" applyFont="1" applyNumberFormat="1">
      <alignment horizontal="center" shrinkToFit="0" vertical="center" wrapText="1"/>
    </xf>
    <xf borderId="31" fillId="0" fontId="3" numFmtId="0" xfId="0" applyBorder="1" applyFont="1"/>
    <xf borderId="15" fillId="0" fontId="3" numFmtId="0" xfId="0" applyBorder="1" applyFont="1"/>
    <xf borderId="32" fillId="3" fontId="1" numFmtId="2" xfId="0" applyAlignment="1" applyBorder="1" applyFont="1" applyNumberFormat="1">
      <alignment horizontal="center" shrinkToFit="0" vertical="center" wrapText="1"/>
    </xf>
    <xf borderId="32" fillId="3" fontId="1" numFmtId="1" xfId="0" applyAlignment="1" applyBorder="1" applyFont="1" applyNumberFormat="1">
      <alignment horizontal="center" shrinkToFit="0" vertical="center" wrapText="1"/>
    </xf>
    <xf borderId="16" fillId="4" fontId="1" numFmtId="1" xfId="0" applyAlignment="1" applyBorder="1" applyFont="1" applyNumberFormat="1">
      <alignment horizontal="center" readingOrder="0" shrinkToFit="0" vertical="center" wrapText="1"/>
    </xf>
    <xf borderId="32" fillId="3" fontId="1" numFmtId="1" xfId="0" applyAlignment="1" applyBorder="1" applyFont="1" applyNumberFormat="1">
      <alignment horizontal="center" readingOrder="0" shrinkToFit="0" vertical="center" wrapText="1"/>
    </xf>
    <xf borderId="33" fillId="0" fontId="3" numFmtId="0" xfId="0" applyBorder="1" applyFont="1"/>
    <xf borderId="0" fillId="0" fontId="1" numFmtId="0" xfId="0" applyAlignment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4" fillId="3" fontId="1" numFmtId="2" xfId="0" applyAlignment="1" applyBorder="1" applyFont="1" applyNumberFormat="1">
      <alignment horizontal="center" shrinkToFit="0" vertical="center" wrapText="1"/>
    </xf>
    <xf borderId="19" fillId="0" fontId="3" numFmtId="0" xfId="0" applyBorder="1" applyFont="1"/>
    <xf borderId="34" fillId="3" fontId="1" numFmtId="2" xfId="0" applyAlignment="1" applyBorder="1" applyFont="1" applyNumberFormat="1">
      <alignment horizontal="center" shrinkToFit="0" vertical="center" wrapText="1"/>
    </xf>
    <xf borderId="34" fillId="3" fontId="1" numFmtId="1" xfId="0" applyAlignment="1" applyBorder="1" applyFont="1" applyNumberFormat="1">
      <alignment horizontal="center" shrinkToFit="0" vertical="center" wrapText="1"/>
    </xf>
    <xf borderId="20" fillId="4" fontId="1" numFmtId="1" xfId="0" applyAlignment="1" applyBorder="1" applyFont="1" applyNumberFormat="1">
      <alignment horizontal="center" readingOrder="0" shrinkToFit="0" vertical="center" wrapText="1"/>
    </xf>
    <xf borderId="34" fillId="3" fontId="1" numFmtId="1" xfId="0" applyAlignment="1" applyBorder="1" applyFont="1" applyNumberFormat="1">
      <alignment horizontal="center" readingOrder="0" shrinkToFit="0" vertical="center" wrapText="1"/>
    </xf>
    <xf borderId="22" fillId="3" fontId="2" numFmtId="0" xfId="0" applyAlignment="1" applyBorder="1" applyFont="1">
      <alignment horizontal="center" shrinkToFit="0" vertical="center" wrapText="1"/>
    </xf>
    <xf borderId="7" fillId="3" fontId="1" numFmtId="2" xfId="0" applyAlignment="1" applyBorder="1" applyFont="1" applyNumberFormat="1">
      <alignment horizontal="center" shrinkToFit="0" vertical="center" wrapText="1"/>
    </xf>
    <xf borderId="23" fillId="0" fontId="3" numFmtId="0" xfId="0" applyBorder="1" applyFont="1"/>
    <xf borderId="35" fillId="3" fontId="1" numFmtId="2" xfId="0" applyAlignment="1" applyBorder="1" applyFont="1" applyNumberFormat="1">
      <alignment horizontal="center" shrinkToFit="0" vertical="center" wrapText="1"/>
    </xf>
    <xf borderId="35" fillId="3" fontId="1" numFmtId="164" xfId="0" applyAlignment="1" applyBorder="1" applyFont="1" applyNumberFormat="1">
      <alignment horizontal="center" shrinkToFit="0" vertical="center" wrapText="1"/>
    </xf>
    <xf borderId="24" fillId="4" fontId="1" numFmtId="2" xfId="0" applyAlignment="1" applyBorder="1" applyFont="1" applyNumberFormat="1">
      <alignment horizontal="center" shrinkToFit="0" vertical="center" wrapText="1"/>
    </xf>
    <xf borderId="10" fillId="5" fontId="2" numFmtId="0" xfId="0" applyAlignment="1" applyBorder="1" applyFill="1" applyFont="1">
      <alignment horizontal="center" shrinkToFit="0" vertical="center" wrapText="1"/>
    </xf>
    <xf borderId="26" fillId="5" fontId="2" numFmtId="0" xfId="0" applyAlignment="1" applyBorder="1" applyFont="1">
      <alignment horizontal="center" shrinkToFit="0" vertical="center" wrapText="1"/>
    </xf>
    <xf borderId="28" fillId="5" fontId="2" numFmtId="0" xfId="0" applyAlignment="1" applyBorder="1" applyFont="1">
      <alignment horizontal="center" shrinkToFit="0" vertical="center" wrapText="1"/>
    </xf>
    <xf borderId="36" fillId="4" fontId="2" numFmtId="0" xfId="0" applyAlignment="1" applyBorder="1" applyFont="1">
      <alignment horizontal="center" shrinkToFit="0" vertical="center" wrapText="1"/>
    </xf>
    <xf borderId="28" fillId="5" fontId="2" numFmtId="0" xfId="0" applyAlignment="1" applyBorder="1" applyFont="1">
      <alignment horizontal="center" readingOrder="0" shrinkToFit="0" vertical="center" wrapText="1"/>
    </xf>
    <xf borderId="14" fillId="5" fontId="2" numFmtId="0" xfId="0" applyAlignment="1" applyBorder="1" applyFont="1">
      <alignment horizontal="center" shrinkToFit="0" vertical="center" wrapText="1"/>
    </xf>
    <xf borderId="1" fillId="5" fontId="1" numFmtId="1" xfId="0" applyAlignment="1" applyBorder="1" applyFont="1" applyNumberFormat="1">
      <alignment horizontal="center" shrinkToFit="0" vertical="center" wrapText="1"/>
    </xf>
    <xf borderId="37" fillId="0" fontId="3" numFmtId="0" xfId="0" applyBorder="1" applyFont="1"/>
    <xf borderId="38" fillId="5" fontId="1" numFmtId="1" xfId="0" applyAlignment="1" applyBorder="1" applyFont="1" applyNumberFormat="1">
      <alignment horizontal="center" shrinkToFit="0" vertical="center" wrapText="1"/>
    </xf>
    <xf borderId="5" fillId="4" fontId="1" numFmtId="2" xfId="0" applyAlignment="1" applyBorder="1" applyFont="1" applyNumberFormat="1">
      <alignment horizontal="center" shrinkToFit="0" vertical="center" wrapText="1"/>
    </xf>
    <xf borderId="1" fillId="5" fontId="1" numFmtId="1" xfId="0" applyAlignment="1" applyBorder="1" applyFont="1" applyNumberFormat="1">
      <alignment horizontal="center" readingOrder="0" shrinkToFit="0" vertical="center" wrapText="1"/>
    </xf>
    <xf borderId="38" fillId="5" fontId="1" numFmtId="1" xfId="0" applyAlignment="1" applyBorder="1" applyFont="1" applyNumberFormat="1">
      <alignment horizontal="center" readingOrder="0" shrinkToFit="0" vertical="center" wrapText="1"/>
    </xf>
    <xf borderId="18" fillId="5" fontId="2" numFmtId="0" xfId="0" applyAlignment="1" applyBorder="1" applyFont="1">
      <alignment horizontal="center" shrinkToFit="0" vertical="center" wrapText="1"/>
    </xf>
    <xf borderId="4" fillId="5" fontId="1" numFmtId="1" xfId="0" applyAlignment="1" applyBorder="1" applyFont="1" applyNumberFormat="1">
      <alignment horizontal="center" shrinkToFit="0" vertical="center" wrapText="1"/>
    </xf>
    <xf borderId="34" fillId="5" fontId="1" numFmtId="1" xfId="0" applyAlignment="1" applyBorder="1" applyFont="1" applyNumberFormat="1">
      <alignment horizontal="center" shrinkToFit="0" vertical="center" wrapText="1"/>
    </xf>
    <xf borderId="4" fillId="5" fontId="1" numFmtId="1" xfId="0" applyAlignment="1" applyBorder="1" applyFont="1" applyNumberFormat="1">
      <alignment horizontal="center" readingOrder="0" shrinkToFit="0" vertical="center" wrapText="1"/>
    </xf>
    <xf borderId="34" fillId="5" fontId="1" numFmtId="1" xfId="0" applyAlignment="1" applyBorder="1" applyFont="1" applyNumberFormat="1">
      <alignment horizontal="center" readingOrder="0" shrinkToFit="0" vertical="center" wrapText="1"/>
    </xf>
    <xf borderId="22" fillId="5" fontId="2" numFmtId="0" xfId="0" applyAlignment="1" applyBorder="1" applyFont="1">
      <alignment horizontal="center" shrinkToFit="0" vertical="center" wrapText="1"/>
    </xf>
    <xf borderId="7" fillId="5" fontId="1" numFmtId="2" xfId="0" applyAlignment="1" applyBorder="1" applyFont="1" applyNumberFormat="1">
      <alignment horizontal="center" shrinkToFit="0" vertical="center" wrapText="1"/>
    </xf>
    <xf borderId="35" fillId="5" fontId="1" numFmtId="2" xfId="0" applyAlignment="1" applyBorder="1" applyFont="1" applyNumberFormat="1">
      <alignment horizontal="center" shrinkToFit="0" vertical="center" wrapText="1"/>
    </xf>
    <xf borderId="35" fillId="5" fontId="1" numFmtId="164" xfId="0" applyAlignment="1" applyBorder="1" applyFont="1" applyNumberFormat="1">
      <alignment horizontal="center" shrinkToFit="0" vertical="center" wrapText="1"/>
    </xf>
    <xf borderId="39" fillId="4" fontId="1" numFmtId="2" xfId="0" applyAlignment="1" applyBorder="1" applyFont="1" applyNumberFormat="1">
      <alignment horizontal="center" shrinkToFit="0" vertical="center" wrapText="1"/>
    </xf>
    <xf borderId="10" fillId="6" fontId="2" numFmtId="0" xfId="0" applyAlignment="1" applyBorder="1" applyFill="1" applyFont="1">
      <alignment horizontal="center" shrinkToFit="0" vertical="center" wrapText="1"/>
    </xf>
    <xf borderId="27" fillId="6" fontId="5" numFmtId="0" xfId="0" applyAlignment="1" applyBorder="1" applyFont="1">
      <alignment horizontal="center" shrinkToFit="0" vertical="center" wrapText="1"/>
    </xf>
    <xf borderId="28" fillId="6" fontId="5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26" fillId="6" fontId="5" numFmtId="0" xfId="0" applyAlignment="1" applyBorder="1" applyFont="1">
      <alignment horizontal="center" shrinkToFit="0" vertical="center" wrapText="1"/>
    </xf>
    <xf borderId="28" fillId="6" fontId="5" numFmtId="0" xfId="0" applyAlignment="1" applyBorder="1" applyFont="1">
      <alignment horizontal="center" readingOrder="0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1" fillId="6" fontId="1" numFmtId="2" xfId="0" applyAlignment="1" applyBorder="1" applyFont="1" applyNumberFormat="1">
      <alignment horizontal="center" shrinkToFit="0" vertical="center" wrapText="1"/>
    </xf>
    <xf borderId="38" fillId="6" fontId="1" numFmtId="2" xfId="0" applyAlignment="1" applyBorder="1" applyFont="1" applyNumberFormat="1">
      <alignment horizontal="center" shrinkToFit="0" vertical="center" wrapText="1"/>
    </xf>
    <xf borderId="38" fillId="6" fontId="1" numFmtId="1" xfId="0" applyAlignment="1" applyBorder="1" applyFont="1" applyNumberFormat="1">
      <alignment horizontal="center" shrinkToFit="0" vertical="center" wrapText="1"/>
    </xf>
    <xf borderId="5" fillId="4" fontId="1" numFmtId="1" xfId="0" applyAlignment="1" applyBorder="1" applyFont="1" applyNumberFormat="1">
      <alignment horizontal="center" shrinkToFit="0" vertical="center" wrapText="1"/>
    </xf>
    <xf borderId="30" fillId="6" fontId="1" numFmtId="1" xfId="0" applyAlignment="1" applyBorder="1" applyFont="1" applyNumberFormat="1">
      <alignment horizontal="center" shrinkToFit="0" vertical="center" wrapText="1"/>
    </xf>
    <xf borderId="32" fillId="6" fontId="1" numFmtId="1" xfId="0" applyAlignment="1" applyBorder="1" applyFont="1" applyNumberFormat="1">
      <alignment horizontal="center" readingOrder="0" shrinkToFit="0" vertical="center" wrapText="1"/>
    </xf>
    <xf borderId="18" fillId="6" fontId="2" numFmtId="0" xfId="0" applyAlignment="1" applyBorder="1" applyFont="1">
      <alignment horizontal="center" shrinkToFit="0" vertical="center" wrapText="1"/>
    </xf>
    <xf borderId="4" fillId="6" fontId="1" numFmtId="2" xfId="0" applyAlignment="1" applyBorder="1" applyFont="1" applyNumberFormat="1">
      <alignment horizontal="center" shrinkToFit="0" vertical="center" wrapText="1"/>
    </xf>
    <xf borderId="34" fillId="6" fontId="1" numFmtId="2" xfId="0" applyAlignment="1" applyBorder="1" applyFont="1" applyNumberFormat="1">
      <alignment horizontal="center" shrinkToFit="0" vertical="center" wrapText="1"/>
    </xf>
    <xf borderId="34" fillId="6" fontId="1" numFmtId="1" xfId="0" applyAlignment="1" applyBorder="1" applyFont="1" applyNumberFormat="1">
      <alignment horizontal="center" shrinkToFit="0" vertical="center" wrapText="1"/>
    </xf>
    <xf borderId="4" fillId="6" fontId="1" numFmtId="1" xfId="0" applyAlignment="1" applyBorder="1" applyFont="1" applyNumberFormat="1">
      <alignment horizontal="center" shrinkToFit="0" vertical="center" wrapText="1"/>
    </xf>
    <xf borderId="34" fillId="6" fontId="1" numFmtId="1" xfId="0" applyAlignment="1" applyBorder="1" applyFont="1" applyNumberFormat="1">
      <alignment horizontal="center" readingOrder="0" shrinkToFit="0" vertical="center" wrapText="1"/>
    </xf>
    <xf borderId="22" fillId="6" fontId="2" numFmtId="0" xfId="0" applyAlignment="1" applyBorder="1" applyFont="1">
      <alignment horizontal="center" shrinkToFit="0" vertical="center" wrapText="1"/>
    </xf>
    <xf borderId="7" fillId="6" fontId="1" numFmtId="2" xfId="0" applyAlignment="1" applyBorder="1" applyFont="1" applyNumberFormat="1">
      <alignment horizontal="center" shrinkToFit="0" vertical="center" wrapText="1"/>
    </xf>
    <xf borderId="35" fillId="6" fontId="1" numFmtId="2" xfId="0" applyAlignment="1" applyBorder="1" applyFont="1" applyNumberFormat="1">
      <alignment horizontal="center" shrinkToFit="0" vertical="center" wrapText="1"/>
    </xf>
    <xf borderId="8" fillId="4" fontId="1" numFmtId="2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7" fontId="2" numFmtId="0" xfId="0" applyAlignment="1" applyBorder="1" applyFill="1" applyFont="1">
      <alignment horizontal="center" shrinkToFit="0" vertical="center" wrapText="1"/>
    </xf>
    <xf borderId="11" fillId="7" fontId="7" numFmtId="0" xfId="0" applyAlignment="1" applyBorder="1" applyFont="1">
      <alignment horizontal="center" shrinkToFit="0" vertical="center" wrapText="1"/>
    </xf>
    <xf borderId="12" fillId="7" fontId="7" numFmtId="0" xfId="0" applyAlignment="1" applyBorder="1" applyFont="1">
      <alignment horizontal="center" shrinkToFit="0" vertical="center" wrapText="1"/>
    </xf>
    <xf borderId="13" fillId="7" fontId="7" numFmtId="0" xfId="0" applyAlignment="1" applyBorder="1" applyFont="1">
      <alignment horizontal="center" shrinkToFit="0" vertical="center" wrapText="1"/>
    </xf>
    <xf borderId="2" fillId="4" fontId="7" numFmtId="0" xfId="0" applyAlignment="1" applyBorder="1" applyFont="1">
      <alignment horizontal="center" shrinkToFit="0" vertical="center" wrapText="1"/>
    </xf>
    <xf borderId="40" fillId="7" fontId="7" numFmtId="0" xfId="0" applyAlignment="1" applyBorder="1" applyFont="1">
      <alignment horizontal="center" shrinkToFit="0" vertical="center" wrapText="1"/>
    </xf>
    <xf borderId="41" fillId="7" fontId="7" numFmtId="0" xfId="0" applyAlignment="1" applyBorder="1" applyFont="1">
      <alignment horizontal="center"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41" fillId="7" fontId="7" numFmtId="0" xfId="0" applyAlignment="1" applyBorder="1" applyFont="1">
      <alignment horizontal="center" readingOrder="0" shrinkToFit="0" vertical="center" wrapText="1"/>
    </xf>
    <xf borderId="13" fillId="7" fontId="7" numFmtId="0" xfId="0" applyAlignment="1" applyBorder="1" applyFont="1">
      <alignment horizontal="center" readingOrder="0" shrinkToFit="0" vertical="center" wrapText="1"/>
    </xf>
    <xf borderId="14" fillId="7" fontId="2" numFmtId="0" xfId="0" applyAlignment="1" applyBorder="1" applyFont="1">
      <alignment horizontal="center" shrinkToFit="0" vertical="center" wrapText="1"/>
    </xf>
    <xf borderId="42" fillId="7" fontId="8" numFmtId="0" xfId="0" applyAlignment="1" applyBorder="1" applyFont="1">
      <alignment horizontal="center" shrinkToFit="0" vertical="center" wrapText="1"/>
    </xf>
    <xf borderId="43" fillId="7" fontId="8" numFmtId="0" xfId="0" applyAlignment="1" applyBorder="1" applyFont="1">
      <alignment horizontal="center" shrinkToFit="0" vertical="center" wrapText="1"/>
    </xf>
    <xf borderId="43" fillId="7" fontId="8" numFmtId="1" xfId="0" applyAlignment="1" applyBorder="1" applyFont="1" applyNumberFormat="1">
      <alignment horizontal="center" shrinkToFit="0" vertical="center" wrapText="1"/>
    </xf>
    <xf borderId="44" fillId="7" fontId="8" numFmtId="1" xfId="0" applyAlignment="1" applyBorder="1" applyFont="1" applyNumberForma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38" fillId="7" fontId="8" numFmtId="0" xfId="0" applyAlignment="1" applyBorder="1" applyFont="1">
      <alignment horizontal="center" readingOrder="0" shrinkToFit="0" vertical="center" wrapText="1"/>
    </xf>
    <xf borderId="37" fillId="7" fontId="8" numFmtId="1" xfId="0" applyAlignment="1" applyBorder="1" applyFont="1" applyNumberFormat="1">
      <alignment horizontal="center" shrinkToFit="0" vertical="center" wrapText="1"/>
    </xf>
    <xf borderId="18" fillId="7" fontId="2" numFmtId="0" xfId="0" applyAlignment="1" applyBorder="1" applyFont="1">
      <alignment horizontal="center" shrinkToFit="0" vertical="center" wrapText="1"/>
    </xf>
    <xf borderId="45" fillId="7" fontId="8" numFmtId="0" xfId="0" applyAlignment="1" applyBorder="1" applyFont="1">
      <alignment horizontal="center" shrinkToFit="0" vertical="center" wrapText="1"/>
    </xf>
    <xf borderId="20" fillId="7" fontId="8" numFmtId="0" xfId="0" applyAlignment="1" applyBorder="1" applyFont="1">
      <alignment horizontal="center" shrinkToFit="0" vertical="center" wrapText="1"/>
    </xf>
    <xf borderId="20" fillId="7" fontId="8" numFmtId="1" xfId="0" applyAlignment="1" applyBorder="1" applyFont="1" applyNumberFormat="1">
      <alignment horizontal="center" shrinkToFit="0" vertical="center" wrapText="1"/>
    </xf>
    <xf borderId="21" fillId="7" fontId="8" numFmtId="1" xfId="0" applyAlignment="1" applyBorder="1" applyFont="1" applyNumberFormat="1">
      <alignment horizontal="center" shrinkToFit="0" vertical="center" wrapText="1"/>
    </xf>
    <xf borderId="34" fillId="7" fontId="8" numFmtId="0" xfId="0" applyAlignment="1" applyBorder="1" applyFont="1">
      <alignment horizontal="center" readingOrder="0" shrinkToFit="0" vertical="center" wrapText="1"/>
    </xf>
    <xf borderId="19" fillId="7" fontId="8" numFmtId="1" xfId="0" applyAlignment="1" applyBorder="1" applyFont="1" applyNumberFormat="1">
      <alignment horizontal="center" shrinkToFit="0" vertical="center" wrapText="1"/>
    </xf>
    <xf borderId="22" fillId="7" fontId="2" numFmtId="0" xfId="0" applyAlignment="1" applyBorder="1" applyFont="1">
      <alignment horizontal="center" shrinkToFit="0" vertical="center" wrapText="1"/>
    </xf>
    <xf borderId="46" fillId="7" fontId="8" numFmtId="0" xfId="0" applyAlignment="1" applyBorder="1" applyFont="1">
      <alignment horizontal="center" shrinkToFit="0" vertical="center" wrapText="1"/>
    </xf>
    <xf borderId="24" fillId="7" fontId="8" numFmtId="0" xfId="0" applyAlignment="1" applyBorder="1" applyFont="1">
      <alignment horizontal="center" shrinkToFit="0" vertical="center" wrapText="1"/>
    </xf>
    <xf borderId="25" fillId="7" fontId="8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24" fillId="7" fontId="8" numFmtId="2" xfId="0" applyAlignment="1" applyBorder="1" applyFont="1" applyNumberFormat="1">
      <alignment horizontal="center" shrinkToFit="0" vertical="center" wrapText="1"/>
    </xf>
    <xf borderId="47" fillId="7" fontId="8" numFmtId="2" xfId="0" applyAlignment="1" applyBorder="1" applyFont="1" applyNumberFormat="1">
      <alignment horizontal="center" shrinkToFit="0" vertical="center" wrapText="1"/>
    </xf>
    <xf borderId="25" fillId="7" fontId="8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Щоквартальні валові премії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'Аркуш 1'!$W$43</c:f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cat>
            <c:strRef>
              <c:f>'Аркуш 1'!$X$42:$BD$42</c:f>
            </c:strRef>
          </c:cat>
          <c:val>
            <c:numRef>
              <c:f>'Аркуш 1'!$X$43:$BD$43</c:f>
              <c:numCache/>
            </c:numRef>
          </c:val>
        </c:ser>
        <c:axId val="380356037"/>
        <c:axId val="1308390605"/>
      </c:barChart>
      <c:catAx>
        <c:axId val="380356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Позначка часового діапазону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390605"/>
      </c:catAx>
      <c:valAx>
        <c:axId val="1308390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Валова премія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356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Щоквартальні рівні виплат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'Аркуш 1'!$G$45</c:f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Pt>
            <c:idx val="8"/>
          </c:dPt>
          <c:dPt>
            <c:idx val="38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</c:dPt>
          <c:dPt>
            <c:idx val="40"/>
          </c:dPt>
          <c:cat>
            <c:strRef>
              <c:f>'Аркуш 1'!$H$42:$BD$42</c:f>
            </c:strRef>
          </c:cat>
          <c:val>
            <c:numRef>
              <c:f>'Аркуш 1'!$H$45:$BD$45</c:f>
              <c:numCache/>
            </c:numRef>
          </c:val>
        </c:ser>
        <c:axId val="1803248406"/>
        <c:axId val="91453991"/>
      </c:barChart>
      <c:catAx>
        <c:axId val="1803248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Поначка часового діапазону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53991"/>
      </c:catAx>
      <c:valAx>
        <c:axId val="91453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Рівень виплат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248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Піврічні валові премії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'Аркуш 1'!$V$38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cat>
            <c:strRef>
              <c:f>'Аркуш 1'!$W$37:$BD$37</c:f>
            </c:strRef>
          </c:cat>
          <c:val>
            <c:numRef>
              <c:f>'Аркуш 1'!$W$38:$BD$38</c:f>
              <c:numCache/>
            </c:numRef>
          </c:val>
        </c:ser>
        <c:axId val="1043875178"/>
        <c:axId val="1943654864"/>
      </c:barChart>
      <c:catAx>
        <c:axId val="1043875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Позначка часового діапазону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654864"/>
      </c:catAx>
      <c:valAx>
        <c:axId val="1943654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Валова премія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3875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Піврічні рівні виплат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'Аркуш 1'!$G$40</c:f>
            </c:strRef>
          </c:tx>
          <c:spPr>
            <a:solidFill>
              <a:srgbClr val="92D05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cat>
            <c:strRef>
              <c:f>'Аркуш 1'!$H$37:$BD$37</c:f>
            </c:strRef>
          </c:cat>
          <c:val>
            <c:numRef>
              <c:f>'Аркуш 1'!$H$40:$BD$40</c:f>
              <c:numCache/>
            </c:numRef>
          </c:val>
        </c:ser>
        <c:axId val="769061457"/>
        <c:axId val="1566148139"/>
      </c:barChart>
      <c:catAx>
        <c:axId val="769061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Позначка часового діапазону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148139"/>
      </c:catAx>
      <c:valAx>
        <c:axId val="1566148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Рівень виплат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061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Річні рівні виплат</a:t>
            </a:r>
          </a:p>
        </c:rich>
      </c:tx>
      <c:overlay val="0"/>
    </c:title>
    <c:plotArea>
      <c:layout>
        <c:manualLayout>
          <c:xMode val="edge"/>
          <c:yMode val="edge"/>
          <c:x val="0.18981078618228955"/>
          <c:y val="0.17926357094436043"/>
          <c:w val="0.7450710394085824"/>
          <c:h val="0.7705204585353983"/>
        </c:manualLayout>
      </c:layout>
      <c:barChart>
        <c:barDir val="bar"/>
        <c:grouping val="stacked"/>
        <c:ser>
          <c:idx val="0"/>
          <c:order val="0"/>
          <c:tx>
            <c:v>Рівні виплат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cat>
            <c:strRef>
              <c:f>'Аркуш 1'!$H$27:$AR$27</c:f>
            </c:strRef>
          </c:cat>
          <c:val>
            <c:numRef>
              <c:f>'Аркуш 1'!$H$30:$AR$30</c:f>
              <c:numCache/>
            </c:numRef>
          </c:val>
        </c:ser>
        <c:ser>
          <c:idx val="1"/>
          <c:order val="1"/>
          <c:tx>
            <c:strRef>
              <c:f>'Аркуш 1'!$G$31</c:f>
            </c:strRef>
          </c:tx>
          <c:cat>
            <c:strRef>
              <c:f>'Аркуш 1'!$H$27:$AR$27</c:f>
            </c:strRef>
          </c:cat>
          <c:val>
            <c:numRef>
              <c:f>'Аркуш 1'!$H$31:$AR$31</c:f>
              <c:numCache/>
            </c:numRef>
          </c:val>
        </c:ser>
        <c:overlap val="100"/>
        <c:axId val="1337931349"/>
        <c:axId val="1611751037"/>
      </c:barChart>
      <c:catAx>
        <c:axId val="13379313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1751037"/>
      </c:catAx>
      <c:valAx>
        <c:axId val="16117510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37931349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Річні валові премії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'Аркуш 1'!$P$28</c:f>
            </c:strRef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cat>
            <c:strRef>
              <c:f>'Аркуш 1'!$Q$27:$BD$27</c:f>
            </c:strRef>
          </c:cat>
          <c:val>
            <c:numRef>
              <c:f>'Аркуш 1'!$Q$28:$BD$28</c:f>
              <c:numCache/>
            </c:numRef>
          </c:val>
        </c:ser>
        <c:axId val="1319923446"/>
        <c:axId val="535928267"/>
      </c:barChart>
      <c:catAx>
        <c:axId val="1319923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Позначка часового діапазону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928267"/>
      </c:catAx>
      <c:valAx>
        <c:axId val="53592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Валова премія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923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Річні рівні виплат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'Аркуш 1'!$P$30</c:f>
            </c:strRef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cat>
            <c:strRef>
              <c:f>'Аркуш 1'!$Q$27:$BD$27</c:f>
            </c:strRef>
          </c:cat>
          <c:val>
            <c:numRef>
              <c:f>'Аркуш 1'!$Q$30:$BD$30</c:f>
              <c:numCache/>
            </c:numRef>
          </c:val>
        </c:ser>
        <c:axId val="666892190"/>
        <c:axId val="1822426295"/>
      </c:barChart>
      <c:catAx>
        <c:axId val="666892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Позначка часового діапазону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2426295"/>
      </c:catAx>
      <c:valAx>
        <c:axId val="1822426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Рівень виплат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892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666750</xdr:colOff>
      <xdr:row>0</xdr:row>
      <xdr:rowOff>285750</xdr:rowOff>
    </xdr:from>
    <xdr:ext cx="8010525" cy="3400425"/>
    <xdr:graphicFrame>
      <xdr:nvGraphicFramePr>
        <xdr:cNvPr id="974303207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666750</xdr:colOff>
      <xdr:row>13</xdr:row>
      <xdr:rowOff>276225</xdr:rowOff>
    </xdr:from>
    <xdr:ext cx="8010525" cy="3400425"/>
    <xdr:graphicFrame>
      <xdr:nvGraphicFramePr>
        <xdr:cNvPr id="669279578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571500</xdr:colOff>
      <xdr:row>0</xdr:row>
      <xdr:rowOff>285750</xdr:rowOff>
    </xdr:from>
    <xdr:ext cx="8010525" cy="3400425"/>
    <xdr:graphicFrame>
      <xdr:nvGraphicFramePr>
        <xdr:cNvPr id="32210087" name="Chart 3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571500</xdr:colOff>
      <xdr:row>13</xdr:row>
      <xdr:rowOff>285750</xdr:rowOff>
    </xdr:from>
    <xdr:ext cx="8010525" cy="3400425"/>
    <xdr:graphicFrame>
      <xdr:nvGraphicFramePr>
        <xdr:cNvPr id="691582851" name="Chart 4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29</xdr:col>
      <xdr:colOff>9525</xdr:colOff>
      <xdr:row>46</xdr:row>
      <xdr:rowOff>9525</xdr:rowOff>
    </xdr:from>
    <xdr:ext cx="4714875" cy="3629025"/>
    <xdr:graphicFrame>
      <xdr:nvGraphicFramePr>
        <xdr:cNvPr id="131739229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33</xdr:col>
      <xdr:colOff>581025</xdr:colOff>
      <xdr:row>0</xdr:row>
      <xdr:rowOff>285750</xdr:rowOff>
    </xdr:from>
    <xdr:ext cx="8010525" cy="3400425"/>
    <xdr:graphicFrame>
      <xdr:nvGraphicFramePr>
        <xdr:cNvPr id="126746610" name="Chart 6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33</xdr:col>
      <xdr:colOff>581025</xdr:colOff>
      <xdr:row>13</xdr:row>
      <xdr:rowOff>285750</xdr:rowOff>
    </xdr:from>
    <xdr:ext cx="8010525" cy="3400425"/>
    <xdr:graphicFrame>
      <xdr:nvGraphicFramePr>
        <xdr:cNvPr id="2016356596" name="Chart 7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4" width="16.71"/>
    <col customWidth="1" min="5" max="5" width="15.57"/>
    <col customWidth="1" min="6" max="6" width="10.14"/>
    <col customWidth="1" min="7" max="7" width="18.86"/>
    <col customWidth="1" min="8" max="10" width="10.14"/>
    <col customWidth="1" min="11" max="39" width="8.86"/>
    <col customWidth="1" min="40" max="40" width="2.57"/>
    <col customWidth="1" min="41" max="56" width="8.86"/>
    <col customWidth="1" min="57" max="57" width="12.43"/>
    <col customWidth="1" min="58" max="61" width="8.86"/>
  </cols>
  <sheetData>
    <row r="1" ht="23.25" customHeight="1">
      <c r="A1" s="1"/>
      <c r="B1" s="2"/>
      <c r="C1" s="2"/>
      <c r="D1" s="2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ht="23.25" customHeight="1">
      <c r="A2" s="1"/>
      <c r="B2" s="3" t="s">
        <v>0</v>
      </c>
      <c r="C2" s="4"/>
      <c r="D2" s="4"/>
      <c r="E2" s="5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ht="23.25" customHeight="1">
      <c r="A3" s="1"/>
      <c r="B3" s="6" t="s">
        <v>1</v>
      </c>
      <c r="C3" s="7"/>
      <c r="D3" s="7"/>
      <c r="E3" s="8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ht="23.25" customHeight="1">
      <c r="A4" s="1"/>
      <c r="B4" s="9" t="s">
        <v>2</v>
      </c>
      <c r="C4" s="7"/>
      <c r="D4" s="7"/>
      <c r="E4" s="8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ht="23.25" customHeight="1">
      <c r="A5" s="1"/>
      <c r="B5" s="10" t="s">
        <v>3</v>
      </c>
      <c r="C5" s="11"/>
      <c r="D5" s="11"/>
      <c r="E5" s="12"/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ht="23.25" customHeight="1">
      <c r="A6" s="1"/>
      <c r="B6" s="2"/>
      <c r="C6" s="2"/>
      <c r="D6" s="2"/>
      <c r="E6" s="1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ht="23.25" customHeight="1">
      <c r="A7" s="1"/>
      <c r="B7" s="2"/>
      <c r="C7" s="2"/>
      <c r="D7" s="2"/>
      <c r="E7" s="1"/>
      <c r="F7" s="1"/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ht="23.25" customHeight="1">
      <c r="A8" s="1"/>
      <c r="B8" s="2"/>
      <c r="C8" s="2"/>
      <c r="D8" s="2"/>
      <c r="E8" s="1"/>
      <c r="F8" s="1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ht="23.25" customHeight="1">
      <c r="A9" s="1"/>
      <c r="B9" s="2"/>
      <c r="C9" s="2"/>
      <c r="D9" s="2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</row>
    <row r="10" ht="23.25" customHeight="1">
      <c r="A10" s="1"/>
      <c r="B10" s="2"/>
      <c r="C10" s="2"/>
      <c r="D10" s="2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</row>
    <row r="11" ht="23.25" customHeight="1">
      <c r="A11" s="1"/>
      <c r="B11" s="2"/>
      <c r="C11" s="2"/>
      <c r="D11" s="2"/>
      <c r="E11" s="1"/>
      <c r="F11" s="1"/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ht="23.25" customHeight="1">
      <c r="A12" s="1"/>
      <c r="B12" s="2"/>
      <c r="C12" s="2"/>
      <c r="D12" s="2"/>
      <c r="E12" s="1"/>
      <c r="F12" s="1"/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ht="23.25" customHeight="1">
      <c r="A13" s="1"/>
      <c r="B13" s="2"/>
      <c r="C13" s="2"/>
      <c r="D13" s="2"/>
      <c r="E13" s="1"/>
      <c r="F13" s="1"/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ht="23.25" customHeight="1">
      <c r="A14" s="1"/>
      <c r="B14" s="2"/>
      <c r="C14" s="2"/>
      <c r="D14" s="2"/>
      <c r="E14" s="1"/>
      <c r="F14" s="1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ht="35.25" customHeight="1">
      <c r="A15" s="1"/>
      <c r="B15" s="13" t="s">
        <v>4</v>
      </c>
      <c r="C15" s="14" t="s">
        <v>5</v>
      </c>
      <c r="D15" s="15" t="s">
        <v>6</v>
      </c>
      <c r="E15" s="16" t="s">
        <v>7</v>
      </c>
      <c r="F15" s="2"/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</row>
    <row r="16" ht="23.25" customHeight="1">
      <c r="A16" s="1"/>
      <c r="B16" s="17" t="s">
        <v>8</v>
      </c>
      <c r="C16" s="18">
        <f>AVERAGE(AB30:AR30)</f>
        <v>24.23535648</v>
      </c>
      <c r="D16" s="19">
        <f>AVERAGE(T30:AR30)</f>
        <v>24.39857099</v>
      </c>
      <c r="E16" s="20">
        <f>AVERAGE(H30:AW30)</f>
        <v>24.9420418</v>
      </c>
      <c r="F16" s="21"/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</row>
    <row r="17" ht="23.25" customHeight="1">
      <c r="A17" s="1"/>
      <c r="B17" s="22" t="s">
        <v>9</v>
      </c>
      <c r="C17" s="23">
        <f>AVERAGE(AB40:AR40)</f>
        <v>24.55089823</v>
      </c>
      <c r="D17" s="24">
        <f>AVERAGE(T40:AR40)</f>
        <v>24.60393215</v>
      </c>
      <c r="E17" s="25">
        <f>AVERAGE(H40:AW40)</f>
        <v>23.87323651</v>
      </c>
      <c r="F17" s="21"/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ht="23.25" customHeight="1">
      <c r="A18" s="1"/>
      <c r="B18" s="26" t="s">
        <v>10</v>
      </c>
      <c r="C18" s="27">
        <f>AVERAGE(AB45:AR45)</f>
        <v>24.56303311</v>
      </c>
      <c r="D18" s="28">
        <f>AVERAGE(T45:AR45)</f>
        <v>24.61202207</v>
      </c>
      <c r="E18" s="29">
        <f>AVERAGE(H45:AW45)</f>
        <v>23.80143796</v>
      </c>
      <c r="F18" s="21"/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ht="23.25" customHeight="1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ht="40.5" customHeight="1">
      <c r="A20" s="1"/>
      <c r="B20" s="13" t="s">
        <v>11</v>
      </c>
      <c r="C20" s="14" t="s">
        <v>5</v>
      </c>
      <c r="D20" s="15" t="s">
        <v>6</v>
      </c>
      <c r="E20" s="16" t="s">
        <v>7</v>
      </c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</row>
    <row r="21" ht="23.25" customHeight="1">
      <c r="A21" s="1"/>
      <c r="B21" s="17" t="s">
        <v>8</v>
      </c>
      <c r="C21" s="30">
        <f>STDEVA(AB30:AR30)</f>
        <v>5.015771181</v>
      </c>
      <c r="D21" s="31">
        <f>STDEVA(T30:AR30)</f>
        <v>4.783839448</v>
      </c>
      <c r="E21" s="32">
        <f>STDEVA(H30:AW30)</f>
        <v>8.912143952</v>
      </c>
      <c r="F21" s="33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</row>
    <row r="22" ht="23.25" customHeight="1">
      <c r="A22" s="1"/>
      <c r="B22" s="22" t="s">
        <v>9</v>
      </c>
      <c r="C22" s="34">
        <f>STDEVA(AB40:AR40)</f>
        <v>6.582398601</v>
      </c>
      <c r="D22" s="35">
        <f>STDEVA(T40:AR40)</f>
        <v>6.005664763</v>
      </c>
      <c r="E22" s="36">
        <f>STDEVA(H40:AW40)</f>
        <v>8.617302566</v>
      </c>
      <c r="F22" s="33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ht="23.25" customHeight="1">
      <c r="A23" s="1"/>
      <c r="B23" s="26" t="s">
        <v>10</v>
      </c>
      <c r="C23" s="37">
        <f>STDEVA(AB45:AR45)</f>
        <v>8.446943071</v>
      </c>
      <c r="D23" s="38">
        <f>STDEVA(T45:AR45)</f>
        <v>9.215982112</v>
      </c>
      <c r="E23" s="39">
        <f>STDEVA(H45:AW45)</f>
        <v>11.00666491</v>
      </c>
      <c r="F23" s="33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ht="23.25" customHeight="1">
      <c r="A24" s="1"/>
      <c r="B24" s="2"/>
      <c r="C24" s="2"/>
      <c r="D24" s="2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ht="23.25" customHeight="1">
      <c r="A25" s="1"/>
      <c r="B25" s="2"/>
      <c r="C25" s="2"/>
      <c r="D25" s="2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ht="23.25" customHeight="1">
      <c r="A26" s="1"/>
      <c r="B26" s="2"/>
      <c r="C26" s="2"/>
      <c r="D26" s="2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</row>
    <row r="27" ht="35.25" customHeight="1">
      <c r="A27" s="2"/>
      <c r="E27" s="2"/>
      <c r="F27" s="2"/>
      <c r="G27" s="40" t="s">
        <v>12</v>
      </c>
      <c r="H27" s="41">
        <v>2011.0</v>
      </c>
      <c r="I27" s="42"/>
      <c r="J27" s="42"/>
      <c r="K27" s="43"/>
      <c r="L27" s="44">
        <v>2012.0</v>
      </c>
      <c r="M27" s="42"/>
      <c r="N27" s="42"/>
      <c r="O27" s="43"/>
      <c r="P27" s="44">
        <v>2013.0</v>
      </c>
      <c r="Q27" s="42"/>
      <c r="R27" s="42"/>
      <c r="S27" s="43"/>
      <c r="T27" s="44">
        <v>2014.0</v>
      </c>
      <c r="U27" s="42"/>
      <c r="V27" s="42"/>
      <c r="W27" s="43"/>
      <c r="X27" s="44">
        <v>2015.0</v>
      </c>
      <c r="Y27" s="42"/>
      <c r="Z27" s="42"/>
      <c r="AA27" s="43"/>
      <c r="AB27" s="44">
        <v>2016.0</v>
      </c>
      <c r="AC27" s="42"/>
      <c r="AD27" s="42"/>
      <c r="AE27" s="43"/>
      <c r="AF27" s="44">
        <v>2017.0</v>
      </c>
      <c r="AG27" s="42"/>
      <c r="AH27" s="42"/>
      <c r="AI27" s="43"/>
      <c r="AJ27" s="44">
        <v>2018.0</v>
      </c>
      <c r="AK27" s="42"/>
      <c r="AL27" s="42"/>
      <c r="AM27" s="43"/>
      <c r="AN27" s="45"/>
      <c r="AO27" s="44">
        <v>2019.0</v>
      </c>
      <c r="AP27" s="42"/>
      <c r="AQ27" s="42"/>
      <c r="AR27" s="43"/>
      <c r="AS27" s="46">
        <v>2020.0</v>
      </c>
      <c r="AT27" s="42"/>
      <c r="AU27" s="42"/>
      <c r="AV27" s="43"/>
      <c r="AW27" s="46">
        <v>2021.0</v>
      </c>
      <c r="AX27" s="42"/>
      <c r="AY27" s="42"/>
      <c r="AZ27" s="43"/>
      <c r="BA27" s="46">
        <v>2022.0</v>
      </c>
      <c r="BB27" s="42"/>
      <c r="BC27" s="42"/>
      <c r="BD27" s="47"/>
      <c r="BE27" s="2"/>
      <c r="BF27" s="2"/>
      <c r="BG27" s="2"/>
      <c r="BH27" s="2"/>
      <c r="BI27" s="2"/>
    </row>
    <row r="28" ht="35.25" customHeight="1">
      <c r="A28" s="48"/>
      <c r="E28" s="48"/>
      <c r="F28" s="48"/>
      <c r="G28" s="49" t="s">
        <v>13</v>
      </c>
      <c r="H28" s="50"/>
      <c r="I28" s="51"/>
      <c r="J28" s="51"/>
      <c r="K28" s="52"/>
      <c r="L28" s="53"/>
      <c r="M28" s="51"/>
      <c r="N28" s="51"/>
      <c r="O28" s="52"/>
      <c r="P28" s="53"/>
      <c r="Q28" s="51"/>
      <c r="R28" s="51"/>
      <c r="S28" s="52"/>
      <c r="T28" s="54">
        <v>626945.4</v>
      </c>
      <c r="U28" s="51"/>
      <c r="V28" s="51"/>
      <c r="W28" s="52"/>
      <c r="X28" s="54">
        <v>882477.0</v>
      </c>
      <c r="Y28" s="51"/>
      <c r="Z28" s="51"/>
      <c r="AA28" s="52"/>
      <c r="AB28" s="54">
        <v>1209907.7</v>
      </c>
      <c r="AC28" s="51"/>
      <c r="AD28" s="51"/>
      <c r="AE28" s="52"/>
      <c r="AF28" s="54">
        <v>1583890.0</v>
      </c>
      <c r="AG28" s="51"/>
      <c r="AH28" s="51"/>
      <c r="AI28" s="52"/>
      <c r="AJ28" s="54">
        <v>1886713.0</v>
      </c>
      <c r="AK28" s="51"/>
      <c r="AL28" s="51"/>
      <c r="AM28" s="52"/>
      <c r="AN28" s="55"/>
      <c r="AO28" s="56">
        <v>1717883.0</v>
      </c>
      <c r="AP28" s="51"/>
      <c r="AQ28" s="51"/>
      <c r="AR28" s="52"/>
      <c r="AS28" s="56">
        <v>1846062.0</v>
      </c>
      <c r="AT28" s="51"/>
      <c r="AU28" s="51"/>
      <c r="AV28" s="52"/>
      <c r="AW28" s="56">
        <v>2142529.0</v>
      </c>
      <c r="AX28" s="51"/>
      <c r="AY28" s="51"/>
      <c r="AZ28" s="52"/>
      <c r="BA28" s="56">
        <v>1667017.0</v>
      </c>
      <c r="BB28" s="51"/>
      <c r="BC28" s="51"/>
      <c r="BD28" s="57"/>
      <c r="BE28" s="58" t="s">
        <v>14</v>
      </c>
      <c r="BF28" s="48"/>
      <c r="BG28" s="48"/>
      <c r="BH28" s="48"/>
      <c r="BI28" s="48"/>
    </row>
    <row r="29" ht="35.25" customHeight="1">
      <c r="A29" s="48"/>
      <c r="E29" s="48"/>
      <c r="F29" s="48"/>
      <c r="G29" s="59" t="s">
        <v>15</v>
      </c>
      <c r="H29" s="60"/>
      <c r="I29" s="7"/>
      <c r="J29" s="7"/>
      <c r="K29" s="61"/>
      <c r="L29" s="62"/>
      <c r="M29" s="7"/>
      <c r="N29" s="7"/>
      <c r="O29" s="61"/>
      <c r="P29" s="62"/>
      <c r="Q29" s="7"/>
      <c r="R29" s="7"/>
      <c r="S29" s="61"/>
      <c r="T29" s="63">
        <v>127467.1</v>
      </c>
      <c r="U29" s="7"/>
      <c r="V29" s="7"/>
      <c r="W29" s="61"/>
      <c r="X29" s="63">
        <v>257016.0</v>
      </c>
      <c r="Y29" s="7"/>
      <c r="Z29" s="7"/>
      <c r="AA29" s="61"/>
      <c r="AB29" s="63">
        <v>243454.2</v>
      </c>
      <c r="AC29" s="7"/>
      <c r="AD29" s="7"/>
      <c r="AE29" s="61"/>
      <c r="AF29" s="63">
        <v>323475.0</v>
      </c>
      <c r="AG29" s="7"/>
      <c r="AH29" s="7"/>
      <c r="AI29" s="61"/>
      <c r="AJ29" s="63">
        <v>485668.0</v>
      </c>
      <c r="AK29" s="7"/>
      <c r="AL29" s="7"/>
      <c r="AM29" s="61"/>
      <c r="AN29" s="64"/>
      <c r="AO29" s="65">
        <v>527071.0</v>
      </c>
      <c r="AP29" s="7"/>
      <c r="AQ29" s="7"/>
      <c r="AR29" s="61"/>
      <c r="AS29" s="65">
        <v>669945.0</v>
      </c>
      <c r="AT29" s="7"/>
      <c r="AU29" s="7"/>
      <c r="AV29" s="61"/>
      <c r="AW29" s="65">
        <v>898374.0</v>
      </c>
      <c r="AX29" s="7"/>
      <c r="AY29" s="7"/>
      <c r="AZ29" s="61"/>
      <c r="BA29" s="65">
        <v>719677.0</v>
      </c>
      <c r="BB29" s="7"/>
      <c r="BC29" s="7"/>
      <c r="BD29" s="8"/>
      <c r="BE29" s="58" t="s">
        <v>14</v>
      </c>
      <c r="BF29" s="48"/>
      <c r="BG29" s="48"/>
      <c r="BH29" s="48"/>
      <c r="BI29" s="48"/>
    </row>
    <row r="30" ht="35.25" customHeight="1">
      <c r="A30" s="48"/>
      <c r="E30" s="48"/>
      <c r="F30" s="48"/>
      <c r="G30" s="66" t="s">
        <v>16</v>
      </c>
      <c r="H30" s="67">
        <v>10.91</v>
      </c>
      <c r="I30" s="11"/>
      <c r="J30" s="11"/>
      <c r="K30" s="68"/>
      <c r="L30" s="69">
        <v>18.24</v>
      </c>
      <c r="M30" s="11"/>
      <c r="N30" s="11"/>
      <c r="O30" s="68"/>
      <c r="P30" s="69">
        <v>20.6</v>
      </c>
      <c r="Q30" s="11"/>
      <c r="R30" s="11"/>
      <c r="S30" s="68"/>
      <c r="T30" s="69">
        <v>20.33</v>
      </c>
      <c r="U30" s="11"/>
      <c r="V30" s="11"/>
      <c r="W30" s="68"/>
      <c r="X30" s="69">
        <v>29.12</v>
      </c>
      <c r="Y30" s="11"/>
      <c r="Z30" s="11"/>
      <c r="AA30" s="68"/>
      <c r="AB30" s="70">
        <v>20.1</v>
      </c>
      <c r="AC30" s="11"/>
      <c r="AD30" s="11"/>
      <c r="AE30" s="68"/>
      <c r="AF30" s="69">
        <v>20.42</v>
      </c>
      <c r="AG30" s="11"/>
      <c r="AH30" s="11"/>
      <c r="AI30" s="68"/>
      <c r="AJ30" s="69">
        <v>25.74</v>
      </c>
      <c r="AK30" s="11"/>
      <c r="AL30" s="11"/>
      <c r="AM30" s="68"/>
      <c r="AN30" s="71"/>
      <c r="AO30" s="69">
        <f>(AO29/AO28)*100 </f>
        <v>30.68142592</v>
      </c>
      <c r="AP30" s="11"/>
      <c r="AQ30" s="11"/>
      <c r="AR30" s="68"/>
      <c r="AS30" s="69">
        <f>(AS29/AS28)*100 </f>
        <v>36.29049295</v>
      </c>
      <c r="AT30" s="11"/>
      <c r="AU30" s="11"/>
      <c r="AV30" s="68"/>
      <c r="AW30" s="69">
        <f>(AW29/AW28)*100 </f>
        <v>41.93054096</v>
      </c>
      <c r="AX30" s="11"/>
      <c r="AY30" s="11"/>
      <c r="AZ30" s="68"/>
      <c r="BA30" s="69">
        <f>(BA29/BA28)*100 </f>
        <v>43.17154534</v>
      </c>
      <c r="BB30" s="11"/>
      <c r="BC30" s="11"/>
      <c r="BD30" s="12"/>
      <c r="BE30" s="1" t="s">
        <v>17</v>
      </c>
      <c r="BF30" s="48"/>
      <c r="BG30" s="48"/>
      <c r="BH30" s="48"/>
      <c r="BI30" s="48"/>
    </row>
    <row r="31" ht="23.25" customHeight="1">
      <c r="A31" s="1"/>
      <c r="B31" s="2"/>
      <c r="C31" s="2"/>
      <c r="D31" s="2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ht="32.25" customHeight="1">
      <c r="A32" s="2"/>
      <c r="B32" s="1"/>
      <c r="C32" s="1"/>
      <c r="D32" s="1"/>
      <c r="E32" s="2"/>
      <c r="F32" s="2"/>
      <c r="G32" s="72" t="s">
        <v>18</v>
      </c>
      <c r="H32" s="73" t="s">
        <v>19</v>
      </c>
      <c r="I32" s="42"/>
      <c r="J32" s="42"/>
      <c r="K32" s="43"/>
      <c r="L32" s="74" t="s">
        <v>20</v>
      </c>
      <c r="M32" s="42"/>
      <c r="N32" s="42"/>
      <c r="O32" s="43"/>
      <c r="P32" s="74" t="s">
        <v>21</v>
      </c>
      <c r="Q32" s="42"/>
      <c r="R32" s="42"/>
      <c r="S32" s="43"/>
      <c r="T32" s="74" t="s">
        <v>22</v>
      </c>
      <c r="U32" s="42"/>
      <c r="V32" s="42"/>
      <c r="W32" s="43"/>
      <c r="X32" s="74" t="s">
        <v>23</v>
      </c>
      <c r="Y32" s="42"/>
      <c r="Z32" s="42"/>
      <c r="AA32" s="43"/>
      <c r="AB32" s="74" t="s">
        <v>24</v>
      </c>
      <c r="AC32" s="42"/>
      <c r="AD32" s="42"/>
      <c r="AE32" s="43"/>
      <c r="AF32" s="74" t="s">
        <v>25</v>
      </c>
      <c r="AG32" s="42"/>
      <c r="AH32" s="42"/>
      <c r="AI32" s="43"/>
      <c r="AJ32" s="74" t="s">
        <v>26</v>
      </c>
      <c r="AK32" s="42"/>
      <c r="AL32" s="42"/>
      <c r="AM32" s="47"/>
      <c r="AN32" s="75"/>
      <c r="AO32" s="73" t="s">
        <v>27</v>
      </c>
      <c r="AP32" s="42"/>
      <c r="AQ32" s="42"/>
      <c r="AR32" s="43"/>
      <c r="AS32" s="76" t="s">
        <v>28</v>
      </c>
      <c r="AT32" s="42"/>
      <c r="AU32" s="42"/>
      <c r="AV32" s="43"/>
      <c r="AW32" s="76" t="s">
        <v>29</v>
      </c>
      <c r="AX32" s="42"/>
      <c r="AY32" s="42"/>
      <c r="AZ32" s="43"/>
      <c r="BA32" s="76" t="s">
        <v>30</v>
      </c>
      <c r="BB32" s="42"/>
      <c r="BC32" s="42"/>
      <c r="BD32" s="47"/>
      <c r="BF32" s="2"/>
      <c r="BG32" s="2"/>
      <c r="BH32" s="2"/>
      <c r="BI32" s="2"/>
    </row>
    <row r="33" ht="32.25" customHeight="1">
      <c r="A33" s="48"/>
      <c r="B33" s="1"/>
      <c r="C33" s="1"/>
      <c r="D33" s="1"/>
      <c r="E33" s="48"/>
      <c r="F33" s="48"/>
      <c r="G33" s="77" t="s">
        <v>13</v>
      </c>
      <c r="H33" s="78"/>
      <c r="I33" s="4"/>
      <c r="J33" s="4"/>
      <c r="K33" s="79"/>
      <c r="L33" s="80"/>
      <c r="M33" s="4"/>
      <c r="N33" s="4"/>
      <c r="O33" s="79"/>
      <c r="P33" s="80"/>
      <c r="Q33" s="4"/>
      <c r="R33" s="4"/>
      <c r="S33" s="79"/>
      <c r="T33" s="80">
        <v>416278.8</v>
      </c>
      <c r="U33" s="4"/>
      <c r="V33" s="4"/>
      <c r="W33" s="79"/>
      <c r="X33" s="80">
        <v>607446.5</v>
      </c>
      <c r="Y33" s="4"/>
      <c r="Z33" s="4"/>
      <c r="AA33" s="79"/>
      <c r="AB33" s="80">
        <v>870913.8</v>
      </c>
      <c r="AC33" s="4"/>
      <c r="AD33" s="4"/>
      <c r="AE33" s="79"/>
      <c r="AF33" s="80">
        <v>1160151.0</v>
      </c>
      <c r="AG33" s="4"/>
      <c r="AH33" s="4"/>
      <c r="AI33" s="79"/>
      <c r="AJ33" s="80">
        <v>1185077.0</v>
      </c>
      <c r="AK33" s="4"/>
      <c r="AL33" s="4"/>
      <c r="AM33" s="5"/>
      <c r="AN33" s="81"/>
      <c r="AO33" s="82">
        <v>1382194.0</v>
      </c>
      <c r="AP33" s="4"/>
      <c r="AQ33" s="4"/>
      <c r="AR33" s="79"/>
      <c r="AS33" s="83">
        <v>1364805.0</v>
      </c>
      <c r="AT33" s="4"/>
      <c r="AU33" s="4"/>
      <c r="AV33" s="79"/>
      <c r="AW33" s="83">
        <v>1586164.0</v>
      </c>
      <c r="AX33" s="4"/>
      <c r="AY33" s="4"/>
      <c r="AZ33" s="79"/>
      <c r="BA33" s="83">
        <v>1123766.0</v>
      </c>
      <c r="BB33" s="4"/>
      <c r="BC33" s="4"/>
      <c r="BD33" s="5"/>
      <c r="BE33" s="58" t="s">
        <v>14</v>
      </c>
      <c r="BF33" s="48"/>
      <c r="BG33" s="48"/>
      <c r="BH33" s="48"/>
      <c r="BI33" s="48"/>
    </row>
    <row r="34" ht="35.25" customHeight="1">
      <c r="A34" s="48"/>
      <c r="B34" s="1"/>
      <c r="C34" s="1"/>
      <c r="D34" s="1"/>
      <c r="E34" s="48"/>
      <c r="F34" s="48"/>
      <c r="G34" s="84" t="s">
        <v>15</v>
      </c>
      <c r="H34" s="85"/>
      <c r="I34" s="7"/>
      <c r="J34" s="7"/>
      <c r="K34" s="61"/>
      <c r="L34" s="86"/>
      <c r="M34" s="7"/>
      <c r="N34" s="7"/>
      <c r="O34" s="61"/>
      <c r="P34" s="86"/>
      <c r="Q34" s="7"/>
      <c r="R34" s="7"/>
      <c r="S34" s="61"/>
      <c r="T34" s="86">
        <v>88742.4</v>
      </c>
      <c r="U34" s="7"/>
      <c r="V34" s="7"/>
      <c r="W34" s="61"/>
      <c r="X34" s="86">
        <v>133352.0</v>
      </c>
      <c r="Y34" s="7"/>
      <c r="Z34" s="7"/>
      <c r="AA34" s="61"/>
      <c r="AB34" s="86">
        <v>171167.0</v>
      </c>
      <c r="AC34" s="7"/>
      <c r="AD34" s="7"/>
      <c r="AE34" s="61"/>
      <c r="AF34" s="86">
        <v>233197.0</v>
      </c>
      <c r="AG34" s="7"/>
      <c r="AH34" s="7"/>
      <c r="AI34" s="61"/>
      <c r="AJ34" s="86">
        <v>309853.0</v>
      </c>
      <c r="AK34" s="7"/>
      <c r="AL34" s="7"/>
      <c r="AM34" s="8"/>
      <c r="AN34" s="81"/>
      <c r="AO34" s="87">
        <v>385276.0</v>
      </c>
      <c r="AP34" s="7"/>
      <c r="AQ34" s="7"/>
      <c r="AR34" s="61"/>
      <c r="AS34" s="88">
        <v>485331.0</v>
      </c>
      <c r="AT34" s="7"/>
      <c r="AU34" s="7"/>
      <c r="AV34" s="61"/>
      <c r="AW34" s="88">
        <v>622658.0</v>
      </c>
      <c r="AX34" s="7"/>
      <c r="AY34" s="7"/>
      <c r="AZ34" s="61"/>
      <c r="BA34" s="88">
        <v>521727.0</v>
      </c>
      <c r="BB34" s="7"/>
      <c r="BC34" s="7"/>
      <c r="BD34" s="8"/>
      <c r="BE34" s="58" t="s">
        <v>14</v>
      </c>
      <c r="BF34" s="48"/>
      <c r="BG34" s="48"/>
      <c r="BH34" s="48"/>
      <c r="BI34" s="48"/>
    </row>
    <row r="35" ht="32.25" customHeight="1">
      <c r="A35" s="48"/>
      <c r="B35" s="1"/>
      <c r="C35" s="1"/>
      <c r="D35" s="1"/>
      <c r="E35" s="48"/>
      <c r="F35" s="48"/>
      <c r="G35" s="89" t="s">
        <v>16</v>
      </c>
      <c r="H35" s="90"/>
      <c r="I35" s="11"/>
      <c r="J35" s="11"/>
      <c r="K35" s="68"/>
      <c r="L35" s="91"/>
      <c r="M35" s="11"/>
      <c r="N35" s="11"/>
      <c r="O35" s="68"/>
      <c r="P35" s="91"/>
      <c r="Q35" s="11"/>
      <c r="R35" s="11"/>
      <c r="S35" s="68"/>
      <c r="T35" s="91">
        <v>21.32</v>
      </c>
      <c r="U35" s="11"/>
      <c r="V35" s="11"/>
      <c r="W35" s="68"/>
      <c r="X35" s="91">
        <v>21.95</v>
      </c>
      <c r="Y35" s="11"/>
      <c r="Z35" s="11"/>
      <c r="AA35" s="68"/>
      <c r="AB35" s="91">
        <v>19.65</v>
      </c>
      <c r="AC35" s="11"/>
      <c r="AD35" s="11"/>
      <c r="AE35" s="68"/>
      <c r="AF35" s="92">
        <v>20.1</v>
      </c>
      <c r="AG35" s="11"/>
      <c r="AH35" s="11"/>
      <c r="AI35" s="68"/>
      <c r="AJ35" s="91">
        <v>26.15</v>
      </c>
      <c r="AK35" s="11"/>
      <c r="AL35" s="11"/>
      <c r="AM35" s="12"/>
      <c r="AN35" s="93"/>
      <c r="AO35" s="90">
        <f>(AO34/AO33)*100 </f>
        <v>27.87423473</v>
      </c>
      <c r="AP35" s="11"/>
      <c r="AQ35" s="11"/>
      <c r="AR35" s="68"/>
      <c r="AS35" s="91">
        <f>(AS34/AS33)*100 </f>
        <v>35.56046468</v>
      </c>
      <c r="AT35" s="11"/>
      <c r="AU35" s="11"/>
      <c r="AV35" s="68"/>
      <c r="AW35" s="91">
        <f>(AW34/AW33)*100 </f>
        <v>39.25558769</v>
      </c>
      <c r="AX35" s="11"/>
      <c r="AY35" s="11"/>
      <c r="AZ35" s="68"/>
      <c r="BA35" s="91">
        <f>(BA34/BA33)*100 </f>
        <v>46.42665822</v>
      </c>
      <c r="BB35" s="11"/>
      <c r="BC35" s="11"/>
      <c r="BD35" s="12"/>
      <c r="BE35" s="1" t="s">
        <v>17</v>
      </c>
      <c r="BF35" s="48"/>
      <c r="BG35" s="48"/>
      <c r="BH35" s="48"/>
      <c r="BI35" s="48"/>
    </row>
    <row r="36" ht="23.25" customHeight="1">
      <c r="A36" s="1"/>
      <c r="B36" s="2"/>
      <c r="C36" s="2"/>
      <c r="D36" s="2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ht="36.0" customHeight="1">
      <c r="A37" s="2"/>
      <c r="B37" s="1"/>
      <c r="C37" s="1"/>
      <c r="D37" s="1"/>
      <c r="E37" s="2"/>
      <c r="F37" s="2"/>
      <c r="G37" s="94" t="s">
        <v>31</v>
      </c>
      <c r="H37" s="95" t="s">
        <v>32</v>
      </c>
      <c r="I37" s="43"/>
      <c r="J37" s="96" t="s">
        <v>33</v>
      </c>
      <c r="K37" s="43"/>
      <c r="L37" s="96" t="s">
        <v>34</v>
      </c>
      <c r="M37" s="43"/>
      <c r="N37" s="96" t="s">
        <v>35</v>
      </c>
      <c r="O37" s="43"/>
      <c r="P37" s="96" t="s">
        <v>36</v>
      </c>
      <c r="Q37" s="43"/>
      <c r="R37" s="96" t="s">
        <v>37</v>
      </c>
      <c r="S37" s="43"/>
      <c r="T37" s="96" t="s">
        <v>38</v>
      </c>
      <c r="U37" s="43"/>
      <c r="V37" s="96" t="s">
        <v>39</v>
      </c>
      <c r="W37" s="43"/>
      <c r="X37" s="96" t="s">
        <v>40</v>
      </c>
      <c r="Y37" s="43"/>
      <c r="Z37" s="96" t="s">
        <v>41</v>
      </c>
      <c r="AA37" s="43"/>
      <c r="AB37" s="96" t="s">
        <v>42</v>
      </c>
      <c r="AC37" s="43"/>
      <c r="AD37" s="96" t="s">
        <v>43</v>
      </c>
      <c r="AE37" s="43"/>
      <c r="AF37" s="96" t="s">
        <v>44</v>
      </c>
      <c r="AG37" s="43"/>
      <c r="AH37" s="96" t="s">
        <v>45</v>
      </c>
      <c r="AI37" s="43"/>
      <c r="AJ37" s="96" t="s">
        <v>46</v>
      </c>
      <c r="AK37" s="43"/>
      <c r="AL37" s="96" t="s">
        <v>47</v>
      </c>
      <c r="AM37" s="47"/>
      <c r="AN37" s="97"/>
      <c r="AO37" s="98" t="s">
        <v>48</v>
      </c>
      <c r="AP37" s="43"/>
      <c r="AQ37" s="96" t="s">
        <v>49</v>
      </c>
      <c r="AR37" s="43"/>
      <c r="AS37" s="99" t="s">
        <v>50</v>
      </c>
      <c r="AT37" s="43"/>
      <c r="AU37" s="99" t="s">
        <v>51</v>
      </c>
      <c r="AV37" s="43"/>
      <c r="AW37" s="99" t="s">
        <v>52</v>
      </c>
      <c r="AX37" s="43"/>
      <c r="AY37" s="99" t="s">
        <v>53</v>
      </c>
      <c r="AZ37" s="43"/>
      <c r="BA37" s="99" t="s">
        <v>54</v>
      </c>
      <c r="BB37" s="43"/>
      <c r="BC37" s="99" t="s">
        <v>55</v>
      </c>
      <c r="BD37" s="47"/>
      <c r="BE37" s="1"/>
      <c r="BF37" s="2"/>
      <c r="BG37" s="2"/>
      <c r="BH37" s="2"/>
      <c r="BI37" s="2"/>
    </row>
    <row r="38" ht="36.0" customHeight="1">
      <c r="A38" s="48"/>
      <c r="B38" s="1"/>
      <c r="C38" s="1"/>
      <c r="D38" s="1"/>
      <c r="E38" s="48"/>
      <c r="F38" s="48"/>
      <c r="G38" s="100" t="s">
        <v>13</v>
      </c>
      <c r="H38" s="101"/>
      <c r="I38" s="79"/>
      <c r="J38" s="102"/>
      <c r="K38" s="79"/>
      <c r="L38" s="102"/>
      <c r="M38" s="79"/>
      <c r="N38" s="102"/>
      <c r="O38" s="79"/>
      <c r="P38" s="102"/>
      <c r="Q38" s="79"/>
      <c r="R38" s="102"/>
      <c r="S38" s="79"/>
      <c r="T38" s="102"/>
      <c r="U38" s="79"/>
      <c r="V38" s="102"/>
      <c r="W38" s="79"/>
      <c r="X38" s="103">
        <v>347026.7</v>
      </c>
      <c r="Y38" s="79"/>
      <c r="Z38" s="103">
        <f t="shared" ref="Z38:Z39" si="1">X28-X38</f>
        <v>535450.3</v>
      </c>
      <c r="AA38" s="79"/>
      <c r="AB38" s="103">
        <v>581924.7</v>
      </c>
      <c r="AC38" s="79"/>
      <c r="AD38" s="103">
        <f t="shared" ref="AD38:AD39" si="2">AB28-AB38</f>
        <v>627983</v>
      </c>
      <c r="AE38" s="79"/>
      <c r="AF38" s="103">
        <v>834219.0</v>
      </c>
      <c r="AG38" s="79"/>
      <c r="AH38" s="103">
        <f t="shared" ref="AH38:AH39" si="3">AF28-AF38</f>
        <v>749671</v>
      </c>
      <c r="AI38" s="79"/>
      <c r="AJ38" s="103">
        <v>895002.0</v>
      </c>
      <c r="AK38" s="79"/>
      <c r="AL38" s="103">
        <f t="shared" ref="AL38:AL39" si="4">AJ28-AJ38</f>
        <v>991711</v>
      </c>
      <c r="AM38" s="5"/>
      <c r="AN38" s="104"/>
      <c r="AO38" s="105">
        <v>1029025.0</v>
      </c>
      <c r="AP38" s="52"/>
      <c r="AQ38" s="106">
        <f t="shared" ref="AQ38:AQ39" si="5">AO28-AO38</f>
        <v>688858</v>
      </c>
      <c r="AR38" s="52"/>
      <c r="AS38" s="106">
        <v>897622.0</v>
      </c>
      <c r="AT38" s="52"/>
      <c r="AU38" s="106">
        <f t="shared" ref="AU38:AU39" si="6">AS28-AS38</f>
        <v>948440</v>
      </c>
      <c r="AV38" s="52"/>
      <c r="AW38" s="106">
        <v>1009901.0</v>
      </c>
      <c r="AX38" s="52"/>
      <c r="AY38" s="106">
        <f t="shared" ref="AY38:AY39" si="7">AW28-AW38</f>
        <v>1132628</v>
      </c>
      <c r="AZ38" s="52"/>
      <c r="BA38" s="106">
        <v>656782.0</v>
      </c>
      <c r="BB38" s="52"/>
      <c r="BC38" s="106">
        <f t="shared" ref="BC38:BC39" si="8">BA28-BA38</f>
        <v>1010235</v>
      </c>
      <c r="BD38" s="52"/>
      <c r="BE38" s="58" t="s">
        <v>14</v>
      </c>
      <c r="BF38" s="48"/>
      <c r="BG38" s="48"/>
      <c r="BH38" s="48"/>
      <c r="BI38" s="48"/>
    </row>
    <row r="39" ht="36.0" customHeight="1">
      <c r="A39" s="48"/>
      <c r="B39" s="1"/>
      <c r="C39" s="1"/>
      <c r="D39" s="1"/>
      <c r="E39" s="48"/>
      <c r="F39" s="48"/>
      <c r="G39" s="107" t="s">
        <v>56</v>
      </c>
      <c r="H39" s="108"/>
      <c r="I39" s="61"/>
      <c r="J39" s="109"/>
      <c r="K39" s="61"/>
      <c r="L39" s="109"/>
      <c r="M39" s="61"/>
      <c r="N39" s="109"/>
      <c r="O39" s="61"/>
      <c r="P39" s="109"/>
      <c r="Q39" s="61"/>
      <c r="R39" s="109"/>
      <c r="S39" s="61"/>
      <c r="T39" s="109"/>
      <c r="U39" s="61"/>
      <c r="V39" s="109"/>
      <c r="W39" s="61"/>
      <c r="X39" s="110">
        <v>91373.0</v>
      </c>
      <c r="Y39" s="61"/>
      <c r="Z39" s="110">
        <f t="shared" si="1"/>
        <v>165643</v>
      </c>
      <c r="AA39" s="61"/>
      <c r="AB39" s="110">
        <v>106564.7</v>
      </c>
      <c r="AC39" s="61"/>
      <c r="AD39" s="110">
        <f t="shared" si="2"/>
        <v>136889.5</v>
      </c>
      <c r="AE39" s="61"/>
      <c r="AF39" s="110">
        <v>150937.0</v>
      </c>
      <c r="AG39" s="61"/>
      <c r="AH39" s="110">
        <f t="shared" si="3"/>
        <v>172538</v>
      </c>
      <c r="AI39" s="61"/>
      <c r="AJ39" s="110">
        <v>203545.0</v>
      </c>
      <c r="AK39" s="61"/>
      <c r="AL39" s="110">
        <f t="shared" si="4"/>
        <v>282123</v>
      </c>
      <c r="AM39" s="8"/>
      <c r="AN39" s="104"/>
      <c r="AO39" s="111">
        <v>263120.0</v>
      </c>
      <c r="AP39" s="61"/>
      <c r="AQ39" s="112">
        <f t="shared" si="5"/>
        <v>263951</v>
      </c>
      <c r="AR39" s="61"/>
      <c r="AS39" s="112">
        <v>308857.0</v>
      </c>
      <c r="AT39" s="61"/>
      <c r="AU39" s="112">
        <f t="shared" si="6"/>
        <v>361088</v>
      </c>
      <c r="AV39" s="61"/>
      <c r="AW39" s="112">
        <v>382254.0</v>
      </c>
      <c r="AX39" s="61"/>
      <c r="AY39" s="112">
        <f t="shared" si="7"/>
        <v>516120</v>
      </c>
      <c r="AZ39" s="61"/>
      <c r="BA39" s="112">
        <v>343597.0</v>
      </c>
      <c r="BB39" s="61"/>
      <c r="BC39" s="112">
        <f t="shared" si="8"/>
        <v>376080</v>
      </c>
      <c r="BD39" s="61"/>
      <c r="BE39" s="58" t="s">
        <v>14</v>
      </c>
      <c r="BF39" s="48"/>
      <c r="BG39" s="48"/>
      <c r="BH39" s="48"/>
      <c r="BI39" s="48"/>
    </row>
    <row r="40" ht="36.0" customHeight="1">
      <c r="A40" s="48"/>
      <c r="B40" s="1"/>
      <c r="C40" s="1"/>
      <c r="D40" s="1"/>
      <c r="E40" s="48"/>
      <c r="F40" s="48"/>
      <c r="G40" s="113" t="s">
        <v>16</v>
      </c>
      <c r="H40" s="114">
        <v>5.05</v>
      </c>
      <c r="I40" s="68"/>
      <c r="J40" s="115">
        <v>16.77</v>
      </c>
      <c r="K40" s="68"/>
      <c r="L40" s="115">
        <v>14.92</v>
      </c>
      <c r="M40" s="68"/>
      <c r="N40" s="115">
        <v>17.82</v>
      </c>
      <c r="O40" s="68"/>
      <c r="P40" s="115">
        <v>24.54</v>
      </c>
      <c r="Q40" s="68"/>
      <c r="R40" s="115">
        <v>16.66</v>
      </c>
      <c r="S40" s="68"/>
      <c r="T40" s="115">
        <v>20.41</v>
      </c>
      <c r="U40" s="68"/>
      <c r="V40" s="115">
        <v>20.19</v>
      </c>
      <c r="W40" s="68"/>
      <c r="X40" s="115">
        <v>26.33</v>
      </c>
      <c r="Y40" s="68"/>
      <c r="Z40" s="115">
        <f>X30*2-X40</f>
        <v>31.91</v>
      </c>
      <c r="AA40" s="68"/>
      <c r="AB40" s="115">
        <v>18.31</v>
      </c>
      <c r="AC40" s="68"/>
      <c r="AD40" s="115">
        <f>AB30*2-AB40</f>
        <v>21.89</v>
      </c>
      <c r="AE40" s="68"/>
      <c r="AF40" s="115">
        <v>18.02</v>
      </c>
      <c r="AG40" s="68"/>
      <c r="AH40" s="115">
        <f>AF30*2-AF40</f>
        <v>22.82</v>
      </c>
      <c r="AI40" s="68"/>
      <c r="AJ40" s="115">
        <v>22.72</v>
      </c>
      <c r="AK40" s="68"/>
      <c r="AL40" s="115">
        <f>AJ30*2-AJ40</f>
        <v>28.76</v>
      </c>
      <c r="AM40" s="12"/>
      <c r="AN40" s="116"/>
      <c r="AO40" s="114">
        <v>25.57</v>
      </c>
      <c r="AP40" s="68"/>
      <c r="AQ40" s="115">
        <f>(AQ39/AQ38)*100 </f>
        <v>38.31718584</v>
      </c>
      <c r="AR40" s="68"/>
      <c r="AS40" s="115">
        <f>(AS39/AS38)*100 </f>
        <v>34.40835898</v>
      </c>
      <c r="AT40" s="68"/>
      <c r="AU40" s="115">
        <f>(AU39/AU38)*100 </f>
        <v>38.07178103</v>
      </c>
      <c r="AV40" s="68"/>
      <c r="AW40" s="115">
        <f>(AW39/AW38)*100 </f>
        <v>37.85064081</v>
      </c>
      <c r="AX40" s="68"/>
      <c r="AY40" s="115">
        <f>(AY39/AY38)*100 </f>
        <v>45.5683596</v>
      </c>
      <c r="AZ40" s="68"/>
      <c r="BA40" s="115">
        <f>(BA39/BA38)*100 </f>
        <v>52.31522788</v>
      </c>
      <c r="BB40" s="68"/>
      <c r="BC40" s="115">
        <f>(BC39/BC38)*100 </f>
        <v>37.22698184</v>
      </c>
      <c r="BD40" s="68"/>
      <c r="BE40" s="1" t="s">
        <v>17</v>
      </c>
      <c r="BF40" s="48"/>
      <c r="BG40" s="48"/>
      <c r="BH40" s="48"/>
      <c r="BI40" s="48"/>
    </row>
    <row r="41" ht="23.25" customHeight="1">
      <c r="A41" s="1"/>
      <c r="B41" s="2"/>
      <c r="C41" s="2"/>
      <c r="D41" s="2"/>
      <c r="E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</row>
    <row r="42" ht="12.0" customHeight="1">
      <c r="A42" s="117"/>
      <c r="B42" s="1"/>
      <c r="C42" s="1"/>
      <c r="D42" s="1"/>
      <c r="E42" s="117"/>
      <c r="F42" s="117"/>
      <c r="G42" s="118" t="s">
        <v>57</v>
      </c>
      <c r="H42" s="119" t="s">
        <v>58</v>
      </c>
      <c r="I42" s="120" t="s">
        <v>59</v>
      </c>
      <c r="J42" s="120" t="s">
        <v>19</v>
      </c>
      <c r="K42" s="120" t="s">
        <v>60</v>
      </c>
      <c r="L42" s="120" t="s">
        <v>61</v>
      </c>
      <c r="M42" s="120" t="s">
        <v>62</v>
      </c>
      <c r="N42" s="120" t="s">
        <v>20</v>
      </c>
      <c r="O42" s="120" t="s">
        <v>63</v>
      </c>
      <c r="P42" s="120" t="s">
        <v>64</v>
      </c>
      <c r="Q42" s="120" t="s">
        <v>65</v>
      </c>
      <c r="R42" s="120" t="s">
        <v>21</v>
      </c>
      <c r="S42" s="120" t="s">
        <v>66</v>
      </c>
      <c r="T42" s="120" t="s">
        <v>67</v>
      </c>
      <c r="U42" s="120" t="s">
        <v>68</v>
      </c>
      <c r="V42" s="120" t="s">
        <v>22</v>
      </c>
      <c r="W42" s="120" t="s">
        <v>69</v>
      </c>
      <c r="X42" s="120" t="s">
        <v>70</v>
      </c>
      <c r="Y42" s="120" t="s">
        <v>71</v>
      </c>
      <c r="Z42" s="120" t="s">
        <v>23</v>
      </c>
      <c r="AA42" s="120" t="s">
        <v>72</v>
      </c>
      <c r="AB42" s="120" t="s">
        <v>73</v>
      </c>
      <c r="AC42" s="120" t="s">
        <v>74</v>
      </c>
      <c r="AD42" s="120" t="s">
        <v>24</v>
      </c>
      <c r="AE42" s="120" t="s">
        <v>75</v>
      </c>
      <c r="AF42" s="120" t="s">
        <v>76</v>
      </c>
      <c r="AG42" s="120" t="s">
        <v>77</v>
      </c>
      <c r="AH42" s="120" t="s">
        <v>25</v>
      </c>
      <c r="AI42" s="120" t="s">
        <v>78</v>
      </c>
      <c r="AJ42" s="120" t="s">
        <v>79</v>
      </c>
      <c r="AK42" s="120" t="s">
        <v>80</v>
      </c>
      <c r="AL42" s="120" t="s">
        <v>26</v>
      </c>
      <c r="AM42" s="121" t="s">
        <v>81</v>
      </c>
      <c r="AN42" s="122"/>
      <c r="AO42" s="123" t="s">
        <v>82</v>
      </c>
      <c r="AP42" s="124" t="s">
        <v>83</v>
      </c>
      <c r="AQ42" s="124" t="s">
        <v>27</v>
      </c>
      <c r="AR42" s="124" t="s">
        <v>84</v>
      </c>
      <c r="AS42" s="125" t="s">
        <v>85</v>
      </c>
      <c r="AT42" s="126" t="s">
        <v>86</v>
      </c>
      <c r="AU42" s="125" t="s">
        <v>28</v>
      </c>
      <c r="AV42" s="125" t="s">
        <v>87</v>
      </c>
      <c r="AW42" s="125" t="s">
        <v>88</v>
      </c>
      <c r="AX42" s="125" t="s">
        <v>89</v>
      </c>
      <c r="AY42" s="125" t="s">
        <v>29</v>
      </c>
      <c r="AZ42" s="125" t="s">
        <v>90</v>
      </c>
      <c r="BA42" s="125" t="s">
        <v>91</v>
      </c>
      <c r="BB42" s="125" t="s">
        <v>92</v>
      </c>
      <c r="BC42" s="125" t="s">
        <v>30</v>
      </c>
      <c r="BD42" s="127" t="s">
        <v>93</v>
      </c>
      <c r="BE42" s="1"/>
      <c r="BF42" s="117"/>
      <c r="BG42" s="117"/>
      <c r="BH42" s="117"/>
      <c r="BI42" s="117"/>
    </row>
    <row r="43" ht="35.25" customHeight="1">
      <c r="A43" s="33"/>
      <c r="B43" s="1"/>
      <c r="C43" s="1"/>
      <c r="D43" s="1"/>
      <c r="E43" s="33"/>
      <c r="F43" s="33"/>
      <c r="G43" s="128" t="s">
        <v>13</v>
      </c>
      <c r="H43" s="129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1">
        <f t="shared" ref="W43:W44" si="9">T28-T33</f>
        <v>210666.6</v>
      </c>
      <c r="X43" s="131">
        <v>181835.7</v>
      </c>
      <c r="Y43" s="131">
        <f t="shared" ref="Y43:Y44" si="10">X38-X43</f>
        <v>165191</v>
      </c>
      <c r="Z43" s="131">
        <f t="shared" ref="Z43:Z44" si="11">X33-X38</f>
        <v>260419.8</v>
      </c>
      <c r="AA43" s="131">
        <f t="shared" ref="AA43:AA44" si="12">X28-X33</f>
        <v>275030.5</v>
      </c>
      <c r="AB43" s="131">
        <v>321117.3</v>
      </c>
      <c r="AC43" s="131">
        <f t="shared" ref="AC43:AC44" si="13">AB38-AB43</f>
        <v>260807.4</v>
      </c>
      <c r="AD43" s="131">
        <f t="shared" ref="AD43:AD44" si="14">AB33-AB38</f>
        <v>288989.1</v>
      </c>
      <c r="AE43" s="131">
        <f t="shared" ref="AE43:AE44" si="15">AB28-AB33</f>
        <v>338993.9</v>
      </c>
      <c r="AF43" s="131">
        <v>303592.0</v>
      </c>
      <c r="AG43" s="131">
        <f t="shared" ref="AG43:AG44" si="16">AF38-AF43</f>
        <v>530627</v>
      </c>
      <c r="AH43" s="131">
        <f t="shared" ref="AH43:AH44" si="17">AF33-AF38</f>
        <v>325932</v>
      </c>
      <c r="AI43" s="131">
        <f t="shared" ref="AI43:AI44" si="18">AF28-AF33</f>
        <v>423739</v>
      </c>
      <c r="AJ43" s="131">
        <v>638957.0</v>
      </c>
      <c r="AK43" s="131">
        <f t="shared" ref="AK43:AK44" si="19">AJ38-AJ43</f>
        <v>256045</v>
      </c>
      <c r="AL43" s="131">
        <f t="shared" ref="AL43:AL44" si="20">AJ33-AJ38</f>
        <v>290075</v>
      </c>
      <c r="AM43" s="132">
        <f t="shared" ref="AM43:AM44" si="21">AJ28-AJ33</f>
        <v>701636</v>
      </c>
      <c r="AN43" s="133"/>
      <c r="AO43" s="130">
        <v>590382.0</v>
      </c>
      <c r="AP43" s="131">
        <f t="shared" ref="AP43:AP44" si="22">AO38-AO43</f>
        <v>438643</v>
      </c>
      <c r="AQ43" s="131">
        <f>1382194-AO38</f>
        <v>353169</v>
      </c>
      <c r="AR43" s="131">
        <f t="shared" ref="AR43:AR44" si="23">AQ38-AQ43</f>
        <v>335689</v>
      </c>
      <c r="AS43" s="134">
        <v>337572.0</v>
      </c>
      <c r="AT43" s="131">
        <f t="shared" ref="AT43:AT44" si="24">AS38-AS43</f>
        <v>560050</v>
      </c>
      <c r="AU43" s="135">
        <f>1364805-AS38</f>
        <v>467183</v>
      </c>
      <c r="AV43" s="131">
        <f t="shared" ref="AV43:AV44" si="25">AU38-AU43</f>
        <v>481257</v>
      </c>
      <c r="AW43" s="134">
        <v>488044.0</v>
      </c>
      <c r="AX43" s="131">
        <f t="shared" ref="AX43:AX44" si="26">AW38-AW43</f>
        <v>521857</v>
      </c>
      <c r="AY43" s="135">
        <f>1586164-AW38</f>
        <v>576263</v>
      </c>
      <c r="AZ43" s="131">
        <f t="shared" ref="AZ43:AZ44" si="27">AY38-AY43</f>
        <v>556365</v>
      </c>
      <c r="BA43" s="134">
        <v>343589.0</v>
      </c>
      <c r="BB43" s="131">
        <f t="shared" ref="BB43:BB44" si="28">BA38-BA43</f>
        <v>313193</v>
      </c>
      <c r="BC43" s="135">
        <f>1123766-BA38</f>
        <v>466984</v>
      </c>
      <c r="BD43" s="132">
        <f t="shared" ref="BD43:BD44" si="29">BC38-BC43</f>
        <v>543251</v>
      </c>
      <c r="BE43" s="58" t="s">
        <v>14</v>
      </c>
      <c r="BF43" s="33"/>
      <c r="BG43" s="33"/>
      <c r="BH43" s="33"/>
      <c r="BI43" s="33"/>
    </row>
    <row r="44" ht="35.25" customHeight="1">
      <c r="A44" s="33"/>
      <c r="B44" s="1"/>
      <c r="C44" s="1"/>
      <c r="D44" s="1"/>
      <c r="E44" s="33"/>
      <c r="F44" s="33"/>
      <c r="G44" s="136" t="s">
        <v>56</v>
      </c>
      <c r="H44" s="137"/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9">
        <f t="shared" si="9"/>
        <v>38724.7</v>
      </c>
      <c r="X44" s="139">
        <v>53363.0</v>
      </c>
      <c r="Y44" s="139">
        <f t="shared" si="10"/>
        <v>38010</v>
      </c>
      <c r="Z44" s="139">
        <f t="shared" si="11"/>
        <v>41979</v>
      </c>
      <c r="AA44" s="139">
        <f t="shared" si="12"/>
        <v>123664</v>
      </c>
      <c r="AB44" s="139">
        <v>49414.1</v>
      </c>
      <c r="AC44" s="139">
        <f t="shared" si="13"/>
        <v>57150.6</v>
      </c>
      <c r="AD44" s="139">
        <f t="shared" si="14"/>
        <v>64602.3</v>
      </c>
      <c r="AE44" s="139">
        <f t="shared" si="15"/>
        <v>72287.2</v>
      </c>
      <c r="AF44" s="139">
        <v>87562.0</v>
      </c>
      <c r="AG44" s="139">
        <f t="shared" si="16"/>
        <v>63375</v>
      </c>
      <c r="AH44" s="139">
        <f t="shared" si="17"/>
        <v>82260</v>
      </c>
      <c r="AI44" s="139">
        <f t="shared" si="18"/>
        <v>90278</v>
      </c>
      <c r="AJ44" s="139">
        <v>103861.0</v>
      </c>
      <c r="AK44" s="139">
        <f t="shared" si="19"/>
        <v>99684</v>
      </c>
      <c r="AL44" s="139">
        <f t="shared" si="20"/>
        <v>106308</v>
      </c>
      <c r="AM44" s="140">
        <f t="shared" si="21"/>
        <v>175815</v>
      </c>
      <c r="AN44" s="133"/>
      <c r="AO44" s="138">
        <v>120461.0</v>
      </c>
      <c r="AP44" s="139">
        <f t="shared" si="22"/>
        <v>142659</v>
      </c>
      <c r="AQ44" s="139">
        <f>385276-AO39</f>
        <v>122156</v>
      </c>
      <c r="AR44" s="139">
        <f t="shared" si="23"/>
        <v>141795</v>
      </c>
      <c r="AS44" s="141">
        <v>191100.0</v>
      </c>
      <c r="AT44" s="139">
        <f t="shared" si="24"/>
        <v>117757</v>
      </c>
      <c r="AU44" s="142">
        <f>485331-AS39</f>
        <v>176474</v>
      </c>
      <c r="AV44" s="139">
        <f t="shared" si="25"/>
        <v>184614</v>
      </c>
      <c r="AW44" s="141">
        <v>192725.0</v>
      </c>
      <c r="AX44" s="139">
        <f t="shared" si="26"/>
        <v>189529</v>
      </c>
      <c r="AY44" s="142">
        <f>622658-AW39</f>
        <v>240404</v>
      </c>
      <c r="AZ44" s="139">
        <f t="shared" si="27"/>
        <v>275716</v>
      </c>
      <c r="BA44" s="141">
        <v>166552.0</v>
      </c>
      <c r="BB44" s="139">
        <f t="shared" si="28"/>
        <v>177045</v>
      </c>
      <c r="BC44" s="142">
        <f>521727-BA39</f>
        <v>178130</v>
      </c>
      <c r="BD44" s="140">
        <f t="shared" si="29"/>
        <v>197950</v>
      </c>
      <c r="BE44" s="58" t="s">
        <v>14</v>
      </c>
      <c r="BF44" s="33"/>
      <c r="BG44" s="33"/>
      <c r="BH44" s="33"/>
      <c r="BI44" s="33"/>
    </row>
    <row r="45" ht="35.25" customHeight="1">
      <c r="A45" s="33"/>
      <c r="B45" s="1"/>
      <c r="C45" s="1"/>
      <c r="D45" s="1"/>
      <c r="E45" s="33"/>
      <c r="F45" s="33"/>
      <c r="G45" s="143" t="s">
        <v>16</v>
      </c>
      <c r="H45" s="144">
        <v>5.47</v>
      </c>
      <c r="I45" s="145">
        <v>5.02</v>
      </c>
      <c r="J45" s="145">
        <v>15.88</v>
      </c>
      <c r="K45" s="145">
        <v>17.66</v>
      </c>
      <c r="L45" s="145">
        <v>13.46</v>
      </c>
      <c r="M45" s="145">
        <v>16.38</v>
      </c>
      <c r="N45" s="145">
        <v>17.4</v>
      </c>
      <c r="O45" s="145">
        <v>18.24</v>
      </c>
      <c r="P45" s="145">
        <v>22.68</v>
      </c>
      <c r="Q45" s="145">
        <v>26.4</v>
      </c>
      <c r="R45" s="145">
        <v>18.39</v>
      </c>
      <c r="S45" s="145">
        <v>14.93</v>
      </c>
      <c r="T45" s="145">
        <v>18.99</v>
      </c>
      <c r="U45" s="145">
        <v>21.83</v>
      </c>
      <c r="V45" s="145">
        <v>23.14</v>
      </c>
      <c r="W45" s="145">
        <v>17.24</v>
      </c>
      <c r="X45" s="145">
        <v>29.35</v>
      </c>
      <c r="Y45" s="145">
        <v>16.38</v>
      </c>
      <c r="Z45" s="145">
        <f>X35*3-Y45-X45</f>
        <v>20.12</v>
      </c>
      <c r="AA45" s="145">
        <f>X30*4-Z45-Y45-X45</f>
        <v>50.63</v>
      </c>
      <c r="AB45" s="145">
        <v>15.39</v>
      </c>
      <c r="AC45" s="145">
        <f>2*AB40-AB45</f>
        <v>21.23</v>
      </c>
      <c r="AD45" s="145">
        <f>AB35*3-AC45-AB45</f>
        <v>22.33</v>
      </c>
      <c r="AE45" s="145">
        <f>AB30*4-AD45-AC45-AB45</f>
        <v>21.45</v>
      </c>
      <c r="AF45" s="145">
        <v>28.84</v>
      </c>
      <c r="AG45" s="145">
        <f>(AF40*2)-AF45</f>
        <v>7.2</v>
      </c>
      <c r="AH45" s="145">
        <f>AF35*3-AG45-AF45</f>
        <v>24.26</v>
      </c>
      <c r="AI45" s="145">
        <f>AF30*4-AH45-AG45-AF45</f>
        <v>21.38</v>
      </c>
      <c r="AJ45" s="145">
        <v>16.25</v>
      </c>
      <c r="AK45" s="145">
        <f>AJ40*2-AJ45</f>
        <v>29.19</v>
      </c>
      <c r="AL45" s="145">
        <f>AJ35*3-AK45-AJ45</f>
        <v>33.01</v>
      </c>
      <c r="AM45" s="146">
        <f>AJ30*4-AL45-AK45-AJ45</f>
        <v>24.51</v>
      </c>
      <c r="AN45" s="147"/>
      <c r="AO45" s="145">
        <v>20.4</v>
      </c>
      <c r="AP45" s="145">
        <f>AO40*2-AO45</f>
        <v>30.74</v>
      </c>
      <c r="AQ45" s="148">
        <f t="shared" ref="AQ45:BD45" si="30">(AQ44/AQ43)*100 </f>
        <v>34.58853976</v>
      </c>
      <c r="AR45" s="148">
        <f t="shared" si="30"/>
        <v>42.23998999</v>
      </c>
      <c r="AS45" s="148">
        <f t="shared" si="30"/>
        <v>56.61014539</v>
      </c>
      <c r="AT45" s="149">
        <f t="shared" si="30"/>
        <v>21.02615838</v>
      </c>
      <c r="AU45" s="148">
        <f t="shared" si="30"/>
        <v>37.77406284</v>
      </c>
      <c r="AV45" s="148">
        <f t="shared" si="30"/>
        <v>38.36079267</v>
      </c>
      <c r="AW45" s="148">
        <f t="shared" si="30"/>
        <v>39.48926736</v>
      </c>
      <c r="AX45" s="149">
        <f t="shared" si="30"/>
        <v>36.31818678</v>
      </c>
      <c r="AY45" s="148">
        <f t="shared" si="30"/>
        <v>41.71775734</v>
      </c>
      <c r="AZ45" s="148">
        <f t="shared" si="30"/>
        <v>49.55667592</v>
      </c>
      <c r="BA45" s="148">
        <f t="shared" si="30"/>
        <v>48.47419446</v>
      </c>
      <c r="BB45" s="149">
        <f t="shared" si="30"/>
        <v>56.5290412</v>
      </c>
      <c r="BC45" s="148">
        <f t="shared" si="30"/>
        <v>38.14477584</v>
      </c>
      <c r="BD45" s="150">
        <f t="shared" si="30"/>
        <v>36.43803693</v>
      </c>
      <c r="BE45" s="1" t="s">
        <v>17</v>
      </c>
      <c r="BF45" s="33"/>
      <c r="BG45" s="33"/>
      <c r="BH45" s="33"/>
      <c r="BI45" s="33"/>
    </row>
    <row r="46" ht="23.25" customHeight="1">
      <c r="A46" s="1"/>
      <c r="B46" s="2"/>
      <c r="C46" s="2"/>
      <c r="D46" s="2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</row>
    <row r="47" ht="12.0" customHeight="1">
      <c r="A47" s="2"/>
      <c r="B47" s="1"/>
      <c r="C47" s="1"/>
      <c r="D47" s="1"/>
      <c r="E47" s="2"/>
      <c r="F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</row>
    <row r="48" ht="12.0" customHeight="1">
      <c r="A48" s="21"/>
      <c r="B48" s="1"/>
      <c r="C48" s="1"/>
      <c r="D48" s="1"/>
      <c r="E48" s="21"/>
      <c r="F48" s="2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</row>
    <row r="49" ht="12.0" customHeight="1">
      <c r="A49" s="21"/>
      <c r="B49" s="1"/>
      <c r="C49" s="1"/>
      <c r="D49" s="1"/>
      <c r="E49" s="21"/>
      <c r="F49" s="2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</row>
    <row r="50" ht="12.0" customHeight="1">
      <c r="A50" s="21"/>
      <c r="B50" s="1"/>
      <c r="C50" s="1"/>
      <c r="D50" s="1"/>
      <c r="E50" s="21"/>
      <c r="F50" s="2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</row>
    <row r="51" ht="12.0" customHeight="1">
      <c r="A51" s="1"/>
      <c r="B51" s="1"/>
      <c r="C51" s="1"/>
      <c r="D51" s="1"/>
      <c r="E51" s="1"/>
      <c r="F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</row>
    <row r="52" ht="12.0" customHeight="1">
      <c r="A52" s="2"/>
      <c r="B52" s="1"/>
      <c r="C52" s="1"/>
      <c r="D52" s="1"/>
      <c r="E52" s="2"/>
      <c r="F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</row>
    <row r="53" ht="12.0" customHeight="1">
      <c r="A53" s="33"/>
      <c r="B53" s="1"/>
      <c r="C53" s="1"/>
      <c r="D53" s="1"/>
      <c r="E53" s="33"/>
      <c r="F53" s="3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</row>
    <row r="54" ht="12.0" customHeight="1">
      <c r="A54" s="33"/>
      <c r="B54" s="1"/>
      <c r="C54" s="1"/>
      <c r="D54" s="1"/>
      <c r="E54" s="33"/>
      <c r="F54" s="3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</row>
    <row r="55" ht="12.0" customHeight="1">
      <c r="A55" s="33"/>
      <c r="B55" s="1"/>
      <c r="C55" s="1"/>
      <c r="D55" s="1"/>
      <c r="E55" s="33"/>
      <c r="F55" s="3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</row>
  </sheetData>
  <mergeCells count="196">
    <mergeCell ref="T28:W28"/>
    <mergeCell ref="X28:AA28"/>
    <mergeCell ref="T29:W29"/>
    <mergeCell ref="X29:AA29"/>
    <mergeCell ref="AB29:AE29"/>
    <mergeCell ref="AF29:AI29"/>
    <mergeCell ref="AJ29:AM29"/>
    <mergeCell ref="B2:E2"/>
    <mergeCell ref="B3:E3"/>
    <mergeCell ref="B4:E4"/>
    <mergeCell ref="B5:E5"/>
    <mergeCell ref="L28:O28"/>
    <mergeCell ref="P28:S28"/>
    <mergeCell ref="L29:O29"/>
    <mergeCell ref="P29:S29"/>
    <mergeCell ref="L30:O30"/>
    <mergeCell ref="P30:S30"/>
    <mergeCell ref="T30:W30"/>
    <mergeCell ref="AO32:AR32"/>
    <mergeCell ref="AS32:AV32"/>
    <mergeCell ref="AW32:AZ32"/>
    <mergeCell ref="BA32:BD32"/>
    <mergeCell ref="L32:O32"/>
    <mergeCell ref="P32:S32"/>
    <mergeCell ref="T32:W32"/>
    <mergeCell ref="X32:AA32"/>
    <mergeCell ref="AB32:AE32"/>
    <mergeCell ref="AF32:AI32"/>
    <mergeCell ref="AJ32:AM32"/>
    <mergeCell ref="AF27:AI27"/>
    <mergeCell ref="AJ27:AM27"/>
    <mergeCell ref="AO27:AR27"/>
    <mergeCell ref="AS27:AV27"/>
    <mergeCell ref="AW27:AZ27"/>
    <mergeCell ref="BA27:BD27"/>
    <mergeCell ref="AB28:AE28"/>
    <mergeCell ref="AF28:AI28"/>
    <mergeCell ref="AJ28:AM28"/>
    <mergeCell ref="AO28:AR28"/>
    <mergeCell ref="AS28:AV28"/>
    <mergeCell ref="AW28:AZ28"/>
    <mergeCell ref="BA28:BD28"/>
    <mergeCell ref="L27:O27"/>
    <mergeCell ref="P27:S27"/>
    <mergeCell ref="T27:W27"/>
    <mergeCell ref="X27:AA27"/>
    <mergeCell ref="AB27:AE27"/>
    <mergeCell ref="AO29:AR29"/>
    <mergeCell ref="AS29:AV29"/>
    <mergeCell ref="AW29:AZ29"/>
    <mergeCell ref="BA29:BD29"/>
    <mergeCell ref="X30:AA30"/>
    <mergeCell ref="AB30:AE30"/>
    <mergeCell ref="AF30:AI30"/>
    <mergeCell ref="AJ30:AM30"/>
    <mergeCell ref="AO30:AR30"/>
    <mergeCell ref="AS30:AV30"/>
    <mergeCell ref="AW30:AZ30"/>
    <mergeCell ref="BA30:BD30"/>
    <mergeCell ref="AO33:AR33"/>
    <mergeCell ref="AS33:AV33"/>
    <mergeCell ref="AW33:AZ33"/>
    <mergeCell ref="BA33:BD33"/>
    <mergeCell ref="L33:O33"/>
    <mergeCell ref="P33:S33"/>
    <mergeCell ref="T33:W33"/>
    <mergeCell ref="X33:AA33"/>
    <mergeCell ref="AB33:AE33"/>
    <mergeCell ref="AF33:AI33"/>
    <mergeCell ref="AJ33:AM33"/>
    <mergeCell ref="AY37:AZ37"/>
    <mergeCell ref="BA37:BB37"/>
    <mergeCell ref="AJ37:AK37"/>
    <mergeCell ref="AL37:AM37"/>
    <mergeCell ref="AO37:AP37"/>
    <mergeCell ref="AQ37:AR37"/>
    <mergeCell ref="AS37:AT37"/>
    <mergeCell ref="AU37:AV37"/>
    <mergeCell ref="AW37:AX37"/>
    <mergeCell ref="AF34:AI34"/>
    <mergeCell ref="AJ34:AM34"/>
    <mergeCell ref="AO34:AR34"/>
    <mergeCell ref="AS34:AV34"/>
    <mergeCell ref="AW34:AZ34"/>
    <mergeCell ref="BA34:BD34"/>
    <mergeCell ref="H33:K33"/>
    <mergeCell ref="H34:K34"/>
    <mergeCell ref="L34:O34"/>
    <mergeCell ref="P34:S34"/>
    <mergeCell ref="T34:W34"/>
    <mergeCell ref="X34:AA34"/>
    <mergeCell ref="AB34:AE34"/>
    <mergeCell ref="AJ35:AM35"/>
    <mergeCell ref="AO35:AR35"/>
    <mergeCell ref="AS35:AV35"/>
    <mergeCell ref="AW35:AZ35"/>
    <mergeCell ref="BA35:BD35"/>
    <mergeCell ref="H35:K35"/>
    <mergeCell ref="L35:O35"/>
    <mergeCell ref="P35:S35"/>
    <mergeCell ref="T35:W35"/>
    <mergeCell ref="X35:AA35"/>
    <mergeCell ref="AB35:AE35"/>
    <mergeCell ref="AF35:AI35"/>
    <mergeCell ref="H27:K27"/>
    <mergeCell ref="H28:K28"/>
    <mergeCell ref="H29:K29"/>
    <mergeCell ref="H30:K30"/>
    <mergeCell ref="H32:K32"/>
    <mergeCell ref="V37:W37"/>
    <mergeCell ref="X37:Y37"/>
    <mergeCell ref="Z37:AA37"/>
    <mergeCell ref="AB37:AC37"/>
    <mergeCell ref="AD37:AE37"/>
    <mergeCell ref="AF37:AG37"/>
    <mergeCell ref="AH37:AI37"/>
    <mergeCell ref="BC37:BD37"/>
    <mergeCell ref="H37:I37"/>
    <mergeCell ref="J37:K37"/>
    <mergeCell ref="L37:M37"/>
    <mergeCell ref="N37:O37"/>
    <mergeCell ref="P37:Q37"/>
    <mergeCell ref="R37:S37"/>
    <mergeCell ref="T37:U37"/>
    <mergeCell ref="V39:W39"/>
    <mergeCell ref="X39:Y39"/>
    <mergeCell ref="Z39:AA39"/>
    <mergeCell ref="AB39:AC39"/>
    <mergeCell ref="AD39:AE39"/>
    <mergeCell ref="AF39:AG39"/>
    <mergeCell ref="AH39:AI39"/>
    <mergeCell ref="H39:I39"/>
    <mergeCell ref="J39:K39"/>
    <mergeCell ref="L39:M39"/>
    <mergeCell ref="N39:O39"/>
    <mergeCell ref="P39:Q39"/>
    <mergeCell ref="R39:S39"/>
    <mergeCell ref="T39:U39"/>
    <mergeCell ref="AJ40:AK40"/>
    <mergeCell ref="AL40:AM40"/>
    <mergeCell ref="V40:W40"/>
    <mergeCell ref="X40:Y40"/>
    <mergeCell ref="Z40:AA40"/>
    <mergeCell ref="AB40:AC40"/>
    <mergeCell ref="AD40:AE40"/>
    <mergeCell ref="AF40:AG40"/>
    <mergeCell ref="AH40:AI40"/>
    <mergeCell ref="V38:W38"/>
    <mergeCell ref="X38:Y38"/>
    <mergeCell ref="Z38:AA38"/>
    <mergeCell ref="AB38:AC38"/>
    <mergeCell ref="AD38:AE38"/>
    <mergeCell ref="AF38:AG38"/>
    <mergeCell ref="AH38:AI38"/>
    <mergeCell ref="AY38:AZ38"/>
    <mergeCell ref="BA38:BB38"/>
    <mergeCell ref="BC38:BD38"/>
    <mergeCell ref="AJ38:AK38"/>
    <mergeCell ref="AL38:AM38"/>
    <mergeCell ref="AO38:AP38"/>
    <mergeCell ref="AQ38:AR38"/>
    <mergeCell ref="AS38:AT38"/>
    <mergeCell ref="AU38:AV38"/>
    <mergeCell ref="AW38:AX38"/>
    <mergeCell ref="H38:I38"/>
    <mergeCell ref="J38:K38"/>
    <mergeCell ref="L38:M38"/>
    <mergeCell ref="N38:O38"/>
    <mergeCell ref="P38:Q38"/>
    <mergeCell ref="R38:S38"/>
    <mergeCell ref="T38:U38"/>
    <mergeCell ref="AY39:AZ39"/>
    <mergeCell ref="BA39:BB39"/>
    <mergeCell ref="BC39:BD39"/>
    <mergeCell ref="H40:I40"/>
    <mergeCell ref="J40:K40"/>
    <mergeCell ref="L40:M40"/>
    <mergeCell ref="N40:O40"/>
    <mergeCell ref="P40:Q40"/>
    <mergeCell ref="R40:S40"/>
    <mergeCell ref="T40:U40"/>
    <mergeCell ref="AO40:AP40"/>
    <mergeCell ref="AQ40:AR40"/>
    <mergeCell ref="AS40:AT40"/>
    <mergeCell ref="AU40:AV40"/>
    <mergeCell ref="AW40:AX40"/>
    <mergeCell ref="AY40:AZ40"/>
    <mergeCell ref="BA40:BB40"/>
    <mergeCell ref="BC40:BD40"/>
    <mergeCell ref="AJ39:AK39"/>
    <mergeCell ref="AL39:AM39"/>
    <mergeCell ref="AO39:AP39"/>
    <mergeCell ref="AQ39:AR39"/>
    <mergeCell ref="AS39:AT39"/>
    <mergeCell ref="AU39:AV39"/>
    <mergeCell ref="AW39:AX3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Мэр Мариуполя</dc:creator>
</cp:coreProperties>
</file>