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OneDrive\4th year\Capstone\Board Final\Fixed\"/>
    </mc:Choice>
  </mc:AlternateContent>
  <bookViews>
    <workbookView xWindow="0" yWindow="0" windowWidth="20490" windowHeight="7530"/>
  </bookViews>
  <sheets>
    <sheet name="BOM" sheetId="6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O4" i="6"/>
  <c r="M4" i="6" l="1"/>
  <c r="L4" i="6"/>
  <c r="J4" i="6"/>
  <c r="K4" i="6"/>
  <c r="H7" i="6"/>
  <c r="H8" i="6"/>
  <c r="H10" i="6"/>
  <c r="H11" i="6"/>
  <c r="H12" i="6"/>
  <c r="H13" i="6"/>
  <c r="H14" i="6"/>
  <c r="H15" i="6"/>
  <c r="H16" i="6"/>
  <c r="H18" i="6"/>
  <c r="H20" i="6"/>
  <c r="H24" i="6"/>
  <c r="H25" i="6"/>
  <c r="H26" i="6"/>
  <c r="H27" i="6"/>
  <c r="H29" i="6"/>
  <c r="H40" i="6"/>
  <c r="H42" i="6"/>
  <c r="H45" i="6"/>
  <c r="H48" i="6"/>
  <c r="H50" i="6"/>
  <c r="H52" i="6"/>
  <c r="H54" i="6"/>
  <c r="H55" i="6"/>
  <c r="H56" i="6"/>
  <c r="H57" i="6"/>
  <c r="H58" i="6"/>
  <c r="H59" i="6"/>
  <c r="H60" i="6"/>
  <c r="H61" i="6"/>
  <c r="H4" i="6"/>
  <c r="E5" i="6"/>
  <c r="E6" i="6"/>
  <c r="E7" i="6"/>
  <c r="E8" i="6"/>
  <c r="E9" i="6"/>
  <c r="E10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4" i="6"/>
</calcChain>
</file>

<file path=xl/sharedStrings.xml><?xml version="1.0" encoding="utf-8"?>
<sst xmlns="http://schemas.openxmlformats.org/spreadsheetml/2006/main" count="113" uniqueCount="113">
  <si>
    <t>Part     Value          Package       Library           Position (inch)       Orientation</t>
  </si>
  <si>
    <t>All</t>
  </si>
  <si>
    <t>DIODE</t>
  </si>
  <si>
    <t>https://www.digikey.com/product-detail/en/bourns-inc/CD1206-B2100/CD1206-B2100CT-ND/5774987</t>
  </si>
  <si>
    <t>U$5      DIODE          DIDOE_1206    Gas_Sensor_Lib_v1 (1.56 0.31)           R0</t>
  </si>
  <si>
    <t>ZENER</t>
  </si>
  <si>
    <t>https://www.digikey.com/product-detail/en/on-semiconductor/MM3Z3V3ST1G/MM3Z3V3ST1GOSCT-ND/2705113</t>
  </si>
  <si>
    <t>https://www.digikey.com/product-detail/en/comchip-technology/CZRF52C15/641-1072-1-ND/1121194</t>
  </si>
  <si>
    <t>U$20     15V_Z          Z_1005        Gas_Sensor_Lib_v1 (1.27 0.38)           R270</t>
  </si>
  <si>
    <t>LED</t>
  </si>
  <si>
    <t>https://www.digikey.com/product-detail/en/lite-on-inc/LTST-C230KFKT/160-2025-1-ND/3711400</t>
  </si>
  <si>
    <t>U$19     LED_GAS        LED_1206      Gas_Sensor_Lib_v1 (1.08 0.72)           R180</t>
  </si>
  <si>
    <t>U$11     LED_5V         LED_1206      Gas_Sensor_Lib_v1 (1.51 1.27)           R90</t>
  </si>
  <si>
    <t>CAP</t>
  </si>
  <si>
    <t>https://www.digikey.com/product-detail/en/samsung-electro-mechanics-america-inc/CL31B106MOHNNNE/1276-6641-1-ND/5961500</t>
  </si>
  <si>
    <t>U$17     100nF          C1206         Gas_Sensor_Lib_v1 (1.1 0.58)            R180</t>
  </si>
  <si>
    <t>https://www.digikey.com/product-detail/en/samsung-electro-mechanics-america-inc/CL31B104KBCNNNC/1276-1017-1-ND/3889103</t>
  </si>
  <si>
    <t>U$18     100nF          C1206         Gas_Sensor_Lib_v1 (0.74 0.66)           R90</t>
  </si>
  <si>
    <t>U$24     1uF            C1206         Gas_Sensor_Lib_v1 (0.98 1.3)            R90</t>
  </si>
  <si>
    <t>https://www.digikey.com/product-detail/en/samsung-electro-mechanics-america-inc/CL31B105KAHNNNE/1276-1097-1-ND/3889183</t>
  </si>
  <si>
    <t>U$9      10uF           153CLV-0405   Gas_Sensor_Lib_v1 (1.715 2.345)         R0</t>
  </si>
  <si>
    <t>https://www.digikey.com/product-detail/en/panasonic-electronic-components/EEE-1HA100SP/PCE3914CT-ND/766290</t>
  </si>
  <si>
    <t>U$10     10uF           153CLV-0405   Gas_Sensor_Lib_v1 (1.79 1.785)          R180</t>
  </si>
  <si>
    <t>RES</t>
  </si>
  <si>
    <t>U$16     5.1            R1206         Gas_Sensor_Lib_v1 (0.55 2.07)           R270</t>
  </si>
  <si>
    <t>https://www.digikey.com/product-detail/en/yageo/RC1206JR-075R1L/311-5.1ERCT-ND/732251</t>
  </si>
  <si>
    <t>https://www.digikey.com/product-detail/en/yageo/RC1206FR-07100RL/311-100FRCT-ND/731438</t>
  </si>
  <si>
    <t>https://www.digikey.com/product-detail/en/yageo/RC1206JR-07330RL/311-330ERCT-ND/732226</t>
  </si>
  <si>
    <t>https://www.digikey.com/product-detail/en/yageo/RC1206FR-071KL/311-1.00KFRCT-ND/731334</t>
  </si>
  <si>
    <t>U$12     1K             R1206         Gas_Sensor_Lib_v1 (1.51 1.46)           R270</t>
  </si>
  <si>
    <t>U$15     1K             R1206         Gas_Sensor_Lib_v1 (0.9 1.03)            R90</t>
  </si>
  <si>
    <t>U$21     1K             R1206         Gas_Sensor_Lib_v1 (1.275 0.72)          R180</t>
  </si>
  <si>
    <t>U$23     1K             R1206         Gas_Sensor_Lib_v1 (0.73 0.91)           R90</t>
  </si>
  <si>
    <t>U$27     1K             R1206         Gas_Sensor_Lib_v1 (0.925 1.505)         R180</t>
  </si>
  <si>
    <t>https://www.digikey.com/product-detail/en/yageo/RC1206JR-0710KL/311-10KERCT-ND/732156</t>
  </si>
  <si>
    <t>https://www.digikey.com/product-detail/en/yageo/RC1206FR-07100KL/311-100KFRCT-ND/731439</t>
  </si>
  <si>
    <t>U$22     100K           R1206         Gas_Sensor_Lib_v1 (0.73 1.09)           R180</t>
  </si>
  <si>
    <t>CONN</t>
  </si>
  <si>
    <t>https://www.digikey.com/product-detail/en/phoenix-contact/1935161/277-1667-ND/568614</t>
  </si>
  <si>
    <t>U$6      POWER_CONN     PC_1935161    Gas_Sensor_Lib_v1 (0.84 0.2)            R0</t>
  </si>
  <si>
    <t>OTHER</t>
  </si>
  <si>
    <t>https://www.digikey.com/product-detail/en/toshiba-semiconductor-and-storage/T2N7002AK,LM/T2N7002AKLMCT-ND/5298039</t>
  </si>
  <si>
    <t>https://www.digikey.com/product-detail/en/infineon-technologies/IRF9540NSTRLPBF/IRF9540NSTRLPBFCT-ND/2441036</t>
  </si>
  <si>
    <t>U$29     ESP8266        ESP           Gas_Sensor_Lib_v1 (2.475 0.96)          R0</t>
  </si>
  <si>
    <t>https://www.digikey.com/product-detail/en/e-switch/KS-01Q-02/EG4792-ND/2116271</t>
  </si>
  <si>
    <t>U$7      LM393          SO8           Gas_Sensor_Lib_v1 (1.21 1.06)           R270</t>
  </si>
  <si>
    <t>https://www.digikey.com/product-detail/en/stmicroelectronics/LM393ADT/497-4267-1-ND/725548</t>
  </si>
  <si>
    <t>https://www.digikey.com/product-detail/en/on-semiconductor/NCP1117ST50T3G/NCP1117ST50T3GOSCT-ND/1967217</t>
  </si>
  <si>
    <t>U$13     MQ             MQ_GAS        Gas_Sensor_Lib_v1 (1.14870079 2.03740157) R180</t>
  </si>
  <si>
    <t>https://www.digikey.com/product-detail/en/sparkfun-electronics/SEN-09404/1568-1412-ND/6161754</t>
  </si>
  <si>
    <t>U$14     PNP            SOT23         Gas_Sensor_Lib_v1 (0.74 1.23)           R0</t>
  </si>
  <si>
    <t>https://www.digikey.com/product-detail/en/on-semiconductor/MMBT3906LT1G/MMBT3906LT1GOSCT-ND/1139817</t>
  </si>
  <si>
    <t>U$30     POTENTIOMETER  POTENTIOMETER Gas_Sensor_Lib_v1 (0.23 1.24)           R90</t>
  </si>
  <si>
    <t>https://www.digikey.com/product-detail/en/tt-electronics-bi/PS45M-0MC2BR10K/987-1406-ND/2620675</t>
  </si>
  <si>
    <t>U$31     HEAT_SINK      THERMAL       Gas_Sensor_Lib_v1 (2.47 2.195)          R0</t>
  </si>
  <si>
    <t>https://www.digikey.com/product-detail/en/assmann-wsw-components/V-1100-SMD-B-L/AE10775-ND/3511509</t>
  </si>
  <si>
    <t>OLD---------------------------</t>
  </si>
  <si>
    <t>DC power jack</t>
  </si>
  <si>
    <t>https://www.google.com/search?q=2.1mm+dc+jack&amp;rlz=1C1CHZL_enUS721US721&amp;oq=2.1mm+dc+jack&amp;aqs=chrome.0.0l6.4689j0j7&amp;sourceid=chrome&amp;ie=UTF-8</t>
  </si>
  <si>
    <t>https://www.digikey.com/product-detail/en/PJ-202A/CP-202A-ND/252007?WT.mc_id=IQ_7595_G_pla252007&amp;wt.srch=1&amp;wt.medium=cpc&amp;WT.srch=1&amp;gclid=CI-VyP3U19MCFUZrfgod3AcG-g</t>
  </si>
  <si>
    <t>Edge wire connectors</t>
  </si>
  <si>
    <t>https://www.digikey.com/products/en/connectors-interconnects/terminal-blocks-wire-to-board/371</t>
  </si>
  <si>
    <t>https://www.digikey.com/product-detail/en/on-shore-technology-inc/OSTTE030104/ED2741-ND/2351817</t>
  </si>
  <si>
    <t>TX</t>
  </si>
  <si>
    <t>https://www.digikey.com/product-detail/en/te-connectivity-alcoswitch-switches/1825232-1/A107673-ND/4021554</t>
  </si>
  <si>
    <t>U$1      NMOS           SOT23         Gas_Sensor_Lib_v1 (1.695 2.73)          R90</t>
  </si>
  <si>
    <t>U$2      PMOS           D-PAK_TO252AA Gas_Sensor_Lib_v1 (1.17 2.37)           R270</t>
  </si>
  <si>
    <t>U$3      DIODE_1206     DIDOE_1206    Gas_Sensor_Lib_v1 (0.49625 2.0875)      R270</t>
  </si>
  <si>
    <t>U$4      10K            R1206         Gas_Sensor_Lib_v1 (1.345 2.72875)       R180</t>
  </si>
  <si>
    <t>U$5      100K           R1206         Gas_Sensor_Lib_v1 (1.02625 2.7275)      R0</t>
  </si>
  <si>
    <t>U$6      1K             R1206         Gas_Sensor_Lib_v1 (1.9025 2.51)         R90</t>
  </si>
  <si>
    <t>U$7      100K           R1206         Gas_Sensor_Lib_v1 (1.7375 2.50875)      R90</t>
  </si>
  <si>
    <t>U$8      POWER_CONN     PC_1935161    Gas_Sensor_Lib_v1 (0.20625 1.64625)     R270</t>
  </si>
  <si>
    <t>U$9      ESP8266        ESP           Gas_Sensor_Lib_v1 (1.44 0.98625)        R0</t>
  </si>
  <si>
    <t>U$10     100            R1206         Gas_Sensor_Lib_v1 (0.8 2.60625)         R0</t>
  </si>
  <si>
    <t>U$11     10K            R1206         Gas_Sensor_Lib_v1 (1.7075 2)            R180</t>
  </si>
  <si>
    <t>U$12     BUTTON         BUTTON        Gas_Sensor_Lib_v1 (0.36875 2.56125)     R90</t>
  </si>
  <si>
    <t>U$13     LED_12V        LED_1206      Gas_Sensor_Lib_v1 (0.15 1)              R90</t>
  </si>
  <si>
    <t>U$14     10uF           C1206         Gas_Sensor_Lib_v1 (0.2825 0.4575)       R0</t>
  </si>
  <si>
    <t>U$15     330            R1206         Gas_Sensor_Lib_v1 (0.3575 0.9)          R270</t>
  </si>
  <si>
    <t>U$16     1K             R1206         Gas_Sensor_Lib_v1 (0.15 1.21875)        R270</t>
  </si>
  <si>
    <t>U$17     DIODE_1206     DIDOE_1206    Gas_Sensor_Lib_v1 (0.15 0.65)           R90</t>
  </si>
  <si>
    <t>U$18     5V-12V         PC_1935161    Gas_Sensor_Lib_v1 (0.325 0.1975)        R0</t>
  </si>
  <si>
    <t>U$19     OUT_LED        LED_1206      Gas_Sensor_Lib_v1 (0.275 2.03125)       R180</t>
  </si>
  <si>
    <t>U$20     15V_Z          Z_1005        Gas_Sensor_Lib_v1 (0.36 0.635)          R270</t>
  </si>
  <si>
    <t>U$21     1K             R1206         Gas_Sensor_Lib_v1 (0.1 2.0875)          R270</t>
  </si>
  <si>
    <t>U$22     5V_REG         SOT223        Gas_Sensor_Lib_v1 (0.7875 1.2875)       R180</t>
  </si>
  <si>
    <t>U$23     10uF           153CLV-0405   Gas_Sensor_Lib_v1 (0.7875 1.6375)       R270</t>
  </si>
  <si>
    <t>U$24     10uF           153CLV-0405   Gas_Sensor_Lib_v1 (0.55 1.3125)         R90</t>
  </si>
  <si>
    <t>U$25     LED_5V         LED_1206      Gas_Sensor_Lib_v1 (0.73125 0.825)       R180</t>
  </si>
  <si>
    <t>U$26     1K             R1206         Gas_Sensor_Lib_v1 (0.60625 0.69375)     R90</t>
  </si>
  <si>
    <t>U$27     SPDT           SPDT          Gas_Sensor_Lib_v1 (0.83125 0.3625)      R90</t>
  </si>
  <si>
    <t>U$1      LED_12V        LED_1206      Gas_Sensor_Lib_v1 (1.7 0.13098425)      R270</t>
  </si>
  <si>
    <t>U$2      10uF           C1206         Gas_Sensor_Lib_v1 (0.74 0.47)           R90</t>
  </si>
  <si>
    <t>U$3      330            R1206         Gas_Sensor_Lib_v1 (1.45 0.48)           R180</t>
  </si>
  <si>
    <t>U$4      1K             R1206         Gas_Sensor_Lib_v1 (1.45125 0.1225)      R0</t>
  </si>
  <si>
    <t>U$8      5V_REG         SOT223        Gas_Sensor_Lib_v1 (1.815 2.09)          R270</t>
  </si>
  <si>
    <t>U$32     SPDT           SPDT          Gas_Sensor_Lib_v1 (1.885 0.52)          R90</t>
  </si>
  <si>
    <t>Rx</t>
  </si>
  <si>
    <t>U$25     1K             R1206         Gas_Sensor_Lib_v1 (0.74 1.495)          R270</t>
  </si>
  <si>
    <t>U$28     DIODE_Z_3.3V   SOD-323       Gas_Sensor_Lib_v1 (0.58875 1.55125)     R0</t>
  </si>
  <si>
    <t>Unit price</t>
  </si>
  <si>
    <t>Extended price</t>
  </si>
  <si>
    <t>Order Quantity</t>
  </si>
  <si>
    <t>Quantity needed</t>
  </si>
  <si>
    <t>Cost per board set</t>
  </si>
  <si>
    <t>https://www.amazon.com/Makerfocus-ESP8266-ESP-12E-Internet-Development/dp/B01IK9GEQG/ref=sr_1_5?s=electronics&amp;ie=UTF8&amp;qid=1495929026&amp;sr=1-5&amp;keywords=esp8266</t>
  </si>
  <si>
    <t>Minimum order cost</t>
  </si>
  <si>
    <t>Cost of components per set of boards</t>
  </si>
  <si>
    <t>Cost of Medium Board manufacturing run</t>
  </si>
  <si>
    <t>Total cost per set of boards</t>
  </si>
  <si>
    <t>Cost of 2 ESPs + gas sensor</t>
  </si>
  <si>
    <t>As a %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</si>
</sst>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FE2E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44" fontId="2" fillId="0" borderId="0" xfId="2" applyFont="1"/>
    <xf numFmtId="0" fontId="2" fillId="0" borderId="0" xfId="0" applyFont="1" applyAlignment="1">
      <alignment horizontal="left"/>
    </xf>
    <xf numFmtId="44" fontId="2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44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4" fontId="2" fillId="0" borderId="1" xfId="2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0" fontId="2" fillId="0" borderId="2" xfId="0" applyFont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5" xfId="0" applyFill="1" applyBorder="1"/>
    <xf numFmtId="0" fontId="0" fillId="3" borderId="14" xfId="0" applyFill="1" applyBorder="1"/>
    <xf numFmtId="0" fontId="0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2" fillId="0" borderId="0" xfId="0" applyFont="1" applyAlignment="1"/>
    <xf numFmtId="0" fontId="1" fillId="0" borderId="0" xfId="1" applyFont="1" applyAlignment="1">
      <alignment vertical="center"/>
    </xf>
    <xf numFmtId="44" fontId="3" fillId="0" borderId="1" xfId="2" applyFont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44" fontId="3" fillId="0" borderId="1" xfId="2" applyFont="1" applyBorder="1" applyAlignment="1">
      <alignment wrapText="1"/>
    </xf>
    <xf numFmtId="44" fontId="3" fillId="0" borderId="1" xfId="2" applyFont="1" applyBorder="1" applyAlignment="1">
      <alignment horizontal="left" vertical="center"/>
    </xf>
    <xf numFmtId="44" fontId="3" fillId="0" borderId="1" xfId="2" applyFont="1" applyFill="1" applyBorder="1" applyAlignment="1">
      <alignment horizontal="left" vertical="center"/>
    </xf>
    <xf numFmtId="44" fontId="2" fillId="5" borderId="1" xfId="2" applyFont="1" applyFill="1" applyBorder="1"/>
    <xf numFmtId="44" fontId="3" fillId="0" borderId="1" xfId="2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3" fillId="0" borderId="2" xfId="2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44" fontId="3" fillId="0" borderId="3" xfId="2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44" fontId="3" fillId="0" borderId="1" xfId="2" applyFont="1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44" fontId="3" fillId="0" borderId="1" xfId="2" applyFont="1" applyFill="1" applyBorder="1" applyAlignment="1">
      <alignment horizontal="left" vertical="center"/>
    </xf>
    <xf numFmtId="44" fontId="3" fillId="0" borderId="1" xfId="2" applyFont="1" applyFill="1" applyBorder="1" applyAlignment="1">
      <alignment horizontal="center" vertical="center"/>
    </xf>
    <xf numFmtId="0" fontId="1" fillId="0" borderId="5" xfId="1" applyFill="1" applyBorder="1" applyAlignment="1">
      <alignment vertical="center"/>
    </xf>
    <xf numFmtId="0" fontId="1" fillId="0" borderId="5" xfId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 wrapText="1"/>
    </xf>
    <xf numFmtId="44" fontId="2" fillId="6" borderId="1" xfId="2" applyFont="1" applyFill="1" applyBorder="1"/>
    <xf numFmtId="9" fontId="2" fillId="6" borderId="1" xfId="3" applyFont="1" applyFill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FE2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603353</xdr:colOff>
      <xdr:row>6</xdr:row>
      <xdr:rowOff>85725</xdr:rowOff>
    </xdr:from>
    <xdr:to>
      <xdr:col>17</xdr:col>
      <xdr:colOff>179847</xdr:colOff>
      <xdr:row>35</xdr:row>
      <xdr:rowOff>65838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1BAC5-F4E1-46BB-9AAC-958C19062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4778" y="1571625"/>
          <a:ext cx="7453669" cy="5533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1206FR-07100RL/311-100FRCT-ND/731438" TargetMode="External"/><Relationship Id="rId13" Type="http://schemas.openxmlformats.org/officeDocument/2006/relationships/hyperlink" Target="https://www.digikey.com/product-detail/en/phoenix-contact/1935161/277-1667-ND/568614" TargetMode="External"/><Relationship Id="rId3" Type="http://schemas.openxmlformats.org/officeDocument/2006/relationships/hyperlink" Target="https://www.digikey.com/product-detail/en/PJ-202A/CP-202A-ND/252007?WT.mc_id=IQ_7595_G_pla252007&amp;wt.srch=1&amp;wt.medium=cpc&amp;WT.srch=1&amp;gclid=CI-VyP3U19MCFUZrfgod3AcG-g" TargetMode="External"/><Relationship Id="rId7" Type="http://schemas.openxmlformats.org/officeDocument/2006/relationships/hyperlink" Target="https://www.digikey.com/product-detail/en/samsung-electro-mechanics-america-inc/CL31B106MOHNNNE/1276-6641-1-ND/5961500" TargetMode="External"/><Relationship Id="rId12" Type="http://schemas.openxmlformats.org/officeDocument/2006/relationships/hyperlink" Target="https://www.digikey.com/product-detail/en/yageo/RC1206FR-07100KL/311-100KFRCT-ND/731439" TargetMode="External"/><Relationship Id="rId2" Type="http://schemas.openxmlformats.org/officeDocument/2006/relationships/hyperlink" Target="https://www.digikey.com/product-detail/en/on-shore-technology-inc/OSTTE030104/ED2741-ND/235181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digikey.com/products/en/connectors-interconnects/terminal-blocks-wire-to-board/371" TargetMode="External"/><Relationship Id="rId6" Type="http://schemas.openxmlformats.org/officeDocument/2006/relationships/hyperlink" Target="https://www.digikey.com/product-detail/en/samsung-electro-mechanics-america-inc/CL31B104KBCNNNC/1276-1017-1-ND/3889103" TargetMode="External"/><Relationship Id="rId11" Type="http://schemas.openxmlformats.org/officeDocument/2006/relationships/hyperlink" Target="https://www.digikey.com/product-detail/en/yageo/RC1206JR-0710KL/311-10KERCT-ND/732156" TargetMode="External"/><Relationship Id="rId5" Type="http://schemas.openxmlformats.org/officeDocument/2006/relationships/hyperlink" Target="https://www.digikey.com/products/en/connectors-interconnects/terminal-blocks-wire-to-board/37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yageo/RC1206FR-071KL/311-1.00KFRCT-ND/731334" TargetMode="External"/><Relationship Id="rId4" Type="http://schemas.openxmlformats.org/officeDocument/2006/relationships/hyperlink" Target="https://www.google.com/search?q=2.1mm+dc+jack&amp;rlz=1C1CHZL_enUS721US721&amp;oq=2.1mm+dc+jack&amp;aqs=chrome.0.0l6.4689j0j7&amp;sourceid=chrome&amp;ie=UTF-8" TargetMode="External"/><Relationship Id="rId9" Type="http://schemas.openxmlformats.org/officeDocument/2006/relationships/hyperlink" Target="https://www.digikey.com/product-detail/en/yageo/RC1206JR-07330RL/311-330ERCT-ND/732226" TargetMode="External"/><Relationship Id="rId14" Type="http://schemas.openxmlformats.org/officeDocument/2006/relationships/hyperlink" Target="https://www.amazon.com/Makerfocus-ESP8266-ESP-12E-Internet-Development/dp/B01IK9GEQG/ref=sr_1_5?s=electronics&amp;ie=UTF8&amp;qid=1495929026&amp;sr=1-5&amp;keywords=esp8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topLeftCell="D1" zoomScaleNormal="100" workbookViewId="0">
      <selection activeCell="T9" sqref="T9"/>
    </sheetView>
  </sheetViews>
  <sheetFormatPr defaultRowHeight="15" x14ac:dyDescent="0.25"/>
  <cols>
    <col min="1" max="1" width="9.140625" style="1"/>
    <col min="2" max="2" width="74.5703125" style="1" customWidth="1"/>
    <col min="3" max="3" width="120.7109375" style="35" customWidth="1"/>
    <col min="4" max="4" width="16.5703125" style="3" customWidth="1"/>
    <col min="5" max="5" width="12.85546875" style="6" customWidth="1"/>
    <col min="6" max="6" width="19.85546875" style="6" bestFit="1" customWidth="1"/>
    <col min="7" max="7" width="19.85546875" style="33" customWidth="1"/>
    <col min="8" max="8" width="11.7109375" style="7" bestFit="1" customWidth="1"/>
    <col min="9" max="9" width="9.140625" style="1"/>
    <col min="10" max="10" width="10.5703125" style="1" customWidth="1"/>
    <col min="11" max="11" width="18.85546875" style="1" bestFit="1" customWidth="1"/>
    <col min="12" max="12" width="20.85546875" style="1" bestFit="1" customWidth="1"/>
    <col min="13" max="13" width="12.85546875" style="1" bestFit="1" customWidth="1"/>
    <col min="14" max="14" width="9.140625" style="1"/>
    <col min="15" max="15" width="18.42578125" style="1" customWidth="1"/>
    <col min="16" max="16384" width="9.140625" style="1"/>
  </cols>
  <sheetData>
    <row r="1" spans="1:16" x14ac:dyDescent="0.25">
      <c r="B1" s="2"/>
    </row>
    <row r="2" spans="1:16" x14ac:dyDescent="0.25">
      <c r="A2" s="4"/>
      <c r="B2" s="11" t="s">
        <v>0</v>
      </c>
      <c r="C2" s="15"/>
      <c r="D2" s="11"/>
      <c r="E2" s="12"/>
      <c r="F2" s="12"/>
      <c r="G2" s="30"/>
      <c r="H2" s="14"/>
    </row>
    <row r="3" spans="1:16" ht="41.25" customHeight="1" thickBot="1" x14ac:dyDescent="0.3">
      <c r="A3" s="21"/>
      <c r="B3" s="16" t="s">
        <v>1</v>
      </c>
      <c r="C3" s="15"/>
      <c r="D3" s="13" t="s">
        <v>103</v>
      </c>
      <c r="E3" s="29" t="s">
        <v>101</v>
      </c>
      <c r="F3" s="29" t="s">
        <v>102</v>
      </c>
      <c r="G3" s="34" t="s">
        <v>104</v>
      </c>
      <c r="H3" s="29" t="s">
        <v>105</v>
      </c>
      <c r="J3" s="10" t="s">
        <v>107</v>
      </c>
      <c r="K3" s="10" t="s">
        <v>108</v>
      </c>
      <c r="L3" s="10" t="s">
        <v>109</v>
      </c>
      <c r="M3" s="10" t="s">
        <v>110</v>
      </c>
      <c r="N3" s="2"/>
      <c r="O3" s="10" t="s">
        <v>111</v>
      </c>
      <c r="P3" s="10" t="s">
        <v>112</v>
      </c>
    </row>
    <row r="4" spans="1:16" x14ac:dyDescent="0.25">
      <c r="A4" s="74" t="s">
        <v>2</v>
      </c>
      <c r="B4" s="22" t="s">
        <v>67</v>
      </c>
      <c r="C4" s="73" t="s">
        <v>3</v>
      </c>
      <c r="D4" s="64">
        <v>1000</v>
      </c>
      <c r="E4" s="47">
        <f>F4/D4</f>
        <v>0.18386000000000002</v>
      </c>
      <c r="F4" s="66">
        <v>183.86</v>
      </c>
      <c r="G4" s="48">
        <v>3</v>
      </c>
      <c r="H4" s="66">
        <f>E4*G4</f>
        <v>0.55158000000000007</v>
      </c>
      <c r="J4" s="9">
        <f>SUM(F4:F61)</f>
        <v>7355.5599999999995</v>
      </c>
      <c r="K4" s="9">
        <f>SUM(H4:H61)</f>
        <v>26.671370000000003</v>
      </c>
      <c r="L4" s="9">
        <f>132.1/10</f>
        <v>13.209999999999999</v>
      </c>
      <c r="M4" s="46">
        <f>K4+L4</f>
        <v>39.881370000000004</v>
      </c>
      <c r="N4" s="5"/>
      <c r="O4" s="79">
        <f>15.99+4.95</f>
        <v>20.94</v>
      </c>
      <c r="P4" s="80">
        <f>O4/M4</f>
        <v>0.52505718835636783</v>
      </c>
    </row>
    <row r="5" spans="1:16" x14ac:dyDescent="0.25">
      <c r="A5" s="75"/>
      <c r="B5" s="23" t="s">
        <v>81</v>
      </c>
      <c r="C5" s="73"/>
      <c r="D5" s="64"/>
      <c r="E5" s="47" t="e">
        <f t="shared" ref="E5:E61" si="0">F5/D5</f>
        <v>#DIV/0!</v>
      </c>
      <c r="F5" s="66"/>
      <c r="G5" s="48"/>
      <c r="H5" s="66"/>
    </row>
    <row r="6" spans="1:16" ht="15.75" thickBot="1" x14ac:dyDescent="0.3">
      <c r="A6" s="77"/>
      <c r="B6" s="24" t="s">
        <v>4</v>
      </c>
      <c r="C6" s="73"/>
      <c r="D6" s="64"/>
      <c r="E6" s="47" t="e">
        <f t="shared" si="0"/>
        <v>#DIV/0!</v>
      </c>
      <c r="F6" s="66"/>
      <c r="G6" s="48"/>
      <c r="H6" s="66"/>
    </row>
    <row r="7" spans="1:16" x14ac:dyDescent="0.25">
      <c r="A7" s="74" t="s">
        <v>5</v>
      </c>
      <c r="B7" s="25" t="s">
        <v>100</v>
      </c>
      <c r="C7" s="36" t="s">
        <v>6</v>
      </c>
      <c r="D7" s="11">
        <v>1000</v>
      </c>
      <c r="E7" s="41">
        <f t="shared" si="0"/>
        <v>2.997E-2</v>
      </c>
      <c r="F7" s="43">
        <v>29.97</v>
      </c>
      <c r="G7" s="30">
        <v>1</v>
      </c>
      <c r="H7" s="43">
        <f t="shared" ref="H7:H61" si="1">E7*G7</f>
        <v>2.997E-2</v>
      </c>
    </row>
    <row r="8" spans="1:16" ht="15" customHeight="1" x14ac:dyDescent="0.25">
      <c r="A8" s="75"/>
      <c r="B8" s="23" t="s">
        <v>84</v>
      </c>
      <c r="C8" s="73" t="s">
        <v>7</v>
      </c>
      <c r="D8" s="64">
        <v>1000</v>
      </c>
      <c r="E8" s="47">
        <f t="shared" si="0"/>
        <v>8.7650000000000006E-2</v>
      </c>
      <c r="F8" s="78">
        <v>87.65</v>
      </c>
      <c r="G8" s="48">
        <v>2</v>
      </c>
      <c r="H8" s="78">
        <f t="shared" si="1"/>
        <v>0.17530000000000001</v>
      </c>
    </row>
    <row r="9" spans="1:16" ht="15.75" thickBot="1" x14ac:dyDescent="0.3">
      <c r="A9" s="77"/>
      <c r="B9" s="24" t="s">
        <v>8</v>
      </c>
      <c r="C9" s="73"/>
      <c r="D9" s="64"/>
      <c r="E9" s="47" t="e">
        <f t="shared" si="0"/>
        <v>#DIV/0!</v>
      </c>
      <c r="F9" s="78"/>
      <c r="G9" s="48"/>
      <c r="H9" s="78"/>
    </row>
    <row r="10" spans="1:16" x14ac:dyDescent="0.25">
      <c r="A10" s="74" t="s">
        <v>9</v>
      </c>
      <c r="B10" s="22" t="s">
        <v>77</v>
      </c>
      <c r="C10" s="49" t="s">
        <v>10</v>
      </c>
      <c r="D10" s="52">
        <v>1000</v>
      </c>
      <c r="E10" s="55">
        <f t="shared" si="0"/>
        <v>6.0229999999999999E-2</v>
      </c>
      <c r="F10" s="47">
        <v>60.23</v>
      </c>
      <c r="G10" s="58">
        <v>6</v>
      </c>
      <c r="H10" s="47">
        <f t="shared" si="1"/>
        <v>0.36137999999999998</v>
      </c>
    </row>
    <row r="11" spans="1:16" x14ac:dyDescent="0.25">
      <c r="A11" s="75"/>
      <c r="B11" s="23" t="s">
        <v>83</v>
      </c>
      <c r="C11" s="50"/>
      <c r="D11" s="53"/>
      <c r="E11" s="56"/>
      <c r="F11" s="47"/>
      <c r="G11" s="59"/>
      <c r="H11" s="47">
        <f t="shared" si="1"/>
        <v>0</v>
      </c>
    </row>
    <row r="12" spans="1:16" x14ac:dyDescent="0.25">
      <c r="A12" s="75"/>
      <c r="B12" s="26" t="s">
        <v>11</v>
      </c>
      <c r="C12" s="50"/>
      <c r="D12" s="53"/>
      <c r="E12" s="56"/>
      <c r="F12" s="47"/>
      <c r="G12" s="59"/>
      <c r="H12" s="47">
        <f t="shared" si="1"/>
        <v>0</v>
      </c>
    </row>
    <row r="13" spans="1:16" x14ac:dyDescent="0.25">
      <c r="A13" s="75"/>
      <c r="B13" s="26" t="s">
        <v>12</v>
      </c>
      <c r="C13" s="50"/>
      <c r="D13" s="53"/>
      <c r="E13" s="56"/>
      <c r="F13" s="47"/>
      <c r="G13" s="59"/>
      <c r="H13" s="47">
        <f t="shared" si="1"/>
        <v>0</v>
      </c>
    </row>
    <row r="14" spans="1:16" x14ac:dyDescent="0.25">
      <c r="A14" s="75"/>
      <c r="B14" s="23" t="s">
        <v>89</v>
      </c>
      <c r="C14" s="50"/>
      <c r="D14" s="53"/>
      <c r="E14" s="56"/>
      <c r="F14" s="47"/>
      <c r="G14" s="59"/>
      <c r="H14" s="47">
        <f t="shared" si="1"/>
        <v>0</v>
      </c>
    </row>
    <row r="15" spans="1:16" ht="15.75" thickBot="1" x14ac:dyDescent="0.3">
      <c r="A15" s="76"/>
      <c r="B15" s="27" t="s">
        <v>92</v>
      </c>
      <c r="C15" s="51"/>
      <c r="D15" s="54"/>
      <c r="E15" s="57"/>
      <c r="F15" s="47"/>
      <c r="G15" s="60"/>
      <c r="H15" s="47">
        <f t="shared" si="1"/>
        <v>0</v>
      </c>
    </row>
    <row r="16" spans="1:16" x14ac:dyDescent="0.25">
      <c r="A16" s="74" t="s">
        <v>13</v>
      </c>
      <c r="B16" s="22" t="s">
        <v>78</v>
      </c>
      <c r="C16" s="71" t="s">
        <v>14</v>
      </c>
      <c r="D16" s="67">
        <v>1000</v>
      </c>
      <c r="E16" s="47">
        <f t="shared" si="0"/>
        <v>2.7149999999999997E-2</v>
      </c>
      <c r="F16" s="47">
        <v>27.15</v>
      </c>
      <c r="G16" s="61">
        <v>2</v>
      </c>
      <c r="H16" s="47">
        <f t="shared" si="1"/>
        <v>5.4299999999999994E-2</v>
      </c>
    </row>
    <row r="17" spans="1:10" x14ac:dyDescent="0.25">
      <c r="A17" s="75"/>
      <c r="B17" s="26" t="s">
        <v>93</v>
      </c>
      <c r="C17" s="71"/>
      <c r="D17" s="67"/>
      <c r="E17" s="47" t="e">
        <f t="shared" si="0"/>
        <v>#DIV/0!</v>
      </c>
      <c r="F17" s="47"/>
      <c r="G17" s="61"/>
      <c r="H17" s="47"/>
    </row>
    <row r="18" spans="1:10" x14ac:dyDescent="0.25">
      <c r="A18" s="75"/>
      <c r="B18" s="26" t="s">
        <v>15</v>
      </c>
      <c r="C18" s="71" t="s">
        <v>16</v>
      </c>
      <c r="D18" s="67">
        <v>1000</v>
      </c>
      <c r="E18" s="47">
        <f t="shared" si="0"/>
        <v>1.7329999999999998E-2</v>
      </c>
      <c r="F18" s="47">
        <v>17.329999999999998</v>
      </c>
      <c r="G18" s="61">
        <v>2</v>
      </c>
      <c r="H18" s="47">
        <f t="shared" si="1"/>
        <v>3.4659999999999996E-2</v>
      </c>
    </row>
    <row r="19" spans="1:10" x14ac:dyDescent="0.25">
      <c r="A19" s="75"/>
      <c r="B19" s="26" t="s">
        <v>17</v>
      </c>
      <c r="C19" s="71"/>
      <c r="D19" s="67"/>
      <c r="E19" s="47" t="e">
        <f t="shared" si="0"/>
        <v>#DIV/0!</v>
      </c>
      <c r="F19" s="47"/>
      <c r="G19" s="61"/>
      <c r="H19" s="47"/>
    </row>
    <row r="20" spans="1:10" x14ac:dyDescent="0.25">
      <c r="A20" s="75"/>
      <c r="B20" s="23" t="s">
        <v>87</v>
      </c>
      <c r="C20" s="73" t="s">
        <v>21</v>
      </c>
      <c r="D20" s="64">
        <v>500</v>
      </c>
      <c r="E20" s="47">
        <f t="shared" si="0"/>
        <v>0.10026</v>
      </c>
      <c r="F20" s="66">
        <v>50.13</v>
      </c>
      <c r="G20" s="48">
        <v>4</v>
      </c>
      <c r="H20" s="66">
        <f t="shared" si="1"/>
        <v>0.40104000000000001</v>
      </c>
    </row>
    <row r="21" spans="1:10" x14ac:dyDescent="0.25">
      <c r="A21" s="75"/>
      <c r="B21" s="23" t="s">
        <v>88</v>
      </c>
      <c r="C21" s="73"/>
      <c r="D21" s="64"/>
      <c r="E21" s="47" t="e">
        <f t="shared" si="0"/>
        <v>#DIV/0!</v>
      </c>
      <c r="F21" s="66"/>
      <c r="G21" s="48"/>
      <c r="H21" s="66"/>
    </row>
    <row r="22" spans="1:10" x14ac:dyDescent="0.25">
      <c r="A22" s="75"/>
      <c r="B22" s="26" t="s">
        <v>20</v>
      </c>
      <c r="C22" s="73"/>
      <c r="D22" s="64"/>
      <c r="E22" s="47" t="e">
        <f t="shared" si="0"/>
        <v>#DIV/0!</v>
      </c>
      <c r="F22" s="66"/>
      <c r="G22" s="48"/>
      <c r="H22" s="66"/>
    </row>
    <row r="23" spans="1:10" x14ac:dyDescent="0.25">
      <c r="A23" s="75"/>
      <c r="B23" s="26" t="s">
        <v>22</v>
      </c>
      <c r="C23" s="73"/>
      <c r="D23" s="64"/>
      <c r="E23" s="47" t="e">
        <f t="shared" si="0"/>
        <v>#DIV/0!</v>
      </c>
      <c r="F23" s="66"/>
      <c r="G23" s="48"/>
      <c r="H23" s="66"/>
    </row>
    <row r="24" spans="1:10" ht="15.75" thickBot="1" x14ac:dyDescent="0.3">
      <c r="A24" s="77"/>
      <c r="B24" s="24" t="s">
        <v>18</v>
      </c>
      <c r="C24" s="36" t="s">
        <v>19</v>
      </c>
      <c r="D24" s="11">
        <v>1000</v>
      </c>
      <c r="E24" s="41">
        <f t="shared" si="0"/>
        <v>2.9850000000000002E-2</v>
      </c>
      <c r="F24" s="44">
        <v>29.85</v>
      </c>
      <c r="G24" s="30">
        <v>1</v>
      </c>
      <c r="H24" s="44">
        <f t="shared" si="1"/>
        <v>2.9850000000000002E-2</v>
      </c>
    </row>
    <row r="25" spans="1:10" x14ac:dyDescent="0.25">
      <c r="A25" s="74" t="s">
        <v>23</v>
      </c>
      <c r="B25" s="25" t="s">
        <v>24</v>
      </c>
      <c r="C25" s="37" t="s">
        <v>25</v>
      </c>
      <c r="D25" s="8">
        <v>2500</v>
      </c>
      <c r="E25" s="42">
        <f t="shared" si="0"/>
        <v>3.8439999999999998E-3</v>
      </c>
      <c r="F25" s="45">
        <v>9.61</v>
      </c>
      <c r="G25" s="30">
        <v>1</v>
      </c>
      <c r="H25" s="45">
        <f t="shared" si="1"/>
        <v>3.8439999999999998E-3</v>
      </c>
    </row>
    <row r="26" spans="1:10" x14ac:dyDescent="0.25">
      <c r="A26" s="75"/>
      <c r="B26" s="23" t="s">
        <v>74</v>
      </c>
      <c r="C26" s="38" t="s">
        <v>26</v>
      </c>
      <c r="D26" s="31">
        <v>2500</v>
      </c>
      <c r="E26" s="42">
        <f t="shared" si="0"/>
        <v>5.0600000000000003E-3</v>
      </c>
      <c r="F26" s="45">
        <v>12.65</v>
      </c>
      <c r="G26" s="32">
        <v>1</v>
      </c>
      <c r="H26" s="45">
        <f t="shared" si="1"/>
        <v>5.0600000000000003E-3</v>
      </c>
    </row>
    <row r="27" spans="1:10" x14ac:dyDescent="0.25">
      <c r="A27" s="75"/>
      <c r="B27" s="26" t="s">
        <v>94</v>
      </c>
      <c r="C27" s="70" t="s">
        <v>27</v>
      </c>
      <c r="D27" s="62">
        <v>2500</v>
      </c>
      <c r="E27" s="69">
        <f t="shared" si="0"/>
        <v>3.8439999999999998E-3</v>
      </c>
      <c r="F27" s="68">
        <v>9.61</v>
      </c>
      <c r="G27" s="61">
        <v>2</v>
      </c>
      <c r="H27" s="68">
        <f t="shared" si="1"/>
        <v>7.6879999999999995E-3</v>
      </c>
    </row>
    <row r="28" spans="1:10" x14ac:dyDescent="0.25">
      <c r="A28" s="75"/>
      <c r="B28" s="23" t="s">
        <v>79</v>
      </c>
      <c r="C28" s="70"/>
      <c r="D28" s="62"/>
      <c r="E28" s="69" t="e">
        <f t="shared" si="0"/>
        <v>#DIV/0!</v>
      </c>
      <c r="F28" s="68"/>
      <c r="G28" s="61"/>
      <c r="H28" s="68"/>
    </row>
    <row r="29" spans="1:10" x14ac:dyDescent="0.25">
      <c r="A29" s="75"/>
      <c r="B29" s="23" t="s">
        <v>80</v>
      </c>
      <c r="C29" s="70" t="s">
        <v>28</v>
      </c>
      <c r="D29" s="62">
        <v>2500</v>
      </c>
      <c r="E29" s="69">
        <f t="shared" si="0"/>
        <v>5.0600000000000003E-3</v>
      </c>
      <c r="F29" s="68">
        <v>12.65</v>
      </c>
      <c r="G29" s="61">
        <v>11</v>
      </c>
      <c r="H29" s="68">
        <f t="shared" si="1"/>
        <v>5.5660000000000001E-2</v>
      </c>
    </row>
    <row r="30" spans="1:10" x14ac:dyDescent="0.25">
      <c r="A30" s="75"/>
      <c r="B30" s="23" t="s">
        <v>85</v>
      </c>
      <c r="C30" s="70"/>
      <c r="D30" s="62"/>
      <c r="E30" s="69" t="e">
        <f t="shared" si="0"/>
        <v>#DIV/0!</v>
      </c>
      <c r="F30" s="68"/>
      <c r="G30" s="61"/>
      <c r="H30" s="68"/>
      <c r="J30" s="2"/>
    </row>
    <row r="31" spans="1:10" x14ac:dyDescent="0.25">
      <c r="A31" s="75"/>
      <c r="B31" s="23" t="s">
        <v>90</v>
      </c>
      <c r="C31" s="70"/>
      <c r="D31" s="62"/>
      <c r="E31" s="69" t="e">
        <f t="shared" si="0"/>
        <v>#DIV/0!</v>
      </c>
      <c r="F31" s="68"/>
      <c r="G31" s="61"/>
      <c r="H31" s="68"/>
    </row>
    <row r="32" spans="1:10" x14ac:dyDescent="0.25">
      <c r="A32" s="75"/>
      <c r="B32" s="26" t="s">
        <v>95</v>
      </c>
      <c r="C32" s="70"/>
      <c r="D32" s="62"/>
      <c r="E32" s="69" t="e">
        <f t="shared" si="0"/>
        <v>#DIV/0!</v>
      </c>
      <c r="F32" s="68"/>
      <c r="G32" s="61"/>
      <c r="H32" s="68"/>
    </row>
    <row r="33" spans="1:10" x14ac:dyDescent="0.25">
      <c r="A33" s="75"/>
      <c r="B33" s="26" t="s">
        <v>29</v>
      </c>
      <c r="C33" s="70"/>
      <c r="D33" s="62"/>
      <c r="E33" s="69" t="e">
        <f t="shared" si="0"/>
        <v>#DIV/0!</v>
      </c>
      <c r="F33" s="68"/>
      <c r="G33" s="61"/>
      <c r="H33" s="68"/>
    </row>
    <row r="34" spans="1:10" x14ac:dyDescent="0.25">
      <c r="A34" s="75"/>
      <c r="B34" s="26" t="s">
        <v>30</v>
      </c>
      <c r="C34" s="70"/>
      <c r="D34" s="62"/>
      <c r="E34" s="69" t="e">
        <f t="shared" si="0"/>
        <v>#DIV/0!</v>
      </c>
      <c r="F34" s="68"/>
      <c r="G34" s="61"/>
      <c r="H34" s="68"/>
    </row>
    <row r="35" spans="1:10" x14ac:dyDescent="0.25">
      <c r="A35" s="75"/>
      <c r="B35" s="26" t="s">
        <v>31</v>
      </c>
      <c r="C35" s="70"/>
      <c r="D35" s="62"/>
      <c r="E35" s="69" t="e">
        <f t="shared" si="0"/>
        <v>#DIV/0!</v>
      </c>
      <c r="F35" s="68"/>
      <c r="G35" s="61"/>
      <c r="H35" s="68"/>
    </row>
    <row r="36" spans="1:10" x14ac:dyDescent="0.25">
      <c r="A36" s="75"/>
      <c r="B36" s="26" t="s">
        <v>32</v>
      </c>
      <c r="C36" s="70"/>
      <c r="D36" s="62"/>
      <c r="E36" s="69" t="e">
        <f t="shared" si="0"/>
        <v>#DIV/0!</v>
      </c>
      <c r="F36" s="68"/>
      <c r="G36" s="61"/>
      <c r="H36" s="68"/>
    </row>
    <row r="37" spans="1:10" x14ac:dyDescent="0.25">
      <c r="A37" s="75"/>
      <c r="B37" s="26" t="s">
        <v>99</v>
      </c>
      <c r="C37" s="70"/>
      <c r="D37" s="62"/>
      <c r="E37" s="69" t="e">
        <f t="shared" si="0"/>
        <v>#DIV/0!</v>
      </c>
      <c r="F37" s="68"/>
      <c r="G37" s="61"/>
      <c r="H37" s="68"/>
    </row>
    <row r="38" spans="1:10" x14ac:dyDescent="0.25">
      <c r="A38" s="75"/>
      <c r="B38" s="26" t="s">
        <v>33</v>
      </c>
      <c r="C38" s="70"/>
      <c r="D38" s="62"/>
      <c r="E38" s="69" t="e">
        <f t="shared" si="0"/>
        <v>#DIV/0!</v>
      </c>
      <c r="F38" s="68"/>
      <c r="G38" s="61"/>
      <c r="H38" s="68"/>
    </row>
    <row r="39" spans="1:10" x14ac:dyDescent="0.25">
      <c r="A39" s="75"/>
      <c r="B39" s="23" t="s">
        <v>70</v>
      </c>
      <c r="C39" s="70"/>
      <c r="D39" s="62"/>
      <c r="E39" s="69" t="e">
        <f t="shared" si="0"/>
        <v>#DIV/0!</v>
      </c>
      <c r="F39" s="68"/>
      <c r="G39" s="61"/>
      <c r="H39" s="68"/>
    </row>
    <row r="40" spans="1:10" x14ac:dyDescent="0.25">
      <c r="A40" s="75"/>
      <c r="B40" s="23" t="s">
        <v>68</v>
      </c>
      <c r="C40" s="70" t="s">
        <v>34</v>
      </c>
      <c r="D40" s="62">
        <v>2500</v>
      </c>
      <c r="E40" s="69">
        <f t="shared" si="0"/>
        <v>3.8439999999999998E-3</v>
      </c>
      <c r="F40" s="68">
        <v>9.61</v>
      </c>
      <c r="G40" s="61">
        <v>2</v>
      </c>
      <c r="H40" s="68">
        <f t="shared" si="1"/>
        <v>7.6879999999999995E-3</v>
      </c>
    </row>
    <row r="41" spans="1:10" x14ac:dyDescent="0.25">
      <c r="A41" s="75"/>
      <c r="B41" s="23" t="s">
        <v>75</v>
      </c>
      <c r="C41" s="70"/>
      <c r="D41" s="62"/>
      <c r="E41" s="69" t="e">
        <f t="shared" si="0"/>
        <v>#DIV/0!</v>
      </c>
      <c r="F41" s="68"/>
      <c r="G41" s="61"/>
      <c r="H41" s="68"/>
    </row>
    <row r="42" spans="1:10" x14ac:dyDescent="0.25">
      <c r="A42" s="75"/>
      <c r="B42" s="23" t="s">
        <v>69</v>
      </c>
      <c r="C42" s="70" t="s">
        <v>35</v>
      </c>
      <c r="D42" s="62">
        <v>2500</v>
      </c>
      <c r="E42" s="69">
        <f t="shared" si="0"/>
        <v>5.0600000000000003E-3</v>
      </c>
      <c r="F42" s="68">
        <v>12.65</v>
      </c>
      <c r="G42" s="61">
        <v>3</v>
      </c>
      <c r="H42" s="68">
        <f t="shared" si="1"/>
        <v>1.5180000000000001E-2</v>
      </c>
    </row>
    <row r="43" spans="1:10" x14ac:dyDescent="0.25">
      <c r="A43" s="75"/>
      <c r="B43" s="23" t="s">
        <v>71</v>
      </c>
      <c r="C43" s="70"/>
      <c r="D43" s="62"/>
      <c r="E43" s="69" t="e">
        <f t="shared" si="0"/>
        <v>#DIV/0!</v>
      </c>
      <c r="F43" s="68"/>
      <c r="G43" s="61"/>
      <c r="H43" s="68"/>
    </row>
    <row r="44" spans="1:10" ht="15.75" thickBot="1" x14ac:dyDescent="0.3">
      <c r="A44" s="77"/>
      <c r="B44" s="24" t="s">
        <v>36</v>
      </c>
      <c r="C44" s="70"/>
      <c r="D44" s="62"/>
      <c r="E44" s="69" t="e">
        <f t="shared" si="0"/>
        <v>#DIV/0!</v>
      </c>
      <c r="F44" s="68"/>
      <c r="G44" s="61"/>
      <c r="H44" s="68"/>
      <c r="J44" s="2"/>
    </row>
    <row r="45" spans="1:10" x14ac:dyDescent="0.25">
      <c r="A45" s="74" t="s">
        <v>37</v>
      </c>
      <c r="B45" s="22" t="s">
        <v>72</v>
      </c>
      <c r="C45" s="71" t="s">
        <v>38</v>
      </c>
      <c r="D45" s="63">
        <v>1000</v>
      </c>
      <c r="E45" s="47">
        <f t="shared" si="0"/>
        <v>0.27200000000000002</v>
      </c>
      <c r="F45" s="66">
        <v>272</v>
      </c>
      <c r="G45" s="61">
        <v>3</v>
      </c>
      <c r="H45" s="66">
        <f t="shared" si="1"/>
        <v>0.81600000000000006</v>
      </c>
      <c r="J45" s="2"/>
    </row>
    <row r="46" spans="1:10" x14ac:dyDescent="0.25">
      <c r="A46" s="75"/>
      <c r="B46" s="23" t="s">
        <v>82</v>
      </c>
      <c r="C46" s="71"/>
      <c r="D46" s="63"/>
      <c r="E46" s="47" t="e">
        <f t="shared" si="0"/>
        <v>#DIV/0!</v>
      </c>
      <c r="F46" s="66"/>
      <c r="G46" s="61"/>
      <c r="H46" s="66"/>
    </row>
    <row r="47" spans="1:10" ht="15.75" thickBot="1" x14ac:dyDescent="0.3">
      <c r="A47" s="77"/>
      <c r="B47" s="24" t="s">
        <v>39</v>
      </c>
      <c r="C47" s="71"/>
      <c r="D47" s="63"/>
      <c r="E47" s="47" t="e">
        <f t="shared" si="0"/>
        <v>#DIV/0!</v>
      </c>
      <c r="F47" s="66"/>
      <c r="G47" s="61"/>
      <c r="H47" s="66"/>
      <c r="J47" s="2"/>
    </row>
    <row r="48" spans="1:10" x14ac:dyDescent="0.25">
      <c r="A48" s="74" t="s">
        <v>40</v>
      </c>
      <c r="B48" s="25" t="s">
        <v>96</v>
      </c>
      <c r="C48" s="73" t="s">
        <v>47</v>
      </c>
      <c r="D48" s="64">
        <v>1000</v>
      </c>
      <c r="E48" s="47">
        <f t="shared" si="0"/>
        <v>0.19493000000000002</v>
      </c>
      <c r="F48" s="66">
        <v>194.93</v>
      </c>
      <c r="G48" s="48">
        <v>2</v>
      </c>
      <c r="H48" s="66">
        <f t="shared" si="1"/>
        <v>0.38986000000000004</v>
      </c>
      <c r="I48" s="2"/>
      <c r="J48" s="2"/>
    </row>
    <row r="49" spans="1:10" x14ac:dyDescent="0.25">
      <c r="A49" s="75"/>
      <c r="B49" s="23" t="s">
        <v>86</v>
      </c>
      <c r="C49" s="73"/>
      <c r="D49" s="64"/>
      <c r="E49" s="47" t="e">
        <f t="shared" si="0"/>
        <v>#DIV/0!</v>
      </c>
      <c r="F49" s="66"/>
      <c r="G49" s="48"/>
      <c r="H49" s="66"/>
      <c r="J49" s="2"/>
    </row>
    <row r="50" spans="1:10" x14ac:dyDescent="0.25">
      <c r="A50" s="75"/>
      <c r="B50" s="26" t="s">
        <v>43</v>
      </c>
      <c r="C50" s="71" t="s">
        <v>106</v>
      </c>
      <c r="D50" s="65">
        <v>2</v>
      </c>
      <c r="E50" s="47">
        <f t="shared" si="0"/>
        <v>7.9950000000000001</v>
      </c>
      <c r="F50" s="47">
        <v>15.99</v>
      </c>
      <c r="G50" s="48">
        <v>2</v>
      </c>
      <c r="H50" s="47">
        <f t="shared" si="1"/>
        <v>15.99</v>
      </c>
    </row>
    <row r="51" spans="1:10" x14ac:dyDescent="0.25">
      <c r="A51" s="75"/>
      <c r="B51" s="23" t="s">
        <v>73</v>
      </c>
      <c r="C51" s="72"/>
      <c r="D51" s="65"/>
      <c r="E51" s="47" t="e">
        <f t="shared" si="0"/>
        <v>#DIV/0!</v>
      </c>
      <c r="F51" s="47"/>
      <c r="G51" s="48"/>
      <c r="H51" s="47"/>
      <c r="J51" s="2"/>
    </row>
    <row r="52" spans="1:10" x14ac:dyDescent="0.25">
      <c r="A52" s="75"/>
      <c r="B52" s="26" t="s">
        <v>97</v>
      </c>
      <c r="C52" s="73" t="s">
        <v>64</v>
      </c>
      <c r="D52" s="64">
        <v>5000</v>
      </c>
      <c r="E52" s="47">
        <f t="shared" si="0"/>
        <v>0.15932000000000002</v>
      </c>
      <c r="F52" s="66">
        <v>796.6</v>
      </c>
      <c r="G52" s="48">
        <v>2</v>
      </c>
      <c r="H52" s="66">
        <f t="shared" si="1"/>
        <v>0.31864000000000003</v>
      </c>
    </row>
    <row r="53" spans="1:10" x14ac:dyDescent="0.25">
      <c r="A53" s="75"/>
      <c r="B53" s="23" t="s">
        <v>91</v>
      </c>
      <c r="C53" s="73"/>
      <c r="D53" s="64"/>
      <c r="E53" s="47" t="e">
        <f t="shared" si="0"/>
        <v>#DIV/0!</v>
      </c>
      <c r="F53" s="66"/>
      <c r="G53" s="48"/>
      <c r="H53" s="66"/>
    </row>
    <row r="54" spans="1:10" x14ac:dyDescent="0.25">
      <c r="A54" s="75"/>
      <c r="B54" s="26" t="s">
        <v>45</v>
      </c>
      <c r="C54" s="36" t="s">
        <v>46</v>
      </c>
      <c r="D54" s="11">
        <v>1000</v>
      </c>
      <c r="E54" s="41">
        <f t="shared" si="0"/>
        <v>0.10939</v>
      </c>
      <c r="F54" s="43">
        <v>109.39</v>
      </c>
      <c r="G54" s="30">
        <v>1</v>
      </c>
      <c r="H54" s="43">
        <f t="shared" si="1"/>
        <v>0.10939</v>
      </c>
      <c r="I54" s="2"/>
    </row>
    <row r="55" spans="1:10" x14ac:dyDescent="0.25">
      <c r="A55" s="75"/>
      <c r="B55" s="26" t="s">
        <v>48</v>
      </c>
      <c r="C55" s="36" t="s">
        <v>49</v>
      </c>
      <c r="D55" s="11">
        <v>1</v>
      </c>
      <c r="E55" s="41">
        <f t="shared" si="0"/>
        <v>4.95</v>
      </c>
      <c r="F55" s="43">
        <v>4.95</v>
      </c>
      <c r="G55" s="30">
        <v>1</v>
      </c>
      <c r="H55" s="43">
        <f t="shared" si="1"/>
        <v>4.95</v>
      </c>
    </row>
    <row r="56" spans="1:10" x14ac:dyDescent="0.25">
      <c r="A56" s="75"/>
      <c r="B56" s="26" t="s">
        <v>50</v>
      </c>
      <c r="C56" s="36" t="s">
        <v>51</v>
      </c>
      <c r="D56" s="11">
        <v>1000</v>
      </c>
      <c r="E56" s="41">
        <f t="shared" si="0"/>
        <v>2.3890000000000002E-2</v>
      </c>
      <c r="F56" s="43">
        <v>23.89</v>
      </c>
      <c r="G56" s="30">
        <v>1</v>
      </c>
      <c r="H56" s="43">
        <f t="shared" si="1"/>
        <v>2.3890000000000002E-2</v>
      </c>
    </row>
    <row r="57" spans="1:10" x14ac:dyDescent="0.25">
      <c r="A57" s="75"/>
      <c r="B57" s="26" t="s">
        <v>52</v>
      </c>
      <c r="C57" s="36" t="s">
        <v>53</v>
      </c>
      <c r="D57" s="11">
        <v>5000</v>
      </c>
      <c r="E57" s="41">
        <f t="shared" si="0"/>
        <v>0.66879999999999995</v>
      </c>
      <c r="F57" s="43">
        <v>3344</v>
      </c>
      <c r="G57" s="30">
        <v>1</v>
      </c>
      <c r="H57" s="43">
        <f t="shared" si="1"/>
        <v>0.66879999999999995</v>
      </c>
    </row>
    <row r="58" spans="1:10" x14ac:dyDescent="0.25">
      <c r="A58" s="75"/>
      <c r="B58" s="26" t="s">
        <v>54</v>
      </c>
      <c r="C58" s="36" t="s">
        <v>55</v>
      </c>
      <c r="D58" s="11">
        <v>1000</v>
      </c>
      <c r="E58" s="41">
        <f t="shared" si="0"/>
        <v>0.32218999999999998</v>
      </c>
      <c r="F58" s="43">
        <v>322.19</v>
      </c>
      <c r="G58" s="30">
        <v>1</v>
      </c>
      <c r="H58" s="43">
        <f t="shared" si="1"/>
        <v>0.32218999999999998</v>
      </c>
    </row>
    <row r="59" spans="1:10" x14ac:dyDescent="0.25">
      <c r="A59" s="75"/>
      <c r="B59" s="23" t="s">
        <v>65</v>
      </c>
      <c r="C59" s="36" t="s">
        <v>41</v>
      </c>
      <c r="D59" s="11">
        <v>1000</v>
      </c>
      <c r="E59" s="41">
        <f t="shared" si="0"/>
        <v>3.245E-2</v>
      </c>
      <c r="F59" s="43">
        <v>32.450000000000003</v>
      </c>
      <c r="G59" s="30">
        <v>1</v>
      </c>
      <c r="H59" s="43">
        <f t="shared" si="1"/>
        <v>3.245E-2</v>
      </c>
    </row>
    <row r="60" spans="1:10" x14ac:dyDescent="0.25">
      <c r="A60" s="75"/>
      <c r="B60" s="23" t="s">
        <v>66</v>
      </c>
      <c r="C60" s="36" t="s">
        <v>42</v>
      </c>
      <c r="D60" s="11">
        <v>100</v>
      </c>
      <c r="E60" s="41">
        <f t="shared" si="0"/>
        <v>0.99970000000000003</v>
      </c>
      <c r="F60" s="43">
        <v>99.97</v>
      </c>
      <c r="G60" s="30">
        <v>1</v>
      </c>
      <c r="H60" s="43">
        <f t="shared" si="1"/>
        <v>0.99970000000000003</v>
      </c>
    </row>
    <row r="61" spans="1:10" ht="15.75" thickBot="1" x14ac:dyDescent="0.3">
      <c r="A61" s="77"/>
      <c r="B61" s="28" t="s">
        <v>76</v>
      </c>
      <c r="C61" s="36" t="s">
        <v>44</v>
      </c>
      <c r="D61" s="11">
        <v>5000</v>
      </c>
      <c r="E61" s="41">
        <f t="shared" si="0"/>
        <v>0.31724999999999998</v>
      </c>
      <c r="F61" s="43">
        <v>1586.25</v>
      </c>
      <c r="G61" s="30">
        <v>1</v>
      </c>
      <c r="H61" s="43">
        <f t="shared" si="1"/>
        <v>0.31724999999999998</v>
      </c>
    </row>
    <row r="64" spans="1:10" x14ac:dyDescent="0.25">
      <c r="C64" s="39"/>
      <c r="D64" s="1"/>
    </row>
    <row r="68" spans="1:16" s="6" customFormat="1" x14ac:dyDescent="0.25">
      <c r="A68" s="1"/>
      <c r="B68" s="1"/>
      <c r="C68" s="39"/>
      <c r="G68" s="33"/>
      <c r="H68" s="7"/>
      <c r="I68" s="1"/>
      <c r="J68" s="1"/>
      <c r="K68" s="1"/>
      <c r="L68" s="1"/>
      <c r="M68" s="1"/>
      <c r="N68" s="1"/>
      <c r="O68" s="1"/>
      <c r="P68" s="1"/>
    </row>
    <row r="69" spans="1:16" s="6" customFormat="1" x14ac:dyDescent="0.25">
      <c r="A69" s="1"/>
      <c r="B69" s="1"/>
      <c r="C69" s="39"/>
      <c r="G69" s="33"/>
      <c r="H69" s="7"/>
      <c r="I69" s="1"/>
      <c r="J69" s="1"/>
      <c r="K69" s="1"/>
      <c r="L69" s="1"/>
      <c r="M69" s="1"/>
      <c r="N69" s="1"/>
      <c r="O69" s="1"/>
      <c r="P69" s="1"/>
    </row>
    <row r="70" spans="1:16" s="6" customFormat="1" x14ac:dyDescent="0.25">
      <c r="A70" s="1"/>
      <c r="B70" s="1"/>
      <c r="C70" s="39"/>
      <c r="G70" s="33"/>
      <c r="H70" s="7"/>
      <c r="I70" s="1"/>
      <c r="J70" s="1"/>
      <c r="K70" s="1"/>
      <c r="L70" s="1"/>
      <c r="M70" s="1"/>
      <c r="N70" s="1"/>
      <c r="O70" s="1"/>
      <c r="P70" s="1"/>
    </row>
    <row r="71" spans="1:16" s="6" customFormat="1" x14ac:dyDescent="0.25">
      <c r="A71" s="1"/>
      <c r="B71" s="1" t="s">
        <v>56</v>
      </c>
      <c r="C71" s="39"/>
      <c r="G71" s="33"/>
      <c r="H71" s="7"/>
      <c r="I71" s="1"/>
      <c r="J71" s="1"/>
      <c r="K71" s="1"/>
      <c r="L71" s="1"/>
      <c r="M71" s="1"/>
      <c r="N71" s="1"/>
      <c r="O71" s="1"/>
      <c r="P71" s="1"/>
    </row>
    <row r="72" spans="1:16" s="6" customFormat="1" x14ac:dyDescent="0.25">
      <c r="A72" s="1"/>
      <c r="B72" s="1" t="s">
        <v>57</v>
      </c>
      <c r="C72" s="39"/>
      <c r="G72" s="33"/>
      <c r="H72" s="7"/>
      <c r="I72" s="1"/>
      <c r="J72" s="1"/>
      <c r="K72" s="1"/>
      <c r="L72" s="1"/>
      <c r="M72" s="1"/>
      <c r="N72" s="1"/>
      <c r="O72" s="1"/>
      <c r="P72" s="1"/>
    </row>
    <row r="74" spans="1:16" x14ac:dyDescent="0.25">
      <c r="B74" s="1" t="s">
        <v>60</v>
      </c>
    </row>
    <row r="78" spans="1:16" x14ac:dyDescent="0.25">
      <c r="C78" s="40" t="s">
        <v>58</v>
      </c>
      <c r="D78" s="17"/>
    </row>
    <row r="79" spans="1:16" x14ac:dyDescent="0.25">
      <c r="C79" s="40" t="s">
        <v>59</v>
      </c>
      <c r="D79" s="17"/>
    </row>
    <row r="80" spans="1:16" x14ac:dyDescent="0.25">
      <c r="B80" s="20" t="s">
        <v>98</v>
      </c>
      <c r="C80" s="40" t="s">
        <v>61</v>
      </c>
      <c r="D80" s="17"/>
    </row>
    <row r="81" spans="3:4" x14ac:dyDescent="0.25">
      <c r="C81" s="40" t="s">
        <v>62</v>
      </c>
      <c r="D81" s="17"/>
    </row>
    <row r="108" spans="2:2" x14ac:dyDescent="0.25">
      <c r="B108" s="19" t="s">
        <v>63</v>
      </c>
    </row>
    <row r="140" spans="2:2" x14ac:dyDescent="0.25">
      <c r="B140" s="18"/>
    </row>
  </sheetData>
  <mergeCells count="91">
    <mergeCell ref="A7:A9"/>
    <mergeCell ref="C8:C9"/>
    <mergeCell ref="E8:E9"/>
    <mergeCell ref="F8:F9"/>
    <mergeCell ref="H8:H9"/>
    <mergeCell ref="A4:A6"/>
    <mergeCell ref="C4:C6"/>
    <mergeCell ref="E4:E6"/>
    <mergeCell ref="F4:F6"/>
    <mergeCell ref="H4:H6"/>
    <mergeCell ref="C52:C53"/>
    <mergeCell ref="C48:C49"/>
    <mergeCell ref="A10:A15"/>
    <mergeCell ref="A16:A24"/>
    <mergeCell ref="A45:A47"/>
    <mergeCell ref="A25:A44"/>
    <mergeCell ref="A48:A61"/>
    <mergeCell ref="C18:C19"/>
    <mergeCell ref="C16:C17"/>
    <mergeCell ref="C20:C23"/>
    <mergeCell ref="C27:C28"/>
    <mergeCell ref="C29:C39"/>
    <mergeCell ref="C40:C41"/>
    <mergeCell ref="C42:C44"/>
    <mergeCell ref="C45:C47"/>
    <mergeCell ref="C50:C51"/>
    <mergeCell ref="H42:H44"/>
    <mergeCell ref="E48:E49"/>
    <mergeCell ref="E50:E51"/>
    <mergeCell ref="E52:E53"/>
    <mergeCell ref="F16:F17"/>
    <mergeCell ref="H16:H17"/>
    <mergeCell ref="F18:F19"/>
    <mergeCell ref="H18:H19"/>
    <mergeCell ref="F20:F23"/>
    <mergeCell ref="H20:H23"/>
    <mergeCell ref="F27:F28"/>
    <mergeCell ref="E20:E23"/>
    <mergeCell ref="E27:E28"/>
    <mergeCell ref="E29:E39"/>
    <mergeCell ref="E40:E41"/>
    <mergeCell ref="E42:E44"/>
    <mergeCell ref="H27:H28"/>
    <mergeCell ref="F29:F39"/>
    <mergeCell ref="H29:H39"/>
    <mergeCell ref="F40:F41"/>
    <mergeCell ref="H40:H41"/>
    <mergeCell ref="H52:H53"/>
    <mergeCell ref="D4:D6"/>
    <mergeCell ref="D8:D9"/>
    <mergeCell ref="D16:D17"/>
    <mergeCell ref="D18:D19"/>
    <mergeCell ref="D20:D23"/>
    <mergeCell ref="D27:D28"/>
    <mergeCell ref="D29:D39"/>
    <mergeCell ref="F45:F47"/>
    <mergeCell ref="H45:H47"/>
    <mergeCell ref="F48:F49"/>
    <mergeCell ref="H48:H49"/>
    <mergeCell ref="F50:F51"/>
    <mergeCell ref="H50:H51"/>
    <mergeCell ref="G48:G49"/>
    <mergeCell ref="G50:G51"/>
    <mergeCell ref="D50:D51"/>
    <mergeCell ref="D52:D53"/>
    <mergeCell ref="G4:G6"/>
    <mergeCell ref="G8:G9"/>
    <mergeCell ref="G16:G17"/>
    <mergeCell ref="G18:G19"/>
    <mergeCell ref="F52:F53"/>
    <mergeCell ref="F42:F44"/>
    <mergeCell ref="E45:E47"/>
    <mergeCell ref="D40:D41"/>
    <mergeCell ref="E16:E17"/>
    <mergeCell ref="E18:E19"/>
    <mergeCell ref="H10:H15"/>
    <mergeCell ref="G52:G53"/>
    <mergeCell ref="C10:C15"/>
    <mergeCell ref="D10:D15"/>
    <mergeCell ref="E10:E15"/>
    <mergeCell ref="F10:F15"/>
    <mergeCell ref="G10:G15"/>
    <mergeCell ref="G20:G23"/>
    <mergeCell ref="G27:G28"/>
    <mergeCell ref="G29:G39"/>
    <mergeCell ref="G40:G41"/>
    <mergeCell ref="G42:G44"/>
    <mergeCell ref="G45:G47"/>
    <mergeCell ref="D42:D44"/>
    <mergeCell ref="D45:D47"/>
    <mergeCell ref="D48:D49"/>
  </mergeCells>
  <hyperlinks>
    <hyperlink ref="C80" r:id="rId1"/>
    <hyperlink ref="C81" r:id="rId2"/>
    <hyperlink ref="C79" r:id="rId3"/>
    <hyperlink ref="C78" r:id="rId4"/>
    <hyperlink ref="C45" r:id="rId5" display="https://www.digikey.com/products/en/connectors-interconnects/terminal-blocks-wire-to-board/371"/>
    <hyperlink ref="C18" r:id="rId6"/>
    <hyperlink ref="C16" r:id="rId7"/>
    <hyperlink ref="C26" r:id="rId8"/>
    <hyperlink ref="C27" r:id="rId9"/>
    <hyperlink ref="C29" r:id="rId10"/>
    <hyperlink ref="C40" r:id="rId11"/>
    <hyperlink ref="C42" r:id="rId12"/>
    <hyperlink ref="C45:C46" r:id="rId13" display="https://www.digikey.com/product-detail/en/phoenix-contact/1935161/277-1667-ND/568614"/>
    <hyperlink ref="C50" r:id="rId14"/>
  </hyperlinks>
  <pageMargins left="0.7" right="0.7" top="0.75" bottom="0.75" header="0.3" footer="0.3"/>
  <pageSetup orientation="portrait" horizontalDpi="4294967293" verticalDpi="4294967293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Alec</dc:creator>
  <cp:keywords/>
  <dc:description/>
  <cp:lastModifiedBy>Alec Wiese</cp:lastModifiedBy>
  <cp:revision/>
  <dcterms:created xsi:type="dcterms:W3CDTF">2017-04-30T18:41:33Z</dcterms:created>
  <dcterms:modified xsi:type="dcterms:W3CDTF">2017-05-28T20:15:24Z</dcterms:modified>
  <cp:category/>
  <cp:contentStatus/>
</cp:coreProperties>
</file>