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dev\systemes\MusicMachineLearning\chord2vec\"/>
    </mc:Choice>
  </mc:AlternateContent>
  <xr:revisionPtr revIDLastSave="0" documentId="13_ncr:1_{3C6DE9BE-59F0-42E3-84E8-9EFBE15176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F55" i="1"/>
  <c r="D54" i="1"/>
  <c r="D53" i="1"/>
  <c r="D51" i="1"/>
  <c r="D50" i="1"/>
  <c r="D47" i="1"/>
  <c r="D46" i="1"/>
  <c r="D44" i="1"/>
  <c r="D43" i="1"/>
  <c r="D40" i="1"/>
  <c r="D39" i="1"/>
  <c r="D37" i="1"/>
  <c r="D36" i="1"/>
  <c r="D33" i="1"/>
  <c r="D32" i="1"/>
  <c r="D30" i="1"/>
  <c r="D29" i="1"/>
</calcChain>
</file>

<file path=xl/sharedStrings.xml><?xml version="1.0" encoding="utf-8"?>
<sst xmlns="http://schemas.openxmlformats.org/spreadsheetml/2006/main" count="102" uniqueCount="23">
  <si>
    <t>Validation accuracy scores</t>
  </si>
  <si>
    <t>model/dataset</t>
  </si>
  <si>
    <t>model variant</t>
  </si>
  <si>
    <t>embedding augmented</t>
  </si>
  <si>
    <t>small (%)</t>
  </si>
  <si>
    <t>medium (%)</t>
  </si>
  <si>
    <t>large (%)</t>
  </si>
  <si>
    <t>LSTM Embed</t>
  </si>
  <si>
    <t>no</t>
  </si>
  <si>
    <t>yes</t>
  </si>
  <si>
    <t>LST Vanilla</t>
  </si>
  <si>
    <t>Hidden Forest Embed</t>
  </si>
  <si>
    <t>no shuffle</t>
  </si>
  <si>
    <t>shuffle</t>
  </si>
  <si>
    <t>Hidden Forest Vanilla</t>
  </si>
  <si>
    <t>Pretraining</t>
  </si>
  <si>
    <t>data augmented</t>
  </si>
  <si>
    <t>overlap window slide</t>
  </si>
  <si>
    <t>N/A</t>
  </si>
  <si>
    <t>full window slide</t>
  </si>
  <si>
    <t>LSTM Vanilla</t>
  </si>
  <si>
    <t>Embedding</t>
  </si>
  <si>
    <t>Embedding augmented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</si>
</sst>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/>
    <xf numFmtId="0" fontId="1" fillId="3" borderId="0"/>
  </cellStyleXfs>
  <cellXfs count="8">
    <xf numFmtId="0" fontId="0" fillId="0" borderId="0" xfId="0"/>
    <xf numFmtId="0" fontId="1" fillId="2" borderId="0" xfId="1"/>
    <xf numFmtId="0" fontId="1" fillId="2" borderId="1" xfId="1" applyBorder="1"/>
    <xf numFmtId="0" fontId="0" fillId="0" borderId="1" xfId="0" applyBorder="1"/>
    <xf numFmtId="0" fontId="1" fillId="3" borderId="0" xfId="2"/>
    <xf numFmtId="0" fontId="1" fillId="3" borderId="1" xfId="2" applyBorder="1"/>
    <xf numFmtId="0" fontId="2" fillId="0" borderId="0" xfId="0" applyFont="1" applyAlignment="1">
      <alignment horizontal="center"/>
    </xf>
    <xf numFmtId="0" fontId="0" fillId="0" borderId="0" xfId="0"/>
  </cellXfs>
  <cellStyles count="3">
    <cellStyle name="20 % - Accent4" xfId="2" builtinId="42"/>
    <cellStyle name="60 % - Accent3" xfId="1" builtinId="40"/>
    <cellStyle name="Normal" xfId="0" builtinId="0"/>
  </cellStyles>
  <dxfs count="2">
    <dxf>
      <border>
        <left/>
        <right style="thin">
          <color indexed="64"/>
        </right>
        <top/>
        <bottom/>
        <vertical/>
        <horizontal/>
      </border>
    </dxf>
    <dxf>
      <border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3" displayName="Tableau3" ref="A2:F22" totalsRowShown="0">
  <autoFilter ref="A2:F22" xr:uid="{00000000-0009-0000-0100-000001000000}"/>
  <tableColumns count="6">
    <tableColumn id="1" xr3:uid="{00000000-0010-0000-0000-000001000000}" name="model/dataset"/>
    <tableColumn id="2" xr3:uid="{00000000-0010-0000-0000-000002000000}" name="model variant"/>
    <tableColumn id="6" xr3:uid="{00000000-0010-0000-0000-000006000000}" name="embedding augmented" dataDxfId="1"/>
    <tableColumn id="3" xr3:uid="{00000000-0010-0000-0000-000003000000}" name="small (%)"/>
    <tableColumn id="4" xr3:uid="{00000000-0010-0000-0000-000004000000}" name="medium (%)"/>
    <tableColumn id="5" xr3:uid="{00000000-0010-0000-0000-000005000000}" name="large (%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6" displayName="Tableau6" ref="A26:F54" totalsRowShown="0">
  <autoFilter ref="A26:F54" xr:uid="{00000000-0009-0000-0100-000002000000}"/>
  <tableColumns count="6">
    <tableColumn id="1" xr3:uid="{00000000-0010-0000-0100-000001000000}" name="model/dataset"/>
    <tableColumn id="2" xr3:uid="{00000000-0010-0000-0100-000002000000}" name="model variant"/>
    <tableColumn id="6" xr3:uid="{00000000-0010-0000-0100-000006000000}" name="data augmented" dataDxfId="0" dataCellStyle="60 % - Accent3"/>
    <tableColumn id="3" xr3:uid="{00000000-0010-0000-0100-000003000000}" name="small (%)"/>
    <tableColumn id="4" xr3:uid="{00000000-0010-0000-0100-000004000000}" name="medium (%)"/>
    <tableColumn id="5" xr3:uid="{00000000-0010-0000-0100-000005000000}" name="large (%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22" workbookViewId="0">
      <selection activeCell="L39" sqref="L39"/>
    </sheetView>
  </sheetViews>
  <sheetFormatPr baseColWidth="10" defaultColWidth="9.140625" defaultRowHeight="15" x14ac:dyDescent="0.25"/>
  <cols>
    <col min="1" max="1" width="21.85546875" bestFit="1" customWidth="1"/>
    <col min="2" max="2" width="20.140625" bestFit="1" customWidth="1"/>
    <col min="3" max="3" width="24.28515625" bestFit="1" customWidth="1"/>
    <col min="4" max="5" width="14.140625" bestFit="1" customWidth="1"/>
    <col min="6" max="6" width="11.140625" bestFit="1" customWidth="1"/>
  </cols>
  <sheetData>
    <row r="1" spans="1:6" ht="21" customHeight="1" x14ac:dyDescent="0.35">
      <c r="A1" s="6" t="s">
        <v>0</v>
      </c>
      <c r="B1" s="7"/>
      <c r="C1" s="7"/>
      <c r="D1" s="7"/>
      <c r="E1" s="7"/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s="1" t="s">
        <v>7</v>
      </c>
      <c r="B3" s="1"/>
      <c r="C3" s="2"/>
      <c r="D3" s="1"/>
      <c r="E3" s="1"/>
      <c r="F3" s="1"/>
    </row>
    <row r="4" spans="1:6" x14ac:dyDescent="0.25">
      <c r="C4" s="3" t="s">
        <v>8</v>
      </c>
    </row>
    <row r="5" spans="1:6" x14ac:dyDescent="0.25">
      <c r="C5" s="3" t="s">
        <v>9</v>
      </c>
    </row>
    <row r="6" spans="1:6" x14ac:dyDescent="0.25">
      <c r="A6" s="1" t="s">
        <v>10</v>
      </c>
      <c r="B6" s="1"/>
      <c r="C6" s="2"/>
      <c r="D6" s="1"/>
      <c r="E6" s="1"/>
      <c r="F6" s="1"/>
    </row>
    <row r="7" spans="1:6" x14ac:dyDescent="0.25">
      <c r="C7" s="3" t="s">
        <v>8</v>
      </c>
    </row>
    <row r="8" spans="1:6" x14ac:dyDescent="0.25">
      <c r="C8" s="3" t="s">
        <v>9</v>
      </c>
    </row>
    <row r="9" spans="1:6" x14ac:dyDescent="0.25">
      <c r="A9" s="1" t="s">
        <v>11</v>
      </c>
      <c r="B9" s="1"/>
      <c r="C9" s="2"/>
      <c r="D9" s="1"/>
      <c r="E9" s="1"/>
      <c r="F9" s="1"/>
    </row>
    <row r="10" spans="1:6" x14ac:dyDescent="0.25">
      <c r="A10" s="4"/>
      <c r="B10" s="4" t="s">
        <v>12</v>
      </c>
      <c r="C10" s="5"/>
      <c r="D10" s="4"/>
      <c r="E10" s="4"/>
      <c r="F10" s="4"/>
    </row>
    <row r="11" spans="1:6" x14ac:dyDescent="0.25">
      <c r="C11" s="3" t="s">
        <v>8</v>
      </c>
    </row>
    <row r="12" spans="1:6" x14ac:dyDescent="0.25">
      <c r="C12" s="3" t="s">
        <v>9</v>
      </c>
    </row>
    <row r="13" spans="1:6" x14ac:dyDescent="0.25">
      <c r="A13" s="4"/>
      <c r="B13" s="4" t="s">
        <v>13</v>
      </c>
      <c r="C13" s="5"/>
      <c r="D13" s="4"/>
      <c r="E13" s="4"/>
      <c r="F13" s="4"/>
    </row>
    <row r="14" spans="1:6" x14ac:dyDescent="0.25">
      <c r="C14" s="3" t="s">
        <v>8</v>
      </c>
    </row>
    <row r="15" spans="1:6" x14ac:dyDescent="0.25">
      <c r="C15" s="3" t="s">
        <v>9</v>
      </c>
    </row>
    <row r="16" spans="1:6" x14ac:dyDescent="0.25">
      <c r="A16" s="1" t="s">
        <v>14</v>
      </c>
      <c r="B16" s="1"/>
      <c r="C16" s="2"/>
      <c r="D16" s="1"/>
      <c r="E16" s="1"/>
      <c r="F16" s="1"/>
    </row>
    <row r="17" spans="1:6" x14ac:dyDescent="0.25">
      <c r="A17" s="4"/>
      <c r="B17" s="4" t="s">
        <v>12</v>
      </c>
      <c r="C17" s="5"/>
      <c r="D17" s="4"/>
      <c r="E17" s="4"/>
      <c r="F17" s="4"/>
    </row>
    <row r="18" spans="1:6" x14ac:dyDescent="0.25">
      <c r="C18" s="3" t="s">
        <v>8</v>
      </c>
    </row>
    <row r="19" spans="1:6" x14ac:dyDescent="0.25">
      <c r="C19" s="3" t="s">
        <v>9</v>
      </c>
    </row>
    <row r="20" spans="1:6" x14ac:dyDescent="0.25">
      <c r="A20" s="4"/>
      <c r="B20" s="4" t="s">
        <v>13</v>
      </c>
      <c r="C20" s="5"/>
      <c r="D20" s="4"/>
      <c r="E20" s="4"/>
      <c r="F20" s="4"/>
    </row>
    <row r="21" spans="1:6" x14ac:dyDescent="0.25">
      <c r="C21" s="3" t="s">
        <v>8</v>
      </c>
    </row>
    <row r="22" spans="1:6" x14ac:dyDescent="0.25">
      <c r="C22" s="3" t="s">
        <v>9</v>
      </c>
    </row>
    <row r="25" spans="1:6" ht="21" customHeight="1" x14ac:dyDescent="0.35">
      <c r="A25" s="6" t="s">
        <v>15</v>
      </c>
      <c r="B25" s="7"/>
      <c r="C25" s="7"/>
    </row>
    <row r="26" spans="1:6" x14ac:dyDescent="0.25">
      <c r="A26" t="s">
        <v>1</v>
      </c>
      <c r="B26" t="s">
        <v>2</v>
      </c>
      <c r="C26" t="s">
        <v>16</v>
      </c>
      <c r="D26" t="s">
        <v>4</v>
      </c>
      <c r="E26" t="s">
        <v>5</v>
      </c>
      <c r="F26" t="s">
        <v>6</v>
      </c>
    </row>
    <row r="27" spans="1:6" x14ac:dyDescent="0.25">
      <c r="A27" s="1" t="s">
        <v>7</v>
      </c>
      <c r="B27" s="1"/>
      <c r="C27" s="2"/>
      <c r="D27" s="1"/>
      <c r="E27" s="1"/>
      <c r="F27" s="1"/>
    </row>
    <row r="28" spans="1:6" x14ac:dyDescent="0.25">
      <c r="A28" s="4"/>
      <c r="B28" s="4" t="s">
        <v>17</v>
      </c>
      <c r="C28" s="5"/>
      <c r="D28" s="4"/>
      <c r="E28" s="4"/>
      <c r="F28" s="4"/>
    </row>
    <row r="29" spans="1:6" x14ac:dyDescent="0.25">
      <c r="C29" s="3" t="s">
        <v>8</v>
      </c>
      <c r="D29">
        <f>(0.0409356725146198 + 0.0487329434697855 + 0.0487329434697855 + 0.0526315789473684 + 0.0448343079922027) / 5 * 100</f>
        <v>4.7173489278752383</v>
      </c>
      <c r="E29" t="s">
        <v>18</v>
      </c>
      <c r="F29" t="s">
        <v>18</v>
      </c>
    </row>
    <row r="30" spans="1:6" x14ac:dyDescent="0.25">
      <c r="C30" s="3" t="s">
        <v>9</v>
      </c>
      <c r="D30">
        <f>(0.0892966360856269 + 0.0951070336391437 + 0.0938837920489296 + 0.0889908256880734 + 0.0954128440366972) / 5 * 100</f>
        <v>9.2538226299694166</v>
      </c>
      <c r="E30" t="s">
        <v>18</v>
      </c>
      <c r="F30" t="s">
        <v>18</v>
      </c>
    </row>
    <row r="31" spans="1:6" x14ac:dyDescent="0.25">
      <c r="A31" s="4"/>
      <c r="B31" s="4" t="s">
        <v>19</v>
      </c>
      <c r="C31" s="5"/>
      <c r="D31" s="4"/>
      <c r="E31" s="4"/>
      <c r="F31" s="4"/>
    </row>
    <row r="32" spans="1:6" x14ac:dyDescent="0.25">
      <c r="C32" s="3" t="s">
        <v>8</v>
      </c>
      <c r="D32">
        <f>(0.019047619047619 + 0.0380952380952381 + 0.0285714285714285 + 0.0285714285714285 + 0.019047619047619) / 5 * 100</f>
        <v>2.6666666666666625</v>
      </c>
      <c r="E32" t="s">
        <v>18</v>
      </c>
      <c r="F32" t="s">
        <v>18</v>
      </c>
    </row>
    <row r="33" spans="1:6" x14ac:dyDescent="0.25">
      <c r="C33" s="3" t="s">
        <v>9</v>
      </c>
      <c r="D33">
        <f>(0.0902255639097744 + 0.0796992481203007 + 0.0736842105263157 + 0.0721804511278195 + 0.069172932330827) / 5 * 100</f>
        <v>7.6992481203007461</v>
      </c>
      <c r="E33" t="s">
        <v>18</v>
      </c>
      <c r="F33" t="s">
        <v>18</v>
      </c>
    </row>
    <row r="34" spans="1:6" x14ac:dyDescent="0.25">
      <c r="A34" s="1" t="s">
        <v>20</v>
      </c>
      <c r="B34" s="1"/>
      <c r="C34" s="2"/>
      <c r="D34" s="1"/>
      <c r="E34" s="1"/>
      <c r="F34" s="1"/>
    </row>
    <row r="35" spans="1:6" x14ac:dyDescent="0.25">
      <c r="A35" s="4"/>
      <c r="B35" s="4" t="s">
        <v>17</v>
      </c>
      <c r="C35" s="5"/>
      <c r="D35" s="4"/>
      <c r="E35" s="4"/>
      <c r="F35" s="4"/>
    </row>
    <row r="36" spans="1:6" x14ac:dyDescent="0.25">
      <c r="C36" s="3" t="s">
        <v>8</v>
      </c>
      <c r="D36">
        <f>(0.0175438596491228 + 0.0584795321637426 + 0.0487329434697855 + 0.0253411306042884 + 0.0389863547758284) / 5 * 100</f>
        <v>3.781676413255354</v>
      </c>
      <c r="E36" t="s">
        <v>18</v>
      </c>
      <c r="F36" t="s">
        <v>18</v>
      </c>
    </row>
    <row r="37" spans="1:6" x14ac:dyDescent="0.25">
      <c r="C37" s="3" t="s">
        <v>9</v>
      </c>
      <c r="D37">
        <f>(0.091131498470948 + 0.0877675840978593 + 0.0856269113149847 + 0.0877675840978593 + 0.0963302752293578) / 5 * 100</f>
        <v>8.9724770642201808</v>
      </c>
      <c r="E37" t="s">
        <v>18</v>
      </c>
      <c r="F37" t="s">
        <v>18</v>
      </c>
    </row>
    <row r="38" spans="1:6" x14ac:dyDescent="0.25">
      <c r="A38" s="4"/>
      <c r="B38" s="4" t="s">
        <v>19</v>
      </c>
      <c r="C38" s="5"/>
      <c r="D38" s="4"/>
      <c r="E38" s="4"/>
      <c r="F38" s="4"/>
    </row>
    <row r="39" spans="1:6" ht="15.75" customHeight="1" x14ac:dyDescent="0.25">
      <c r="C39" s="3" t="s">
        <v>8</v>
      </c>
      <c r="D39">
        <f>(0.00952380952380952 + 0.0285714285714285 + 0.0380952380952381 + 0.0476190476190476 + 0.0571428571428571) / 5 * 100</f>
        <v>3.619047619047616</v>
      </c>
      <c r="E39" t="s">
        <v>18</v>
      </c>
      <c r="F39" t="s">
        <v>18</v>
      </c>
    </row>
    <row r="40" spans="1:6" x14ac:dyDescent="0.25">
      <c r="C40" s="3" t="s">
        <v>9</v>
      </c>
      <c r="D40">
        <f>(0.0796992481203007 + 0.0857142857142857 + 0.0827067669172932 + 0.0947368421052631 + 0.0887218045112782) / 5 * 100</f>
        <v>8.6315789473684177</v>
      </c>
      <c r="E40" t="s">
        <v>18</v>
      </c>
      <c r="F40" t="s">
        <v>18</v>
      </c>
    </row>
    <row r="41" spans="1:6" x14ac:dyDescent="0.25">
      <c r="A41" s="1" t="s">
        <v>11</v>
      </c>
      <c r="B41" s="1"/>
      <c r="C41" s="2"/>
      <c r="D41" s="1"/>
      <c r="E41" s="1"/>
      <c r="F41" s="1"/>
    </row>
    <row r="42" spans="1:6" x14ac:dyDescent="0.25">
      <c r="A42" s="4"/>
      <c r="B42" s="4" t="s">
        <v>17</v>
      </c>
      <c r="C42" s="5"/>
      <c r="D42" s="4"/>
      <c r="E42" s="4"/>
      <c r="F42" s="4"/>
    </row>
    <row r="43" spans="1:6" x14ac:dyDescent="0.25">
      <c r="C43" s="3" t="s">
        <v>8</v>
      </c>
      <c r="D43">
        <f>(0.490712074303405 + 0.467492260061919 + 0.530959752321981 + 0.507739938080495 + 0.5) / 5 * 100</f>
        <v>49.938080495356004</v>
      </c>
      <c r="E43" t="s">
        <v>18</v>
      </c>
      <c r="F43" t="s">
        <v>18</v>
      </c>
    </row>
    <row r="44" spans="1:6" x14ac:dyDescent="0.25">
      <c r="C44" s="3" t="s">
        <v>9</v>
      </c>
      <c r="D44">
        <f>(0.446163366336633 + 0.441212871287128 + 0.435024752475247 + 0.430074257425742 + 0.440903465346534) / 5 * 100</f>
        <v>43.86757425742568</v>
      </c>
      <c r="E44" t="s">
        <v>18</v>
      </c>
      <c r="F44" t="s">
        <v>18</v>
      </c>
    </row>
    <row r="45" spans="1:6" x14ac:dyDescent="0.25">
      <c r="A45" s="4"/>
      <c r="B45" s="4" t="s">
        <v>19</v>
      </c>
      <c r="C45" s="5"/>
      <c r="D45" s="4"/>
      <c r="E45" s="4"/>
      <c r="F45" s="4"/>
    </row>
    <row r="46" spans="1:6" ht="15.75" customHeight="1" x14ac:dyDescent="0.25">
      <c r="C46" s="3" t="s">
        <v>8</v>
      </c>
      <c r="D46">
        <f>(0.305343511450381 + 0.358778625954198 + 0.32824427480916 + 0.312977099236641 + 0.343511450381679) / 5 * 100</f>
        <v>32.97709923664118</v>
      </c>
      <c r="E46" t="s">
        <v>18</v>
      </c>
      <c r="F46" t="s">
        <v>18</v>
      </c>
    </row>
    <row r="47" spans="1:6" x14ac:dyDescent="0.25">
      <c r="C47" s="3" t="s">
        <v>9</v>
      </c>
      <c r="D47">
        <f>(0.278963414634146 + 0.234756097560975 + 0.28810975609756 + 0.268292682926829 + 0.283536585365853) / 5 * 100</f>
        <v>27.073170731707265</v>
      </c>
      <c r="E47" t="s">
        <v>18</v>
      </c>
      <c r="F47" t="s">
        <v>18</v>
      </c>
    </row>
    <row r="48" spans="1:6" x14ac:dyDescent="0.25">
      <c r="A48" s="1" t="s">
        <v>14</v>
      </c>
      <c r="B48" s="1"/>
      <c r="C48" s="2"/>
      <c r="D48" s="1"/>
      <c r="E48" s="1"/>
      <c r="F48" s="1"/>
    </row>
    <row r="49" spans="1:6" x14ac:dyDescent="0.25">
      <c r="A49" s="4"/>
      <c r="B49" s="4" t="s">
        <v>17</v>
      </c>
      <c r="C49" s="4"/>
      <c r="D49" s="4"/>
      <c r="E49" s="4"/>
      <c r="F49" s="4"/>
    </row>
    <row r="50" spans="1:6" x14ac:dyDescent="0.25">
      <c r="C50" t="s">
        <v>8</v>
      </c>
      <c r="D50">
        <f>(0.41640866873065 + 0.455108359133126 + 0.439628482972136 + 0.411764705882352 + 0.452012383900928) / 5 * 100</f>
        <v>43.498452012383844</v>
      </c>
      <c r="E50" t="s">
        <v>18</v>
      </c>
      <c r="F50" t="s">
        <v>18</v>
      </c>
    </row>
    <row r="51" spans="1:6" x14ac:dyDescent="0.25">
      <c r="C51" t="s">
        <v>9</v>
      </c>
      <c r="D51">
        <f>(0.398205445544554 + 0.394183168316831 + 0.392017326732673 + 0.395111386138613 + 0.39789603960396) / 5 * 100</f>
        <v>39.548267326732613</v>
      </c>
      <c r="E51" t="s">
        <v>18</v>
      </c>
      <c r="F51" t="s">
        <v>18</v>
      </c>
    </row>
    <row r="52" spans="1:6" x14ac:dyDescent="0.25">
      <c r="A52" s="4"/>
      <c r="B52" s="4" t="s">
        <v>19</v>
      </c>
      <c r="C52" s="4"/>
      <c r="D52" s="4"/>
      <c r="E52" s="4"/>
      <c r="F52" s="4"/>
    </row>
    <row r="53" spans="1:6" x14ac:dyDescent="0.25">
      <c r="C53" t="s">
        <v>8</v>
      </c>
      <c r="D53">
        <f>(0.229007633587786 + 0.206106870229007 + 0.221374045801526 + 0.305343511450381 + 0.297709923664122) / 5 * 100</f>
        <v>25.190839694656443</v>
      </c>
      <c r="E53" t="s">
        <v>18</v>
      </c>
      <c r="F53" t="s">
        <v>18</v>
      </c>
    </row>
    <row r="54" spans="1:6" x14ac:dyDescent="0.25">
      <c r="C54" t="s">
        <v>9</v>
      </c>
      <c r="D54">
        <f>(0.216463414634146 + 0.204268292682926 + 0.213414634146341 + 0.236280487804878 + 0.198170731707317) / 5 * 100</f>
        <v>21.371951219512159</v>
      </c>
      <c r="E54" t="s">
        <v>18</v>
      </c>
      <c r="F54" t="s">
        <v>18</v>
      </c>
    </row>
    <row r="55" spans="1:6" x14ac:dyDescent="0.25">
      <c r="A55" s="1" t="s">
        <v>21</v>
      </c>
      <c r="B55" s="1"/>
      <c r="C55" s="2" t="s">
        <v>8</v>
      </c>
      <c r="D55" s="1" t="s">
        <v>18</v>
      </c>
      <c r="E55" s="1" t="s">
        <v>18</v>
      </c>
      <c r="F55" s="1">
        <f>(0.0993930197268588) / 1 * 100</f>
        <v>9.9393019726858789</v>
      </c>
    </row>
    <row r="56" spans="1:6" x14ac:dyDescent="0.25">
      <c r="A56" s="1" t="s">
        <v>22</v>
      </c>
      <c r="B56" s="1"/>
      <c r="C56" s="2" t="s">
        <v>9</v>
      </c>
      <c r="D56" s="1" t="s">
        <v>18</v>
      </c>
      <c r="E56" s="1" t="s">
        <v>18</v>
      </c>
      <c r="F56" s="1">
        <f>(0.11067476294194) / 1 * 100</f>
        <v>11.067476294194</v>
      </c>
    </row>
  </sheetData>
  <mergeCells count="2">
    <mergeCell ref="A25:C25"/>
    <mergeCell ref="A1:E1"/>
  </mergeCells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Arsenault</dc:creator>
  <cp:lastModifiedBy>Kevin Arsenault</cp:lastModifiedBy>
  <dcterms:created xsi:type="dcterms:W3CDTF">2015-06-05T18:19:34Z</dcterms:created>
  <dcterms:modified xsi:type="dcterms:W3CDTF">2023-03-22T12:20:19Z</dcterms:modified>
</cp:coreProperties>
</file>