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  <sheet state="visible" name="Лист1" sheetId="2" r:id="rId5"/>
    <sheet state="visible" name="Лист2" sheetId="3" r:id="rId6"/>
    <sheet state="visible" name="Лист4" sheetId="4" r:id="rId7"/>
    <sheet state="visible" name="Лист5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<sst xmlns="http://schemas.openxmlformats.org/spreadsheetml/2006/main" count="257" uniqueCount="117">
  <si>
    <t>ID</t>
  </si>
  <si>
    <t>Время создания</t>
  </si>
  <si>
    <t>Укажите ваш возраст</t>
  </si>
  <si>
    <t>Выберите ваш пол</t>
  </si>
  <si>
    <t>Укажите Ваш город проживания</t>
  </si>
  <si>
    <t>Знаете ли Вы что такое IT?</t>
  </si>
  <si>
    <t>Опишите это понятие своими словами</t>
  </si>
  <si>
    <t>Уровень знаний / Как вы оцениваете свой уровень общих знаний в IT?</t>
  </si>
  <si>
    <t>Уровень использования / Как вы оцениваете свой уровень использования продуктов IT?</t>
  </si>
  <si>
    <t>Имеете ли Вы отношение к индустрии информационных технологий?</t>
  </si>
  <si>
    <t>Если да, то какое? / Учусь</t>
  </si>
  <si>
    <t>Если да, то какое? / Работаю</t>
  </si>
  <si>
    <t>Если да, то какое? / Хобби</t>
  </si>
  <si>
    <t>В каком направлении проходите обучение?</t>
  </si>
  <si>
    <t>В каком направлении работаете?</t>
  </si>
  <si>
    <t>Как долго Вы работаете/учитесь? (в месяцах)</t>
  </si>
  <si>
    <t>Как Вы оцениваете / Свое знание языков программирования</t>
  </si>
  <si>
    <t>Как Вы оцениваете / Свое знание сетевых технологий</t>
  </si>
  <si>
    <t>Как Вы оцениваете / Свои практические навыки</t>
  </si>
  <si>
    <t>Опишите свое отношение к IT-индустрии</t>
  </si>
  <si>
    <t>Хотели бы Вы работать в IT-индустрии? Пытались ли Вы попасть в нее? Что помешало? С какими трудностями столкнулись?</t>
  </si>
  <si>
    <t>Как Вы оцениваете текущее состояние IT-индустрии в стране?</t>
  </si>
  <si>
    <t>Сколько продуктов (программ/устройств) отечественного производства Вы используете?</t>
  </si>
  <si>
    <t>Приведите пример используемых Вами отечественных продуктов</t>
  </si>
  <si>
    <t>Вы используете отечественные продукты</t>
  </si>
  <si>
    <t>Слышали ли Вы про технологии искусственного интеллекта? Если да, то как к ним относитесь? Считаете ли, что они забирают/заберут человеческую работу?</t>
  </si>
  <si>
    <t>1592113071</t>
  </si>
  <si>
    <t>2024-01-07 21:15:18</t>
  </si>
  <si>
    <t>Мужской</t>
  </si>
  <si>
    <t>Санкт-Петербург, Санкт-Петербург и Ленинградская область</t>
  </si>
  <si>
    <t>Нет</t>
  </si>
  <si>
    <t>-</t>
  </si>
  <si>
    <t>Слышал, не считаю, что забирают работу, скорее упрощают</t>
  </si>
  <si>
    <t>1592031154</t>
  </si>
  <si>
    <t>2024-01-07 19:39:45</t>
  </si>
  <si>
    <t>Симферополь, Республика Крым</t>
  </si>
  <si>
    <t>Да</t>
  </si>
  <si>
    <t>Методы и средства сбора, обработки и хранения информации</t>
  </si>
  <si>
    <t>Пользуюсь продуктами, не интересуюсь принципом работы</t>
  </si>
  <si>
    <t>Пользуюсь на базовом уровне</t>
  </si>
  <si>
    <t>Отношусь положительно, технологии облегчают нашу жизнь и делают ее интересней</t>
  </si>
  <si>
    <t>Не хотел бы, потому что наслышан от друзей о нагрузке</t>
  </si>
  <si>
    <t>Хорошо</t>
  </si>
  <si>
    <t>0</t>
  </si>
  <si>
    <t>Слышал, отношусь нейтрально. Чем-то они могут помочь, где-то действительно забирают работу у людей</t>
  </si>
  <si>
    <t>1592008728</t>
  </si>
  <si>
    <t>2024-01-07 19:15:20</t>
  </si>
  <si>
    <t>Все, что связано с информацией: электроника, программы, сервисы</t>
  </si>
  <si>
    <t>Интересуюсь некоторыми областями, читаю новости</t>
  </si>
  <si>
    <t>Пользуюсь специализированными программами для работы</t>
  </si>
  <si>
    <t>Работаю</t>
  </si>
  <si>
    <t>Кибербезопасность</t>
  </si>
  <si>
    <t>Средне</t>
  </si>
  <si>
    <t>Слышал, отношусь положительно. Считаю, что они сильно облегчат рутинный труд человека</t>
  </si>
  <si>
    <t>1591533623</t>
  </si>
  <si>
    <t>2024-01-07 03:44:53</t>
  </si>
  <si>
    <t>Любые технологии, связанные с информацией и автоматизацией</t>
  </si>
  <si>
    <t>Профессионально подкован(а), читаю специализированные источники</t>
  </si>
  <si>
    <t>Пользуюсь на повседневной основе</t>
  </si>
  <si>
    <t>Учусь</t>
  </si>
  <si>
    <t>Разработка</t>
  </si>
  <si>
    <t>Ии - очередной инструмент автоматизации. Человеческую работу он не заберет, но в некоторых местах оптимизирует</t>
  </si>
  <si>
    <t>1590452960</t>
  </si>
  <si>
    <t>2024-01-05 17:28:48</t>
  </si>
  <si>
    <t>Женский</t>
  </si>
  <si>
    <t>Информационные технологии</t>
  </si>
  <si>
    <t>Другое</t>
  </si>
  <si>
    <t>6-10</t>
  </si>
  <si>
    <t>Эко-система Яндекс</t>
  </si>
  <si>
    <t>По собственной инициативе</t>
  </si>
  <si>
    <t>ИИ является хорошим помощником для человека. Да ИИ заберёт работу о низкоквалифицированных кадров</t>
  </si>
  <si>
    <t>1590094885</t>
  </si>
  <si>
    <t>2024-01-05 03:17:33</t>
  </si>
  <si>
    <t>Торопец, Тверская область</t>
  </si>
  <si>
    <t>Да, я знаком с технологиями искусственного интеллекта (ИИ). Явление искусственного интеллекта охватывает широкий спектр технологий, таких как машинное обучение, нейронные сети, алгоритмы глубокого обучения и многое другое. Искусственный интеллект имеет потенциал внести значительные изменения в различные сферы нашей жизни, включая медицину, образование, транспорт, производство и другие.
Отношение к искусственному интеллекту может быть разным в зависимости от точки зрения. С одной стороны, ИИ предоставляет возможность автоматизации рутинных задач, улучшения производительности и создания новых инноваций. С другой стороны, существует обеспокоенность тем, что автоматизация и внедрение ИИ могут привести к потере некоторых видов работы, что может повлиять на занятость в некоторых отраслях.
Некоторые эксперты полагают, что технологии искусственного интеллекта могут создать новые виды рабочих мест и улучшить качество работы, позволяя человеку фокусироваться на более сложных и творческих задачах. Однако важно также рассматривать социальные и экономические аспекты внедрения ИИ, чтобы минимизировать возможные негативные последствия и обеспечить справедливость и устойчивость в обществе.</t>
  </si>
  <si>
    <t>1590088635</t>
  </si>
  <si>
    <t>2024-01-05 02:32:01</t>
  </si>
  <si>
    <t>Технологии, используемые для создания информационного продукта или услуги с помощью компьютера</t>
  </si>
  <si>
    <t>Можно лучше</t>
  </si>
  <si>
    <t>1-5</t>
  </si>
  <si>
    <t>Astralinux
1C
Компас</t>
  </si>
  <si>
    <t>Считаю что технологии ИИ способны облегчить человеческую жизнь. При развитии ИИ будут улучшаться существующие поисковые и рекомендательные алгоритмы, «поумнеют» «умные» гаджеты и многое многое другое. Главное воспринимать ИИ, как инструмент для создания продукта, а не сам продукт. И не демонизировать ИИ. Человека он не заменит.</t>
  </si>
  <si>
    <t>1590083976</t>
  </si>
  <si>
    <t>2024-01-05 02:02:46</t>
  </si>
  <si>
    <t>Совокупность информационных систем, оборудования и их рабочих процессов</t>
  </si>
  <si>
    <t>Хобби</t>
  </si>
  <si>
    <t>Администрирование</t>
  </si>
  <si>
    <t xml:space="preserve">Яндекс госуслуги Сбербанк </t>
  </si>
  <si>
    <t>Нормально отношусь, должны развиваться</t>
  </si>
  <si>
    <t>1590060684</t>
  </si>
  <si>
    <t>2024-01-05 00:31:50</t>
  </si>
  <si>
    <t>Технологии и бизнес связанные с компьютерами</t>
  </si>
  <si>
    <t>Множество сервисов яндекса, приложения ресторанов, электронная почта.</t>
  </si>
  <si>
    <t>ИИ это неизбежный виток в развитии технологий, ультимативная автоматизация. Постепенно будет забирать работу, в идеале позволит людям получать необходимые ресурсы и блага, не работая.</t>
  </si>
  <si>
    <t>1590049526</t>
  </si>
  <si>
    <t>2024-01-05 00:02:50</t>
  </si>
  <si>
    <t>Всё что связанно с разработкой информационных продуктов</t>
  </si>
  <si>
    <t>1С предприятие, Яндекс.Телемост</t>
  </si>
  <si>
    <t>По регламенту компании</t>
  </si>
  <si>
    <t>Слышал. Считаю, что они могут облегчить труд людей, но при этом повысить требования к работникам. Полностью заменить человека они не могут</t>
  </si>
  <si>
    <t>Максимальное</t>
  </si>
  <si>
    <t>Кол-во "Хорошо"</t>
  </si>
  <si>
    <t>Минимальное</t>
  </si>
  <si>
    <t>Кол-во "Средне"</t>
  </si>
  <si>
    <t>Среднее арифметическое</t>
  </si>
  <si>
    <t>Кол-во "Можно лучше"</t>
  </si>
  <si>
    <t>Всего</t>
  </si>
  <si>
    <t>Среднее геометрическое</t>
  </si>
  <si>
    <t>Кол-во "Плохо"</t>
  </si>
  <si>
    <t>Среднее гармоническое</t>
  </si>
  <si>
    <t>Кол-во "Лучше некуда"</t>
  </si>
  <si>
    <t>Медиана</t>
  </si>
  <si>
    <t>Среднее отклонение</t>
  </si>
  <si>
    <t>Количество по полю Выберите ваш пол</t>
  </si>
  <si>
    <t>Количество по полю Укажите Ваш город проживания</t>
  </si>
  <si>
    <t>Количество по полю Знаете ли Вы что такое IT?</t>
  </si>
  <si>
    <t>Количество по полю Уровень использования / Как вы оцениваете свой уровень использования продуктов IT?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</si>
</sst>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0" fillId="0" fontId="2" numFmtId="2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Количество по полю Выберите ваш пол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Итог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'Лист1'!$A$4:$A$5</c:f>
            </c:strRef>
          </c:cat>
          <c:val>
            <c:numRef>
              <c:f>'Лист1'!$B$4:$B$5</c:f>
              <c:numCache/>
            </c:numRef>
          </c:val>
        </c:ser>
        <c:axId val="1707018249"/>
        <c:axId val="469045894"/>
      </c:barChart>
      <c:catAx>
        <c:axId val="1707018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9045894"/>
      </c:catAx>
      <c:valAx>
        <c:axId val="469045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701824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Количество по полю Укажите Ваш город проживания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Итог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'Лист2'!$A$4:$A$6</c:f>
            </c:strRef>
          </c:cat>
          <c:val>
            <c:numRef>
              <c:f>'Лист2'!$B$4:$B$6</c:f>
              <c:numCache/>
            </c:numRef>
          </c:val>
        </c:ser>
        <c:axId val="807682686"/>
        <c:axId val="705104581"/>
      </c:barChart>
      <c:catAx>
        <c:axId val="8076826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5104581"/>
      </c:catAx>
      <c:valAx>
        <c:axId val="7051045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07682686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Количество по полю Знаете ли Вы что такое IT?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Итог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'Лист4'!$A$4:$A$5</c:f>
            </c:strRef>
          </c:cat>
          <c:val>
            <c:numRef>
              <c:f>'Лист4'!$B$4:$B$5</c:f>
              <c:numCache/>
            </c:numRef>
          </c:val>
        </c:ser>
        <c:axId val="1894565591"/>
        <c:axId val="17268805"/>
      </c:barChart>
      <c:catAx>
        <c:axId val="1894565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68805"/>
      </c:catAx>
      <c:valAx>
        <c:axId val="17268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94565591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Количество по полю Уровень использования / Как вы оцениваете свой уровень использования продуктов IT?</a:t>
            </a:r>
          </a:p>
        </c:rich>
      </c:tx>
      <c:layout>
        <c:manualLayout>
          <c:xMode val="edge"/>
          <c:yMode val="edge"/>
          <c:x val="0.14126399825021874"/>
          <c:y val="0.09157188684747737"/>
        </c:manualLayout>
      </c:layout>
      <c:overlay val="0"/>
    </c:title>
    <c:plotArea>
      <c:layout/>
      <c:barChart>
        <c:barDir val="bar"/>
        <c:ser>
          <c:idx val="0"/>
          <c:order val="0"/>
          <c:tx>
            <c:v>Итог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'Лист5'!$A$4:$A$6</c:f>
            </c:strRef>
          </c:cat>
          <c:val>
            <c:numRef>
              <c:f>'Лист5'!$B$4:$B$6</c:f>
              <c:numCache/>
            </c:numRef>
          </c:val>
        </c:ser>
        <c:axId val="223434565"/>
        <c:axId val="1826778494"/>
      </c:barChart>
      <c:catAx>
        <c:axId val="22343456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26778494"/>
      </c:catAx>
      <c:valAx>
        <c:axId val="18267784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23434565"/>
        <c:crosses val="max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19050</xdr:rowOff>
    </xdr:from>
    <xdr:ext cx="4429125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95250</xdr:rowOff>
    </xdr:from>
    <xdr:ext cx="5419725" cy="27146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38100</xdr:rowOff>
    </xdr:from>
    <xdr:ext cx="4514850" cy="27146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28575</xdr:rowOff>
    </xdr:from>
    <xdr:ext cx="11791950" cy="35528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1" sheet="Sheet"/>
  </cacheSource>
  <cacheFields>
    <cacheField name="ID" numFmtId="0">
      <sharedItems>
        <s v="1592113071"/>
        <s v="1592031154"/>
        <s v="1592008728"/>
        <s v="1591533623"/>
        <s v="1590452960"/>
        <s v="1590094885"/>
        <s v="1590088635"/>
        <s v="1590083976"/>
        <s v="1590060684"/>
        <s v="1590049526"/>
      </sharedItems>
    </cacheField>
    <cacheField name="Время создания" numFmtId="0">
      <sharedItems>
        <s v="2024-01-07 21:15:18"/>
        <s v="2024-01-07 19:39:45"/>
        <s v="2024-01-07 19:15:20"/>
        <s v="2024-01-07 03:44:53"/>
        <s v="2024-01-05 17:28:48"/>
        <s v="2024-01-05 03:17:33"/>
        <s v="2024-01-05 02:32:01"/>
        <s v="2024-01-05 02:02:46"/>
        <s v="2024-01-05 00:31:50"/>
        <s v="2024-01-05 00:02:50"/>
      </sharedItems>
    </cacheField>
    <cacheField name="Укажите ваш возраст" numFmtId="49">
      <sharedItems containsSemiMixedTypes="0" containsString="0" containsNumber="1" containsInteger="1">
        <n v="20.0"/>
        <n v="19.0"/>
        <n v="21.0"/>
        <n v="23.0"/>
      </sharedItems>
    </cacheField>
    <cacheField name="Выберите ваш пол" numFmtId="0">
      <sharedItems>
        <s v="Мужской"/>
        <s v="Женский"/>
      </sharedItems>
    </cacheField>
    <cacheField name="Укажите Ваш город проживания" numFmtId="0">
      <sharedItems>
        <s v="Санкт-Петербург, Санкт-Петербург и Ленинградская область"/>
        <s v="Симферополь, Республика Крым"/>
        <s v="Торопец, Тверская область"/>
      </sharedItems>
    </cacheField>
    <cacheField name="Знаете ли Вы что такое IT?" numFmtId="0">
      <sharedItems>
        <s v="Нет"/>
        <s v="Да"/>
      </sharedItems>
    </cacheField>
    <cacheField name="Опишите это понятие своими словами" numFmtId="0">
      <sharedItems>
        <s v="-"/>
        <s v="Методы и средства сбора, обработки и хранения информации"/>
        <s v="Все, что связано с информацией: электроника, программы, сервисы"/>
        <s v="Любые технологии, связанные с информацией и автоматизацией"/>
        <s v="Информационные технологии"/>
        <s v="Технологии, используемые для создания информационного продукта или услуги с помощью компьютера"/>
        <s v="Совокупность информационных систем, оборудования и их рабочих процессов"/>
        <s v="Технологии и бизнес связанные с компьютерами"/>
        <s v="Всё что связанно с разработкой информационных продуктов"/>
      </sharedItems>
    </cacheField>
    <cacheField name="Уровень знаний / Как вы оцениваете свой уровень общих знаний в IT?" numFmtId="0">
      <sharedItems containsBlank="1">
        <m/>
        <s v="Пользуюсь продуктами, не интересуюсь принципом работы"/>
        <s v="Интересуюсь некоторыми областями, читаю новости"/>
        <s v="Профессионально подкован(а), читаю специализированные источники"/>
      </sharedItems>
    </cacheField>
    <cacheField name="Уровень использования / Как вы оцениваете свой уровень использования продуктов IT?" numFmtId="0">
      <sharedItems>
        <s v="-"/>
        <s v="Пользуюсь на базовом уровне"/>
        <s v="Пользуюсь специализированными программами для работы"/>
        <s v="Пользуюсь на повседневной основе"/>
      </sharedItems>
    </cacheField>
    <cacheField name="Имеете ли Вы отношение к индустрии информационных технологий?" numFmtId="0">
      <sharedItems>
        <s v="-"/>
        <s v="Нет"/>
        <s v="Да"/>
      </sharedItems>
    </cacheField>
    <cacheField name="Если да, то какое? / Учусь" numFmtId="0">
      <sharedItems>
        <s v="-"/>
        <s v="Учусь"/>
      </sharedItems>
    </cacheField>
    <cacheField name="Если да, то какое? / Работаю" numFmtId="0">
      <sharedItems>
        <s v="-"/>
        <s v="Работаю"/>
      </sharedItems>
    </cacheField>
    <cacheField name="Если да, то какое? / Хобби" numFmtId="0">
      <sharedItems>
        <s v="-"/>
        <s v="Хобби"/>
      </sharedItems>
    </cacheField>
    <cacheField name="В каком направлении проходите обучение?" numFmtId="0">
      <sharedItems>
        <s v="-"/>
        <s v="Разработка"/>
        <s v="Другое"/>
      </sharedItems>
    </cacheField>
    <cacheField name="В каком направлении работаете?" numFmtId="0">
      <sharedItems>
        <s v="-"/>
        <s v="Кибербезопасность"/>
        <s v="Администрирование"/>
        <s v="Разработка"/>
      </sharedItems>
    </cacheField>
    <cacheField name="Как долго Вы работаете/учитесь? (в месяцах)">
      <sharedItems containsMixedTypes="1" containsNumber="1" containsInteger="1">
        <s v="-"/>
        <n v="4.0"/>
        <n v="30.0"/>
        <n v="40.0"/>
        <n v="36.0"/>
        <n v="62.0"/>
        <n v="6.0"/>
        <n v="15.0"/>
      </sharedItems>
    </cacheField>
    <cacheField name="Как Вы оцениваете / Свое знание языков программирования" numFmtId="0">
      <sharedItems containsString="0" containsBlank="1" containsNumber="1" containsInteger="1">
        <m/>
        <n v="7.0"/>
        <n v="5.0"/>
        <n v="8.0"/>
        <n v="3.0"/>
        <n v="6.0"/>
      </sharedItems>
    </cacheField>
    <cacheField name="Как Вы оцениваете / Свое знание сетевых технологий" numFmtId="0">
      <sharedItems containsString="0" containsBlank="1" containsNumber="1" containsInteger="1">
        <m/>
        <n v="9.0"/>
        <n v="3.0"/>
        <n v="5.0"/>
        <n v="8.0"/>
        <n v="6.0"/>
        <n v="4.0"/>
      </sharedItems>
    </cacheField>
    <cacheField name="Как Вы оцениваете / Свои практические навыки" numFmtId="0">
      <sharedItems containsString="0" containsBlank="1" containsNumber="1" containsInteger="1">
        <m/>
        <n v="6.0"/>
        <n v="8.0"/>
        <n v="7.0"/>
      </sharedItems>
    </cacheField>
    <cacheField name="Опишите свое отношение к IT-индустрии" numFmtId="0">
      <sharedItems>
        <s v="-"/>
        <s v="Отношусь положительно, технологии облегчают нашу жизнь и делают ее интересней"/>
      </sharedItems>
    </cacheField>
    <cacheField name="Хотели бы Вы работать в IT-индустрии? Пытались ли Вы попасть в нее? Что помешало? С какими трудностями столкнулись?" numFmtId="0">
      <sharedItems>
        <s v="-"/>
        <s v="Не хотел бы, потому что наслышан от друзей о нагрузке"/>
      </sharedItems>
    </cacheField>
    <cacheField name="Как Вы оцениваете текущее состояние IT-индустрии в стране?" numFmtId="0">
      <sharedItems containsBlank="1">
        <m/>
        <s v="Хорошо"/>
        <s v="Средне"/>
        <s v="Можно лучше"/>
      </sharedItems>
    </cacheField>
    <cacheField name="Сколько продуктов (программ/устройств) отечественного производства Вы используете?" numFmtId="0">
      <sharedItems containsBlank="1">
        <m/>
        <s v="0"/>
        <s v="6-10"/>
        <s v="1-5"/>
      </sharedItems>
    </cacheField>
    <cacheField name="Приведите пример используемых Вами отечественных продуктов" numFmtId="0">
      <sharedItems containsBlank="1">
        <m/>
        <s v="Эко-система Яндекс"/>
        <s v="Astralinux&#10;1C&#10;Компас"/>
        <s v="Яндекс госуслуги Сбербанк "/>
        <s v="Множество сервисов яндекса, приложения ресторанов, электронная почта."/>
        <s v="1С предприятие, Яндекс.Телемост"/>
      </sharedItems>
    </cacheField>
    <cacheField name="Вы используете отечественные продукты" numFmtId="0">
      <sharedItems containsBlank="1">
        <m/>
        <s v="По собственной инициативе"/>
        <s v="По регламенту компании"/>
      </sharedItems>
    </cacheField>
    <cacheField name="Слышали ли Вы про технологии искусственного интеллекта? Если да, то как к ним относитесь? Считаете ли, что они забирают/заберут человеческую работу?" numFmtId="0">
      <sharedItems>
        <s v="Слышал, не считаю, что забирают работу, скорее упрощают"/>
        <s v="Слышал, отношусь нейтрально. Чем-то они могут помочь, где-то действительно забирают работу у людей"/>
        <s v="Слышал, отношусь положительно. Считаю, что они сильно облегчат рутинный труд человека"/>
        <s v="Ии - очередной инструмент автоматизации. Человеческую работу он не заберет, но в некоторых местах оптимизирует"/>
        <s v="ИИ является хорошим помощником для человека. Да ИИ заберёт работу о низкоквалифицированных кадров"/>
        <s v="Да, я знаком с технологиями искусственного интеллекта (ИИ). Явление искусственного интеллекта охватывает широкий спектр технологий, таких как машинное обучение, нейронные сети, алгоритмы глубокого обучения и многое другое. Искусственный интеллект имеет по"/>
        <s v="Считаю что технологии ИИ способны облегчить человеческую жизнь. При развитии ИИ будут улучшаться существующие поисковые и рекомендательные алгоритмы, «поумнеют» «умные» гаджеты и многое многое другое. Главное воспринимать ИИ, как инструмент для создания п"/>
        <s v="Нормально отношусь, должны развиваться"/>
        <s v="ИИ это неизбежный виток в развитии технологий, ультимативная автоматизация. Постепенно будет забирать работу, в идеале позволит людям получать необходимые ресурсы и блага, не работая."/>
        <s v="Слышал. Считаю, что они могут облегчить труд людей, но при этом повысить требования к работникам. Полностью заменить человека они не могут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Лист1" cacheId="0" dataCaption="" rowGrandTotals="0" compact="0" compactData="0">
  <location ref="A3:B5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Время создания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Укажите ваш возраст" compact="0" numFmtId="49" outline="0" multipleItemSelectionAllowed="1" showAll="0">
      <items>
        <item x="0"/>
        <item x="1"/>
        <item x="2"/>
        <item x="3"/>
        <item t="default"/>
      </items>
    </pivotField>
    <pivotField name="Выберите ваш пол" axis="axisRow" dataField="1" compact="0" outline="0" multipleItemSelectionAllowed="1" showAll="0" sortType="ascending">
      <items>
        <item x="1"/>
        <item x="0"/>
        <item t="default"/>
      </items>
    </pivotField>
    <pivotField name="Укажите Ваш город проживания" compact="0" outline="0" multipleItemSelectionAllowed="1" showAll="0">
      <items>
        <item x="0"/>
        <item x="1"/>
        <item x="2"/>
        <item t="default"/>
      </items>
    </pivotField>
    <pivotField name="Знаете ли Вы что такое IT?" compact="0" outline="0" multipleItemSelectionAllowed="1" showAll="0">
      <items>
        <item x="0"/>
        <item x="1"/>
        <item t="default"/>
      </items>
    </pivotField>
    <pivotField name="Опишите это понятие своими словам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Уровень знаний / Как вы оцениваете свой уровень общих знаний в IT?" compact="0" outline="0" multipleItemSelectionAllowed="1" showAll="0">
      <items>
        <item x="0"/>
        <item x="1"/>
        <item x="2"/>
        <item x="3"/>
        <item t="default"/>
      </items>
    </pivotField>
    <pivotField name="Уровень использования / Как вы оцениваете свой уровень использования продуктов IT?" compact="0" outline="0" multipleItemSelectionAllowed="1" showAll="0">
      <items>
        <item x="0"/>
        <item x="1"/>
        <item x="2"/>
        <item x="3"/>
        <item t="default"/>
      </items>
    </pivotField>
    <pivotField name="Имеете ли Вы отношение к индустрии информационных технологий?" compact="0" outline="0" multipleItemSelectionAllowed="1" showAll="0">
      <items>
        <item x="0"/>
        <item x="1"/>
        <item x="2"/>
        <item t="default"/>
      </items>
    </pivotField>
    <pivotField name="Если да, то какое? / Учусь" compact="0" outline="0" multipleItemSelectionAllowed="1" showAll="0">
      <items>
        <item x="0"/>
        <item x="1"/>
        <item t="default"/>
      </items>
    </pivotField>
    <pivotField name="Если да, то какое? / Работаю" compact="0" outline="0" multipleItemSelectionAllowed="1" showAll="0">
      <items>
        <item x="0"/>
        <item x="1"/>
        <item t="default"/>
      </items>
    </pivotField>
    <pivotField name="Если да, то какое? / Хобби" compact="0" outline="0" multipleItemSelectionAllowed="1" showAll="0">
      <items>
        <item x="0"/>
        <item x="1"/>
        <item t="default"/>
      </items>
    </pivotField>
    <pivotField name="В каком направлении проходите обучение?" compact="0" outline="0" multipleItemSelectionAllowed="1" showAll="0">
      <items>
        <item x="0"/>
        <item x="1"/>
        <item x="2"/>
        <item t="default"/>
      </items>
    </pivotField>
    <pivotField name="В каком направлении работаете?" compact="0" outline="0" multipleItemSelectionAllowed="1" showAll="0">
      <items>
        <item x="0"/>
        <item x="1"/>
        <item x="2"/>
        <item x="3"/>
        <item t="default"/>
      </items>
    </pivotField>
    <pivotField name="Как долго Вы работаете/учитесь? (в месяцах)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Как Вы оцениваете / Свое знание языков программирования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Как Вы оцениваете / Свое знание сетевых технологий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Как Вы оцениваете / Свои практические навыки" compact="0" outline="0" multipleItemSelectionAllowed="1" showAll="0">
      <items>
        <item x="0"/>
        <item x="1"/>
        <item x="2"/>
        <item x="3"/>
        <item t="default"/>
      </items>
    </pivotField>
    <pivotField name="Опишите свое отношение к IT-индустрии" compact="0" outline="0" multipleItemSelectionAllowed="1" showAll="0">
      <items>
        <item x="0"/>
        <item x="1"/>
        <item t="default"/>
      </items>
    </pivotField>
    <pivotField name="Хотели бы Вы работать в IT-индустрии? Пытались ли Вы попасть в нее? Что помешало? С какими трудностями столкнулись?" compact="0" outline="0" multipleItemSelectionAllowed="1" showAll="0">
      <items>
        <item x="0"/>
        <item x="1"/>
        <item t="default"/>
      </items>
    </pivotField>
    <pivotField name="Как Вы оцениваете текущее состояние IT-индустрии в стране?" compact="0" outline="0" multipleItemSelectionAllowed="1" showAll="0">
      <items>
        <item x="0"/>
        <item x="1"/>
        <item x="2"/>
        <item x="3"/>
        <item t="default"/>
      </items>
    </pivotField>
    <pivotField name="Сколько продуктов (программ/устройств) отечественного производства Вы используете?" compact="0" outline="0" multipleItemSelectionAllowed="1" showAll="0">
      <items>
        <item x="0"/>
        <item x="1"/>
        <item x="2"/>
        <item x="3"/>
        <item t="default"/>
      </items>
    </pivotField>
    <pivotField name="Приведите пример используемых Вами отечественных продуктов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Вы используете отечественные продукты" compact="0" outline="0" multipleItemSelectionAllowed="1" showAll="0">
      <items>
        <item x="0"/>
        <item x="1"/>
        <item x="2"/>
        <item t="default"/>
      </items>
    </pivotField>
    <pivotField name="Слышали ли Вы про технологии искусственного интеллекта? Если да, то как к ним относитесь? Считаете ли, что они забирают/заберут человеческую работу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3"/>
  </rowFields>
  <dataFields>
    <dataField name="Количество по полю Выберите ваш пол" fld="3" subtotal="count" baseField="0"/>
  </dataFields>
</pivotTableDefinition>
</file>

<file path=xl/pivotTables/pivotTable2.xml><?xml version="1.0" encoding="utf-8"?>
<pivotTableDefinition xmlns="http://schemas.openxmlformats.org/spreadsheetml/2006/main" name="Лист2" cacheId="0" dataCaption="" rowGrandTotals="0" compact="0" compactData="0">
  <location ref="A3:B6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Время создания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Укажите ваш возраст" compact="0" numFmtId="49" outline="0" multipleItemSelectionAllowed="1" showAll="0">
      <items>
        <item x="0"/>
        <item x="1"/>
        <item x="2"/>
        <item x="3"/>
        <item t="default"/>
      </items>
    </pivotField>
    <pivotField name="Выберите ваш пол" compact="0" outline="0" multipleItemSelectionAllowed="1" showAll="0">
      <items>
        <item x="0"/>
        <item x="1"/>
        <item t="default"/>
      </items>
    </pivotField>
    <pivotField name="Укажите Ваш город проживания" axis="axisRow" dataField="1" compact="0" outline="0" multipleItemSelectionAllowed="1" showAll="0" sortType="ascending">
      <items>
        <item x="0"/>
        <item x="1"/>
        <item x="2"/>
        <item t="default"/>
      </items>
    </pivotField>
    <pivotField name="Знаете ли Вы что такое IT?" compact="0" outline="0" multipleItemSelectionAllowed="1" showAll="0">
      <items>
        <item x="0"/>
        <item x="1"/>
        <item t="default"/>
      </items>
    </pivotField>
    <pivotField name="Опишите это понятие своими словам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Уровень знаний / Как вы оцениваете свой уровень общих знаний в IT?" compact="0" outline="0" multipleItemSelectionAllowed="1" showAll="0">
      <items>
        <item x="0"/>
        <item x="1"/>
        <item x="2"/>
        <item x="3"/>
        <item t="default"/>
      </items>
    </pivotField>
    <pivotField name="Уровень использования / Как вы оцениваете свой уровень использования продуктов IT?" compact="0" outline="0" multipleItemSelectionAllowed="1" showAll="0">
      <items>
        <item x="0"/>
        <item x="1"/>
        <item x="2"/>
        <item x="3"/>
        <item t="default"/>
      </items>
    </pivotField>
    <pivotField name="Имеете ли Вы отношение к индустрии информационных технологий?" compact="0" outline="0" multipleItemSelectionAllowed="1" showAll="0">
      <items>
        <item x="0"/>
        <item x="1"/>
        <item x="2"/>
        <item t="default"/>
      </items>
    </pivotField>
    <pivotField name="Если да, то какое? / Учусь" compact="0" outline="0" multipleItemSelectionAllowed="1" showAll="0">
      <items>
        <item x="0"/>
        <item x="1"/>
        <item t="default"/>
      </items>
    </pivotField>
    <pivotField name="Если да, то какое? / Работаю" compact="0" outline="0" multipleItemSelectionAllowed="1" showAll="0">
      <items>
        <item x="0"/>
        <item x="1"/>
        <item t="default"/>
      </items>
    </pivotField>
    <pivotField name="Если да, то какое? / Хобби" compact="0" outline="0" multipleItemSelectionAllowed="1" showAll="0">
      <items>
        <item x="0"/>
        <item x="1"/>
        <item t="default"/>
      </items>
    </pivotField>
    <pivotField name="В каком направлении проходите обучение?" compact="0" outline="0" multipleItemSelectionAllowed="1" showAll="0">
      <items>
        <item x="0"/>
        <item x="1"/>
        <item x="2"/>
        <item t="default"/>
      </items>
    </pivotField>
    <pivotField name="В каком направлении работаете?" compact="0" outline="0" multipleItemSelectionAllowed="1" showAll="0">
      <items>
        <item x="0"/>
        <item x="1"/>
        <item x="2"/>
        <item x="3"/>
        <item t="default"/>
      </items>
    </pivotField>
    <pivotField name="Как долго Вы работаете/учитесь? (в месяцах)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Как Вы оцениваете / Свое знание языков программирования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Как Вы оцениваете / Свое знание сетевых технологий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Как Вы оцениваете / Свои практические навыки" compact="0" outline="0" multipleItemSelectionAllowed="1" showAll="0">
      <items>
        <item x="0"/>
        <item x="1"/>
        <item x="2"/>
        <item x="3"/>
        <item t="default"/>
      </items>
    </pivotField>
    <pivotField name="Опишите свое отношение к IT-индустрии" compact="0" outline="0" multipleItemSelectionAllowed="1" showAll="0">
      <items>
        <item x="0"/>
        <item x="1"/>
        <item t="default"/>
      </items>
    </pivotField>
    <pivotField name="Хотели бы Вы работать в IT-индустрии? Пытались ли Вы попасть в нее? Что помешало? С какими трудностями столкнулись?" compact="0" outline="0" multipleItemSelectionAllowed="1" showAll="0">
      <items>
        <item x="0"/>
        <item x="1"/>
        <item t="default"/>
      </items>
    </pivotField>
    <pivotField name="Как Вы оцениваете текущее состояние IT-индустрии в стране?" compact="0" outline="0" multipleItemSelectionAllowed="1" showAll="0">
      <items>
        <item x="0"/>
        <item x="1"/>
        <item x="2"/>
        <item x="3"/>
        <item t="default"/>
      </items>
    </pivotField>
    <pivotField name="Сколько продуктов (программ/устройств) отечественного производства Вы используете?" compact="0" outline="0" multipleItemSelectionAllowed="1" showAll="0">
      <items>
        <item x="0"/>
        <item x="1"/>
        <item x="2"/>
        <item x="3"/>
        <item t="default"/>
      </items>
    </pivotField>
    <pivotField name="Приведите пример используемых Вами отечественных продуктов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Вы используете отечественные продукты" compact="0" outline="0" multipleItemSelectionAllowed="1" showAll="0">
      <items>
        <item x="0"/>
        <item x="1"/>
        <item x="2"/>
        <item t="default"/>
      </items>
    </pivotField>
    <pivotField name="Слышали ли Вы про технологии искусственного интеллекта? Если да, то как к ним относитесь? Считаете ли, что они забирают/заберут человеческую работу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4"/>
  </rowFields>
  <dataFields>
    <dataField name="Количество по полю Укажите Ваш город проживания" fld="4" subtotal="count" baseField="0"/>
  </dataFields>
</pivotTableDefinition>
</file>

<file path=xl/pivotTables/pivotTable3.xml><?xml version="1.0" encoding="utf-8"?>
<pivotTableDefinition xmlns="http://schemas.openxmlformats.org/spreadsheetml/2006/main" name="Лист4" cacheId="0" dataCaption="" rowGrandTotals="0" compact="0" compactData="0">
  <location ref="A3:B5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Время создания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Укажите ваш возраст" compact="0" numFmtId="49" outline="0" multipleItemSelectionAllowed="1" showAll="0">
      <items>
        <item x="0"/>
        <item x="1"/>
        <item x="2"/>
        <item x="3"/>
        <item t="default"/>
      </items>
    </pivotField>
    <pivotField name="Выберите ваш пол" compact="0" outline="0" multipleItemSelectionAllowed="1" showAll="0">
      <items>
        <item x="0"/>
        <item x="1"/>
        <item t="default"/>
      </items>
    </pivotField>
    <pivotField name="Укажите Ваш город проживания" compact="0" outline="0" multipleItemSelectionAllowed="1" showAll="0">
      <items>
        <item x="0"/>
        <item x="1"/>
        <item x="2"/>
        <item t="default"/>
      </items>
    </pivotField>
    <pivotField name="Знаете ли Вы что такое IT?" axis="axisRow" dataField="1" compact="0" outline="0" multipleItemSelectionAllowed="1" showAll="0" sortType="ascending">
      <items>
        <item x="1"/>
        <item x="0"/>
        <item t="default"/>
      </items>
    </pivotField>
    <pivotField name="Опишите это понятие своими словам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Уровень знаний / Как вы оцениваете свой уровень общих знаний в IT?" compact="0" outline="0" multipleItemSelectionAllowed="1" showAll="0">
      <items>
        <item x="0"/>
        <item x="1"/>
        <item x="2"/>
        <item x="3"/>
        <item t="default"/>
      </items>
    </pivotField>
    <pivotField name="Уровень использования / Как вы оцениваете свой уровень использования продуктов IT?" compact="0" outline="0" multipleItemSelectionAllowed="1" showAll="0">
      <items>
        <item x="0"/>
        <item x="1"/>
        <item x="2"/>
        <item x="3"/>
        <item t="default"/>
      </items>
    </pivotField>
    <pivotField name="Имеете ли Вы отношение к индустрии информационных технологий?" compact="0" outline="0" multipleItemSelectionAllowed="1" showAll="0">
      <items>
        <item x="0"/>
        <item x="1"/>
        <item x="2"/>
        <item t="default"/>
      </items>
    </pivotField>
    <pivotField name="Если да, то какое? / Учусь" compact="0" outline="0" multipleItemSelectionAllowed="1" showAll="0">
      <items>
        <item x="0"/>
        <item x="1"/>
        <item t="default"/>
      </items>
    </pivotField>
    <pivotField name="Если да, то какое? / Работаю" compact="0" outline="0" multipleItemSelectionAllowed="1" showAll="0">
      <items>
        <item x="0"/>
        <item x="1"/>
        <item t="default"/>
      </items>
    </pivotField>
    <pivotField name="Если да, то какое? / Хобби" compact="0" outline="0" multipleItemSelectionAllowed="1" showAll="0">
      <items>
        <item x="0"/>
        <item x="1"/>
        <item t="default"/>
      </items>
    </pivotField>
    <pivotField name="В каком направлении проходите обучение?" compact="0" outline="0" multipleItemSelectionAllowed="1" showAll="0">
      <items>
        <item x="0"/>
        <item x="1"/>
        <item x="2"/>
        <item t="default"/>
      </items>
    </pivotField>
    <pivotField name="В каком направлении работаете?" compact="0" outline="0" multipleItemSelectionAllowed="1" showAll="0">
      <items>
        <item x="0"/>
        <item x="1"/>
        <item x="2"/>
        <item x="3"/>
        <item t="default"/>
      </items>
    </pivotField>
    <pivotField name="Как долго Вы работаете/учитесь? (в месяцах)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Как Вы оцениваете / Свое знание языков программирования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Как Вы оцениваете / Свое знание сетевых технологий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Как Вы оцениваете / Свои практические навыки" compact="0" outline="0" multipleItemSelectionAllowed="1" showAll="0">
      <items>
        <item x="0"/>
        <item x="1"/>
        <item x="2"/>
        <item x="3"/>
        <item t="default"/>
      </items>
    </pivotField>
    <pivotField name="Опишите свое отношение к IT-индустрии" compact="0" outline="0" multipleItemSelectionAllowed="1" showAll="0">
      <items>
        <item x="0"/>
        <item x="1"/>
        <item t="default"/>
      </items>
    </pivotField>
    <pivotField name="Хотели бы Вы работать в IT-индустрии? Пытались ли Вы попасть в нее? Что помешало? С какими трудностями столкнулись?" compact="0" outline="0" multipleItemSelectionAllowed="1" showAll="0">
      <items>
        <item x="0"/>
        <item x="1"/>
        <item t="default"/>
      </items>
    </pivotField>
    <pivotField name="Как Вы оцениваете текущее состояние IT-индустрии в стране?" compact="0" outline="0" multipleItemSelectionAllowed="1" showAll="0">
      <items>
        <item x="0"/>
        <item x="1"/>
        <item x="2"/>
        <item x="3"/>
        <item t="default"/>
      </items>
    </pivotField>
    <pivotField name="Сколько продуктов (программ/устройств) отечественного производства Вы используете?" compact="0" outline="0" multipleItemSelectionAllowed="1" showAll="0">
      <items>
        <item x="0"/>
        <item x="1"/>
        <item x="2"/>
        <item x="3"/>
        <item t="default"/>
      </items>
    </pivotField>
    <pivotField name="Приведите пример используемых Вами отечественных продуктов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Вы используете отечественные продукты" compact="0" outline="0" multipleItemSelectionAllowed="1" showAll="0">
      <items>
        <item x="0"/>
        <item x="1"/>
        <item x="2"/>
        <item t="default"/>
      </items>
    </pivotField>
    <pivotField name="Слышали ли Вы про технологии искусственного интеллекта? Если да, то как к ним относитесь? Считаете ли, что они забирают/заберут человеческую работу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5"/>
  </rowFields>
  <dataFields>
    <dataField name="Количество по полю Знаете ли Вы что такое IT?" fld="5" subtotal="count" baseField="0"/>
  </dataFields>
</pivotTableDefinition>
</file>

<file path=xl/pivotTables/pivotTable4.xml><?xml version="1.0" encoding="utf-8"?>
<pivotTableDefinition xmlns="http://schemas.openxmlformats.org/spreadsheetml/2006/main" name="Лист5" cacheId="0" dataCaption="" rowGrandTotals="0" compact="0" compactData="0">
  <location ref="A3:B6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Время создания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Укажите ваш возраст" compact="0" numFmtId="49" outline="0" multipleItemSelectionAllowed="1" showAll="0">
      <items>
        <item x="0"/>
        <item x="1"/>
        <item x="2"/>
        <item x="3"/>
        <item t="default"/>
      </items>
    </pivotField>
    <pivotField name="Выберите ваш пол" compact="0" outline="0" multipleItemSelectionAllowed="1" showAll="0">
      <items>
        <item x="0"/>
        <item x="1"/>
        <item t="default"/>
      </items>
    </pivotField>
    <pivotField name="Укажите Ваш город проживания" compact="0" outline="0" multipleItemSelectionAllowed="1" showAll="0">
      <items>
        <item x="0"/>
        <item x="1"/>
        <item x="2"/>
        <item t="default"/>
      </items>
    </pivotField>
    <pivotField name="Знаете ли Вы что такое IT?" compact="0" outline="0" multipleItemSelectionAllowed="1" showAll="0">
      <items>
        <item x="0"/>
        <item x="1"/>
        <item t="default"/>
      </items>
    </pivotField>
    <pivotField name="Опишите это понятие своими словам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Уровень знаний / Как вы оцениваете свой уровень общих знаний в IT?" compact="0" outline="0" multipleItemSelectionAllowed="1" showAll="0">
      <items>
        <item x="0"/>
        <item x="1"/>
        <item x="2"/>
        <item x="3"/>
        <item t="default"/>
      </items>
    </pivotField>
    <pivotField name="Уровень использования / Как вы оцениваете свой уровень использования продуктов IT?" axis="axisRow" dataField="1" compact="0" outline="0" multipleItemSelectionAllowed="1" showAll="0" sortType="ascending">
      <items>
        <item h="1" x="0"/>
        <item x="1"/>
        <item x="3"/>
        <item x="2"/>
        <item t="default"/>
      </items>
    </pivotField>
    <pivotField name="Имеете ли Вы отношение к индустрии информационных технологий?" compact="0" outline="0" multipleItemSelectionAllowed="1" showAll="0">
      <items>
        <item x="0"/>
        <item x="1"/>
        <item x="2"/>
        <item t="default"/>
      </items>
    </pivotField>
    <pivotField name="Если да, то какое? / Учусь" compact="0" outline="0" multipleItemSelectionAllowed="1" showAll="0">
      <items>
        <item x="0"/>
        <item x="1"/>
        <item t="default"/>
      </items>
    </pivotField>
    <pivotField name="Если да, то какое? / Работаю" compact="0" outline="0" multipleItemSelectionAllowed="1" showAll="0">
      <items>
        <item x="0"/>
        <item x="1"/>
        <item t="default"/>
      </items>
    </pivotField>
    <pivotField name="Если да, то какое? / Хобби" compact="0" outline="0" multipleItemSelectionAllowed="1" showAll="0">
      <items>
        <item x="0"/>
        <item x="1"/>
        <item t="default"/>
      </items>
    </pivotField>
    <pivotField name="В каком направлении проходите обучение?" compact="0" outline="0" multipleItemSelectionAllowed="1" showAll="0">
      <items>
        <item x="0"/>
        <item x="1"/>
        <item x="2"/>
        <item t="default"/>
      </items>
    </pivotField>
    <pivotField name="В каком направлении работаете?" compact="0" outline="0" multipleItemSelectionAllowed="1" showAll="0">
      <items>
        <item x="0"/>
        <item x="1"/>
        <item x="2"/>
        <item x="3"/>
        <item t="default"/>
      </items>
    </pivotField>
    <pivotField name="Как долго Вы работаете/учитесь? (в месяцах)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Как Вы оцениваете / Свое знание языков программирования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Как Вы оцениваете / Свое знание сетевых технологий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Как Вы оцениваете / Свои практические навыки" compact="0" outline="0" multipleItemSelectionAllowed="1" showAll="0">
      <items>
        <item x="0"/>
        <item x="1"/>
        <item x="2"/>
        <item x="3"/>
        <item t="default"/>
      </items>
    </pivotField>
    <pivotField name="Опишите свое отношение к IT-индустрии" compact="0" outline="0" multipleItemSelectionAllowed="1" showAll="0">
      <items>
        <item x="0"/>
        <item x="1"/>
        <item t="default"/>
      </items>
    </pivotField>
    <pivotField name="Хотели бы Вы работать в IT-индустрии? Пытались ли Вы попасть в нее? Что помешало? С какими трудностями столкнулись?" compact="0" outline="0" multipleItemSelectionAllowed="1" showAll="0">
      <items>
        <item x="0"/>
        <item x="1"/>
        <item t="default"/>
      </items>
    </pivotField>
    <pivotField name="Как Вы оцениваете текущее состояние IT-индустрии в стране?" compact="0" outline="0" multipleItemSelectionAllowed="1" showAll="0">
      <items>
        <item x="0"/>
        <item x="1"/>
        <item x="2"/>
        <item x="3"/>
        <item t="default"/>
      </items>
    </pivotField>
    <pivotField name="Сколько продуктов (программ/устройств) отечественного производства Вы используете?" compact="0" outline="0" multipleItemSelectionAllowed="1" showAll="0">
      <items>
        <item x="0"/>
        <item x="1"/>
        <item x="2"/>
        <item x="3"/>
        <item t="default"/>
      </items>
    </pivotField>
    <pivotField name="Приведите пример используемых Вами отечественных продуктов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Вы используете отечественные продукты" compact="0" outline="0" multipleItemSelectionAllowed="1" showAll="0">
      <items>
        <item x="0"/>
        <item x="1"/>
        <item x="2"/>
        <item t="default"/>
      </items>
    </pivotField>
    <pivotField name="Слышали ли Вы про технологии искусственного интеллекта? Если да, то как к ним относитесь? Считаете ли, что они забирают/заберут человеческую работу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8"/>
  </rowFields>
  <dataFields>
    <dataField name="Количество по полю Уровень использования / Как вы оцениваете свой уровень использования продуктов IT?" fld="8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2.57"/>
    <col customWidth="1" min="3" max="4" width="8.71"/>
    <col customWidth="1" min="5" max="5" width="53.57"/>
    <col customWidth="1" min="6" max="6" width="25.86"/>
    <col customWidth="1" min="7" max="7" width="77.43"/>
    <col customWidth="1" min="8" max="8" width="24.43"/>
    <col customWidth="1" min="9" max="9" width="15.71"/>
    <col customWidth="1" min="10" max="10" width="8.71"/>
    <col customWidth="1" min="11" max="11" width="16.71"/>
    <col customWidth="1" min="12" max="13" width="8.86"/>
    <col customWidth="1" min="14" max="14" width="13.0"/>
    <col customWidth="1" min="15" max="15" width="19.29"/>
    <col customWidth="1" min="16" max="16" width="8.71"/>
    <col customWidth="1" min="17" max="17" width="9.57"/>
    <col customWidth="1" min="18" max="18" width="18.29"/>
    <col customWidth="1" min="19" max="19" width="8.71"/>
    <col customWidth="1" min="20" max="20" width="36.86"/>
    <col customWidth="1" min="21" max="21" width="34.43"/>
    <col customWidth="1" min="22" max="22" width="17.71"/>
    <col customWidth="1" min="23" max="23" width="22.14"/>
    <col customWidth="1" min="24" max="24" width="56.0"/>
    <col customWidth="1" min="25" max="25" width="29.0"/>
    <col customWidth="1" min="26" max="26" width="99.57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ht="14.25" customHeight="1">
      <c r="A2" s="1" t="s">
        <v>26</v>
      </c>
      <c r="B2" s="1" t="s">
        <v>27</v>
      </c>
      <c r="C2" s="2">
        <v>20.0</v>
      </c>
      <c r="D2" s="1" t="s">
        <v>28</v>
      </c>
      <c r="E2" s="1" t="s">
        <v>29</v>
      </c>
      <c r="F2" s="1" t="s">
        <v>30</v>
      </c>
      <c r="G2" s="1" t="s">
        <v>31</v>
      </c>
      <c r="I2" s="1" t="s">
        <v>31</v>
      </c>
      <c r="J2" s="1" t="s">
        <v>31</v>
      </c>
      <c r="K2" s="1" t="s">
        <v>31</v>
      </c>
      <c r="L2" s="1" t="s">
        <v>31</v>
      </c>
      <c r="M2" s="1" t="s">
        <v>31</v>
      </c>
      <c r="N2" s="1" t="s">
        <v>31</v>
      </c>
      <c r="O2" s="1" t="s">
        <v>31</v>
      </c>
      <c r="P2" s="1" t="s">
        <v>31</v>
      </c>
      <c r="T2" s="1" t="s">
        <v>31</v>
      </c>
      <c r="U2" s="1" t="s">
        <v>31</v>
      </c>
      <c r="Z2" s="1" t="s">
        <v>32</v>
      </c>
    </row>
    <row r="3" ht="14.25" customHeight="1">
      <c r="A3" s="1" t="s">
        <v>33</v>
      </c>
      <c r="B3" s="1" t="s">
        <v>34</v>
      </c>
      <c r="C3" s="2">
        <v>19.0</v>
      </c>
      <c r="D3" s="1" t="s">
        <v>28</v>
      </c>
      <c r="E3" s="1" t="s">
        <v>35</v>
      </c>
      <c r="F3" s="1" t="s">
        <v>36</v>
      </c>
      <c r="G3" s="1" t="s">
        <v>37</v>
      </c>
      <c r="H3" s="1" t="s">
        <v>38</v>
      </c>
      <c r="I3" s="1" t="s">
        <v>39</v>
      </c>
      <c r="J3" s="1" t="s">
        <v>30</v>
      </c>
      <c r="K3" s="1" t="s">
        <v>31</v>
      </c>
      <c r="L3" s="1" t="s">
        <v>31</v>
      </c>
      <c r="M3" s="1" t="s">
        <v>31</v>
      </c>
      <c r="N3" s="1" t="s">
        <v>31</v>
      </c>
      <c r="O3" s="1" t="s">
        <v>31</v>
      </c>
      <c r="P3" s="1" t="s">
        <v>31</v>
      </c>
      <c r="T3" s="1" t="s">
        <v>40</v>
      </c>
      <c r="U3" s="1" t="s">
        <v>41</v>
      </c>
      <c r="V3" s="1" t="s">
        <v>42</v>
      </c>
      <c r="W3" s="1" t="s">
        <v>43</v>
      </c>
      <c r="Z3" s="1" t="s">
        <v>44</v>
      </c>
    </row>
    <row r="4" ht="14.25" customHeight="1">
      <c r="A4" s="1" t="s">
        <v>45</v>
      </c>
      <c r="B4" s="1" t="s">
        <v>46</v>
      </c>
      <c r="C4" s="2">
        <v>21.0</v>
      </c>
      <c r="D4" s="1" t="s">
        <v>28</v>
      </c>
      <c r="E4" s="1" t="s">
        <v>29</v>
      </c>
      <c r="F4" s="1" t="s">
        <v>36</v>
      </c>
      <c r="G4" s="1" t="s">
        <v>47</v>
      </c>
      <c r="H4" s="1" t="s">
        <v>48</v>
      </c>
      <c r="I4" s="1" t="s">
        <v>49</v>
      </c>
      <c r="J4" s="1" t="s">
        <v>36</v>
      </c>
      <c r="K4" s="1" t="s">
        <v>31</v>
      </c>
      <c r="L4" s="1" t="s">
        <v>50</v>
      </c>
      <c r="M4" s="1" t="s">
        <v>31</v>
      </c>
      <c r="N4" s="1" t="s">
        <v>31</v>
      </c>
      <c r="O4" s="1" t="s">
        <v>51</v>
      </c>
      <c r="P4" s="2">
        <v>4.0</v>
      </c>
      <c r="Q4" s="2">
        <v>7.0</v>
      </c>
      <c r="R4" s="2">
        <v>9.0</v>
      </c>
      <c r="S4" s="2">
        <v>6.0</v>
      </c>
      <c r="T4" s="1" t="s">
        <v>31</v>
      </c>
      <c r="U4" s="1" t="s">
        <v>31</v>
      </c>
      <c r="V4" s="1" t="s">
        <v>52</v>
      </c>
      <c r="W4" s="1" t="s">
        <v>43</v>
      </c>
      <c r="Z4" s="1" t="s">
        <v>53</v>
      </c>
    </row>
    <row r="5" ht="14.25" customHeight="1">
      <c r="A5" s="1" t="s">
        <v>54</v>
      </c>
      <c r="B5" s="1" t="s">
        <v>55</v>
      </c>
      <c r="C5" s="2">
        <v>23.0</v>
      </c>
      <c r="D5" s="1" t="s">
        <v>28</v>
      </c>
      <c r="E5" s="1" t="s">
        <v>29</v>
      </c>
      <c r="F5" s="1" t="s">
        <v>36</v>
      </c>
      <c r="G5" s="1" t="s">
        <v>56</v>
      </c>
      <c r="H5" s="1" t="s">
        <v>57</v>
      </c>
      <c r="I5" s="1" t="s">
        <v>58</v>
      </c>
      <c r="J5" s="1" t="s">
        <v>36</v>
      </c>
      <c r="K5" s="1" t="s">
        <v>59</v>
      </c>
      <c r="L5" s="1" t="s">
        <v>31</v>
      </c>
      <c r="M5" s="1" t="s">
        <v>31</v>
      </c>
      <c r="N5" s="1" t="s">
        <v>60</v>
      </c>
      <c r="O5" s="1" t="s">
        <v>31</v>
      </c>
      <c r="P5" s="2">
        <v>30.0</v>
      </c>
      <c r="Q5" s="2">
        <v>5.0</v>
      </c>
      <c r="R5" s="2">
        <v>3.0</v>
      </c>
      <c r="S5" s="2">
        <v>8.0</v>
      </c>
      <c r="T5" s="1" t="s">
        <v>31</v>
      </c>
      <c r="U5" s="1" t="s">
        <v>31</v>
      </c>
      <c r="V5" s="1" t="s">
        <v>52</v>
      </c>
      <c r="W5" s="1" t="s">
        <v>43</v>
      </c>
      <c r="Z5" s="1" t="s">
        <v>61</v>
      </c>
    </row>
    <row r="6" ht="14.25" customHeight="1">
      <c r="A6" s="1" t="s">
        <v>62</v>
      </c>
      <c r="B6" s="1" t="s">
        <v>63</v>
      </c>
      <c r="C6" s="2">
        <v>21.0</v>
      </c>
      <c r="D6" s="1" t="s">
        <v>64</v>
      </c>
      <c r="E6" s="1" t="s">
        <v>29</v>
      </c>
      <c r="F6" s="1" t="s">
        <v>36</v>
      </c>
      <c r="G6" s="1" t="s">
        <v>65</v>
      </c>
      <c r="H6" s="1" t="s">
        <v>57</v>
      </c>
      <c r="I6" s="1" t="s">
        <v>49</v>
      </c>
      <c r="J6" s="1" t="s">
        <v>36</v>
      </c>
      <c r="K6" s="1" t="s">
        <v>59</v>
      </c>
      <c r="L6" s="1" t="s">
        <v>31</v>
      </c>
      <c r="M6" s="1" t="s">
        <v>31</v>
      </c>
      <c r="N6" s="1" t="s">
        <v>66</v>
      </c>
      <c r="O6" s="1" t="s">
        <v>31</v>
      </c>
      <c r="P6" s="2">
        <v>40.0</v>
      </c>
      <c r="Q6" s="2">
        <v>5.0</v>
      </c>
      <c r="R6" s="2">
        <v>5.0</v>
      </c>
      <c r="S6" s="2">
        <v>7.0</v>
      </c>
      <c r="T6" s="1" t="s">
        <v>31</v>
      </c>
      <c r="U6" s="1" t="s">
        <v>31</v>
      </c>
      <c r="V6" s="1" t="s">
        <v>42</v>
      </c>
      <c r="W6" s="1" t="s">
        <v>67</v>
      </c>
      <c r="X6" s="1" t="s">
        <v>68</v>
      </c>
      <c r="Y6" s="1" t="s">
        <v>69</v>
      </c>
      <c r="Z6" s="1" t="s">
        <v>70</v>
      </c>
    </row>
    <row r="7" ht="14.25" customHeight="1">
      <c r="A7" s="1" t="s">
        <v>71</v>
      </c>
      <c r="B7" s="1" t="s">
        <v>72</v>
      </c>
      <c r="C7" s="2">
        <v>21.0</v>
      </c>
      <c r="D7" s="1" t="s">
        <v>28</v>
      </c>
      <c r="E7" s="1" t="s">
        <v>73</v>
      </c>
      <c r="F7" s="1" t="s">
        <v>30</v>
      </c>
      <c r="G7" s="1" t="s">
        <v>31</v>
      </c>
      <c r="I7" s="1" t="s">
        <v>31</v>
      </c>
      <c r="J7" s="1" t="s">
        <v>31</v>
      </c>
      <c r="K7" s="1" t="s">
        <v>31</v>
      </c>
      <c r="L7" s="1" t="s">
        <v>31</v>
      </c>
      <c r="M7" s="1" t="s">
        <v>31</v>
      </c>
      <c r="N7" s="1" t="s">
        <v>31</v>
      </c>
      <c r="O7" s="1" t="s">
        <v>31</v>
      </c>
      <c r="P7" s="2" t="s">
        <v>31</v>
      </c>
      <c r="Q7" s="2"/>
      <c r="R7" s="2"/>
      <c r="S7" s="2"/>
      <c r="T7" s="2" t="s">
        <v>31</v>
      </c>
      <c r="U7" s="2" t="s">
        <v>31</v>
      </c>
      <c r="Z7" s="1" t="s">
        <v>74</v>
      </c>
    </row>
    <row r="8" ht="14.25" customHeight="1">
      <c r="A8" s="1" t="s">
        <v>75</v>
      </c>
      <c r="B8" s="1" t="s">
        <v>76</v>
      </c>
      <c r="C8" s="2">
        <v>21.0</v>
      </c>
      <c r="D8" s="1" t="s">
        <v>64</v>
      </c>
      <c r="E8" s="1" t="s">
        <v>29</v>
      </c>
      <c r="F8" s="1" t="s">
        <v>36</v>
      </c>
      <c r="G8" s="1" t="s">
        <v>77</v>
      </c>
      <c r="H8" s="1" t="s">
        <v>57</v>
      </c>
      <c r="I8" s="1" t="s">
        <v>58</v>
      </c>
      <c r="J8" s="1" t="s">
        <v>36</v>
      </c>
      <c r="K8" s="1" t="s">
        <v>59</v>
      </c>
      <c r="L8" s="1" t="s">
        <v>31</v>
      </c>
      <c r="M8" s="1" t="s">
        <v>31</v>
      </c>
      <c r="N8" s="1" t="s">
        <v>66</v>
      </c>
      <c r="O8" s="1" t="s">
        <v>31</v>
      </c>
      <c r="P8" s="2">
        <v>36.0</v>
      </c>
      <c r="Q8" s="2">
        <v>8.0</v>
      </c>
      <c r="R8" s="2">
        <v>8.0</v>
      </c>
      <c r="S8" s="2">
        <v>8.0</v>
      </c>
      <c r="T8" s="1" t="s">
        <v>31</v>
      </c>
      <c r="U8" s="1" t="s">
        <v>31</v>
      </c>
      <c r="V8" s="1" t="s">
        <v>78</v>
      </c>
      <c r="W8" s="1" t="s">
        <v>79</v>
      </c>
      <c r="X8" s="1" t="s">
        <v>80</v>
      </c>
      <c r="Y8" s="1" t="s">
        <v>69</v>
      </c>
      <c r="Z8" s="1" t="s">
        <v>81</v>
      </c>
    </row>
    <row r="9" ht="14.25" customHeight="1">
      <c r="A9" s="1" t="s">
        <v>82</v>
      </c>
      <c r="B9" s="1" t="s">
        <v>83</v>
      </c>
      <c r="C9" s="2">
        <v>21.0</v>
      </c>
      <c r="D9" s="1" t="s">
        <v>28</v>
      </c>
      <c r="E9" s="1" t="s">
        <v>29</v>
      </c>
      <c r="F9" s="1" t="s">
        <v>36</v>
      </c>
      <c r="G9" s="1" t="s">
        <v>84</v>
      </c>
      <c r="H9" s="1" t="s">
        <v>48</v>
      </c>
      <c r="I9" s="1" t="s">
        <v>49</v>
      </c>
      <c r="J9" s="1" t="s">
        <v>36</v>
      </c>
      <c r="K9" s="1" t="s">
        <v>59</v>
      </c>
      <c r="L9" s="1" t="s">
        <v>50</v>
      </c>
      <c r="M9" s="1" t="s">
        <v>85</v>
      </c>
      <c r="N9" s="1" t="s">
        <v>60</v>
      </c>
      <c r="O9" s="1" t="s">
        <v>86</v>
      </c>
      <c r="P9" s="2">
        <v>62.0</v>
      </c>
      <c r="Q9" s="2">
        <v>3.0</v>
      </c>
      <c r="R9" s="2">
        <v>6.0</v>
      </c>
      <c r="S9" s="2">
        <v>6.0</v>
      </c>
      <c r="T9" s="1" t="s">
        <v>31</v>
      </c>
      <c r="U9" s="1" t="s">
        <v>31</v>
      </c>
      <c r="V9" s="1" t="s">
        <v>42</v>
      </c>
      <c r="W9" s="1" t="s">
        <v>79</v>
      </c>
      <c r="X9" s="1" t="s">
        <v>87</v>
      </c>
      <c r="Y9" s="1" t="s">
        <v>69</v>
      </c>
      <c r="Z9" s="1" t="s">
        <v>88</v>
      </c>
    </row>
    <row r="10" ht="14.25" customHeight="1">
      <c r="A10" s="1" t="s">
        <v>89</v>
      </c>
      <c r="B10" s="1" t="s">
        <v>90</v>
      </c>
      <c r="C10" s="2">
        <v>23.0</v>
      </c>
      <c r="D10" s="1" t="s">
        <v>28</v>
      </c>
      <c r="E10" s="1" t="s">
        <v>29</v>
      </c>
      <c r="F10" s="1" t="s">
        <v>36</v>
      </c>
      <c r="G10" s="1" t="s">
        <v>91</v>
      </c>
      <c r="H10" s="1" t="s">
        <v>48</v>
      </c>
      <c r="I10" s="1" t="s">
        <v>49</v>
      </c>
      <c r="J10" s="1" t="s">
        <v>36</v>
      </c>
      <c r="K10" s="1" t="s">
        <v>31</v>
      </c>
      <c r="L10" s="1" t="s">
        <v>50</v>
      </c>
      <c r="M10" s="1" t="s">
        <v>31</v>
      </c>
      <c r="N10" s="1" t="s">
        <v>31</v>
      </c>
      <c r="O10" s="1" t="s">
        <v>86</v>
      </c>
      <c r="P10" s="2">
        <v>6.0</v>
      </c>
      <c r="Q10" s="2">
        <v>6.0</v>
      </c>
      <c r="R10" s="2">
        <v>3.0</v>
      </c>
      <c r="S10" s="2">
        <v>6.0</v>
      </c>
      <c r="T10" s="1" t="s">
        <v>31</v>
      </c>
      <c r="U10" s="1" t="s">
        <v>31</v>
      </c>
      <c r="V10" s="1" t="s">
        <v>42</v>
      </c>
      <c r="W10" s="1" t="s">
        <v>79</v>
      </c>
      <c r="X10" s="1" t="s">
        <v>92</v>
      </c>
      <c r="Y10" s="1" t="s">
        <v>69</v>
      </c>
      <c r="Z10" s="1" t="s">
        <v>93</v>
      </c>
    </row>
    <row r="11" ht="14.25" customHeight="1">
      <c r="A11" s="1" t="s">
        <v>94</v>
      </c>
      <c r="B11" s="1" t="s">
        <v>95</v>
      </c>
      <c r="C11" s="2">
        <v>21.0</v>
      </c>
      <c r="D11" s="1" t="s">
        <v>28</v>
      </c>
      <c r="E11" s="1" t="s">
        <v>29</v>
      </c>
      <c r="F11" s="1" t="s">
        <v>36</v>
      </c>
      <c r="G11" s="1" t="s">
        <v>96</v>
      </c>
      <c r="H11" s="1" t="s">
        <v>48</v>
      </c>
      <c r="I11" s="1" t="s">
        <v>49</v>
      </c>
      <c r="J11" s="1" t="s">
        <v>36</v>
      </c>
      <c r="K11" s="1" t="s">
        <v>59</v>
      </c>
      <c r="L11" s="1" t="s">
        <v>50</v>
      </c>
      <c r="M11" s="1" t="s">
        <v>31</v>
      </c>
      <c r="N11" s="1" t="s">
        <v>60</v>
      </c>
      <c r="O11" s="1" t="s">
        <v>60</v>
      </c>
      <c r="P11" s="2">
        <v>15.0</v>
      </c>
      <c r="Q11" s="2">
        <v>5.0</v>
      </c>
      <c r="R11" s="2">
        <v>4.0</v>
      </c>
      <c r="S11" s="2">
        <v>7.0</v>
      </c>
      <c r="T11" s="1" t="s">
        <v>31</v>
      </c>
      <c r="U11" s="1" t="s">
        <v>31</v>
      </c>
      <c r="V11" s="1" t="s">
        <v>42</v>
      </c>
      <c r="W11" s="1" t="s">
        <v>79</v>
      </c>
      <c r="X11" s="1" t="s">
        <v>97</v>
      </c>
      <c r="Y11" s="1" t="s">
        <v>98</v>
      </c>
      <c r="Z11" s="1" t="s">
        <v>99</v>
      </c>
    </row>
    <row r="12" ht="14.25" customHeight="1"/>
    <row r="13" ht="14.25" customHeight="1">
      <c r="A13" s="1" t="s">
        <v>100</v>
      </c>
      <c r="C13" s="3">
        <f>MAX(C2:C11)</f>
        <v>23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>
        <f t="shared" ref="P13:S13" si="1">MAX(P2:P11)</f>
        <v>62</v>
      </c>
      <c r="Q13" s="3">
        <f t="shared" si="1"/>
        <v>8</v>
      </c>
      <c r="R13" s="3">
        <f t="shared" si="1"/>
        <v>9</v>
      </c>
      <c r="S13" s="3">
        <f t="shared" si="1"/>
        <v>8</v>
      </c>
      <c r="U13" s="1" t="s">
        <v>101</v>
      </c>
      <c r="V13" s="1">
        <f>COUNTIF(V2:V11,"Хорошо")</f>
        <v>5</v>
      </c>
      <c r="X13" s="1" t="s">
        <v>69</v>
      </c>
      <c r="Y13" s="1">
        <f>COUNTIF(Y2:Y11,"По собственной инициативе")</f>
        <v>4</v>
      </c>
    </row>
    <row r="14" ht="14.25" customHeight="1">
      <c r="A14" s="1" t="s">
        <v>102</v>
      </c>
      <c r="C14" s="3">
        <f>MIN(C2:C11)</f>
        <v>19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>
        <f t="shared" ref="P14:S14" si="2">MIN(P2:P11)</f>
        <v>4</v>
      </c>
      <c r="Q14" s="3">
        <f t="shared" si="2"/>
        <v>3</v>
      </c>
      <c r="R14" s="3">
        <f t="shared" si="2"/>
        <v>3</v>
      </c>
      <c r="S14" s="3">
        <f t="shared" si="2"/>
        <v>6</v>
      </c>
      <c r="U14" s="1" t="s">
        <v>103</v>
      </c>
      <c r="V14" s="1">
        <f>COUNTIF(V2:V11,"Средне")</f>
        <v>2</v>
      </c>
      <c r="X14" s="1" t="s">
        <v>98</v>
      </c>
      <c r="Y14" s="1">
        <f>COUNTIF(Y2:Y11,"По регламенту компании")</f>
        <v>1</v>
      </c>
    </row>
    <row r="15" ht="14.25" customHeight="1">
      <c r="A15" s="1" t="s">
        <v>104</v>
      </c>
      <c r="C15" s="3">
        <f>AVERAGE(C2:C11)</f>
        <v>21.1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>
        <f t="shared" ref="P15:S15" si="3">AVERAGE(P2:P11)</f>
        <v>27.57142857</v>
      </c>
      <c r="Q15" s="3">
        <f t="shared" si="3"/>
        <v>5.571428571</v>
      </c>
      <c r="R15" s="3">
        <f t="shared" si="3"/>
        <v>5.428571429</v>
      </c>
      <c r="S15" s="3">
        <f t="shared" si="3"/>
        <v>6.857142857</v>
      </c>
      <c r="U15" s="1" t="s">
        <v>105</v>
      </c>
      <c r="V15" s="1">
        <f>COUNTIF(V2:V11,"Можно лучше")</f>
        <v>1</v>
      </c>
      <c r="X15" s="1" t="s">
        <v>106</v>
      </c>
      <c r="Y15" s="1">
        <f>COUNTA(Y2:Y11)</f>
        <v>5</v>
      </c>
    </row>
    <row r="16" ht="14.25" customHeight="1">
      <c r="A16" s="1" t="s">
        <v>107</v>
      </c>
      <c r="C16" s="3">
        <f>GEOMEAN(C2:C11)</f>
        <v>21.06956182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>
        <f t="shared" ref="P16:S16" si="4">GEOMEAN(P2:P11)</f>
        <v>19.20675475</v>
      </c>
      <c r="Q16" s="3">
        <f t="shared" si="4"/>
        <v>5.353334287</v>
      </c>
      <c r="R16" s="3">
        <f t="shared" si="4"/>
        <v>4.996656156</v>
      </c>
      <c r="S16" s="3">
        <f t="shared" si="4"/>
        <v>6.807312476</v>
      </c>
      <c r="U16" s="1" t="s">
        <v>108</v>
      </c>
      <c r="V16" s="1">
        <f>COUNTIF(V2:V11,"Плохо")</f>
        <v>0</v>
      </c>
    </row>
    <row r="17" ht="14.25" customHeight="1">
      <c r="A17" s="1" t="s">
        <v>109</v>
      </c>
      <c r="C17" s="3">
        <f>HARMEAN(C2:C11)</f>
        <v>21.03923794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f t="shared" ref="P17:S17" si="5">HARMEAN(P2:P11)</f>
        <v>11.95409334</v>
      </c>
      <c r="Q17" s="3">
        <f t="shared" si="5"/>
        <v>5.117493473</v>
      </c>
      <c r="R17" s="3">
        <f t="shared" si="5"/>
        <v>4.606946984</v>
      </c>
      <c r="S17" s="3">
        <f t="shared" si="5"/>
        <v>6.75862069</v>
      </c>
      <c r="U17" s="1" t="s">
        <v>110</v>
      </c>
      <c r="V17" s="1">
        <f>COUNTIF(V2:V11,"Лучше некуда")</f>
        <v>0</v>
      </c>
    </row>
    <row r="18" ht="14.25" customHeight="1">
      <c r="A18" s="1" t="s">
        <v>111</v>
      </c>
      <c r="C18" s="3">
        <f>MEDIAN(C2:C11)</f>
        <v>21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>
        <f t="shared" ref="P18:S18" si="6">MEDIAN(P2:P11)</f>
        <v>30</v>
      </c>
      <c r="Q18" s="3">
        <f t="shared" si="6"/>
        <v>5</v>
      </c>
      <c r="R18" s="3">
        <f t="shared" si="6"/>
        <v>5</v>
      </c>
      <c r="S18" s="3">
        <f t="shared" si="6"/>
        <v>7</v>
      </c>
      <c r="U18" s="1" t="s">
        <v>106</v>
      </c>
      <c r="V18" s="1">
        <f>COUNTA(V2:V11)</f>
        <v>8</v>
      </c>
    </row>
    <row r="19" ht="14.25" customHeight="1">
      <c r="A19" s="1" t="s">
        <v>112</v>
      </c>
      <c r="C19" s="3">
        <f>AVEDEV(C2:C11)</f>
        <v>0.76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>
        <f t="shared" ref="P19:S19" si="7">AVEDEV(P2:P11)</f>
        <v>16.48979592</v>
      </c>
      <c r="Q19" s="3">
        <f t="shared" si="7"/>
        <v>1.224489796</v>
      </c>
      <c r="R19" s="3">
        <f t="shared" si="7"/>
        <v>1.918367347</v>
      </c>
      <c r="S19" s="3">
        <f t="shared" si="7"/>
        <v>0.7346938776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36.43"/>
    <col customWidth="1" min="3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71"/>
    <col customWidth="1" min="2" max="2" width="49.14"/>
    <col customWidth="1" min="3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57"/>
    <col customWidth="1" min="2" max="2" width="43.29"/>
    <col customWidth="1" min="3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3.71"/>
    <col customWidth="1" min="2" max="2" width="100.57"/>
    <col customWidth="1" min="3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