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Example BSc" sheetId="2" r:id="rId1"/>
  </sheets>
  <definedNames>
    <definedName name="_xlcn.WorksheetConnection_Sheet1H1I34" hidden="1">#REF!</definedName>
  </definedNames>
  <calcPr calcId="144525"/>
  <oleSize ref="A1"/>
</workbook>
</file>

<file path=xl/connections.xml><?xml version="1.0" encoding="utf-8"?>
<connections xmlns="http://schemas.openxmlformats.org/spreadsheetml/2006/main">
  <connection id="1" name="WorksheetConnection_Sheet1!$H$1:$I$34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<sst xmlns="http://schemas.openxmlformats.org/spreadsheetml/2006/main" count="200" uniqueCount="62">
  <si>
    <t>Symbol</t>
  </si>
  <si>
    <t>Reel 1</t>
  </si>
  <si>
    <t>Reel 2</t>
  </si>
  <si>
    <t>Reel 3</t>
  </si>
  <si>
    <t>Reel 4</t>
  </si>
  <si>
    <t>Reel 5</t>
  </si>
  <si>
    <t>Combination</t>
  </si>
  <si>
    <t>Hits</t>
  </si>
  <si>
    <t>Payment</t>
  </si>
  <si>
    <t>Probability</t>
  </si>
  <si>
    <t>P(Win-RTP)^2</t>
  </si>
  <si>
    <t>Total Payments</t>
  </si>
  <si>
    <t>2/5 sym_scatt</t>
  </si>
  <si>
    <t>symbol_01</t>
  </si>
  <si>
    <t>2 symbol_01</t>
  </si>
  <si>
    <t>sym_scatt</t>
  </si>
  <si>
    <t>x</t>
  </si>
  <si>
    <t>symbol_02</t>
  </si>
  <si>
    <t>3 symbol_01</t>
  </si>
  <si>
    <t>symbol_03</t>
  </si>
  <si>
    <t>4 symbol_01</t>
  </si>
  <si>
    <t>symbol_04</t>
  </si>
  <si>
    <t>5 symbol_01</t>
  </si>
  <si>
    <t>symbol_05</t>
  </si>
  <si>
    <t>2 symbol_02</t>
  </si>
  <si>
    <t>symbol_06</t>
  </si>
  <si>
    <t>3 symbol_02</t>
  </si>
  <si>
    <t>4 symbol_02</t>
  </si>
  <si>
    <t>Total</t>
  </si>
  <si>
    <t>5 symbol_02</t>
  </si>
  <si>
    <t>3 symbol_03</t>
  </si>
  <si>
    <t>4 symbol_03</t>
  </si>
  <si>
    <t>5 symbol_03</t>
  </si>
  <si>
    <t>3 symbol_04</t>
  </si>
  <si>
    <t>4 symbol_04</t>
  </si>
  <si>
    <t>3/5 sym_scatt</t>
  </si>
  <si>
    <t>5 symbol_04</t>
  </si>
  <si>
    <t>3 symbol_05</t>
  </si>
  <si>
    <t>4 symbol_05</t>
  </si>
  <si>
    <t>Summary</t>
  </si>
  <si>
    <t>5 symbol_05</t>
  </si>
  <si>
    <t>Statistic</t>
  </si>
  <si>
    <t>Data</t>
  </si>
  <si>
    <t>3 symbol_06</t>
  </si>
  <si>
    <t>RTP</t>
  </si>
  <si>
    <t>4 symbol_06</t>
  </si>
  <si>
    <t>Hitrate</t>
  </si>
  <si>
    <t>5 symbol_06</t>
  </si>
  <si>
    <t>Variance</t>
  </si>
  <si>
    <t>2 sym_scatt</t>
  </si>
  <si>
    <t>Standrard Deviation</t>
  </si>
  <si>
    <t>3 sym_scatt</t>
  </si>
  <si>
    <t>Volatility</t>
  </si>
  <si>
    <t>4 sym_scatt</t>
  </si>
  <si>
    <t>Cycle</t>
  </si>
  <si>
    <t>5 sym_scatt</t>
  </si>
  <si>
    <t>4/5 sym_scatt</t>
  </si>
  <si>
    <t>*The payments of sym_scatt is x10 (totalbet) because we have 10 paylines</t>
  </si>
  <si>
    <t>**Hitrate shows how many times you get paid e.g. 9 means that if you play 9 times, statistically, you get a payment</t>
  </si>
  <si>
    <t>***Volatility shows how hard is to get a payment</t>
  </si>
  <si>
    <t>5/5 sym_scatt</t>
  </si>
  <si>
    <t>****Use commas (,) to declare the decimals places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</si>
</sst>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_(* #,##0.0000000_);_(* \(#,##0.0000000\);_(* &quot;-&quot;??.000_);_(@_)"/>
    <numFmt numFmtId="42" formatCode="_(&quot;$&quot;* #,##0_);_(&quot;$&quot;* \(#,##0\);_(&quot;$&quot;* &quot;-&quot;_);_(@_)"/>
    <numFmt numFmtId="177" formatCode="_(* #,##0_);_(* \(#,##0\);_(* &quot;-&quot;??_);_(@_)"/>
    <numFmt numFmtId="178" formatCode="_ * #,##0_ ;_ * \-#,##0_ ;_ * &quot;-&quot;_ ;_ @_ "/>
    <numFmt numFmtId="179" formatCode="_(* #,##0.0000_);_(* \(#,##0.0000\);_(* &quot;-&quot;??_);_(@_)"/>
    <numFmt numFmtId="180" formatCode="0.000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0"/>
      <color indexed="9"/>
      <name val="Arial"/>
      <charset val="134"/>
    </font>
    <font>
      <sz val="10"/>
      <name val="Arial"/>
      <charset val="161"/>
    </font>
    <font>
      <sz val="10"/>
      <name val="Arial"/>
      <charset val="134"/>
    </font>
    <font>
      <sz val="11"/>
      <color theme="1"/>
      <name val="Calibri"/>
      <charset val="161"/>
      <scheme val="minor"/>
    </font>
    <font>
      <b/>
      <i/>
      <sz val="10"/>
      <name val="Arial"/>
      <charset val="134"/>
    </font>
    <font>
      <b/>
      <sz val="10"/>
      <name val="Arial"/>
      <charset val="161"/>
    </font>
    <font>
      <b/>
      <sz val="11"/>
      <color theme="1"/>
      <name val="Calibri"/>
      <charset val="134"/>
      <scheme val="minor"/>
    </font>
    <font>
      <b/>
      <sz val="10"/>
      <color indexed="9"/>
      <name val="Arial"/>
      <charset val="16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4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24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0" borderId="0"/>
    <xf numFmtId="0" fontId="9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/>
    <xf numFmtId="179" fontId="0" fillId="0" borderId="0" xfId="0" applyNumberFormat="1"/>
    <xf numFmtId="0" fontId="1" fillId="2" borderId="0" xfId="32" applyFont="1" applyFill="1"/>
    <xf numFmtId="0" fontId="1" fillId="2" borderId="0" xfId="32" applyFont="1" applyFill="1" applyAlignment="1">
      <alignment horizontal="right" indent="1"/>
    </xf>
    <xf numFmtId="177" fontId="1" fillId="2" borderId="0" xfId="32" applyNumberFormat="1" applyFont="1" applyFill="1" applyAlignment="1">
      <alignment horizontal="left" vertical="center"/>
    </xf>
    <xf numFmtId="0" fontId="2" fillId="0" borderId="0" xfId="32" applyFont="1"/>
    <xf numFmtId="1" fontId="3" fillId="0" borderId="0" xfId="32" applyNumberFormat="1" applyAlignment="1">
      <alignment horizontal="right" indent="1"/>
    </xf>
    <xf numFmtId="177" fontId="4" fillId="0" borderId="0" xfId="2" applyNumberFormat="1" applyFont="1" applyAlignment="1">
      <alignment horizontal="left" vertical="center"/>
    </xf>
    <xf numFmtId="0" fontId="3" fillId="0" borderId="0" xfId="32"/>
    <xf numFmtId="180" fontId="3" fillId="3" borderId="1" xfId="32" applyNumberFormat="1" applyFill="1" applyBorder="1"/>
    <xf numFmtId="1" fontId="3" fillId="3" borderId="1" xfId="32" applyNumberFormat="1" applyFill="1" applyBorder="1" applyAlignment="1">
      <alignment horizontal="right" indent="1"/>
    </xf>
    <xf numFmtId="0" fontId="5" fillId="0" borderId="0" xfId="32" applyFont="1"/>
    <xf numFmtId="177" fontId="6" fillId="0" borderId="0" xfId="2" applyNumberFormat="1" applyFont="1"/>
    <xf numFmtId="10" fontId="3" fillId="0" borderId="0" xfId="6" applyNumberFormat="1" applyFont="1" applyAlignment="1"/>
    <xf numFmtId="177" fontId="0" fillId="0" borderId="0" xfId="2" applyNumberFormat="1" applyFont="1"/>
    <xf numFmtId="179" fontId="0" fillId="0" borderId="0" xfId="2" applyNumberFormat="1" applyFont="1"/>
    <xf numFmtId="179" fontId="3" fillId="0" borderId="0" xfId="2" applyNumberFormat="1" applyFont="1" applyAlignment="1"/>
    <xf numFmtId="177" fontId="3" fillId="0" borderId="0" xfId="2" applyNumberFormat="1" applyFont="1"/>
    <xf numFmtId="177" fontId="7" fillId="0" borderId="0" xfId="2" applyNumberFormat="1" applyFont="1"/>
    <xf numFmtId="177" fontId="3" fillId="3" borderId="1" xfId="2" applyNumberFormat="1" applyFont="1" applyFill="1" applyBorder="1"/>
    <xf numFmtId="177" fontId="3" fillId="3" borderId="1" xfId="2" applyNumberFormat="1" applyFont="1" applyFill="1" applyBorder="1" applyAlignment="1"/>
    <xf numFmtId="177" fontId="3" fillId="3" borderId="1" xfId="2" applyNumberFormat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7" fillId="4" borderId="0" xfId="0" applyFont="1" applyFill="1" applyAlignment="1">
      <alignment horizontal="left" vertical="center"/>
    </xf>
    <xf numFmtId="0" fontId="0" fillId="4" borderId="0" xfId="0" applyNumberFormat="1" applyFill="1"/>
    <xf numFmtId="0" fontId="0" fillId="4" borderId="0" xfId="0" applyFill="1"/>
    <xf numFmtId="179" fontId="0" fillId="4" borderId="0" xfId="0" applyNumberFormat="1" applyFill="1"/>
    <xf numFmtId="0" fontId="7" fillId="0" borderId="0" xfId="0" applyFont="1" applyFill="1" applyAlignment="1">
      <alignment horizontal="left" vertical="center"/>
    </xf>
    <xf numFmtId="0" fontId="0" fillId="0" borderId="0" xfId="0" applyNumberFormat="1" applyFill="1"/>
    <xf numFmtId="0" fontId="0" fillId="0" borderId="0" xfId="0" applyFill="1"/>
    <xf numFmtId="179" fontId="0" fillId="0" borderId="0" xfId="0" applyNumberFormat="1" applyFill="1"/>
    <xf numFmtId="0" fontId="7" fillId="4" borderId="0" xfId="0" applyFont="1" applyFill="1"/>
    <xf numFmtId="0" fontId="7" fillId="0" borderId="0" xfId="0" applyFont="1" applyFill="1"/>
    <xf numFmtId="177" fontId="8" fillId="2" borderId="0" xfId="32" applyNumberFormat="1" applyFont="1" applyFill="1" applyAlignment="1">
      <alignment horizontal="center"/>
    </xf>
    <xf numFmtId="177" fontId="1" fillId="2" borderId="0" xfId="32" applyNumberFormat="1" applyFont="1" applyFill="1" applyAlignment="1">
      <alignment horizontal="center"/>
    </xf>
    <xf numFmtId="179" fontId="1" fillId="2" borderId="0" xfId="32" applyNumberFormat="1" applyFont="1" applyFill="1" applyAlignment="1">
      <alignment horizontal="center"/>
    </xf>
    <xf numFmtId="177" fontId="1" fillId="2" borderId="0" xfId="2" applyNumberFormat="1" applyFont="1" applyFill="1" applyAlignment="1">
      <alignment horizontal="center"/>
    </xf>
    <xf numFmtId="176" fontId="0" fillId="0" borderId="0" xfId="2" applyNumberFormat="1" applyFont="1" applyAlignment="1">
      <alignment horizontal="right"/>
    </xf>
    <xf numFmtId="179" fontId="0" fillId="0" borderId="0" xfId="2" applyNumberFormat="1" applyFont="1" applyAlignment="1">
      <alignment horizontal="right"/>
    </xf>
    <xf numFmtId="177" fontId="0" fillId="0" borderId="0" xfId="2" applyNumberFormat="1" applyFont="1" applyAlignment="1">
      <alignment horizontal="left"/>
    </xf>
    <xf numFmtId="177" fontId="4" fillId="0" borderId="0" xfId="2" applyNumberFormat="1" applyFont="1"/>
    <xf numFmtId="177" fontId="3" fillId="3" borderId="1" xfId="2" applyNumberFormat="1" applyFont="1" applyFill="1" applyBorder="1" applyAlignment="1">
      <alignment horizontal="right"/>
    </xf>
    <xf numFmtId="179" fontId="3" fillId="3" borderId="1" xfId="2" applyNumberFormat="1" applyFont="1" applyFill="1" applyBorder="1" applyAlignment="1">
      <alignment horizontal="center"/>
    </xf>
    <xf numFmtId="0" fontId="7" fillId="4" borderId="0" xfId="0" applyNumberFormat="1" applyFont="1" applyFill="1"/>
    <xf numFmtId="0" fontId="7" fillId="0" borderId="0" xfId="0" applyNumberFormat="1" applyFont="1" applyFill="1"/>
    <xf numFmtId="177" fontId="0" fillId="0" borderId="0" xfId="2" applyNumberFormat="1" applyFont="1" applyFill="1"/>
    <xf numFmtId="177" fontId="0" fillId="3" borderId="1" xfId="2" applyNumberFormat="1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33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zoomScale="85" zoomScaleNormal="85" workbookViewId="0">
      <selection activeCell="B3" sqref="B3"/>
    </sheetView>
  </sheetViews>
  <sheetFormatPr defaultColWidth="9" defaultRowHeight="15"/>
  <cols>
    <col min="1" max="1" width="17.5714285714286" customWidth="1"/>
    <col min="2" max="2" width="17" customWidth="1"/>
    <col min="8" max="8" width="14.5714285714286" style="2" customWidth="1"/>
    <col min="9" max="9" width="18.5714285714286" style="3" customWidth="1"/>
    <col min="10" max="10" width="11.5714285714286" customWidth="1"/>
    <col min="11" max="11" width="16.9714285714286" style="4" customWidth="1"/>
    <col min="12" max="12" width="14.1428571428571" style="4" customWidth="1"/>
    <col min="13" max="13" width="15.8571428571429" customWidth="1"/>
    <col min="14" max="14" width="8.14285714285714" customWidth="1"/>
    <col min="15" max="15" width="17.3047619047619" customWidth="1"/>
    <col min="16" max="16" width="18.1428571428571" customWidth="1"/>
    <col min="17" max="17" width="15.6190476190476" customWidth="1"/>
    <col min="18" max="18" width="16.2952380952381" customWidth="1"/>
    <col min="19" max="19" width="21.5047619047619" customWidth="1"/>
    <col min="20" max="20" width="13.2857142857143" customWidth="1"/>
  </cols>
  <sheetData>
    <row r="1" spans="1:2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H1" s="7" t="s">
        <v>6</v>
      </c>
      <c r="I1" s="36" t="s">
        <v>7</v>
      </c>
      <c r="J1" s="37" t="s">
        <v>8</v>
      </c>
      <c r="K1" s="38" t="s">
        <v>9</v>
      </c>
      <c r="L1" s="38" t="s">
        <v>10</v>
      </c>
      <c r="M1" s="37" t="s">
        <v>11</v>
      </c>
      <c r="O1" s="39" t="s">
        <v>12</v>
      </c>
      <c r="P1" s="39"/>
      <c r="Q1" s="39"/>
      <c r="R1" s="39"/>
      <c r="S1" s="39"/>
      <c r="T1" s="39" t="s">
        <v>7</v>
      </c>
    </row>
    <row r="2" spans="1:20">
      <c r="A2" s="8" t="s">
        <v>13</v>
      </c>
      <c r="B2" s="9">
        <v>10</v>
      </c>
      <c r="C2" s="9">
        <v>10</v>
      </c>
      <c r="D2" s="9">
        <v>10</v>
      </c>
      <c r="E2" s="9">
        <v>10</v>
      </c>
      <c r="F2" s="9">
        <v>10</v>
      </c>
      <c r="H2" s="10" t="s">
        <v>14</v>
      </c>
      <c r="I2" s="17">
        <f>B2*C2*(D9-D2)*E9*F9</f>
        <v>8173300</v>
      </c>
      <c r="J2" s="17">
        <v>2</v>
      </c>
      <c r="K2" s="40">
        <f t="shared" ref="K2:K25" si="0">I2/$B$25</f>
        <v>0.0356375754890535</v>
      </c>
      <c r="L2" s="41">
        <f t="shared" ref="L2:L25" si="1">K2*POWER(J2-$B$20,2)</f>
        <v>0.0375458691210163</v>
      </c>
      <c r="M2" s="17">
        <f>I2*J2</f>
        <v>16346600</v>
      </c>
      <c r="O2" s="42" t="s">
        <v>15</v>
      </c>
      <c r="P2" s="42" t="s">
        <v>15</v>
      </c>
      <c r="Q2" s="42" t="s">
        <v>16</v>
      </c>
      <c r="R2" s="42" t="s">
        <v>16</v>
      </c>
      <c r="S2" s="42" t="s">
        <v>16</v>
      </c>
      <c r="T2" s="17">
        <f>B8*3*C8*3*(D9-D8*3)*(E9-E8*3)*(F9-F8*3)</f>
        <v>2481156</v>
      </c>
    </row>
    <row r="3" spans="1:20">
      <c r="A3" s="8" t="s">
        <v>17</v>
      </c>
      <c r="B3" s="9">
        <v>10</v>
      </c>
      <c r="C3" s="9">
        <v>10</v>
      </c>
      <c r="D3" s="9">
        <v>8</v>
      </c>
      <c r="E3" s="9">
        <v>8</v>
      </c>
      <c r="F3" s="9">
        <v>10</v>
      </c>
      <c r="H3" s="10" t="s">
        <v>18</v>
      </c>
      <c r="I3" s="17">
        <f>B2*C2*D2*(E9-E2)*F9</f>
        <v>1739000</v>
      </c>
      <c r="J3" s="17">
        <v>4</v>
      </c>
      <c r="K3" s="40">
        <f t="shared" si="0"/>
        <v>0.00758246287001138</v>
      </c>
      <c r="L3" s="41">
        <f t="shared" si="1"/>
        <v>0.0694496366295601</v>
      </c>
      <c r="M3" s="17">
        <f>I3*J3</f>
        <v>6956000</v>
      </c>
      <c r="O3" s="42" t="s">
        <v>15</v>
      </c>
      <c r="P3" t="s">
        <v>16</v>
      </c>
      <c r="Q3" s="42" t="s">
        <v>15</v>
      </c>
      <c r="R3" s="42" t="s">
        <v>16</v>
      </c>
      <c r="S3" s="42" t="s">
        <v>16</v>
      </c>
      <c r="T3" s="17">
        <f>B8*3*(C9-C8*3)*D8*3*(E9-E8*3)*(F9-F8*3)</f>
        <v>2481156</v>
      </c>
    </row>
    <row r="4" spans="1:20">
      <c r="A4" s="8" t="s">
        <v>19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H4" s="10" t="s">
        <v>20</v>
      </c>
      <c r="I4" s="17">
        <f>B2*C2*D2*E2*(F9-F2)</f>
        <v>370000</v>
      </c>
      <c r="J4" s="43">
        <v>20</v>
      </c>
      <c r="K4" s="40">
        <f t="shared" si="0"/>
        <v>0.00161328997234285</v>
      </c>
      <c r="L4" s="41">
        <f t="shared" si="1"/>
        <v>0.584018760403335</v>
      </c>
      <c r="M4" s="17">
        <f>I4*J4</f>
        <v>7400000</v>
      </c>
      <c r="O4" s="42" t="s">
        <v>15</v>
      </c>
      <c r="P4" s="42" t="s">
        <v>16</v>
      </c>
      <c r="Q4" s="42" t="s">
        <v>16</v>
      </c>
      <c r="R4" s="42" t="s">
        <v>15</v>
      </c>
      <c r="S4" s="42" t="s">
        <v>16</v>
      </c>
      <c r="T4" s="17">
        <f>B8*3*(C9-C8*3)*(D9-D8*3)*E8*3*(F9-F8*3)</f>
        <v>2481156</v>
      </c>
    </row>
    <row r="5" spans="1:20">
      <c r="A5" s="8" t="s">
        <v>21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H5" s="10" t="s">
        <v>22</v>
      </c>
      <c r="I5" s="17">
        <f>B2*C2*D2*E2*F2</f>
        <v>100000</v>
      </c>
      <c r="J5" s="17">
        <v>40</v>
      </c>
      <c r="K5" s="40">
        <f t="shared" si="0"/>
        <v>0.000436024316849418</v>
      </c>
      <c r="L5" s="41">
        <f t="shared" si="1"/>
        <v>0.664091984582318</v>
      </c>
      <c r="M5" s="17">
        <f t="shared" ref="M5:M7" si="2">I5*J5</f>
        <v>4000000</v>
      </c>
      <c r="O5" s="42" t="s">
        <v>15</v>
      </c>
      <c r="P5" s="42" t="s">
        <v>16</v>
      </c>
      <c r="Q5" s="42" t="s">
        <v>16</v>
      </c>
      <c r="R5" t="s">
        <v>16</v>
      </c>
      <c r="S5" s="42" t="s">
        <v>15</v>
      </c>
      <c r="T5" s="17">
        <f>B8*3*(C9-C8*3)*(D9-D8*3)*(E9-E8*3)*F8*3</f>
        <v>2481156</v>
      </c>
    </row>
    <row r="6" spans="1:20">
      <c r="A6" s="8" t="s">
        <v>23</v>
      </c>
      <c r="B6" s="9">
        <v>6</v>
      </c>
      <c r="C6" s="9">
        <v>8</v>
      </c>
      <c r="D6" s="9">
        <v>10</v>
      </c>
      <c r="E6" s="9">
        <v>10</v>
      </c>
      <c r="F6" s="9">
        <v>8</v>
      </c>
      <c r="H6" s="10" t="s">
        <v>24</v>
      </c>
      <c r="I6" s="17">
        <f>B3*C3*(D9-D3)*E9*F9</f>
        <v>8615100</v>
      </c>
      <c r="J6" s="17">
        <v>2</v>
      </c>
      <c r="K6" s="40">
        <f t="shared" si="0"/>
        <v>0.0375639309208942</v>
      </c>
      <c r="L6" s="41">
        <f t="shared" si="1"/>
        <v>0.0395753755599901</v>
      </c>
      <c r="M6" s="17">
        <f t="shared" si="2"/>
        <v>17230200</v>
      </c>
      <c r="O6" t="s">
        <v>16</v>
      </c>
      <c r="P6" s="42" t="s">
        <v>15</v>
      </c>
      <c r="Q6" s="42" t="s">
        <v>15</v>
      </c>
      <c r="R6" s="42" t="s">
        <v>16</v>
      </c>
      <c r="S6" s="42" t="s">
        <v>16</v>
      </c>
      <c r="T6" s="17">
        <f>(B9-B8*3)*C8*3*D8*3*(E9-E8*3)*(F9-F8*3)</f>
        <v>2481156</v>
      </c>
    </row>
    <row r="7" spans="1:20">
      <c r="A7" s="8" t="s">
        <v>25</v>
      </c>
      <c r="B7" s="9">
        <v>8</v>
      </c>
      <c r="C7" s="9">
        <v>6</v>
      </c>
      <c r="D7" s="9">
        <v>6</v>
      </c>
      <c r="E7" s="9">
        <v>6</v>
      </c>
      <c r="F7" s="9">
        <v>6</v>
      </c>
      <c r="H7" s="10" t="s">
        <v>26</v>
      </c>
      <c r="I7" s="17">
        <f>B3*C3*D3*(E9-E3)*F9</f>
        <v>1466400</v>
      </c>
      <c r="J7" s="17">
        <v>4</v>
      </c>
      <c r="K7" s="40">
        <f t="shared" si="0"/>
        <v>0.00639386058227987</v>
      </c>
      <c r="L7" s="41">
        <f t="shared" si="1"/>
        <v>0.058562936833575</v>
      </c>
      <c r="M7" s="17">
        <f t="shared" si="2"/>
        <v>5865600</v>
      </c>
      <c r="O7" t="s">
        <v>16</v>
      </c>
      <c r="P7" s="42" t="s">
        <v>15</v>
      </c>
      <c r="Q7" t="s">
        <v>16</v>
      </c>
      <c r="R7" s="42" t="s">
        <v>15</v>
      </c>
      <c r="S7" s="42" t="s">
        <v>16</v>
      </c>
      <c r="T7" s="48">
        <f>(B9-B8*3)*C8*3*(D9-D8*3)*E8*3*(F9-F8*3)</f>
        <v>2481156</v>
      </c>
    </row>
    <row r="8" spans="1:20">
      <c r="A8" s="11" t="s">
        <v>15</v>
      </c>
      <c r="B8" s="9">
        <v>2</v>
      </c>
      <c r="C8" s="9">
        <v>2</v>
      </c>
      <c r="D8" s="9">
        <v>2</v>
      </c>
      <c r="E8" s="9">
        <v>2</v>
      </c>
      <c r="F8" s="9">
        <v>2</v>
      </c>
      <c r="H8" s="10" t="s">
        <v>27</v>
      </c>
      <c r="I8" s="17">
        <f>B3*C3*D3*E3*(F9-F3)</f>
        <v>236800</v>
      </c>
      <c r="J8" s="43">
        <v>20</v>
      </c>
      <c r="K8" s="40">
        <f t="shared" si="0"/>
        <v>0.00103250558229942</v>
      </c>
      <c r="L8" s="41">
        <f t="shared" si="1"/>
        <v>0.373772006658134</v>
      </c>
      <c r="M8" s="17">
        <f t="shared" ref="M8:M13" si="3">I8*J8</f>
        <v>4736000</v>
      </c>
      <c r="O8" t="s">
        <v>16</v>
      </c>
      <c r="P8" s="42" t="s">
        <v>15</v>
      </c>
      <c r="Q8" s="42" t="s">
        <v>16</v>
      </c>
      <c r="R8" t="s">
        <v>16</v>
      </c>
      <c r="S8" s="42" t="s">
        <v>15</v>
      </c>
      <c r="T8" s="17">
        <f>(B9-B8*3)*C8*3*(D9-D8*3)*E8*3*(F9-F8*3)</f>
        <v>2481156</v>
      </c>
    </row>
    <row r="9" spans="1:20">
      <c r="A9" s="12" t="s">
        <v>28</v>
      </c>
      <c r="B9" s="13">
        <f>SUM(B2:B8)</f>
        <v>47</v>
      </c>
      <c r="C9" s="13">
        <f>SUM(C2:C8)</f>
        <v>47</v>
      </c>
      <c r="D9" s="13">
        <f>SUM(D2:D8)</f>
        <v>47</v>
      </c>
      <c r="E9" s="13">
        <f>SUM(E2:E8)</f>
        <v>47</v>
      </c>
      <c r="F9" s="13">
        <f>SUM(F2:F8)</f>
        <v>47</v>
      </c>
      <c r="H9" s="10" t="s">
        <v>29</v>
      </c>
      <c r="I9" s="17">
        <f>B3*C3*D3*E3*F3</f>
        <v>64000</v>
      </c>
      <c r="J9" s="17">
        <v>40</v>
      </c>
      <c r="K9" s="40">
        <f t="shared" si="0"/>
        <v>0.000279055562783628</v>
      </c>
      <c r="L9" s="41">
        <f t="shared" si="1"/>
        <v>0.425018870132683</v>
      </c>
      <c r="M9" s="17">
        <f t="shared" si="3"/>
        <v>2560000</v>
      </c>
      <c r="O9" s="42" t="s">
        <v>16</v>
      </c>
      <c r="P9" s="42" t="s">
        <v>16</v>
      </c>
      <c r="Q9" s="42" t="s">
        <v>15</v>
      </c>
      <c r="R9" s="42" t="s">
        <v>15</v>
      </c>
      <c r="S9" s="42" t="s">
        <v>16</v>
      </c>
      <c r="T9" s="17">
        <f>(B9-B8*3)*(C9-C8*3)*D8*3*E8*3*(F9-F8*3)</f>
        <v>2481156</v>
      </c>
    </row>
    <row r="10" spans="8:20">
      <c r="H10" s="10" t="s">
        <v>30</v>
      </c>
      <c r="I10" s="17">
        <f>B4*C4*D4*(E9-E4)*F9</f>
        <v>416232</v>
      </c>
      <c r="J10" s="17">
        <v>5</v>
      </c>
      <c r="K10" s="40">
        <f t="shared" si="0"/>
        <v>0.00181487273450867</v>
      </c>
      <c r="L10" s="41">
        <f t="shared" si="1"/>
        <v>0.0294228876950234</v>
      </c>
      <c r="M10" s="17">
        <f t="shared" si="3"/>
        <v>2081160</v>
      </c>
      <c r="O10" s="42" t="s">
        <v>16</v>
      </c>
      <c r="P10" s="42" t="s">
        <v>16</v>
      </c>
      <c r="Q10" s="42" t="s">
        <v>15</v>
      </c>
      <c r="R10" s="42" t="s">
        <v>16</v>
      </c>
      <c r="S10" s="42" t="s">
        <v>15</v>
      </c>
      <c r="T10" s="17">
        <f>(B9-B8*3)*(C9-C8*3)*D8*3*(E9-E8*3)*F8*3</f>
        <v>2481156</v>
      </c>
    </row>
    <row r="11" spans="3:20">
      <c r="C11" s="1"/>
      <c r="D11" s="1"/>
      <c r="E11" s="1"/>
      <c r="F11" s="1"/>
      <c r="H11" s="10" t="s">
        <v>31</v>
      </c>
      <c r="I11" s="17">
        <f>B4*C4*D4*E4*(F9-F4)</f>
        <v>53136</v>
      </c>
      <c r="J11" s="17">
        <v>75</v>
      </c>
      <c r="K11" s="40">
        <f t="shared" si="0"/>
        <v>0.000231685881001107</v>
      </c>
      <c r="L11" s="41">
        <f t="shared" si="1"/>
        <v>1.26961812898526</v>
      </c>
      <c r="M11" s="17">
        <f t="shared" si="3"/>
        <v>3985200</v>
      </c>
      <c r="O11" s="17" t="s">
        <v>16</v>
      </c>
      <c r="P11" s="17" t="s">
        <v>16</v>
      </c>
      <c r="Q11" s="17" t="s">
        <v>16</v>
      </c>
      <c r="R11" s="42" t="s">
        <v>15</v>
      </c>
      <c r="S11" s="42" t="s">
        <v>15</v>
      </c>
      <c r="T11" s="17">
        <f>(B9-B8*3)*(C9-C8*3)*(D9-D8*3)*E8*3*F8*3</f>
        <v>2481156</v>
      </c>
    </row>
    <row r="12" spans="8:13">
      <c r="H12" s="10" t="s">
        <v>32</v>
      </c>
      <c r="I12" s="17">
        <f>B4*C4*D4*E4*F4</f>
        <v>7776</v>
      </c>
      <c r="J12" s="17">
        <v>150</v>
      </c>
      <c r="K12" s="40">
        <f t="shared" si="0"/>
        <v>3.39052508782107e-5</v>
      </c>
      <c r="L12" s="41">
        <f t="shared" si="1"/>
        <v>0.752997485259404</v>
      </c>
      <c r="M12" s="17">
        <f t="shared" si="3"/>
        <v>1166400</v>
      </c>
    </row>
    <row r="13" spans="8:20">
      <c r="H13" s="10" t="s">
        <v>33</v>
      </c>
      <c r="I13" s="17">
        <f>B5*C5*D5*(E9-E5)*F9</f>
        <v>246750</v>
      </c>
      <c r="J13" s="17">
        <v>5</v>
      </c>
      <c r="K13" s="40">
        <f t="shared" si="0"/>
        <v>0.00107589000182594</v>
      </c>
      <c r="L13" s="41">
        <f t="shared" si="1"/>
        <v>0.0174424300360064</v>
      </c>
      <c r="M13" s="17">
        <f t="shared" si="3"/>
        <v>1233750</v>
      </c>
      <c r="S13" s="49" t="s">
        <v>28</v>
      </c>
      <c r="T13" s="49">
        <f>SUM(T2:T11)</f>
        <v>24811560</v>
      </c>
    </row>
    <row r="14" spans="8:20">
      <c r="H14" s="10" t="s">
        <v>34</v>
      </c>
      <c r="I14" s="17">
        <f>B5*C5*D5*E5*(F9-F5)</f>
        <v>26250</v>
      </c>
      <c r="J14" s="17">
        <v>75</v>
      </c>
      <c r="K14" s="40">
        <f t="shared" si="0"/>
        <v>0.000114456383172972</v>
      </c>
      <c r="L14" s="41">
        <f t="shared" si="1"/>
        <v>0.627210853016094</v>
      </c>
      <c r="M14" s="17">
        <f t="shared" ref="M14:M25" si="4">I14*J14</f>
        <v>1968750</v>
      </c>
      <c r="O14" s="39" t="s">
        <v>35</v>
      </c>
      <c r="P14" s="39"/>
      <c r="Q14" s="39"/>
      <c r="R14" s="39"/>
      <c r="S14" s="39"/>
      <c r="T14" s="39" t="s">
        <v>7</v>
      </c>
    </row>
    <row r="15" spans="8:20">
      <c r="H15" s="10" t="s">
        <v>36</v>
      </c>
      <c r="I15" s="17">
        <f>B5*C5*D5*E5*F5</f>
        <v>3125</v>
      </c>
      <c r="J15" s="17">
        <v>150</v>
      </c>
      <c r="K15" s="40">
        <f t="shared" si="0"/>
        <v>1.36257599015443e-5</v>
      </c>
      <c r="L15" s="41">
        <f t="shared" si="1"/>
        <v>0.30261280111055</v>
      </c>
      <c r="M15" s="17">
        <f t="shared" si="4"/>
        <v>468750</v>
      </c>
      <c r="O15" s="42" t="s">
        <v>15</v>
      </c>
      <c r="P15" s="42" t="s">
        <v>15</v>
      </c>
      <c r="Q15" s="42" t="s">
        <v>15</v>
      </c>
      <c r="R15" s="42" t="s">
        <v>16</v>
      </c>
      <c r="S15" s="42" t="s">
        <v>16</v>
      </c>
      <c r="T15" s="17">
        <f>B8*3*C8*3*D8*3*(E9-E8*3)*(F9-F8*3)</f>
        <v>363096</v>
      </c>
    </row>
    <row r="16" s="1" customFormat="1" spans="3:20">
      <c r="C16"/>
      <c r="D16"/>
      <c r="E16"/>
      <c r="F16"/>
      <c r="H16" s="10" t="s">
        <v>37</v>
      </c>
      <c r="I16" s="17">
        <f>B6*C6*D6*(E9-E6)*F9</f>
        <v>834720</v>
      </c>
      <c r="J16" s="17">
        <v>12</v>
      </c>
      <c r="K16" s="40">
        <f t="shared" si="0"/>
        <v>0.00363958217760546</v>
      </c>
      <c r="L16" s="41">
        <f t="shared" si="1"/>
        <v>0.442507815159306</v>
      </c>
      <c r="M16" s="17">
        <f t="shared" si="4"/>
        <v>10016640</v>
      </c>
      <c r="O16" s="42" t="s">
        <v>15</v>
      </c>
      <c r="P16" s="42" t="s">
        <v>15</v>
      </c>
      <c r="Q16" s="42" t="s">
        <v>16</v>
      </c>
      <c r="R16" s="42" t="s">
        <v>15</v>
      </c>
      <c r="S16" s="42" t="s">
        <v>16</v>
      </c>
      <c r="T16" s="17">
        <f>B8*3*C8*3*(D9-D8*3)*E8*3*(F9-F8*3)</f>
        <v>363096</v>
      </c>
    </row>
    <row r="17" s="1" customFormat="1" spans="3:20">
      <c r="C17"/>
      <c r="D17"/>
      <c r="E17"/>
      <c r="F17"/>
      <c r="H17" s="10" t="s">
        <v>38</v>
      </c>
      <c r="I17" s="17">
        <f>B6*C6*D6*E6*(F9-F6)</f>
        <v>187200</v>
      </c>
      <c r="J17" s="17">
        <v>120</v>
      </c>
      <c r="K17" s="40">
        <f t="shared" si="0"/>
        <v>0.000816237521142111</v>
      </c>
      <c r="L17" s="41">
        <f t="shared" si="1"/>
        <v>11.5638734480976</v>
      </c>
      <c r="M17" s="17">
        <f t="shared" si="4"/>
        <v>22464000</v>
      </c>
      <c r="O17" s="42" t="s">
        <v>15</v>
      </c>
      <c r="P17" s="42" t="s">
        <v>16</v>
      </c>
      <c r="Q17" s="42" t="s">
        <v>15</v>
      </c>
      <c r="R17" s="42" t="s">
        <v>15</v>
      </c>
      <c r="S17" s="42" t="s">
        <v>16</v>
      </c>
      <c r="T17" s="17">
        <f>B8*3*(C9-C8*3)*D8*3*E8*3*(F9-F8*3)</f>
        <v>363096</v>
      </c>
    </row>
    <row r="18" spans="1:20">
      <c r="A18" s="14" t="s">
        <v>39</v>
      </c>
      <c r="B18" s="11"/>
      <c r="H18" s="10" t="s">
        <v>40</v>
      </c>
      <c r="I18" s="17">
        <f>B6*C6*D6*E6*F6</f>
        <v>38400</v>
      </c>
      <c r="J18" s="17">
        <v>200</v>
      </c>
      <c r="K18" s="40">
        <f t="shared" si="0"/>
        <v>0.000167433337670177</v>
      </c>
      <c r="L18" s="41">
        <f t="shared" si="1"/>
        <v>6.63228860957459</v>
      </c>
      <c r="M18" s="17">
        <f t="shared" si="4"/>
        <v>7680000</v>
      </c>
      <c r="O18" s="42" t="s">
        <v>16</v>
      </c>
      <c r="P18" s="42" t="s">
        <v>15</v>
      </c>
      <c r="Q18" s="42" t="s">
        <v>15</v>
      </c>
      <c r="R18" s="42" t="s">
        <v>15</v>
      </c>
      <c r="S18" s="42" t="s">
        <v>16</v>
      </c>
      <c r="T18" s="17">
        <f>(B9-B8*3)*C8*3*D8*3*E8*3*(F9-F8*3)</f>
        <v>363096</v>
      </c>
    </row>
    <row r="19" spans="1:20">
      <c r="A19" s="5" t="s">
        <v>41</v>
      </c>
      <c r="B19" s="6" t="s">
        <v>42</v>
      </c>
      <c r="H19" s="10" t="s">
        <v>43</v>
      </c>
      <c r="I19" s="17">
        <f>B7*C7*D7*(E9-E7)*F9</f>
        <v>554976</v>
      </c>
      <c r="J19" s="17">
        <v>12</v>
      </c>
      <c r="K19" s="40">
        <f t="shared" si="0"/>
        <v>0.00241983031267823</v>
      </c>
      <c r="L19" s="41">
        <f t="shared" si="1"/>
        <v>0.294207898727539</v>
      </c>
      <c r="M19" s="17">
        <f t="shared" si="4"/>
        <v>6659712</v>
      </c>
      <c r="O19" s="42" t="s">
        <v>15</v>
      </c>
      <c r="P19" s="42" t="s">
        <v>15</v>
      </c>
      <c r="Q19" s="42" t="s">
        <v>16</v>
      </c>
      <c r="R19" s="42" t="s">
        <v>16</v>
      </c>
      <c r="S19" s="42" t="s">
        <v>15</v>
      </c>
      <c r="T19" s="17">
        <f>B8*3*C8*3*(D9-D8*3)*(E9-E8*3)*F8*3</f>
        <v>363096</v>
      </c>
    </row>
    <row r="20" spans="1:20">
      <c r="A20" s="15" t="s">
        <v>44</v>
      </c>
      <c r="B20" s="16">
        <f>M26/(B25)</f>
        <v>0.973575509319896</v>
      </c>
      <c r="H20" s="10" t="s">
        <v>45</v>
      </c>
      <c r="I20" s="17">
        <f>B7*C7*D7*E7*(F9-F7)</f>
        <v>70848</v>
      </c>
      <c r="J20" s="17">
        <v>120</v>
      </c>
      <c r="K20" s="40">
        <f t="shared" si="0"/>
        <v>0.000308914508001476</v>
      </c>
      <c r="L20" s="41">
        <f t="shared" si="1"/>
        <v>4.37648133574155</v>
      </c>
      <c r="M20" s="17">
        <f t="shared" si="4"/>
        <v>8501760</v>
      </c>
      <c r="O20" s="42" t="s">
        <v>15</v>
      </c>
      <c r="P20" s="42" t="s">
        <v>16</v>
      </c>
      <c r="Q20" s="42" t="s">
        <v>15</v>
      </c>
      <c r="R20" s="42" t="s">
        <v>16</v>
      </c>
      <c r="S20" s="42" t="s">
        <v>15</v>
      </c>
      <c r="T20" s="48">
        <f>B8*3*(C9-C8*3)*D8*3*(E9-E8*3)*F8*3</f>
        <v>363096</v>
      </c>
    </row>
    <row r="21" spans="1:20">
      <c r="A21" s="17" t="s">
        <v>46</v>
      </c>
      <c r="B21" s="18">
        <f>B25/I26</f>
        <v>4.24899955511904</v>
      </c>
      <c r="H21" s="10" t="s">
        <v>47</v>
      </c>
      <c r="I21" s="17">
        <f>B7*C7*D7*E7*F7</f>
        <v>10368</v>
      </c>
      <c r="J21" s="17">
        <v>200</v>
      </c>
      <c r="K21" s="40">
        <f t="shared" si="0"/>
        <v>4.52070011709477e-5</v>
      </c>
      <c r="L21" s="41">
        <f t="shared" si="1"/>
        <v>1.79071792458514</v>
      </c>
      <c r="M21" s="17">
        <f t="shared" si="4"/>
        <v>2073600</v>
      </c>
      <c r="O21" s="42" t="s">
        <v>16</v>
      </c>
      <c r="P21" s="42" t="s">
        <v>15</v>
      </c>
      <c r="Q21" s="42" t="s">
        <v>15</v>
      </c>
      <c r="R21" s="42" t="s">
        <v>16</v>
      </c>
      <c r="S21" s="42" t="s">
        <v>15</v>
      </c>
      <c r="T21" s="17">
        <f>(B9-B8*3)*C8*3*D8*3*(E9-E8*3)*F8*3</f>
        <v>363096</v>
      </c>
    </row>
    <row r="22" spans="1:20">
      <c r="A22" s="17" t="s">
        <v>48</v>
      </c>
      <c r="B22" s="19">
        <f>L26</f>
        <v>42.0389173109905</v>
      </c>
      <c r="H22" s="10" t="s">
        <v>49</v>
      </c>
      <c r="I22" s="3">
        <v>26671680</v>
      </c>
      <c r="J22">
        <v>2</v>
      </c>
      <c r="K22" s="40">
        <f t="shared" si="0"/>
        <v>0.116295010512263</v>
      </c>
      <c r="L22" s="41">
        <f t="shared" si="1"/>
        <v>0.122522286777388</v>
      </c>
      <c r="M22" s="17">
        <f t="shared" si="4"/>
        <v>53343360</v>
      </c>
      <c r="O22" s="42" t="s">
        <v>15</v>
      </c>
      <c r="P22" s="42" t="s">
        <v>16</v>
      </c>
      <c r="Q22" s="42" t="s">
        <v>16</v>
      </c>
      <c r="R22" s="42" t="s">
        <v>15</v>
      </c>
      <c r="S22" s="42" t="s">
        <v>15</v>
      </c>
      <c r="T22" s="17">
        <f>B8*3*(C9-C8*3)*(D9-D8*3)*E8*3*F8*3</f>
        <v>363096</v>
      </c>
    </row>
    <row r="23" spans="1:20">
      <c r="A23" s="20" t="s">
        <v>50</v>
      </c>
      <c r="B23" s="19">
        <f>SQRT(B22)</f>
        <v>6.48374253891921</v>
      </c>
      <c r="H23" s="10" t="s">
        <v>51</v>
      </c>
      <c r="I23" s="17">
        <v>3810240</v>
      </c>
      <c r="J23" s="17">
        <v>5</v>
      </c>
      <c r="K23" s="40">
        <f t="shared" si="0"/>
        <v>0.0166135729303233</v>
      </c>
      <c r="L23" s="41">
        <f t="shared" si="1"/>
        <v>0.269340808998554</v>
      </c>
      <c r="M23" s="17">
        <f t="shared" si="4"/>
        <v>19051200</v>
      </c>
      <c r="O23" s="42" t="s">
        <v>16</v>
      </c>
      <c r="P23" s="42" t="s">
        <v>15</v>
      </c>
      <c r="Q23" s="42" t="s">
        <v>16</v>
      </c>
      <c r="R23" s="42" t="s">
        <v>15</v>
      </c>
      <c r="S23" s="42" t="s">
        <v>15</v>
      </c>
      <c r="T23" s="17">
        <f>(B9-B8*3)*C8*3*(D9-D8*3)*E8*3*F8*3</f>
        <v>363096</v>
      </c>
    </row>
    <row r="24" spans="1:20">
      <c r="A24" s="21" t="s">
        <v>52</v>
      </c>
      <c r="B24" s="18">
        <f>1.96*B23</f>
        <v>12.7081353762817</v>
      </c>
      <c r="H24" s="10" t="s">
        <v>53</v>
      </c>
      <c r="I24" s="3">
        <v>272160</v>
      </c>
      <c r="J24">
        <v>50</v>
      </c>
      <c r="K24" s="40">
        <f t="shared" si="0"/>
        <v>0.00118668378073738</v>
      </c>
      <c r="L24" s="41">
        <f t="shared" si="1"/>
        <v>2.85230162257821</v>
      </c>
      <c r="M24" s="17">
        <f t="shared" si="4"/>
        <v>13608000</v>
      </c>
      <c r="O24" s="42" t="s">
        <v>16</v>
      </c>
      <c r="P24" s="42" t="s">
        <v>16</v>
      </c>
      <c r="Q24" s="42" t="s">
        <v>15</v>
      </c>
      <c r="R24" s="42" t="s">
        <v>15</v>
      </c>
      <c r="S24" s="42" t="s">
        <v>15</v>
      </c>
      <c r="T24" s="17">
        <f>(B9-B8*3)*(C9-C8*3)*D8*3*E8*3*F8*3</f>
        <v>363096</v>
      </c>
    </row>
    <row r="25" spans="1:18">
      <c r="A25" s="22" t="s">
        <v>54</v>
      </c>
      <c r="B25" s="23">
        <f>B9*C9*D9*E9*F9</f>
        <v>229345007</v>
      </c>
      <c r="H25" s="10" t="s">
        <v>55</v>
      </c>
      <c r="I25" s="3">
        <v>7776</v>
      </c>
      <c r="J25">
        <v>500</v>
      </c>
      <c r="K25" s="40">
        <f t="shared" si="0"/>
        <v>3.39052508782107e-5</v>
      </c>
      <c r="L25" s="41">
        <f t="shared" si="1"/>
        <v>8.44333553472769</v>
      </c>
      <c r="M25" s="17">
        <f t="shared" si="4"/>
        <v>3888000</v>
      </c>
      <c r="O25" s="17"/>
      <c r="P25" s="17"/>
      <c r="Q25" s="17"/>
      <c r="R25" s="17"/>
    </row>
    <row r="26" spans="8:20">
      <c r="H26" s="24" t="s">
        <v>28</v>
      </c>
      <c r="I26" s="44">
        <f>SUM(I2:I25)</f>
        <v>53976237</v>
      </c>
      <c r="J26" s="44">
        <f>SUM(J2:J25)</f>
        <v>1813</v>
      </c>
      <c r="K26" s="45">
        <f>SUM(K2:K25)</f>
        <v>0.235349518640273</v>
      </c>
      <c r="L26" s="45">
        <f>SUM(L2:L25)</f>
        <v>42.0389173109905</v>
      </c>
      <c r="M26" s="44">
        <f>SUM(M2:M25)</f>
        <v>223284682</v>
      </c>
      <c r="O26" s="17"/>
      <c r="P26" s="17"/>
      <c r="Q26" s="17"/>
      <c r="R26" s="17"/>
      <c r="S26" s="49" t="s">
        <v>28</v>
      </c>
      <c r="T26" s="49">
        <f>SUM(T15:T24)</f>
        <v>3630960</v>
      </c>
    </row>
    <row r="27" spans="15:20">
      <c r="O27" s="39" t="s">
        <v>56</v>
      </c>
      <c r="P27" s="39"/>
      <c r="Q27" s="39"/>
      <c r="R27" s="39"/>
      <c r="S27" s="39"/>
      <c r="T27" s="39" t="s">
        <v>7</v>
      </c>
    </row>
    <row r="28" spans="15:20">
      <c r="O28" s="17" t="s">
        <v>15</v>
      </c>
      <c r="P28" s="17" t="s">
        <v>15</v>
      </c>
      <c r="Q28" s="17" t="s">
        <v>15</v>
      </c>
      <c r="R28" s="17" t="s">
        <v>15</v>
      </c>
      <c r="S28" s="17" t="s">
        <v>16</v>
      </c>
      <c r="T28" s="17">
        <f>B8*3*C8*3*D8*3*E8*3*(F9-F8*3)</f>
        <v>53136</v>
      </c>
    </row>
    <row r="29" spans="6:20">
      <c r="F29" s="25"/>
      <c r="O29" s="17" t="s">
        <v>15</v>
      </c>
      <c r="P29" s="17" t="s">
        <v>15</v>
      </c>
      <c r="Q29" s="17" t="s">
        <v>15</v>
      </c>
      <c r="R29" s="17" t="s">
        <v>16</v>
      </c>
      <c r="S29" s="17" t="s">
        <v>15</v>
      </c>
      <c r="T29" s="48">
        <f>B8*3*C8*3*D8*3*(E9-E8*3)*F8*3</f>
        <v>53136</v>
      </c>
    </row>
    <row r="30" spans="15:20">
      <c r="O30" s="17" t="s">
        <v>15</v>
      </c>
      <c r="P30" s="17" t="s">
        <v>15</v>
      </c>
      <c r="Q30" s="17" t="s">
        <v>16</v>
      </c>
      <c r="R30" s="17" t="s">
        <v>15</v>
      </c>
      <c r="S30" s="17" t="s">
        <v>15</v>
      </c>
      <c r="T30" s="17">
        <f>B8*3*C8*3*(D9-D8*3)*E8*3*F8*3</f>
        <v>53136</v>
      </c>
    </row>
    <row r="31" spans="1:20">
      <c r="A31" s="26" t="s">
        <v>57</v>
      </c>
      <c r="B31" s="27"/>
      <c r="C31" s="28"/>
      <c r="D31" s="29"/>
      <c r="E31" s="29"/>
      <c r="F31" s="28"/>
      <c r="O31" s="17" t="s">
        <v>15</v>
      </c>
      <c r="P31" s="17" t="s">
        <v>16</v>
      </c>
      <c r="Q31" s="17" t="s">
        <v>15</v>
      </c>
      <c r="R31" s="17" t="s">
        <v>15</v>
      </c>
      <c r="S31" s="17" t="s">
        <v>15</v>
      </c>
      <c r="T31" s="48">
        <f>B8*3*(C9-C8*3)*D8*3*E8*3*F8*3</f>
        <v>53136</v>
      </c>
    </row>
    <row r="32" spans="1:20">
      <c r="A32" s="30"/>
      <c r="B32" s="31"/>
      <c r="C32" s="32"/>
      <c r="D32" s="33"/>
      <c r="E32" s="33"/>
      <c r="O32" s="17" t="s">
        <v>16</v>
      </c>
      <c r="P32" s="17" t="s">
        <v>15</v>
      </c>
      <c r="Q32" s="17" t="s">
        <v>15</v>
      </c>
      <c r="R32" s="17" t="s">
        <v>15</v>
      </c>
      <c r="S32" s="17" t="s">
        <v>15</v>
      </c>
      <c r="T32" s="17">
        <f>(B9-B8*3)*C8*3*D8*3*E8*3*F8*3</f>
        <v>53136</v>
      </c>
    </row>
    <row r="33" spans="1:18">
      <c r="A33" s="34" t="s">
        <v>58</v>
      </c>
      <c r="B33" s="34"/>
      <c r="C33" s="34"/>
      <c r="D33" s="34"/>
      <c r="E33" s="34"/>
      <c r="F33" s="34"/>
      <c r="G33" s="34"/>
      <c r="H33" s="26"/>
      <c r="I33" s="46"/>
      <c r="O33" s="17"/>
      <c r="P33" s="17"/>
      <c r="Q33" s="17"/>
      <c r="R33" s="17"/>
    </row>
    <row r="34" spans="19:20">
      <c r="S34" s="49" t="s">
        <v>28</v>
      </c>
      <c r="T34" s="49">
        <f>SUM(T28:T32)</f>
        <v>265680</v>
      </c>
    </row>
    <row r="35" spans="1:20">
      <c r="A35" s="34" t="s">
        <v>59</v>
      </c>
      <c r="B35" s="34"/>
      <c r="C35" s="34"/>
      <c r="D35" s="35"/>
      <c r="E35" s="35"/>
      <c r="F35" s="35"/>
      <c r="G35" s="35"/>
      <c r="H35" s="30"/>
      <c r="I35" s="47"/>
      <c r="O35" s="39" t="s">
        <v>60</v>
      </c>
      <c r="P35" s="39"/>
      <c r="Q35" s="39"/>
      <c r="R35" s="39"/>
      <c r="S35" s="39"/>
      <c r="T35" s="39" t="s">
        <v>7</v>
      </c>
    </row>
    <row r="36" spans="15:20">
      <c r="O36" s="17" t="s">
        <v>15</v>
      </c>
      <c r="P36" s="17" t="s">
        <v>15</v>
      </c>
      <c r="Q36" s="17" t="s">
        <v>15</v>
      </c>
      <c r="R36" s="17" t="s">
        <v>15</v>
      </c>
      <c r="S36" s="17" t="s">
        <v>15</v>
      </c>
      <c r="T36" s="17">
        <f>B8*3*C8*3*D8*3*E8*3*F8*3</f>
        <v>7776</v>
      </c>
    </row>
    <row r="37" spans="1:18">
      <c r="A37" s="34" t="s">
        <v>61</v>
      </c>
      <c r="B37" s="34"/>
      <c r="C37" s="34"/>
      <c r="D37" s="35"/>
      <c r="O37" s="17"/>
      <c r="P37" s="17"/>
      <c r="Q37" s="17"/>
      <c r="R37" s="17"/>
    </row>
    <row r="38" spans="15:20">
      <c r="O38" s="17"/>
      <c r="P38" s="17"/>
      <c r="Q38" s="17"/>
      <c r="R38" s="17"/>
      <c r="S38" s="49" t="s">
        <v>28</v>
      </c>
      <c r="T38" s="49">
        <f>SUM(T36)</f>
        <v>7776</v>
      </c>
    </row>
  </sheetData>
  <pageMargins left="0.7" right="0.7" top="0.75" bottom="0.75" header="0.3" footer="0.3"/>
  <pageSetup paperSize="9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5 1 F 7 8 A 5 - 9 8 8 F - 4 1 F E - 8 D B 9 - 1 F 7 0 8 5 0 8 0 8 F 5 } "   T o u r I d = " e a 1 a 1 9 7 a - 2 9 d 8 - 4 9 6 2 - 9 f 2 4 - 5 d e 0 e f 4 c 8 a b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l M S U R B V H h e 7 X 0 H V 1 x b d u a u K n L O A i E E I i r n r K f 8 + v V 7 b b f b 9 v J 4 7 L b d b n u m 7 f H 4 T / j X e N m r 1 / R 0 T 7 t f U n x B 4 Q m h n E A I R B Q i g 4 h V V D H 7 2 + e c e 2 8 V V V A F S F D A B 6 d O u B X u v e d 8 d 4 e T X P / 1 f f 0 s b W D R y N 1 8 i G b 9 s 3 S 4 d I J m Z w N 0 + U U C b c / q o j d d H X T g w H 5 5 z + y s u s X P n j 2 n 0 t J S G h w c p O n p K a q p q a G e n r f k d r s p L S 2 V m p t f U U 5 2 N n k S E i g l J Z k 6 O r q o r r a G + g c G a N u 2 C v m O c M D 3 D w 8 P U 0 5 O D r l c L h q f D l B a s p v c n H 7 Z 9 J I 2 8 2 + m p 6 f J M a C 3 t 5 c y M j I o M T E R H y a 3 x y P f M U s u a m j u p m m f T 9 6 3 g d i x Q a h F I r 3 o M F X m T t P b 0 V l K 9 f i p t d 9 N F 2 q n L P I M D Q 1 R V l Y W + f 1 + 6 u / v p 7 d v e 2 n f v r 1 y / N a t H + j k y e P y P h x v 4 k a / f X u d 1 e C d 6 O 3 t 4 3 K i x p F i m v J 7 K D c t Q F t z / Z S d O k v f N S c z C Y g y k w N 0 Y P M 4 j Q w P U m F R s X x u N h A g F x N 1 h s k x M T l J P o 4 z M z O F R D M z M z Q 5 M U 4 5 u X n y m z j 2 9 u 1 b q q i o k G M J T O h r D 1 6 S n 7 9 j A 7 F h g 1 A x w O V y U 0 r B Q f J 6 A x Q I + J k M A T p V M U l J H t X w 5 C n P Y X x 8 n N / j p b b X b b R f S 6 n P L 9 + m s k 0 Z t G l T E Y 2 N j d M k N 3 J I i v P n z 1 H 9 n b t U s r l Y p J e B I S b / K l 1 p S t Z p h c I M P / n 8 b h q e Z D J 4 p + i j W p Z w C T P U 3 d V O W 8 o q h C Q I I C t i S E C v n + j R 6 2 k a n s n i M q I D W 3 y U n 6 5 + w x D Z v B e B z 4 D J l 0 R f 1 z / b I F Y M Y E L d 3 S B U F E j f d I i m p g L S S A P c w H Z s m q b i j B k 5 Z j d + l i S N j V R b W 6 t z a J b E a m C S N F Z I F + q 9 Q 3 v 3 7 p b 8 0 6 f P a M 8 e l b 5 x 4 y a d P H F c 3 q 8 a t M L l x m A y L Y T U / m / 4 O 3 f S 6 P A Q Z W Z l U m p a u p Q P T K X R s x 5 W 8 R g e / v p z 1 d M U 4 B 9 L 8 I B 4 M + T x J M h 5 4 G E A d T M p K V n O w 8 P q o C c x m b 6 4 9 Y C v U z 6 + g X n g + s O N D U L N h 9 y y Q / T u 3 S y r R T N C J A Q Q q L b Q R 2 U 5 c w n 1 + d 0 h S s o s 5 s Z J d L F 2 2 j r m J M a M z 0 u F K e + o j r W z l y + b q a S k h O 7 f f y D S a o Y b N + t r b G 8 1 s o 1 V R Q 2 9 S o U z y E k N 0 L 7 S G S F e 3 5 i b n v c k q A M h + L i O C c P n 2 t H Z S R P j E 1 R S X E S + x A J 6 1 J 0 k x 5 M S Z u l M l V f S A F R S S M / f 3 e i m P z u 9 R c p g 5 6 U x I U E s q I p j k 9 P 0 / e N m O b a B 8 N g g 1 D x I z j / E j W p G p B K I g Q Y K 7 C 7 2 0 q Z M V X a / M 5 E G x m 2 J U s b 2 T d e w m 9 U k l d 9 X 6 m M V T W W m f C 5 6 w O 8 f 8 7 k p P W m W j p Z N i C O i o q K c J v 2 p 9 J g l y P S M i + 0 Y H + 0 s c d E k v 9 / t m q W a Q k X c h a B + 0 8 U S S F U p 7 K G G u / d E U o G B c J r k 5 e f R 4 + E y J o l H J N K u o j H K S Z m h 1 N R U u U 4 4 K F 6 8 T S T P a B N t r 6 u S 7 5 m a m u T v 9 F B 6 R o Z I r C v 3 X j D x 9 Q V u I A g b h A q D z O J 9 b M h 7 x F g 3 E i k 9 0 c / k 8 F L A O 8 E S a 1 Q M / N a R D O o e s S V E g m e W T l d O 0 9 W X K b r E x s 5 N P u o Y T q B 3 0 2 z f c B 6 k O V I 6 S n n Z S i X 7 v i W Z p p h M A F S y v S V e t n G W 3 m h x / v f u 3 R P 7 L D 8 / n 1 U 5 J a H 6 x j z 0 s E u d + 7 F y H 2 W l z t I z V k F B q i 1 l W 2 h 4 e I Q q K 7 c J K f v 6 + l m K Q u q 6 x G H h Z f s t J S W F L t c / l M 9 v w A Y T q m G D U A 4 k 5 x + 0 p F K i O 0 A f b Z u 0 1 D Z L f W s K J o w p P 1 s 1 T d + 8 C m / z V B f M U H P / X P X s Q s 0 U S y F W u b i B t w 9 6 a G R K S b s d m 7 x U m r 1 0 Q l 3 h c z 1 a 0 i c E u H f v A e X k Z M v 5 Z h T v Z E l k n 8 + B s h k q C C E w X P F Q 9 7 K z s y X f 3 9 d L + Q W F o v 5 B 2 q W l Z 9 D n t x 7 L s Q 0 o u P 5 w c 4 N Q Q E I S S 4 r U O p F K I J P f N 0 0 n t 4 6 y D Z E m x 8 O R y Z S F A 1 S 6 E x X T k r 7 e n E I z E b h x a t s 0 J X r w n r l E z E w K U H G 2 n 8 p Z j Q R e D S R Q V b 6 t / k E l T G K p + G 5 0 m B 8 C / D 3 c 0 J O T 8 T 0 u m p g Y p 3 G 2 n U Z H 3 1 F h Y Q H 1 9 f b R 3 n 1 7 1 A c Z O H a r M 1 f n F I x 6 C k n k R E 9 P j 9 h 5 A K R V T m 4 O v W p u F q J V V 1 f T z a e t N D o x K c f X O 1 y f b x C K s j Y f Z D U u I O o N V C S E c 5 V j Y i 8 4 S X O N i Q H T I R y R p i f H 6 H R d E j 3 s V n a Q E 4 k s d H x L F z Z h A d W x M u F 5 k G c R w D l 2 d 3 c H u e I f P n w k f W F O w L H x s E t 5 / + D t 2 5 7 e y g R 9 R 4 l J i V R X V x t E L k i s 3 N x c v j + z 9 P j x Y + l I r q 6 u o u a 2 P t p R W 0 F f 3 9 l Q A d c 9 o V I L D 9 L k p N 8 i E x r i x R p b z Q O Q g u o k a S 7 f x E / x b S w p M p I V S x o b m 6 T x g W w g 3 f t G D d T H P h f N u l i 0 M a o S X 4 Q d S Q G 3 / K 5 d O 3 V O 4 Q F I t X f P H C k U C Z B I k H D m / R M T E + L A a G p q o l k m V l Z 2 F h U V F Y l q m J O X R 1 / c e i T v W 6 / g Z y d u 1 P o M s J c m J m a C y H S + e l I 6 Z Q 1 u v U 4 W M s G m A d E + r p 2 i P Z u 9 F p k A G O r A 0 K T t 7 X u f e M m 2 m C F T S k J A h j J B T Q V w D R j O 9 P j J U 6 q p q Z Y y J 1 6 3 v I 6 a T A D I B H R 2 d k o M F b i j o 5 N V x k n p x y o o K K C h w S F R N b 1 T U / T Z s d 3 8 r r n 3 e r 0 E 1 + e 3 7 q 1 L C Z W U e 0 C c D y A T G i F C W m K A x t j s O b j F S / c 6 l T e s I N 1 P + 5 h A 4 Q A S 9 v c P 8 h O 6 Q E Y i f P s q N u m U y P Z P W u K s 5 Y h Y D P b n d 1 F 3 Z z f t 3 L W D W l p a x e k A a Y G G H g 4 g X l 9 f L x U X K 5 s o F t x r u C 9 2 2 J 0 7 9 X T q 1 E k p 6 + j o o L K y M l G P M X o k O T l F H j B f 3 X 0 u x 9 c b X F + s Q 0 I l M p m m p p T z w U g m A P H u E h / l p f n Z 2 G f 1 6 M H D O T a H E 7 A p 8 L Q 3 X j B 0 0 l a x k Q 6 v H Z 7 e / W M e e v R G 2 S d O 7 G e C F u i + K S c 6 3 / T T s 6 F C c i e E 9 x R C s O h T F Q T 8 P p p o / C 3 9 6 Z / + l K 9 j l o a G B u n F i y b a W r a F W l p b 5 d x h 5 4 Q C 1 9 z Q c I / 2 7 9 8 n j o x o A d t K + r Q Y T i m H N M Y C Y j D v k S O H 5 D t B q k s N L / Q 7 1 g / W H a E S c i C Z w p M J d p H x o u E Y s J B 6 9 O D + Q 3 l q 3 7 3 b w I 3 p 8 J z 3 o 5 O 0 c 0 S p Z w a Q e K a z 1 4 l b N 2 / T C T 1 o 1 s A Q K N x p 4 D f h F E D f E l S x R 4 8 e i y 2 n P H 0 K b W 3 t M p R o 0 6 Z N u s T G 6 O i I D D G C S z 1 a N L C U O n T o w J z r R B 7 2 V l F R I T + s p q S f D p L y y v 0 m / Y 7 1 g X V l Q 0 E y R S I T b C N D J u S N 9 F k Q / J Y n b P w f P X o k 7 P u 3 b / L J d y M c 2 e p l G 2 0 6 L J m g e m 4 q n t v o 8 Z W h X z v h U w V 7 9 + 6 h V 6 9 a h B A D b E f B 5 W + u y a C 8 f K s 4 D e 7 d u y + u d S c y M 7 P o 2 2 + + 1 7 n o g H G I Q O j v I I / B v o g h o V 6 8 e C G 2 6 P l 9 s O N w v u s j u M O U r c m Q l L d f b K Z Q M r l I k c m g v b 1 D G j f c w 9 F g a n K K 9 u z e p X P z I z s l Y A 0 L C g V U p O f P o r M 7 X s E p w V 8 D y R T I r K Y W J l W A r + v Q o Y N h p Q 2 I f v D g A b n u + v o G y + l y / d o 3 t H P / I f r P q 2 1 0 7 W V y x L 4 y J 0 C W 1 6 / b L N v T C X w v y i C Z q q q q 5 D 3 j 7 9 7 R 2 T 3 b g u p i L Y c P 4 5 Z a Y a T k 7 2 c 1 J N i b B y D G S A W T x l O + j O 0 P 4 7 W L B l 6 W C l F J s i i Q l q 6 G I S 2 E P W z n N W i n S U l R H l X X V F N h Y a H k 5 w P c 3 b B x c H 1 o / A c O 7 q e W x q e U s 6 l C X P 7 X m V T R A G M P 7 / x Q L 2 n c N w T 0 e Q 0 O D k k Z 4 P N 5 x V E x y V I R 9 + f 0 z q 3 6 y N o G 2 8 9 r + y 9 j 0 3 6 r n 8 l U P o D Y S C a k 0 e m Z F 6 V U M s D n y s r s j t O l Y v P m 6 D 1 v h 8 u 8 M m r j R W 8 C f d c S H R E M I E E g 3 e C w O H P m I / p k p y 2 a o p 0 u g k G 2 r a 2 v r f s J X L h w T m K U J S R A 7 W u U 3 8 B k S z y 7 T 9 S W O m p m b f 6 t a Q n l S c q g s T E 1 A g K V b C o f c X K C S t + / 9 0 B m x c 7 n z Y u E k Z E R 2 r J F T X V Y K u S c k p X U i R Z H 2 S Y D M D L j T n t s n 3 U C E g T T P Y y c B a n u t M 3 / f Z h h D O c D g M 5 e O C H M / Q W Q r q 2 t E Y 0 A x y D E p f M 3 P T b y x x v W t A 0 V S F Z 6 v F H z T M h O D d D R 0 l E 5 t v / A P v F M L Q a w J W J x O 8 8 H 2 H Z o e L E g i 2 2 y B O 1 A H J 1 y z x n y F C s u M q k M R q d c Q i z D E c S h 3 7 9 j x 3 a 5 h / A w Y o 2 K c O h 5 0 8 W 2 6 5 T M U g a h 6 j b n h 6 2 r t R L W r I R K y N 4 X N P 3 C h N J s P x 1 h d Q l p 6 P i L B Q i A f p n l A m w a N L h Y c a 7 K d q h A 9 U P / 1 1 J w q M w n A 2 4 N M P 0 e x E J 8 / c V c r w U e K M 0 v 7 U m H u K 8 A 7 j u Q m Z X D h W h r A b l G S K o j l X O 9 m W s F a 9 K G S i v c Z 3 n 0 M P t V a p T D l t l H V J M / R X 1 9 f a K m L A V C R m 4 d G L W 9 H F C N D Y + 5 2 G E c K w D m Y i 1 l 7 h + m 6 f s m h 9 R 0 / R D s y e 8 T c r 1 9 Z x M f a 2 N g 9 L k T h l R w 0 / t n / J S U n E w z X B d G m u M 6 D 1 U U O W p s 7 f y t S Q k 1 P q 7 W f k D F + v m R j f o 9 X z 1 F 2 + t q Z V o D O j 7 h 7 k Z f 0 1 J w 6 t Q J 8 W Z h n J t p R A b o k 4 G a E y 3 w R F 8 s o a B 2 O W F G x S 8 W F / e k U 2 l y L 5 P c J u q 5 m m m 6 f f O W 3 N f H 3 Y l C L I Q b 7 T m U l J Q i j y w n c C 0 Y Y 4 i R F b g 3 G R m Z Y n P h Q a Q k 8 S z l Z q w 9 e 2 r N 2 V D u r L 1 B d h M A t W h 4 a J C J N i 5 2 C s L o u 3 d 0 t 7 5 B e 6 A W j / v 3 H s p y Y R g w + v V X l 8 V b i D F 1 G E s H s l 2 + f F W I G 0 q 4 U O B 8 0 d j Q Y H H + U F c h t R D w p D f h H Z 8 3 j u E 9 C C A u h j p h 9 S V M + j N Y 6 q j 3 4 q J c 2 p X V Q R e q J 8 V h k c A c y M z K o E 9 2 + C g l M f h a 7 r z J p y u a Y C Y A x c X F 9 O C B G n 2 O 6 8 e D r K 3 1 l Z A N 1 1 K W k x q 2 D u M 5 u L 6 6 8 3 D + m o 4 j p B X u p d H R 4 P 6 m j K Q A H S u f l k Y I l Q N l J u B J C e m C i o 6 m H 8 c J 9 L t g W T F M D T f A b 6 K h T L L 0 y 8 u z X f C j o 6 P 0 6 P E T q q 2 p l m n o 4 W w 3 r N 2 H c i O l F p J W O H / 0 m + X n 5 U k a v 4 0 + s U d D W / h 7 V D + a s 8 N 6 s Y C U w Q P C 6 / W J q v y z n / 1 U H 2 H S v k y O K A l x + s d L B + X e Y s 5 W a q q a q I n z n G I 1 M R m j O w Y G + H 7 5 q G t q / m u N J 7 i + v v N o z R A q k L Z b n u i o N A Q A U y 6 G h j A x L k c a H o D G 6 x y N j T x I g E 7 d h Q C 1 B c N 4 j h 0 7 G p Y Y E x O T M s M V 6 z G E A i r g i + e N V L Z V r e / g 7 E D G l I u C g u C y x c A 5 o z j S m M H F Y h K z c r n t o 4 P Y 4 N v m Z B l p D 0 q E N q T x s R H 6 d L d L 7 p O x n 8 b H 3 q l 6 Y M a B + B g 6 N Z 6 c J 8 f W A t a M y u f J 3 i O S C Z V l i G M m C m K Z Y 1 M G d H Z 1 6 5 Q C y J X F u j 4 6 I u d D Y 1 O T G O E n T 5 4 I S y Y A v 4 V G 4 v w 9 g 4 y M d D p 8 5 K C o i B g V / u T J M y E o y I z V j x b j 5 Q s F p o M Y P O x O o u F l n K O V k p o i K q Y T Z r j S 3 K s l S s / I p p v t W T Q w q V R A k A m r K m V k Z l F S Y p L c o 2 3 b t l G + a y J s n c Z j W D N O C b W a q + 0 i N x M A o b I 4 R 1 8 D U L 1 C g S k Y m E w X z l G B 7 7 1 6 5 R p / r i a q M X 4 J e t H I S M A T f v f u n b R 9 e 6 3 8 H k Z 9 f / T R y W U h V D q r u E 7 c 7 U i y Z h s v F b i v Z o 0 N g 4 X c 9 F A J i z L V 5 M e 0 j E w a G V Y 2 K z x / G K 0 x O j J M i T D Q 1 g j W x J W 4 M 5 V 0 M o Q C j m 2 d 5 j K / q F a m D I A t F d o o D P B e T E G 4 f / 8 h f 0 a V w W n R 2 P i S L l w 8 v 6 B d A 0 D i 7 N h Z p 3 P z A + o d y L V U N c 8 J L L Q S C l x K 5 / D i + t x w T + E I g d M F D x W n Z A 5 d I j o S 4 L B A H Q y M K Y X I A P c T p M r N y 6 e q n M W P 9 F h N c H 1 d / 3 i B Z 8 z q h i c x l a b d a p F 7 4 y r f 5 L 1 P A T a E a + t q 5 k g n L J V c V z d / g 7 9 2 9 b o s t F 9 R v p V K S j d T M l d 6 t A A B 0 U j S o x z o C g m F R p u X t 7 x 2 x N X H I z S T W M B S z y b A Q k 4 K 3 D t x Q r D K i o G u B Y W F 0 s e U m 5 M t n t H Q U S H 9 4 2 5 Z u D M W X K z z i l d y o K 9 P F o K B z T s 2 N k b p r A a + H p y i g H v 5 H i 4 r A d e l u / F N K F f G b r Z B v B a Z E G A 7 G S D v B J Y 8 N t v M z I e v v 7 p E n / z 4 R z o X P d 7 2 v K X 8 G J w L I C C e 1 O F m 1 i 4 G k C b P n 7 + g L G 6 g n Z 5 9 u l Q B C 2 i i P 0 6 p t c p Z k J S Y Q A l M F K T h j U Q D h 6 R 2 S m N M + c A o d S d e D y Z Q c 1 / s U g 9 b 7 J g h T q g b e E W x 6 Q K G J w 2 O T t O g f 2 E t Y D U j r l W + p N Q s b g D 2 / C Y T D E L J B G z d G t 0 0 A h j L i 8 G T J 0 9 j U u F w j p E c H L E C 3 4 U 5 T p j 7 t H 1 H H X 2 0 L X h C I e w Z r P / 3 7 N k L l q K Q L L M 0 N j 4 u H k Y M E v 7 h h 3 q x E U N V W 8 z Q h a P F A P 1 M i y E T E A i p E 9 m k g E U W 7 s G j N y m U n r h B q B W D P 3 G r J Z k M n K s R h U N 2 d p Z O R Q Z U k O K S 2 M e b Y Q r 7 q Y / U 4 i X R A G q q G T S 6 H M C D J Y N V M 0 P o 0 A 5 Y Y M o 7 Q 1 V V 2 8 S O h B o H a V T K a i 3 m R n 3 8 8 Y W w 5 M b 5 Z W b n 0 q X n b q v T d i l o H b R / A 9 z t 6 e o Q E h d m u u l 1 5 9 L 7 z l Y S X J N 4 I s R n 8 H p t q W T C / s 3 K K H e S z A D j 9 6 K R H n B h x z r y u 6 2 t g 3 b v 2 R X 1 + g x Q d W C r Z G Z m R H S S x I p 3 7 8 Z o / / 7 g a S i Y N + U E 5 i m F W 1 8 C C J V M T j w a K G Z J E p u 9 F A n N v Y p Q + L 2 h g X 7 a v G U r T b C k n J j y 0 h T h v s + t 6 3 g J U G n l K R F v I T l v 1 x z p B I R 7 K h s 4 Z 5 S G A t + F + U 1 Y F q u 8 v F y X R o c h t k k y M t Q T P 1 p A m m 2 r 3 B Z W x V o s P G w k w Y u J E Q 1 f f n m J n r L 6 O T P e R 0 d K B q k k S 7 m u A S w N H S 3 M u L 3 5 A N s s V s z w 6 U C i 5 u a r R T T R R + V K U B 3 G v v H Z o L q O p x C 3 K h / m t o X a T p 6 p H t l e s 7 9 / w D q G l Y C w j t y 3 3 3 4 v q p w T G P p y 6 d I V + u K L r 8 R Q h / T a v H m z j K q I B V / W 9 5 I 7 N f q h S 3 B E p G e k z / G a L R U 4 f z w 0 p q a m 6 c c / / p j t q O 3 S 0 T w 9 O U 6 D L 6 / T z k I 1 W D e a t S P M t A 3 n y P J w Q C N a z E D c 6 8 1 J s m 2 p U X c x P G n S h 7 S L u k f j t l m S 6 3 L D k 8 i P 9 F U K l z u B p j 3 V 8 j R 2 k g r r k a N R P X 7 8 V M h T W V k h K / 6 E w 5 U r 1 + j 0 6 V M y / i 2 B 7 Q a n q g Z P G T x e / E N U V F g Q t u H j 9 y D V 0 G / 1 + y v 3 6 E e f f E L b i q J z R k C C w L V u 1 v N b L m B 8 I U Z h h J v s h 3 t 1 7 e o 3 d P r s a b r R n i 2 b F K Q 6 p D l W v X 3 V 5 4 l 5 Z A U 2 R R j 3 M q s W g a P F v Z T F 9 + B t T 7 f M m 7 r y H P v 9 e s k / 4 6 X K U q 5 T / b 5 4 g u c X / / y v / 4 a n Q j w F T + a O I O 8 e g B 3 5 t u W r 9 C B L H s z E j d Q X B H X r D D c s G O B Q N y 5 f u i r T t Q H Y N u i c R b 8 Q P G G Q b q 9 e t V L P 2 7 c s z l 2 y D t 8 w q 4 Y Y L u T l 9 2 J 6 w r v k S n r y / W 8 p p 7 i G c j I W J t W z 5 y / E b o o 0 y z U a 4 N o B o y 7 C c + e d 9 t L m 0 s 2 S D w W u t W J b O V 2 7 d p 3 K N + f Q s 2 6 + X / w A w J 5 V 9 W 2 J 9 G b E Y + 1 P F Q t 8 S 3 B z v x 1 L p H K u s + Q U N T T s V Z 9 L 1 S m H w Z E Z y s 2 G r W X X e z y E u L S h v G x n 4 8 Z j d z 8 A l V G a 6 R e 1 D e l p v C E M M A 7 v y y + / D l p M E t I H 6 h f c w v j 8 9 e v f i l 2 D c j R 6 D I I 9 f / 4 s n T h + j L J z s o W I W H 8 C i / O X b C 4 R U p y o 8 F N B X h Z l J 0 U 3 2 f D g g f 0 i R R c L r I H x 9 d e X x d 0 N j I y M U k 5 O l r j K 5 w N I B Y l b m O 6 n G U + m D K R t 7 I 3 e x Q 9 U O r b T W S p m S I 3 n G 3 / H 2 g A g F a y S G N I U W u / x E O J S W T X O C K f u n j j d J t 4 5 u K I x a h u A 6 u Y E 5 i p 9 + u k n O m f j L J P k 6 d P n / P k W J l D w g p U Y a W H y k S Q K 9 H + s 7 9 f Z 2 a V L 5 g e + r 6 A g T + Z n L Q a Y 9 3 T 0 6 G F R V Y G R k W F R 9 R Y C J C 8 G A r t T 8 m i 4 I 7 q t Z z J S 2 D Z 1 t J K W g d g I u B D q 2 5 M o I y u b h g c H Z N 1 C z H r l O 4 Q u s r h E 3 B H K k 7 U z S N U z S H C 7 p M F g J E T z y x b 6 8 o u v Z H F 7 g 2 f P n s u i I k 6 A f F D x 4 L D 4 6 K M T M l g 1 G r e 6 E y A F + p L Q / 4 T + n I U A 2 w 6 T D n N z c o I I D 5 d + p M m O O E e M Y A A Q 3 7 1 7 j 9 X R Z N m a B k O F M G o 9 d I h V O E D q o i O 3 / s Y V u r A / 2 L a E b w D P j T S 2 i Q 5 s 8 c m k Q o T j 5 W z T L M L p E C 2 w u A w w x v d i z 2 Y t / f T z 7 G V r / P V J u a 7 c e x Z X z 4 J A 6 g 4 m j h p q 5 C T W k S 0 T 1 P T 0 H h 0 + j I 2 m 1 W 5 + P 9 y + Y 6 l 3 j x 8 / o T 1 7 d k s D v M k 2 F D 4 L t Q 2 k g g o H b x P I g f J Y 3 N 9 3 7 t w V I s L l / o T V O K i E k W w 3 n P M f / v A F f f b Z j 4 W 4 G J l w 8 C D W D Z y U 3 8 Z x / D Y c F j h / q G g o h z q K X T 6 q q 7 f J Z D + o o f g N X C e c K x i p H o 2 E M g B x 4 a S A w w Y r G Z k l 1 S L h b n v i s k 4 D c Q L 1 t y P n D b l m J t g e z a Y r z 9 1 c J 1 6 a 8 U 0 T N k P Y X r U 8 f X Q f C p 6 / / 1 / / + m 9 G y s Z D 8 F G + R S Y n O v s m 6 P T + M k m j s U K t 6 u 5 + I / l b N 3 + g O m 7 0 a K i w N 7 B k M R b V T 0 9 P o y R u u A C e 8 H B W 1 H J 5 t A A R 4 O X r 6 u y m m t p q c W y E S g q c p y L M B N X X 1 0 v j h 0 c R 5 5 e a m i L X g o 3 R s A M h V E p I K k i 8 r q 4 u u l t / T 4 b q V F V X C W l x / t i G B p 3 B A K 6 z v a 1 D 1 s g z a m k 0 w A h 3 j B 7 H 5 z P S F u 6 T e t a z v O 7 9 U P S O p 9 L 2 U t h T A W o R x 4 S q 3 8 C s n w r z + b d D 2 s B q D h j 4 G 6 5 8 V Y b U n D K 5 0 a H q H u B O V i 5 o S A p x e T P Q c H L z c u n C x X P y R M b T / c a N W 3 I M Q I N K T k m W 7 8 R T + 9 D h g / p I d I C E w T i 3 P X t 3 0 W 2 W h v D 8 h Q L O A 7 X C 0 i y d O H E 8 S H q B 8 I 8 e P h Z J m Z i Y I F I J U / G 3 b C m l 3 b t 3 0 R / 9 8 W e y O H + G / g y c J J g I C Y C I + F 6 3 1 G D s w A M F D x d 0 A A 8 P D / H 3 L Z + z I T a o u p y e C r N H L 9 d z / 4 B a g D N e A j T n M M W r M / g C G U K m c I R C 2 f C 7 S S E R v G A A J F A 6 N 0 I 0 V C w Y A g m S z a o R P E g w r i E 5 I B V g e z W w X R K L G x t P e K h r U B U x U v z 4 8 a P S D w Q V E g S F q g Y n B T q J M V 4 O 7 4 G E c Q I q K D Z K g w 2 E a f q x A A 8 N X C e 6 B 2 K R T g b 4 D H b m Q A c w 1 s a 4 e u U 6 N T U 2 B T 2 Q A L P T x / s E a r N v K l 1 i l / b c A q j m v n 4 8 p I L b w W o O c e W U Y C F j k S k c s Q b H A t J o W 1 6 1 S s N G 4 w g F G h I e 6 j C 0 R 7 1 J k s f 4 t m j W k z D A 7 7 5 s a g 6 y W 6 D G Y c T 2 1 a v X 6 f P P v + J G + U 4 G 4 s L e m a / B w + u G N c H h T M F 6 F N E C k g 5 D j c x W n Y s F z g 0 d z D / 6 5 G M q r y g X y f d / f v M 7 6 9 7 e b H m f E / / w G 7 g 3 f D 9 7 E 2 Q 4 U k q I d o l l 4 O I J r q s P n s f N G f s S 6 9 g Q D 5 7 7 Z I B 0 X d E M l e X M y E g E 0 2 n r n L I O D x k + C y m G T d D G h / u p f F O q k A 9 P + 3 A L q z i B X f r Q e Y p + K w + r i 5 B 2 B m b V I k i i + Q g U C Z B o s K W g / s W y A h O 6 C n B N O H d I 4 q X i 3 / / 9 P + n n P / / v k h 6 c c N O 9 j v d n P 0 n 9 c Y C 6 i V C c M U 0 d A 3 5 y B X w y U H Z G j 5 r Y u y u 2 T R x W E n F l Q 2 H b S y e J Q t H E T z l 4 3 d A g B / o H g s g E w N A H m Y D 2 o Q R K S 1 D r 3 o E A 2 J t 2 P r x + / V o I g + k R c H 0 7 y Q T 3 d 2 t r m / z e Y s g E Q O J s 3 7 5 d J v N B B Y 0 W 2 M G w u H j T n D 6 3 x e B 3 v / s v i 0 z A + y S T g O s S f w Z d w 2 5 R x 4 + U m 3 l c + j j / h 7 a F 1 R r i x o Z K T C 8 U 2 y Q c D M n w + i 7 7 h K T h j F A z U 2 1 g e o P B y Y p p K s z P p s t P f f R 9 e w 7 d 7 S 2 W k Q P f h B m J D V c 7 J A / U M 9 h E o Z M U 4 f C A l 2 8 p A I k S E j x 0 4 s Q x + v K L r y N e a z h A z X 3 7 t l e k 3 G I B Z 8 3 P f v b H O v f h g L q T P 4 m l Q C p S 8 i j g l + H h + L G j 4 s a G S k h V i 6 0 Y 8 k T C r M s j q g o a P 4 x 9 J 7 D / E t Q j 4 F F 3 k h A p K 7 9 U J I 8 Z 9 e z j d h y 6 y w Q 6 Q + d z W M C 7 F 2 n d C X j y f v 3 r 3 1 B b W 1 u Q 5 I G K i N H u 3 3 3 7 P f 3 H f / x a 2 V D j E 3 J + F a z 2 m W F F y s E R e U g T y A y J C c J j P B 8 8 f w v d I w P z G 1 f Y 7 s O y 0 k 5 g E c v 3 D t x m I Y 3 k h D x I T j p G j u F S + g a W Z / 3 4 D w H X t Y c v o r v 7 K w x X e h 1 L G L t D F z A N J 1 w D w g L 6 b a 2 t 5 M u s Z f V O D d E Z H e y h 7 P x i q a S F g A V N f M w 9 e L m a X n X S k V 2 R N 1 Z D v 9 H V q 9 f o T / 4 k + A k P C Y l + q p q a a m n 0 z 5 8 3 S o z Z w K P D 7 6 i 2 r l p U v V D v H 4 D F M j H S A 6 c K 5 8 e B A / u E 1 L h W o 1 a i Y x e j L r C / L x w U m A m b 6 u 2 i j v Z O O n b 8 q J A M w G e M 9 M J v w d a 6 / s 1 3 d P 7 c G S k L x R R f 8 / f v 1 R m h g H 6 n g D 9 A / s A M B d i O h R 0 F u w l D u T I S p 2 l g 1 C c d v L N s U x 3 c v / A o l N W A u C F U I K W O n 7 5 z R 0 g A 4 Q g F v B v u p 8 w c e 4 X Y p Q B 7 4 2 L D 6 U i 4 d u 0 b O n z 4 o D R Y u O O x d P H Y 2 D u x 5 5 w j L 3 D + m K 8 E 9 W 6 h 4 U L m u m D n f c M E g J u 7 8 U U j b S 4 t F R s R H a A 7 d + 9 k Q 9 g t X s r b r 5 N l 2 W m U d 3 V 2 y c R H / P b w 8 A i r q t k i i W H r o Y 8 r P z / 8 K k v 4 R S z 7 9 V 7 B 1 4 X f w f V J J y 6 c E o Z Q T C Y 4 I m Z Y 8 g q 5 Z M S E l w 4 f X L 6 d I t 8 n X N c f N o Z v j a s M v q R a b o i x E W q 5 M d 8 y X F C 9 6 u v v U l p a u o z p S 0 l J F q m Q k p p K O c s w 7 w m e S P Q V / e i T i 3 I P j B c T 1 4 5 l z 7 B u I G 7 D w L i H C j K U W g s i m n s D 8 q I b A W G + h W o w s f D 9 3 0 6 l u i N g s 2 3 j 5 R N S M a F A K i W p O H g V o Y 4 e U q N g V j v i x o Z C J Z t K W A l M T W I Q 7 J g E M w H R N F C o d m j k G B P Y 3 t 4 u K 9 D C J u v s 7 A 7 y B i 4 F + D 4 0 t O 7 + c R n h Y d Q + x E X a y y d F j o 5 R S E s Q y U h C z O s q Z e k W C b C b P t z t 5 Z P V d S q Q S N e v l N n x S t X 5 Y h A 3 a 5 u v 9 E 3 F g p F 4 4 i N A G k F i o A P Z S E y M Z s f w I 8 w C B m D f 1 N Z W W w 1 / q c D 1 u 1 N y O d b S x + + i n l F l G 5 Z t K b U c H g X p k b 2 D k x P j I t l C M T a t t v 9 8 n 6 P K g 6 H u C V N F v f K 1 q a D K r L Q V + M X R F l Z z i K u R E i u J 0 o x x J p H q U A Z J M K M 3 v y C P r l / 7 V k i F t f A w 4 s H 0 f Q 0 M D M o C k s s B f P + d + g b K 2 7 q H t h Q p 9 R F 9 b g k e t Y 0 N B v V G M 5 0 e C / W H A q u / 3 m 7 7 A B 6 9 U P B 9 t I n E Q Y j E j N Z p x C q E H 7 u 5 W u G 2 N z N c 3 X 8 r f U 9 H Z r D c V 6 o 8 4 c 3 6 E 7 B F P v 3 s E 1 k L H X B K I 0 g M O 7 c 0 w F O 4 v a 6 G j t b Y A 2 t 3 l / g o J z V A L 1 7 3 0 b H j x 8 J 6 C k N h u g Y M 7 n c m 0 Y O u 9 + / N C w d D G i G L I 5 i 8 I p k i E 4 K z L a z m v 7 i S U H K z V w i + 2 W R x W 8 M V b U Z b A L C p z p z 5 S O c U c J 4 t r a + j a u T R A C 7 0 0 L X 7 r r x M k e X A G h q e W N M 5 F o L H s c 4 5 V j 4 a m F i Z 6 j c k m T / Y Z E K I F 8 T P / l C I l s k e W Q w u R v D w w e C / 9 P V l n V O A d w 9 2 T T h 7 J V a g M Q 0 P D U v f E d K w 3 R 5 1 q l 0 A 4 S i Z G h + m m d n o Z h k H o F I x X v U n z F 2 b D / f 2 A w X Q I z i Y P 2 e e Y 3 5 R M Z 8 3 f z Q e w o Y N t U S E 2 i 5 Y l g y j H 9 D X s x y A E + R t b 6 9 s X v D 7 3 3 8 u / V H Y t 3 a k 5 y V N j P T R i V O n 6 P l j j F R f e D Q B O p j 7 2 b Z r H V z e d S F i g U g b H S y b K S g 4 J R P S G z b U + / n D E 2 A F 4 Z x F g A r G T n 6 w b e C u z s x U r n G U P 3 / 6 n D 4 6 f W r Z 1 D 1 0 G P / k J 5 / S a V Y r M f H w 4 s X z t L n 2 O B V V 7 K U 9 d W W 0 u 6 a Y M B u 5 q a m Z 2 t s 7 x A M Z C Y m p e X T 1 S f R T R J Y f h k h O 4 o Q S i G M Z B B 1 c 7 m g J q / p v Q 0 J F i R u t t i f s 9 7 / / A z U 1 v h S S N z T c p 1 2 7 d 0 g 5 1 L H c v J y g k R F L A V z v c I D A T v s v l k 4 g F L C 3 x E u J n l l x S g C w r 7 C m O U b M f / P N t z J O E A 3 R i e 4 R D 9 1 u T 6 a 8 k i p d 8 u G B U 2 J 6 O I j i D F o S O d I S o x M / j u Z E x Z U N t Z L A g F k s e Y W K x u z c 3 X t 2 y w D c c + f O S A z A x o O L e 7 k A + w z r T i D e x 4 R p b W m V 8 q L M A J X n + o P W K w c w 5 u / C h f P i S r 9 9 6 w d d q v D s 7 X u e i r E A b I K E E C a k 3 I y C M U Q y x 8 O 2 i V U Y 4 k Z C 4 X w l X k H d b 2 T K T T + 8 x H J f y k l g Y M 4 J 0 z x C 5 2 A t F U M J l d Z I B + z I a F C R F 3 4 N C L j G s Z r R 0 L A a w Q H g v F c e N j l U r I M Q B 2 U O A p k 8 C D a L v j 8 l i e M B f K c 1 t V Z 7 w P 9 K G 1 K M U X 8 O J R f s Y E k 0 I x M W o V 5 h w w F M R c f 5 L f d 6 5 Z t y k m Q U B h Z n i Y W s n 3 7 6 I 1 Y V x 6 m l p Y X u t K 2 s d F J k Q q Q J I + T R w S r T 5 U I i J a l E W k H d 4 2 N B b W E V h 7 i Z s Z u T E v y U W i l y Y b T B 8 5 5 Z a m 5 u l X r 2 + W Z k s R W s S 4 G R 5 c t 9 X s P T S R R I K 5 V d Q W I B J B V s r l F X M a V 4 w i 9 N / a E g f B D r C W k n g W w S W e Q K I p k u 5 + B s C 6 s 5 x I 0 N V Z A + z Y 2 V 0 8 i u s K R K T E y i n s F J 6 V D F Q i w Z G e m y w h K W 5 c J y Z M t p R 3 1 U m 0 i N T c p 2 W g z 6 f X n k D a z A 0 C K G I Q a / 2 A S x Y h W w 7 m C w / a Q I Z A K m d 6 S l J s 1 p D 6 s 1 x I 0 N N e v D C k a u F S e T Q V L Z G R l e B L c 5 V C v M g Z K t W J h M s K W W C + M T k 5 R R E N 2 + w K H o G 3 f L l j U i I F Y I i j g g j E 0 c x E a d E 9 I Y M g m B d F 7 K l P 2 0 q X h 5 N v T + E I g b G 6 p 7 Z N K S U K F Y E Z K 5 3 D T q L p X t N b F I C h w B 8 P b B h s L 6 D g Z o S L C B s B Q 0 p B d c 4 b E g O z N d 1 M x b z 9 R a g 7 G g M D 0 w Z 0 v Q D w 4 j k U A Y Z 2 z K r T L H + y Q w m X S 6 s g r d B c H t Y b W G u F r 1 i O / 4 q p F Q Q O / Y 3 K F F 8 P 5 h v B / U P 3 n a c n j 5 s l l W J 0 K n K 5 w E O B Y t c L 1 / e r K E O t 6 M y G i I W K d Y Y B r / S s K 2 m z R R O C 3 S i P N G K p l j l n T C L F 5 H 2 s P 2 Y G h b W K 0 h f s 6 U A 2 4 8 s F p I N e l z y V y i U G A x G C z K g o U v 6 + / c l f X M M a A W U g w r 2 M a y f D I k G q a w 1 2 3 N o m v 1 r b K 1 z H c t y X M W k o m E n n d L H 0 8 Y G 4 R C q C w h j 4 m V u s d k A n k k r 0 k l p F G x R T o J m B q v X e a 4 1 D g J c W N D C b g i n G R a T d L K C X j Y 9 u 7 d I 2 u l H z 9 x T J Z i N o A E m 2 9 4 k B M Y x 3 f l + 4 c c T 1 N l c S q l B g b o 3 r 3 7 d L g E / U v R W U Z b s j + s i H K S R x F G S S Q h j o M w U q b T d h k k k w l 2 e T w h f v q h O C R 5 p v g G + 5 l I n F s l Z M p I j q 5 h G 2 A E e q R 9 o E L x 2 9 v 9 t H P n D p F s G M 5 0 4 f w Z W e Q f G 3 P f + P Y 6 d X V 1 S z / Y f J h v V / z 3 A h F K m l C G F E 7 J Y 4 i l g 0 U 2 r l c c N 0 R T p J q h w g K M k w x u B 6 s 5 x J U N l Z 4 4 L D d b 5 Y K x U g R 7 H e P I b a h + m P n r X K M v E s 7 W e S g n N V j C Y N k x r F 2 B X T + w r t + 3 r z A c S h + M g M y U g O w E / 6 H A V A o i j R U 0 W S x y I U i 5 k k j q m J Z Q r O 4 h P n p s 9 5 x 2 s J p D X N l Q E n T l r B Y 0 9 y f w + e h M l M A i L m r P q H F r e F A 4 o I G 5 Q m b Z G s C b i M 7 k 7 V v S 6 N a 9 R l 0 6 F y B u + u g D m h 5 f P l d + J I h U U i J K y C J L Z w t J t N T R p L L y C E I c B 5 G s M k g s P 7 k 9 X O m h b W A V h 7 h S + S T o S o F E M m G l 4 Y 9 Z q 3 K J p w 8 r J n 3 9 1 W V q b X 1 N V 6 9 c s 2 w r M 7 e p v b 2 T U v V 0 + 1 D A v k p M S K C a Y g + 9 b m m S / j D n a k x Q B T F v C m p h d X U l Z R W 8 n 2 W 4 L P X O B I f 9 h K D U O Z V 2 E s u o e Z I 3 A U T S Z E I M Q s 2 p / 1 U e 4 s s p w U h N 8 s k N R 6 W F Y q X I 5 Z + N 7 X f z 8 n K p o q J c h h O l p K Z Q S U k x H W A V 7 v a t O 3 T j + 5 s y U h w S r P f t W 5 F i I E j o 9 S K f n J J E z z v G q a h O b S i H g C k k 6 F z G l I 5 d u 3 Z Q V V W l t Q Z G L H B u V L 0 Q n A Q S E j E 5 j C Q y w Z B G E U u R R Y 7 p v C K X T S b Y T 1 X S / x R f i D t C Z a S M W R W w G l B T 4 K N k T 2 w i C m o Y 3 O E I W G M P D R 6 b W J 8 + c 4 p O n j p B J 0 6 e k A 3 g S k p K 5 L 2 Y c x V K K M y R e v 2 6 n U Y n X V R Z A J L m B Q U Q y j k i P l Y c 3 T p N h R n R q t Z G K j k l k 7 K j h E h C G l 2 u i W U F h 0 R C w K B j k A l 1 v G d f n f 7 + + I E b D / V 4 C 3 y 3 5 Y a j g o C V V P v K 8 2 I n N r Y m 7 e / r p 8 H B I Z k Y 6 O Q K r g V z o D D r t 4 p V N U i c c B s V Y C t R 9 G / t K p m h t j 4 f f 0 d s p J 4 P i R 6 i 9 K R Z q u a H x c L g 3 8 U / y K R J o q S S l k C O o I 5 p A l k h I B L V y m t i z X J w 1 n m 8 h P i z o T j k Z 0 3 x T e c n G d / 0 U H x I c i U t s H t 6 J G B Q 7 a b i T a L q Q e 2 L d M q Y r g G v H t a C c C 4 B B j t p m G 0 w q I W 5 O d k 0 P O U R W 2 m 5 c L Z K e S B T w l y f L Y m 0 N B K b y U k Y L X l M M F J J Y k U g h F m / y U M i 2 U R S 6 R k q L s b a 6 8 H 1 H g 8 h 7 l Q + I D l R 6 e D y J O P K k U f k C g B P 8 c U A a l 6 0 I 9 K h v m F P K j g h 0 H + F N S a w R c 7 5 8 2 d l T f M v v v i K L u 5 w y 4 N k v v 6 t a M / 1 d K U 9 1 n A m g E Y y F x a h N J m E I C A V 0 i Y v w Z Z S p q 4 U i Q x x 7 I D 7 Y d Y 4 B 6 F O n T m k f y 2 + E J e E U k D l a H 2 b K 9 e J D y W l Q u d o R Y t Y C A V A 7 b t + / V v Z h v T s 2 d O 0 f X u d r B / x 4 0 8 / k a 1 s 0 A g h 9 e a 7 7 n H v / P c E H Z K 7 i t k e d E i l y O M G t V R y k M k m k c 7 r M p t A J s 3 H L e m k A 0 h l J B V f K 7 9 B / 0 7 8 I S 5 t K I S S f L Y b u A J E / 5 b G + e G l V E 7 a 4 g i F 0 R I g y U J A 4 4 M 7 H b s L A u 1 s K / U M Y b s a v g E M O B 0 a G h p k L Q k 4 K S K t t I S d G c M h y T M r 0 z u w 5 u D x i u m g N S r w j L r 5 O t w 8 K n 2 f + Q 1 C D g e Z D G H s O J Q 4 n B f y 2 P U m s R z j 9 A w 8 u D 7 6 7 I / O h K 3 z u A i 3 G t s + f E t c J r R 2 s Y B 1 J 5 D b k 8 C N N J F j C F y + K o 1 Q y b X c y H b 1 U 1 W + 2 k A A s 3 W j X d g S n b m Y Q 2 V W M Q o H 8 e 6 9 H K J t + W 6 2 s z b J b 6 C B Y v m y 1 p Y 2 2 r t v t 9 h Y 6 H t q b G w S 9 3 j o F H k M 3 n 3 Q n U j j 0 + E V k S N b v Z Q d Q c p e f Z n C U i b 0 H i o 1 L 9 R r 5 y S T n Q 4 m i + w B J Q T S 2 9 b 4 s Q 8 U t q 2 B q 1 9 t W 4 O 9 o P y + K f q r v / n w W 5 M u F + K a U A P D L h o e d 7 P B z o R i d Q j E c r l U 4 4 H 6 8 7 4 J V Z T y j i r z p m U 4 E d a X w A Y B I A r 6 j u A S R + N L T G Q 1 7 d w Z W W j F 6 c b G C H I Q A T s T Q l o h Q N I A 6 E / 6 9 / 9 7 j X 7 2 k 3 O U k z F X 6 u C 6 0 F 9 1 4 u R x a 2 w g v t 8 s 1 4 w p G 9 + 1 K E J E A o g E Q k W C k W r 4 L R D H T o N U C 5 F J x 5 p Q y i 4 K J Z P a X E 1 t q q Y 2 V p t h M l V V b q Y j x / b J 7 8 U j 4 p p Q Q H P H L L l A K J F Q I J W H Z R T / a a / Y + y b V f J u w G W D M H f b J x a 6 D m H y Y n J J M 0 1 P T T I I k 2 r V 7 J / X 1 9 l E P l / t n / G w f 1 d L d h 0 3 0 0 8 / O z t u P d O n r K 3 T x 4 / N B 3 j 8 4 E e 5 2 J I W d U h K K X F Z X D 2 0 J T 6 i h C T c 1 d C o i g z j W 6 A e R U D a Z F I m c Z D K E s s k k R A K p o M 5 Z p F K E 8 r F k 8 o c Q 6 u d / + 1 P 5 3 X h F 3 N p Q J m D B R 6 V O K O 8 Q K k 0 q / j 0 T y S C c f f L o T W K Q / Y H p G 1 u 3 l t G B g / s p J z d H t g 4 9 d / 6 M 9 D V h y 5 v a u l r Z c A D O i j J + 3 5 / / y c f z k k l U K W 7 U T j I B L / s S o i I T M D 7 P + w y Z B H w b 1 f 2 0 y W M I F E w m T a B w A f V i 3 q P r S P b V 1 f V m 1 L + y L U V h 6 z i e A t c I v 8 Z x q C j 1 q I r V l W O R S g j 1 Y W b 4 P m E C O b G 3 x E c n 2 c g P h 6 K i Q u m o x e g I k C a P 7 R 7 E C I e P H J T l l B c C 7 K k D B / b r n A K I 3 T U S / W R C b N g W D t i B X c g j U g i E M I Q x R N I k C T q m 0 l a 5 e P E 4 G G 8 e H g A W e R S Z 1 P a f d g g w q c 6 c P 8 5 n E F y / 8 R a C H 3 F x i l Q W B t a T T 1 e e B K n k x X n i Y k E s s 2 K x v p 4 Z B B s K 2 F D Y T P r y 5 S s 0 M T H / G u R P n z 7 X q c h e v P l Q G j L x U F Q 6 D t + 3 J D J J t A f P I o k h W E C c M E 6 C B Z P J W Y a g C G T l D b F A I i E X S y Y O I F N R 0 f I u E L p S W B O E 2 r o Z j U B V k H o S G m L p j s U P o P 5 d i b J R Q 0 2 L R C g A 0 u v i x Q t 0 5 f J V X T I X N 2 / c p r N n 7 T 2 p Y h X C e P + O T f Y 5 m P v j 8 y t S G S 8 e y B E s q f z U + N Z l E c R W A V V e g i G Q P N R U 3 t S H I p E K A d h U I p 2 g 7 n n p E 7 Y Z 1 w L i b z 5 U h F B V n i K V a F W Y i b l y 0 S i g / r 1 P 4 N t v t 4 X v B z I w R I L K N h + g p p 4 9 d 1 q 2 x Y F b 3 A n k t 1 V W B N l P J Z m x d Y R e r L E d K Y Z M i K / L p t W a V B Z R N L m E K I p k w U E T C G l 5 D w f E I J C U G 2 L Z d W M k F L x 8 I N N n f 3 x + T n 3 G a 3 C L R 2 w N / C U n c Q O b R U U Z K a V I Z S o X + j w a x v s k 1 t i 0 m 6 Z 8 u L P h Y R b w T 4 5 i O g X U P 2 w Q 0 N 7 W Q Z 9 / / i V 1 d 3 f L e n 8 3 b 9 y i y s p t + l 0 K 2 x 3 S J h Y 4 i e H 1 c a z V O k g e o + J Z Z J F Y S y W + n y o 2 9 5 e P I 9 b H E I R M i C U o E i m J h M 8 o J w T I 5 J r 1 s 7 q X 7 6 j J + P 5 b E y q f w e 6 6 L J q V y s K C k x x r Y p l g G o d 5 K r 8 P v A 2 z t J h B d U 2 V d L 6 m O b Y U j Y Q 3 b 3 p k o u H O X T t k f y g M o k V f 0 4 6 d a u s c J 2 J V + Y w E M t L I z + n r z U m K J P o e K f J o 6 a T T q l w F U a n 1 M S s I m f h e a 6 k k 9 1 z u v b M u 0 J G r + p + g 9 v 3 i H / + b P q u 1 g T V F K C A j z a 0 q U Z 6 A q h L V k 9 R B K I T 3 R K q O 4 c i E A i G i W e g S n c Q p K c m y 5 J j T S 4 k O 5 O b m V z p n Y 3 Q y + m o 0 J E I w 5 B D p J I Q w B D J B k 8 Q Q J l I Q I i H w / b b y m l Q i k U x 9 6 D p h M u G h V 7 p l k z 6 r t Y M 1 Y 0 O Z U F m R y Y 2 C K 9 G q Q J t Y U r k W y b j S u d E s N 7 G g 8 k V a M w + j G j D l I h J w L n C b 4 5 T C 7 b Q B u 2 n v 3 t 0 y b s + J + o 7 5 b D d c n y Y R r p f D l N e W M K 0 D b v q m O V H S h i B G r Q s i j I n D B E v 6 W O 9 R I z / k 3 u v 7 r m I 9 M o J j D I D 9 0 W d n w t Z h P A f X n e b O 9 6 f / r C A a H v a R S 0 Z O m L F + H L s 9 O v B z x I o x 9 Q E B n 5 K X I K m w G F T m z 0 g I B Z w R c C q A M A U F + Z K / c v k a b a s s Z 7 u o i k Z H R 7 j h B m T Z s E i A h C o v 3 0 p v x l L o Z T 8 2 s t Y H N O Y + I E A m R I j V A 8 Q O J g + i O f I g l 5 S p v H r w K M L Z E o y J g x g E s k g H 4 j i k k i E R 5 z F e z y + j I V T 8 P / 7 5 r 9 X p r T G s O Z X P I D 8 3 K b y U k q C e o k h b D Q K N R j c c N K K l o G U g / N J i G A 0 O E j 1 8 8 E h + o 7 X l N Z 2 / c J a 2 b 9 9 O 4 + N j s p J R J D L h / D D 3 C e u k 4 / y b + u a S y Q J I Y Y J c l 3 2 N d j D 5 c L H z v T q v 7 5 W 6 d y Y o 4 p h g 7 q t K c z D 3 H b E M L 0 L e S 9 t 3 2 B v H r T W s W U J V b M 1 m e c M V b B E K e j v H p r K l 4 m 3 D W R q I e U J L H J C G u V g 8 6 w k / d A h r R R w 4 u E 8 8 d p V V 2 6 w F V K D i L T T c C E s 8 n z h x j K 5 f / 4 7 G x 8 z q s T o 4 S S R S y R D J E M M m B 8 q V p N H H c e 0 m L + m Q W O 6 X X W Y 7 H Z w B x N G q n q T V v V Y O C J Z M c v + 9 / F B J o F N n D u O S 1 i R c d 1 6 t T Z X P 4 M 7 d L r 5 K V u 8 c 6 h 8 G 0 M 5 R / 1 j N s 9 U / k + Z Y 1 D 8 T x 4 a y H G 5 o / Q 9 l s R V j E / 3 f 3 / y O / u z P f y b p a A G S G E D C N Q + l y y b U Q i I h l I K 8 T 0 j F E c o l b R 4 S K g S V M Y k Q y x 5 N Q k D k E a N M 5 U G 0 W b Z 3 D C k t k m p y C b E k N k T S E k r I Z c j E 5 O L Y R Q H 6 x z W q 6 h m 4 6 l 9 1 2 T W y R n H r T j v L Y o c t F U Q o j 5 A n 2 J 4 y p A K R d B r 2 l X B K U l Y 6 O K n y T n j 8 o 3 R 4 y z T d v / 9 Q G j P c 4 G a T 6 / m A h v 7 m z R t x U h w 7 d l S X q n I 1 1 M g Q R F I 4 g F c V 6 6 D S T A L 8 m X K n r e S M T T n I Y m I Q i N O K S I g N i Z x p J Z 1 M b E k n E E o c E L C Z M F z J R 7 / 6 l 7 / F G a 5 p r A t C 4 Q J v / t D G B A G B Q o k F I n E M 4 h h i 6 b S R U I Z U / G J T S L K G Q K a c I Q k r J 8 D U 8 t A d 2 + c D P I G 3 b v 4 g o y W w 5 e j b t z 2 0 d e t W l g S z d P V l s l w Q N 3 9 F G J U R Y p i 8 I Y / k r Q B y h E l r 0 p j 0 g m R C 2 i G d b E J p M n F Q E k l 5 8 y C Z 0 J E L M t n 3 a + 1 i X R A K 8 P r 8 r P 6 1 M 1 E U o U A m k E q R z B C L C W W R C b F N J m c Q A i F G H u T R 7 U T S K u G A y o T O m 0 I D t o H 3 2 H k c q 6 + / a + 3 Z W 1 a 2 R e I r T c n q X f J Z E M J 8 j y I H C o Q Y o X k J m j Q m H e L V Q 2 x 5 9 k A a n b Z I x L H k N Z l E z Z t B b K t 4 R j r Z h E L n r Z d + 8 Y 9 / K U u j r Q e 4 6 l u 6 U S P r A l i k / 9 Y P r T a p Q C Q T C 6 H C E U u R B 8 T i F y s P E q g 0 v p l f k E Y S c K b l m E o 5 x 9 C F A g 3 a I D S N 3 D U Z Z y c F Q h j 1 z 3 8 o t M p U 3 g R T L n k Q x T q m 0 1 Y Z C I O 0 j h 1 p l V c k C q f q W d J J E 0 r c 4 k I q R a Z f / u q v Z S L l e s G 6 I h Q A U t 2 4 9 c o m F S S V p L U t 5 X L Y V B G k F B d y D J 7 g R Z c x T I w j N o 9 M m e q f q s i L v D g L t 2 2 8 6 r S K u 0 f c 9 K I X L n J n O U g g G S G M x C j Q e U U S R 5 k E Q x 4 O Q h h V p o j k S O s A C R U q l R T B Q C a Q x 6 H q h Z A J 3 j y U / / J X f 7 W u y A S 4 7 q 4 z Q g H T 0 z N 0 8 3 a z 6 v j V Z F I x C K S l F J P G J h V i Q y g 7 D b J I L P 9 4 k V e J D V S 5 S q c n z t L R c g w 9 Q s H c 2 8 7 t G q 9 W + p t X y d y w O S H / z h g E U O 8 F G S T v T M 8 J q g v A 5 C 3 V T h 8 T 0 k h e x z q v C O U k k i K W I p K W U J a q Z / c z o Y P 3 7 / / h L y k t f e E x i 2 s N r r u t 6 4 9 Q w O S k l 2 7 e Y l I 5 1 T 6 J Q a B w q p 9 N J B W M C o h v U 2 U q V n n 9 r 9 K O K I 1 J d a z c S x N e l 0 x M t M b + c S 0 U Z f p p e N J N k x g 8 r g k j r 9 z w 5 8 a K H H g L p 3 R a x S o E k 0 i I Y 2 J t P 4 m 7 P J R I c l w T C D E T B 6 R y D i t S f V K G S H B C G M m k h h T 9 z S / / g j I z 0 + V c 1 x u Y U G 9 U L a 1 D o I F d u f q Y 7 4 K R U j a 5 n G p f e E k F x u i 8 Z o + K 5 V V i A 0 W 2 6 I B z s o A G r x J I S m y V I d Z B H d d p R 7 k E / A l p k N e x I 2 + I F E Q q Q y a J Q R 6 k b a l k S y f t g N B q H h b L / K d / / U V M 1 7 v W s K 4 J Z X D p 0 g O + E y A R C A V i K Y I 5 J Z R F K k M i N B q J T R 7 f p M s l q Y k l J J M E j q p E G K D h W 1 C M 0 Z E q B w H s G G S Q j L x L y p A 2 A Z + U t C G Q I y 3 E 0 X m Q R s c m r S Q S 3 u M g l U U k p 3 Q K J h P 2 q v r V / / 4 7 O c f 1 D F f D B q E E l y 7 d I / 8 s y O O U V C a v i W Q R T B F J S G O C E E e l h T r C H U U g Z 3 p h o L H r p J V W B R Z x V A Z H 7 T I d n O U S Q B Z J 6 1 j n R R q F k C q U R C o d X j K Z g O P p a a n 0 y / / 5 V 3 K O 6 x 0 b h H L g 0 a M W 6 u w e Z A L Y K q A h W J C U k l g T y Z J Q h k g c y z 9 e 5 F V B j h s 4 y h m q A h z V I E l u / B L p G K / 4 5 7 w c k 1 j l J a 1 j F T R 5 g t I g j Y r D k 0 k R S d J C J h W c R B L J p G 0 m j J H E e e z Z u 5 N O n z s m 5 7 I B r t m G 1 z 2 q Z j Y g Q O P 7 / A 8 / 8 J 2 x V U B L S i E O I t R c Y v E L / h m q X I A y l W K Y M h V Z s G r B E M W Z 1 g d B D J T J P 8 i B h I r V e + w 0 i G G l D a k c B L K I h T I J S i K Z P i e j 2 g W R S Q i l V i n C Q N 5 f / c v f 8 b 0 I v Z D 1 j Q 1 C R c B X X 9 w m 7 w z W 9 W N C W d I K K p + K Q S C 3 o 4 + K C y W 2 S C W E w j c h j 3 8 V K 1 i J M N D V o U m j 0 j q l C a K S i F X e B H 7 R a U 0 g k 4 5 W M o F M I J D E c y U T 7 C Y M c M 3 K y q a / / Y e / k P P Y Q D A 2 C L U A / t 9 v v 6 N Z J p G t / j F x d F D k A n E M q e y 0 I Z C U m z R e n F C M 0 w A h d F I A E u i k l V Y k Q Q b Z Y B K h D H l D I A Q Q K P y Q I i e Z n J L J J h G I x b E m E i Q T p v D D i 7 e B y H D d a 9 s g 1 E K 4 9 f 1 D 6 u k d 5 r t l S M U x i A N S a W m l p F O I o 0 I I Y 2 I k O a 1 S k g 4 L q Q 2 h h o I Q R c V S z p G U C G H s W P 4 Q g x y m T B N q D p E k r Y i k S G S I x Q E E E k c E i D R D K W 4 v T f s T q L q m k j 7 5 y d p Y O + 9 9 g g n 1 V u p r A w v j q y 9 u 0 N i 4 l + 8 a i G S r f l Z s E Y s D y k A f y e P T d q x g 8 s G Q y r B f h B A K I A g i j i X N G a R N w P t D 3 e O I h W C a S D p t S y Z W 9 R x k g l q n v H q K T J g j V l h U Q H / 5 8 9 j m b 6 1 n b B B q E f j N r y / x U x x k c Z A p K A Z Z d B x C K k n L t z B U Y X g w G S S y 0 i A J k i Y t G Y m D g 0 0 o Q y b T 7 y Q E 0 s Q S E r F a Z 8 h k b C b E s A 2 x N c 4 / / N P a n g y 4 / C D 6 / 4 S 2 m c x / / 8 w 9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a 0 e 7 d 2 - 6 f 2 1 - 4 e b 0 - a a a c - 9 d 5 6 d f 4 5 5 a f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l M S U R B V H h e 7 X 0 H V 1 x b d u a u K n L O A i E E I i r n r K f 8 + v V 7 b b f b 9 v J 4 7 L b d b n u m 7 f H 4 T / j X e N m r 1 / R 0 T 7 t f U n x B 4 Q m h n E A I R B Q i g 4 h V V D H 7 2 + e c e 2 8 V V V A F S F D A B 6 d O u B X u v e d 8 d 4 e T X P / 1 f f 0 s b W D R y N 1 8 i G b 9 s 3 S 4 d I J m Z w N 0 + U U C b c / q o j d d H X T g w H 5 5 z + y s u s X P n j 2 n 0 t J S G h w c p O n p K a q p q a G e n r f k d r s p L S 2 V m p t f U U 5 2 N n k S E i g l J Z k 6 O r q o r r a G + g c G a N u 2 C v m O c M D 3 D w 8 P U 0 5 O D r l c L h q f D l B a s p v c n H 7 Z 9 J I 2 8 2 + m p 6 f J M a C 3 t 5 c y M j I o M T E R H y a 3 x y P f M U s u a m j u p m m f T 9 6 3 g d i x Q a h F I r 3 o M F X m T t P b 0 V l K 9 f i p t d 9 N F 2 q n L P I M D Q 1 R V l Y W + f 1 + 6 u / v p 7 d v e 2 n f v r 1 y / N a t H + j k y e P y P h x v 4 k a / f X u d 1 e C d 6 O 3 t 4 3 K i x p F i m v J 7 K D c t Q F t z / Z S d O k v f N S c z C Y g y k w N 0 Y P M 4 j Q w P U m F R s X x u N h A g F x N 1 h s k x M T l J P o 4 z M z O F R D M z M z Q 5 M U 4 5 u X n y m z j 2 9 u 1 b q q i o k G M J T O h r D 1 6 S n 7 9 j A 7 F h g 1 A x w O V y U 0 r B Q f J 6 A x Q I + J k M A T p V M U l J H t X w 5 C n P Y X x 8 n N / j p b b X b b R f S 6 n P L 9 + m s k 0 Z t G l T E Y 2 N j d M k N 3 J I i v P n z 1 H 9 n b t U s r l Y p J e B I S b / K l 1 p S t Z p h c I M P / n 8 b h q e Z D J 4 p + i j W p Z w C T P U 3 d V O W 8 o q h C Q I I C t i S E C v n + j R 6 2 k a n s n i M q I D W 3 y U n 6 5 + w x D Z v B e B z 4 D J l 0 R f 1 z / b I F Y M Y E L d 3 S B U F E j f d I i m p g L S S A P c w H Z s m q b i j B k 5 Z j d + l i S N j V R b W 6 t z a J b E a m C S N F Z I F + q 9 Q 3 v 3 7 p b 8 0 6 f P a M 8 e l b 5 x 4 y a d P H F c 3 q 8 a t M L l x m A y L Y T U / m / 4 O 3 f S 6 P A Q Z W Z l U m p a u p Q P T K X R s x 5 W 8 R g e / v p z 1 d M U 4 B 9 L 8 I B 4 M + T x J M h 5 4 G E A d T M p K V n O w 8 P q o C c x m b 6 4 9 Y C v U z 6 + g X n g + s O N D U L N h 9 y y Q / T u 3 S y r R T N C J A Q Q q L b Q R 2 U 5 c w n 1 + d 0 h S s o s 5 s Z J d L F 2 2 j r m J M a M z 0 u F K e + o j r W z l y + b q a S k h O 7 f f y D S a o Y b N + t r b G 8 1 s o 1 V R Q 2 9 S o U z y E k N 0 L 7 S G S F e 3 5 i b n v c k q A M h + L i O C c P n 2 t H Z S R P j E 1 R S X E S + x A J 6 1 J 0 k x 5 M S Z u l M l V f S A F R S S M / f 3 e i m P z u 9 R c p g 5 6 U x I U E s q I p j k 9 P 0 / e N m O b a B 8 N g g 1 D x I z j / E j W p G p B K I g Q Y K 7 C 7 2 0 q Z M V X a / M 5 E G x m 2 J U s b 2 T d e w m 9 U k l d 9 X 6 m M V T W W m f C 5 6 w O 8 f 8 7 k p P W m W j p Z N i C O i o q K c J v 2 p 9 J g l y P S M i + 0 Y H + 0 s c d E k v 9 / t m q W a Q k X c h a B + 0 8 U S S F U p 7 K G G u / d E U o G B c J r k 5 e f R 4 + E y J o l H J N K u o j H K S Z m h 1 N R U u U 4 4 K F 6 8 T S T P a B N t r 6 u S 7 5 m a m u T v 9 F B 6 R o Z I r C v 3 X j D x 9 Q V u I A g b h A q D z O J 9 b M h 7 x F g 3 E i k 9 0 c / k 8 F L A O 8 E S a 1 Q M / N a R D O o e s S V E g m e W T l d O 0 9 W X K b r E x s 5 N P u o Y T q B 3 0 2 z f c B 6 k O V I 6 S n n Z S i X 7 v i W Z p p h M A F S y v S V e t n G W 3 m h x / v f u 3 R P 7 L D 8 / n 1 U 5 J a H 6 x j z 0 s E u d + 7 F y H 2 W l z t I z V k F B q i 1 l W 2 h 4 e I Q q K 7 c J K f v 6 + l m K Q u q 6 x G H h Z f s t J S W F L t c / l M 9 v w A Y T q m G D U A 4 k 5 x + 0 p F K i O 0 A f b Z u 0 1 D Z L f W s K J o w p P 1 s 1 T d + 8 C m / z V B f M U H P / X P X s Q s 0 U S y F W u b i B t w 9 6 a G R K S b s d m 7 x U m r 1 0 Q l 3 h c z 1 a 0 i c E u H f v A e X k Z M v 5 Z h T v Z E l k n 8 + B s h k q C C E w X P F Q 9 7 K z s y X f 3 9 d L + Q W F o v 5 B 2 q W l Z 9 D n t x 7 L s Q 0 o u P 5 w c 4 N Q Q E I S S 4 r U O p F K I J P f N 0 0 n t 4 6 y D Z E m x 8 O R y Z S F A 1 S 6 E x X T k r 7 e n E I z E b h x a t s 0 J X r w n r l E z E w K U H G 2 n 8 p Z j Q R e D S R Q V b 6 t / k E l T G K p + G 5 0 m B 8 C / D 3 c 0 J O T 8 T 0 u m p g Y p 3 G 2 n U Z H 3 1 F h Y Q H 1 9 f b R 3 n 1 7 1 A c Z O H a r M 1 f n F I x 6 C k n k R E 9 P j 9 h 5 A K R V T m 4 O v W p u F q J V V 1 f T z a e t N D o x K c f X O 1 y f b x C K s j Y f Z D U u I O o N V C S E c 5 V j Y i 8 4 S X O N i Q H T I R y R p i f H 6 H R d E j 3 s V n a Q E 4 k s d H x L F z Z h A d W x M u F 5 k G c R w D l 2 d 3 c H u e I f P n w k f W F O w L H x s E t 5 / + D t 2 5 7 e y g R 9 R 4 l J i V R X V x t E L k i s 3 N x c v j + z 9 P j x Y + l I r q 6 u o u a 2 P t p R W 0 F f 3 9 l Q A d c 9 o V I L D 9 L k p N 8 i E x r i x R p b z Q O Q g u o k a S 7 f x E / x b S w p M p I V S x o b m 6 T x g W w g 3 f t G D d T H P h f N u l i 0 M a o S X 4 Q d S Q G 3 / K 5 d O 3 V O 4 Q F I t X f P H C k U C Z B I k H D m / R M T E + L A a G p q o l k m V l Z 2 F h U V F Y l q m J O X R 1 / c e i T v W 6 / g Z y d u 1 P o M s J c m J m a C y H S + e l I 6 Z Q 1 u v U 4 W M s G m A d E + r p 2 i P Z u 9 F p k A G O r A 0 K T t 7 X u f e M m 2 m C F T S k J A h j J B T Q V w D R j O 9 P j J U 6 q p q Z Y y J 1 6 3 v I 6 a T A D I B H R 2 d k o M F b i j o 5 N V x k n p x y o o K K C h w S F R N b 1 T U / T Z s d 3 8 r r n 3 e r 0 E 1 + e 3 7 q 1 L C Z W U e 0 C c D y A T G i F C W m K A x t j s O b j F S / c 6 l T e s I N 1 P + 5 h A 4 Q A S 9 v c P 8 h O 6 Q E Y i f P s q N u m U y P Z P W u K s 5 Y h Y D P b n d 1 F 3 Z z f t 3 L W D W l p a x e k A a Y G G H g 4 g X l 9 f L x U X K 5 s o F t x r u C 9 2 2 J 0 7 9 X T q 1 E k p 6 + j o o L K y M l G P M X o k O T l F H j B f 3 X 0 u x 9 c b X F + s Q 0 I l M p m m p p T z w U g m A P H u E h / l p f n Z 2 G f 1 6 M H D O T a H E 7 A p 8 L Q 3 X j B 0 0 l a x k Q 6 v H Z 7 e / W M e e v R G 2 S d O 7 G e C F u i + K S c 6 3 / T T s 6 F C c i e E 9 x R C s O h T F Q T 8 P p p o / C 3 9 6 Z / + l K 9 j l o a G B u n F i y b a W r a F W l p b 5 d x h 5 4 Q C 1 9 z Q c I / 2 7 9 8 n j o x o A d t K + r Q Y T i m H N M Y C Y j D v k S O H 5 D t B q k s N L / Q 7 1 g / W H a E S c i C Z w p M J d p H x o u E Y s J B 6 9 O D + Q 3 l q 3 7 3 b w I 3 p 8 J z 3 o 5 O 0 c 0 S p Z w a Q e K a z 1 4 l b N 2 / T C T 1 o 1 s A Q K N x p 4 D f h F E D f E l S x R 4 8 e i y 2 n P H 0 K b W 3 t M p R o 0 6 Z N u s T G 6 O i I D D G C S z 1 a N L C U O n T o w J z r R B 7 2 V l F R I T + s p q S f D p L y y v 0 m / Y 7 1 g X V l Q 0 E y R S I T b C N D J u S N 9 F k Q / J Y n b P w f P X o k 7 P u 3 b / L J d y M c 2 e p l G 2 0 6 L J m g e m 4 q n t v o 8 Z W h X z v h U w V 7 9 + 6 h V 6 9 a h B A D b E f B 5 W + u y a C 8 f K s 4 D e 7 d u y + u d S c y M 7 P o 2 2 + + 1 7 n o g H G I Q O j v I I / B v o g h o V 6 8 e C G 2 6 P l 9 s O N w v u s j u M O U r c m Q l L d f b K Z Q M r l I k c m g v b 1 D G j f c w 9 F g a n K K 9 u z e p X P z I z s l Y A 0 L C g V U p O f P o r M 7 X s E p w V 8 D y R T I r K Y W J l W A r + v Q o Y N h p Q 2 I f v D g A b n u + v o G y + l y / d o 3 t H P / I f r P q 2 1 0 7 W V y x L 4 y J 0 C W 1 6 / b L N v T C X w v y i C Z q q q q 5 D 3 j 7 9 7 R 2 T 3 b g u p i L Y c P 4 5 Z a Y a T k 7 2 c 1 J N i b B y D G S A W T x l O + j O 0 P 4 7 W L B l 6 W C l F J s i i Q l q 6 G I S 2 E P W z n N W i n S U l R H l X X V F N h Y a H k 5 w P c 3 b B x c H 1 o / A c O 7 q e W x q e U s 6 l C X P 7 X m V T R A G M P 7 / x Q L 2 n c N w T 0 e Q 0 O D k k Z 4 P N 5 x V E x y V I R 9 + f 0 z q 3 6 y N o G 2 8 9 r + y 9 j 0 3 6 r n 8 l U P o D Y S C a k 0 e m Z F 6 V U M s D n y s r s j t O l Y v P m 6 D 1 v h 8 u 8 M m r j R W 8 C f d c S H R E M I E E g 3 e C w O H P m I / p k p y 2 a o p 0 u g k G 2 r a 2 v r f s J X L h w T m K U J S R A 7 W u U 3 8 B k S z y 7 T 9 S W O m p m b f 6 t a Q n l S c q g s T E 1 A g K V b C o f c X K C S t + / 9 0 B m x c 7 n z Y u E k Z E R 2 r J F T X V Y K u S c k p X U i R Z H 2 S Y D M D L j T n t s n 3 U C E g T T P Y y c B a n u t M 3 / f Z h h D O c D g M 5 e O C H M / Q W Q r q 2 t E Y 0 A x y D E p f M 3 P T b y x x v W t A 0 V S F Z 6 v F H z T M h O D d D R 0 l E 5 t v / A P v F M L Q a w J W J x O 8 8 H 2 H Z o e L E g i 2 2 y B O 1 A H J 1 y z x n y F C s u M q k M R q d c Q i z D E c S h 3 7 9 j x 3 a 5 h / A w Y o 2 K c O h 5 0 8 W 2 6 5 T M U g a h 6 j b n h 6 2 r t R L W r I R K y N 4 X N P 3 C h N J s P x 1 h d Q l p 6 P i L B Q i A f p n l A m w a N L h Y c a 7 K d q h A 9 U P / 1 1 J w q M w n A 2 4 N M P 0 e x E J 8 / c V c r w U e K M 0 v 7 U m H u K 8 A 7 j u Q m Z X D h W h r A b l G S K o j l X O 9 m W s F a 9 K G S i v c Z 3 n 0 M P t V a p T D l t l H V J M / R X 1 9 f a K m L A V C R m 4 d G L W 9 H F C N D Y + 5 2 G E c K w D m Y i 1 l 7 h + m 6 f s m h 9 R 0 / R D s y e 8 T c r 1 9 Z x M f a 2 N g 9 L k T h l R w 0 / t n / J S U n E w z X B d G m u M 6 D 1 U U O W p s 7 f y t S Q k 1 P q 7 W f k D F + v m R j f o 9 X z 1 F 2 + t q Z V o D O j 7 h 7 k Z f 0 1 J w 6 t Q J 8 W Z h n J t p R A b o k 4 G a E y 3 w R F 8 s o a B 2 O W F G x S 8 W F / e k U 2 l y L 5 P c J u q 5 m m m 6 f f O W 3 N f H 3 Y l C L I Q b 7 T m U l J Q i j y w n c C 0 Y Y 4 i R F b g 3 G R m Z Y n P h Q a Q k 8 S z l Z q w 9 e 2 r N 2 V D u r L 1 B d h M A t W h 4 a J C J N i 5 2 C s L o u 3 d 0 t 7 5 B e 6 A W j / v 3 H s p y Y R g w + v V X l 8 V b i D F 1 G E s H s l 2 + f F W I G 0 q 4 U O B 8 0 d j Q Y H H + U F c h t R D w p D f h H Z 8 3 j u E 9 C C A u h j p h 9 S V M + j N Y 6 q j 3 4 q J c 2 p X V Q R e q J 8 V h k c A c y M z K o E 9 2 + C g l M f h a 7 r z J p y u a Y C Y A x c X F 9 O C B G n 2 O 6 8 e D r K 3 1 l Z A N 1 1 K W k x q 2 D u M 5 u L 6 6 8 3 D + m o 4 j p B X u p d H R 4 P 6 m j K Q A H S u f l k Y I l Q N l J u B J C e m C i o 6 m H 8 c J 9 L t g W T F M D T f A b 6 K h T L L 0 y 8 u z X f C j o 6 P 0 6 P E T q q 2 p l m n o 4 W w 3 r N 2 H c i O l F p J W O H / 0 m + X n 5 U k a v 4 0 + s U d D W / h 7 V D + a s 8 N 6 s Y C U w Q P C 6 / W J q v y z n / 1 U H 2 H S v k y O K A l x + s d L B + X e Y s 5 W a q q a q I n z n G I 1 M R m j O w Y G + H 7 5 q G t q / m u N J 7 i + v v N o z R A q k L Z b n u i o N A Q A U y 6 G h j A x L k c a H o D G 6 x y N j T x I g E 7 d h Q C 1 B c N 4 j h 0 7 G p Y Y E x O T M s M V 6 z G E A i r g i + e N V L Z V r e / g 7 E D G l I u C g u C y x c A 5 o z j S m M H F Y h K z c r n t o 4 P Y 4 N v m Z B l p D 0 q E N q T x s R H 6 d L d L 7 p O x n 8 b H 3 q l 6 Y M a B + B g 6 N Z 6 c J 8 f W A t a M y u f J 3 i O S C Z V l i G M m C m K Z Y 1 M G d H Z 1 6 5 Q C y J X F u j 4 6 I u d D Y 1 O T G O E n T 5 4 I S y Y A v 4 V G 4 v w 9 g 4 y M d D p 8 5 K C o i B g V / u T J M y E o y I z V j x b j 5 Q s F p o M Y P O x O o u F l n K O V k p o i K q Y T Z r j S 3 K s l S s / I p p v t W T Q w q V R A k A m r K m V k Z l F S Y p L c o 2 3 b t l G + a y J s n c Z j W D N O C b W a q + 0 i N x M A o b I 4 R 1 8 D U L 1 C g S k Y m E w X z l G B 7 7 1 6 5 R p / r i a q M X 4 J e t H I S M A T f v f u n b R 9 e 6 3 8 H k Z 9 f / T R y W U h V D q r u E 7 c 7 U i y Z h s v F b i v Z o 0 N g 4 X c 9 F A J i z L V 5 M e 0 j E w a G V Y 2 K z x / G K 0 x O j J M i T D Q 1 g j W x J W 4 M 5 V 0 M o Q C j m 2 d 5 j K / q F a m D I A t F d o o D P B e T E G 4 f / 8 h f 0 a V w W n R 2 P i S L l w 8 v 6 B d A 0 D i 7 N h Z p 3 P z A + o d y L V U N c 8 J L L Q S C l x K 5 / D i + t x w T + E I g d M F D x W n Z A 5 d I j o S 4 L B A H Q y M K Y X I A P c T p M r N y 6 e q n M W P 9 F h N c H 1 d / 3 i B Z 8 z q h i c x l a b d a p F 7 4 y r f 5 L 1 P A T a E a + t q 5 k g n L J V c V z d / g 7 9 2 9 b o s t F 9 R v p V K S j d T M l d 6 t A A B 0 U j S o x z o C g m F R p u X t 7 x 2 x N X H I z S T W M B S z y b A Q k 4 K 3 D t x Q r D K i o G u B Y W F 0 s e U m 5 M t n t H Q U S H 9 4 2 5 Z u D M W X K z z i l d y o K 9 P F o K B z T s 2 N k b p r A a + H p y i g H v 5 H i 4 r A d e l u / F N K F f G b r Z B v B a Z E G A 7 G S D v B J Y 8 N t v M z I e v v 7 p E n / z 4 R z o X P d 7 2 v K X 8 G J w L I C C e 1 O F m 1 i 4 G k C b P n 7 + g L G 6 g n Z 5 9 u l Q B C 2 i i P 0 6 p t c p Z k J S Y Q A l M F K T h j U Q D h 6 R 2 S m N M + c A o d S d e D y Z Q c 1 / s U g 9 b 7 J g h T q g b e E W x 6 Q K G J w 2 O T t O g f 2 E t Y D U j r l W + p N Q s b g D 2 / C Y T D E L J B G z d G t 0 0 A h j L i 8 G T J 0 9 j U u F w j p E c H L E C 3 4 U 5 T p j 7 t H 1 H H X 2 0 L X h C I e w Z r P / 3 7 N k L l q K Q L L M 0 N j 4 u H k Y M E v 7 h h 3 q x E U N V W 8 z Q h a P F A P 1 M i y E T E A i p E 9 m k g E U W 7 s G j N y m U n r h B q B W D P 3 G r J Z k M n K s R h U N 2 d p Z O R Q Z U k O K S 2 M e b Y Q r 7 q Y / U 4 i X R A G q q G T S 6 H M C D J Y N V M 0 P o 0 A 5 Y Y M o 7 Q 1 V V 2 8 S O h B o H a V T K a i 3 m R n 3 8 8 Y W w 5 M b 5 Z W b n 0 q X n b q v T d i l o H b R / A 9 z t 6 e o Q E h d m u u l 1 5 9 L 7 z l Y S X J N 4 I s R n 8 H p t q W T C / s 3 K K H e S z A D j 9 6 K R H n B h x z r y u 6 2 t g 3 b v 2 R X 1 + g x Q d W C r Z G Z m R H S S x I p 3 7 8 Z o / / 7 g a S i Y N + U E 5 i m F W 1 8 C C J V M T j w a K G Z J E p u 9 F A n N v Y p Q + L 2 h g X 7 a v G U r T b C k n J j y 0 h T h v s + t 6 3 g J U G n l K R F v I T l v 1 x z p B I R 7 K h s 4 Z 5 S G A t + F + U 1 Y F q u 8 v F y X R o c h t k k y M t Q T P 1 p A m m 2 r 3 B Z W x V o s P G w k w Y u J E Q 1 f f n m J n r L 6 O T P e R 0 d K B q k k S 7 m u A S w N H S 3 M u L 3 5 A N s s V s z w 6 U C i 5 u a r R T T R R + V K U B 3 G v v H Z o L q O p x C 3 K h / m t o X a T p 6 p H t l e s 7 9 / w D q G l Y C w j t y 3 3 3 4 v q p w T G P p y 6 d I V + u K L r 8 R Q h / T a v H m z j K q I B V / W 9 5 I 7 N f q h S 3 B E p G e k z / G a L R U 4 f z w 0 p q a m 6 c c / / p j t q O 3 S 0 T w 9 O U 6 D L 6 / T z k I 1 W D e a t S P M t A 3 n y P J w Q C N a z E D c 6 8 1 J s m 2 p U X c x P G n S h 7 S L u k f j t l m S 6 3 L D k 8 i P 9 F U K l z u B p j 3 V 8 j R 2 k g r r k a N R P X 7 8 V M h T W V k h K / 6 E w 5 U r 1 + j 0 6 V M y / i 2 B 7 Q a n q g Z P G T x e / E N U V F g Q t u H j 9 y D V 0 G / 1 + y v 3 6 E e f f E L b i q J z R k C C w L V u 1 v N b L m B 8 I U Z h h J v s h 3 t 1 7 e o 3 d P r s a b r R n i 2 b F K Q 6 p D l W v X 3 V 5 4 l 5 Z A U 2 R R j 3 M q s W g a P F v Z T F 9 + B t T 7 f M m 7 r y H P v 9 e s k / 4 6 X K U q 5 T / b 5 4 g u c X / / y v / 4 a n Q j w F T + a O I O 8 e g B 3 5 t u W r 9 C B L H s z E j d Q X B H X r D D c s G O B Q N y 5 f u i r T t Q H Y N u i c R b 8 Q P G G Q b q 9 e t V L P 2 7 c s z l 2 y D t 8 w q 4 Y Y L u T l 9 2 J 6 w r v k S n r y / W 8 p p 7 i G c j I W J t W z 5 y / E b o o 0 y z U a 4 N o B o y 7 C c + e d 9 t L m 0 s 2 S D w W u t W J b O V 2 7 d p 3 K N + f Q s 2 6 + X / w A w J 5 V 9 W 2 J 9 G b E Y + 1 P F Q t 8 S 3 B z v x 1 L p H K u s + Q U N T T s V Z 9 L 1 S m H w Z E Z y s 2 G r W X X e z y E u L S h v G x n 4 8 Z j d z 8 A l V G a 6 R e 1 D e l p v C E M M A 7 v y y + / D l p M E t I H 6 h f c w v j 8 9 e v f i l 2 D c j R 6 D I I 9 f / 4 s n T h + j L J z s o W I W H 8 C i / O X b C 4 R U p y o 8 F N B X h Z l J 0 U 3 2 f D g g f 0 i R R c L r I H x 9 d e X x d 0 N j I y M U k 5 O l r j K 5 w N I B Y l b m O 6 n G U + m D K R t 7 I 3 e x Q 9 U O r b T W S p m S I 3 n G 3 / H 2 g A g F a y S G N I U W u / x E O J S W T X O C K f u n j j d J t 4 5 u K I x a h u A 6 u Y E 5 i p 9 + u k n O m f j L J P k 6 d P n / P k W J l D w g p U Y a W H y k S Q K 9 H + s 7 9 f Z 2 a V L 5 g e + r 6 A g T + Z n L Q a Y 9 3 T 0 6 G F R V Y G R k W F R 9 R Y C J C 8 G A r t T 8 m i 4 I 7 q t Z z J S 2 D Z 1 t J K W g d g I u B D q 2 5 M o I y u b h g c H Z N 1 C z H r l O 4 Q u s r h E 3 B H K k 7 U z S N U z S H C 7 p M F g J E T z y x b 6 8 o u v Z H F 7 g 2 f P n s u i I k 6 A f F D x 4 L D 4 6 K M T M l g 1 G r e 6 E y A F + p L Q / 4 T + n I U A 2 w 6 T D n N z c o I I D 5 d + p M m O O E e M Y A A Q 3 7 1 7 j 9 X R Z N m a B k O F M G o 9 d I h V O E D q o i O 3 / s Y V u r A / 2 L a E b w D P j T S 2 i Q 5 s 8 c m k Q o T j 5 W z T L M L p E C 2 w u A w w x v d i z 2 Y t / f T z 7 G V r / P V J u a 7 c e x Z X z 4 J A 6 g 4 m j h p q 5 C T W k S 0 T 1 P T 0 H h 0 + j I 2 m 1 W 5 + P 9 y + Y 6 l 3 j x 8 / o T 1 7 d k s D v M k 2 F D 4 L t Q 2 k g g o H b x P I g f J Y 3 N 9 3 7 t w V I s L l / o T V O K i E k W w 3 n P M f / v A F f f b Z j 4 W 4 G J l w 8 C D W D Z y U 3 8 Z x / D Y c F j h / q G g o h z q K X T 6 q q 7 f J Z D + o o f g N X C e c K x i p H o 2 E M g B x 4 a S A w w Y r G Z k l 1 S L h b n v i s k 4 D c Q L 1 t y P n D b l m J t g e z a Y r z 9 1 c J 1 6 a 8 U 0 T N k P Y X r U 8 f X Q f C p 6 / / 1 / / + m 9 G y s Z D 8 F G + R S Y n O v s m 6 P T + M k m j s U K t 6 u 5 + I / l b N 3 + g O m 7 0 a K i w N 7 B k M R b V T 0 9 P o y R u u A C e 8 H B W 1 H J 5 t A A R 4 O X r 6 u y m m t p q c W y E S g q c p y L M B N X X 1 0 v j h 0 c R 5 5 e a m i L X g o 3 R s A M h V E p I K k i 8 r q 4 u u l t / T 4 b q V F V X C W l x / t i G B p 3 B A K 6 z v a 1 D 1 s g z a m k 0 w A h 3 j B 7 H 5 z P S F u 6 T e t a z v O 7 9 U P S O p 9 L 2 U t h T A W o R x 4 S q 3 8 C s n w r z + b d D 2 s B q D h j 4 G 6 5 8 V Y b U n D K 5 0 a H q H u B O V i 5 o S A p x e T P Q c H L z c u n C x X P y R M b T / c a N W 3 I M Q I N K T k m W 7 8 R T + 9 D h g / p I d I C E w T i 3 P X t 3 0 W 2 W h v D 8 h Q L O A 7 X C 0 i y d O H E 8 S H q B 8 I 8 e P h Z J m Z i Y I F I J U / G 3 b C m l 3 b t 3 0 R / 9 8 W e y O H + G / g y c J J g I C Y C I + F 6 3 1 G D s w A M F D x d 0 A A 8 P D / H 3 L Z + z I T a o u p y e C r N H L 9 d z / 4 B a g D N e A j T n M M W r M / g C G U K m c I R C 2 f C 7 S S E R v G A A J F A 6 N 0 I 0 V C w Y A g m S z a o R P E g w r i E 5 I B V g e z W w X R K L G x t P e K h r U B U x U v z 4 8 a P S D w Q V E g S F q g Y n B T q J M V 4 O 7 4 G E c Q I q K D Z K g w 2 E a f q x A A 8 N X C e 6 B 2 K R T g b 4 D H b m Q A c w 1 s a 4 e u U 6 N T U 2 B T 2 Q A L P T x / s E a r N v K l 1 i l / b c A q j m v n 4 8 p I L b w W o O c e W U Y C F j k S k c s Q b H A t J o W 1 6 1 S s N G 4 w g F G h I e 6 j C 0 R 7 1 J k s f 4 t m j W k z D A 7 7 5 s a g 6 y W 6 D G Y c T 2 1 a v X 6 f P P v + J G + U 4 G 4 s L e m a / B w + u G N c H h T M F 6 F N E C k g 5 D j c x W n Y s F z g 0 d z D / 6 5 G M q r y g X y f d / f v M 7 6 9 7 e b H m f E / / w G 7 g 3 f D 9 7 E 2 Q 4 U k q I d o l l 4 O I J r q s P n s f N G f s S 6 9 g Q D 5 7 7 Z I B 0 X d E M l e X M y E g E 0 2 n r n L I O D x k + C y m G T d D G h / u p f F O q k A 9 P + 3 A L q z i B X f r Q e Y p + K w + r i 5 B 2 B m b V I k i i + Q g U C Z B o s K W g / s W y A h O 6 C n B N O H d I 4 q X i 3 / / 9 P + n n P / / v k h 6 c c N O 9 j v d n P 0 n 9 c Y C 6 i V C c M U 0 d A 3 5 y B X w y U H Z G j 5 r Y u y u 2 T R x W E n F l Q 2 H b S y e J Q t H E T z l 4 3 d A g B / o H g s g E w N A H m Y D 2 o Q R K S 1 D r 3 o E A 2 J t 2 P r x + / V o I g + k R c H 0 7 y Q T 3 d 2 t r m / z e Y s g E Q O J s 3 7 5 d J v N B B Y 0 W 2 M G w u H j T n D 6 3 x e B 3 v / s v i 0 z A + y S T g O s S f w Z d w 2 5 R x 4 + U m 3 l c + j j / h 7 a F 1 R r i x o Z K T C 8 U 2 y Q c D M n w + i 7 7 h K T h j F A z U 2 1 g e o P B y Y p p K s z P p s t P f f R 9 e w 7 d 7 S 2 W k Q P f h B m J D V c 7 J A / U M 9 h E o Z M U 4 f C A l 2 8 p A I k S E j x 0 4 s Q x + v K L r y N e a z h A z X 3 7 t l e k 3 G I B Z 8 3 P f v b H O v f h g L q T P 4 m l Q C p S 8 i j g l + H h + L G j 4 s a G S k h V i 6 0 Y 8 k T C r M s j q g o a P 4 x 9 J 7 D / E t Q j 4 F F 3 k h A p K 7 9 U J I 8 Z 9 e z j d h y 6 y w Q 6 Q + d z W M C 7 F 2 n d C X j y f v 3 r 3 1 B b W 1 u Q 5 I G K i N H u 3 3 3 7 P f 3 H f / x a 2 V D j E 3 J + F a z 2 m W F F y s E R e U g T y A y J C c J j P B 8 8 f w v d I w P z G 1 f Y 7 s O y 0 k 5 g E c v 3 D t x m I Y 3 k h D x I T j p G j u F S + g a W Z / 3 4 D w H X t Y c v o r v 7 K w x X e h 1 L G L t D F z A N J 1 w D w g L 6 b a 2 t 5 M u s Z f V O D d E Z H e y h 7 P x i q a S F g A V N f M w 9 e L m a X n X S k V 2 R N 1 Z D v 9 H V q 9 f o T / 4 k + A k P C Y l + q p q a a m n 0 z 5 8 3 S o z Z w K P D 7 6 i 2 r l p U v V D v H 4 D F M j H S A 6 c K 5 8 e B A / u E 1 L h W o 1 a i Y x e j L r C / L x w U m A m b 6 u 2 i j v Z O O n b 8 q J A M w G e M 9 M J v w d a 6 / s 1 3 d P 7 c G S k L x R R f 8 / f v 1 R m h g H 6 n g D 9 A / s A M B d i O h R 0 F u w l D u T I S p 2 l g 1 C c d v L N s U x 3 c v / A o l N W A u C F U I K W O n 7 5 z R 0 g A 4 Q g F v B v u p 8 w c e 4 X Y p Q B 7 4 2 L D 6 U i 4 d u 0 b O n z 4 o D R Y u O O x d P H Y 2 D u x 5 5 w j L 3 D + m K 8 E 9 W 6 h 4 U L m u m D n f c M E g J u 7 8 U U j b S 4 t F R s R H a A 7 d + 9 k Q 9 g t X s r b r 5 N l 2 W m U d 3 V 2 y c R H / P b w 8 A i r q t k i i W H r o Y 8 r P z / 8 K k v 4 R S z 7 9 V 7 B 1 4 X f w f V J J y 6 c E o Z Q T C Y 4 I m Z Y 8 g q 5 Z M S E l w 4 f X L 6 d I t 8 n X N c f N o Z v j a s M v q R a b o i x E W q 5 M d 8 y X F C 9 6 u v v U l p a u o z p S 0 l J F q m Q k p p K O c s w 7 w m e S P Q V / e i T i 3 I P j B c T 1 4 5 l z 7 B u I G 7 D w L i H C j K U W g s i m n s D 8 q I b A W G + h W o w s f D 9 3 0 6 l u i N g s 2 3 j 5 R N S M a F A K i W p O H g V o Y 4 e U q N g V j v i x o Z C J Z t K W A l M T W I Q 7 J g E M w H R N F C o d m j k G B P Y 3 t 4 u K 9 D C J u v s 7 A 7 y B i 4 F + D 4 0 t O 7 + c R n h Y d Q + x E X a y y d F j o 5 R S E s Q y U h C z O s q Z e k W C b C b P t z t 5 Z P V d S q Q S N e v l N n x S t X 5 Y h A 3 a 5 u v 9 E 3 F g p F 4 4 i N A G k F i o A P Z S E y M Z s f w I 8 w C B m D f 1 N Z W W w 1 / q c D 1 u 1 N y O d b S x + + i n l F l G 5 Z t K b U c H g X p k b 2 D k x P j I t l C M T a t t v 9 8 n 6 P K g 6 H u C V N F v f K 1 q a D K r L Q V + M X R F l Z z i K u R E i u J 0 o x x J p H q U A Z J M K M 3 v y C P r l / 7 V k i F t f A w 4 s H 0 f Q 0 M D M o C k s s B f P + d + g b K 2 7 q H t h Q p 9 R F 9 b g k e t Y 0 N B v V G M 5 0 e C / W H A q u / 3 m 7 7 A B 6 9 U P B 9 t I n E Q Y j E j N Z p x C q E H 7 u 5 W u G 2 N z N c 3 X 8 r f U 9 H Z r D c V 6 o 8 4 c 3 6 E 7 B F P v 3 s E 1 k L H X B K I 0 g M O 7 c 0 w F O 4 v a 6 G j t b Y A 2 t 3 l / g o J z V A L 1 7 3 0 b H j x 8 J 6 C k N h u g Y M 7 n c m 0 Y O u 9 + / N C w d D G i G L I 5 i 8 I p k i E 4 K z L a z m v 7 i S U H K z V w i + 2 W R x W 8 M V b U Z b A L C p z p z 5 S O c U c J 4 t r a + j a u T R A C 7 0 0 L X 7 r r x M k e X A G h q e W N M 5 F o L H s c 4 5 V j 4 a m F i Z 6 j c k m T / Y Z E K I F 8 T P / l C I l s k e W Q w u R v D w w e C / 9 P V l n V O A d w 9 2 T T h 7 J V a g M Q 0 P D U v f E d K w 3 R 5 1 q l 0 A 4 S i Z G h + m m d n o Z h k H o F I x X v U n z F 2 b D / f 2 A w X Q I z i Y P 2 e e Y 3 5 R M Z 8 3 f z Q e w o Y N t U S E 2 i 5 Y l g y j H 9 D X s x y A E + R t b 6 9 s X v D 7 3 3 8 u / V H Y t 3 a k 5 y V N j P T R i V O n 6 P l j j F R f e D Q B O p j 7 2 b Z r H V z e d S F i g U g b H S y b K S g 4 J R P S G z b U + / n D E 2 A F 4 Z x F g A r G T n 6 w b e C u z s x U r n G U P 3 / 6 n D 4 6 f W r Z 1 D 1 0 G P / k J 5 / S a V Y r M f H w 4 s X z t L n 2 O B V V 7 K U 9 d W W 0 u 6 a Y M B u 5 q a m Z 2 t s 7 x A M Z C Y m p e X T 1 S f R T R J Y f h k h O 4 o Q S i G M Z B B 1 c 7 m g J q / p v Q 0 J F i R u t t i f s 9 7 / / A z U 1 v h S S N z T c p 1 2 7 d 0 g 5 1 L H c v J y g k R F L A V z v c I D A T v s v l k 4 g F L C 3 x E u J n l l x S g C w r 7 C m O U b M f / P N t z J O E A 3 R i e 4 R D 9 1 u T 6 a 8 k i p d 8 u G B U 2 J 6 O I j i D F o S O d I S o x M / j u Z E x Z U N t Z L A g F k s e Y W K x u z c 3 X t 2 y w D c c + f O S A z A x o O L e 7 k A + w z r T i D e x 4 R p b W m V 8 q L M A J X n + o P W K w c w 5 u / C h f P i S r 9 9 6 w d d q v D s 7 X u e i r E A b I K E E C a k 3 I y C M U Q y x 8 O 2 i V U Y 4 k Z C 4 X w l X k H d b 2 T K T T + 8 x H J f y k l g Y M 4 J 0 z x C 5 2 A t F U M J l d Z I B + z I a F C R F 3 4 N C L j G s Z r R 0 L A a w Q H g v F c e N j l U r I M Q B 2 U O A p k 8 C D a L v j 8 l i e M B f K c 1 t V Z 7 w P 9 K G 1 K M U X 8 O J R f s Y E k 0 I x M W o V 5 h w w F M R c f 5 L f d 6 5 Z t y k m Q U B h Z n i Y W s n 3 7 6 I 1 Y V x 6 m l p Y X u t K 2 s d F J k Q q Q J I + T R w S r T 5 U I i J a l E W k H d 4 2 N B b W E V h 7 i Z s Z u T E v y U W i l y Y b T B 8 5 5 Z a m 5 u l X r 2 + W Z k s R W s S 4 G R 5 c t 9 X s P T S R R I K 5 V d Q W I B J B V s r l F X M a V 4 w i 9 N / a E g f B D r C W k n g W w S W e Q K I p k u 5 + B s C 6 s 5 x I 0 N V Z A + z Y 2 V 0 8 i u s K R K T E y i n s F J 6 V D F Q i w Z G e m y w h K W 5 c J y Z M t p R 3 1 U m 0 i N T c p 2 W g z 6 f X n k D a z A 0 C K G I Q a / 2 A S x Y h W w 7 m C w / a Q I Z A K m d 6 S l J s 1 p D 6 s 1 x I 0 N N e v D C k a u F S e T Q V L Z G R l e B L c 5 V C v M g Z K t W J h M s K W W C + M T k 5 R R E N 2 + w K H o G 3 f L l j U i I F Y I i j g g j E 0 c x E a d E 9 I Y M g m B d F 7 K l P 2 0 q X h 5 N v T + E I g b G 6 p 7 Z N K S U K F Y E Z K 5 3 D T q L p X t N b F I C h w B 8 P b B h s L 6 D g Z o S L C B s B Q 0 p B d c 4 b E g O z N d 1 M x b z 9 R a g 7 G g M D 0 w Z 0 v Q D w 4 j k U A Y Z 2 z K r T L H + y Q w m X S 6 s g r d B c H t Y b W G u F r 1 i O / 4 q p F Q Q O / Y 3 K F F 8 P 5 h v B / U P 3 n a c n j 5 s l l W J 0 K n K 5 w E O B Y t c L 1 / e r K E O t 6 M y G i I W K d Y Y B r / S s K 2 m z R R O C 3 S i P N G K p l j l n T C L F 5 H 2 s P 2 Y G h b W K 0 h f s 6 U A 2 4 8 s F p I N e l z y V y i U G A x G C z K g o U v 6 + / c l f X M M a A W U g w r 2 M a y f D I k G q a w 1 2 3 N o m v 1 r b K 1 z H c t y X M W k o m E n n d L H 0 8 Y G 4 R C q C w h j 4 m V u s d k A n k k r 0 k l p F G x R T o J m B q v X e a 4 1 D g J c W N D C b g i n G R a T d L K C X j Y 9 u 7 d I 2 u l H z 9 x T J Z i N o A E m 2 9 4 k B M Y x 3 f l + 4 c c T 1 N l c S q l B g b o 3 r 3 7 d L g E / U v R W U Z b s j + s i H K S R x F G S S Q h j o M w U q b T d h k k k w l 2 e T w h f v q h O C R 5 p v g G + 5 l I n F s l Z M p I j q 5 h G 2 A E e q R 9 o E L x 2 9 v 9 t H P n D p F s G M 5 0 4 f w Z W e Q f G 3 P f + P Y 6 d X V 1 S z / Y f J h v V / z 3 A h F K m l C G F E 7 J Y 4 i l g 0 U 2 r l c c N 0 R T p J q h w g K M k w x u B 6 s 5 x J U N l Z 4 4 L D d b 5 Y K x U g R 7 H e P I b a h + m P n r X K M v E s 7 W e S g n N V j C Y N k x r F 2 B X T + w r t + 3 r z A c S h + M g M y U g O w E / 6 H A V A o i j R U 0 W S x y I U i 5 k k j q m J Z Q r O 4 h P n p s 9 5 x 2 s J p D X N l Q E n T l r B Y 0 9 y f w + e h M l M A i L m r P q H F r e F A 4 o I G 5 Q m b Z G s C b i M 7 k 7 V v S 6 N a 9 R l 0 6 F y B u + u g D m h 5 f P l d + J I h U U i J K y C J L Z w t J t N T R p L L y C E I c B 5 G s M k g s P 7 k 9 X O m h b W A V h 7 h S + S T o S o F E M m G l 4 Y 9 Z q 3 K J p w 8 r J n 3 9 1 W V q b X 1 N V 6 9 c s 2 w r M 7 e p v b 2 T U v V 0 + 1 D A v k p M S K C a Y g + 9 b m m S / j D n a k x Q B T F v C m p h d X U l Z R W 8 n 2 W 4 L P X O B I f 9 h K D U O Z V 2 E s u o e Z I 3 A U T S Z E I M Q s 2 p / 1 U e 4 s s p w U h N 8 s k N R 6 W F Y q X I 5 Z + N 7 X f z 8 n K p o q J c h h O l p K Z Q S U k x H W A V 7 v a t O 3 T j + 5 s y U h w S r P f t W 5 F i I E j o 9 S K f n J J E z z v G q a h O b S i H g C k k 6 F z G l I 5 d u 3 Z Q V V W l t Q Z G L H B u V L 0 Q n A Q S E j E 5 j C Q y w Z B G E U u R R Y 7 p v C K X T S b Y T 1 X S / x R f i D t C Z a S M W R W w G l B T 4 K N k T 2 w i C m o Y 3 O E I W G M P D R 6 b W J 8 + c 4 p O n j p B J 0 6 e k A 3 g S k p K 5 L 2 Y c x V K K M y R e v 2 6 n U Y n X V R Z A J L m B Q U Q y j k i P l Y c 3 T p N h R n R q t Z G K j k l k 7 K j h E h C G l 2 u i W U F h 0 R C w K B j k A l 1 v G d f n f 7 + + I E b D / V 4 C 3 y 3 5 Y a j g o C V V P v K 8 2 I n N r Y m 7 e / r p 8 H B I Z k Y 6 O Q K r g V z o D D r t 4 p V N U i c c B s V Y C t R 9 G / t K p m h t j 4 f f 0 d s p J 4 P i R 6 i 9 K R Z q u a H x c L g 3 8 U / y K R J o q S S l k C O o I 5 p A l k h I B L V y m t i z X J w 1 n m 8 h P i z o T j k Z 0 3 x T e c n G d / 0 U H x I c i U t s H t 6 J G B Q 7 a b i T a L q Q e 2 L d M q Y r g G v H t a C c C 4 B B j t p m G 0 w q I W 5 O d k 0 P O U R W 2 m 5 c L Z K e S B T w l y f L Y m 0 N B K b y U k Y L X l M M F J J Y k U g h F m / y U M i 2 U R S 6 R k q L s b a 6 8 H 1 H g 8 h 7 l Q + I D l R 6 e D y J O P K k U f k C g B P 8 c U A a l 6 0 I 9 K h v m F P K j g h 0 H + F N S a w R c 7 5 8 2 d l T f M v v v i K L u 5 w y 4 N k v v 6 t a M / 1 d K U 9 1 n A m g E Y y F x a h N J m E I C A V 0 i Y v w Z Z S p q 4 U i Q x x 7 I D 7 Y d Y 4 B 6 F O n T m k f y 2 + E J e E U k D l a H 2 b K 9 e J D y W l Q u d o R Y t Y C A V A 7 b t + / V v Z h v T s 2 d O 0 f X u d r B / x 4 0 8 / k a 1 s 0 A g h 9 e a 7 7 n H v / P c E H Z K 7 i t k e d E i l y O M G t V R y k M k m k c 7 r M p t A J s 3 H L e m k A 0 h l J B V f K 7 9 B / 0 7 8 I S 5 t K I S S f L Y b u A J E / 5 b G + e G l V E 7 a 4 g i F 0 R I g y U J A 4 4 M 7 H b s L A u 1 s K / U M Y b s a v g E M O B 0 a G h p k L Q k 4 K S K t t I S d G c M h y T M r 0 z u w 5 u D x i u m g N S r w j L r 5 O t w 8 K n 2 f + Q 1 C D g e Z D G H s O J Q 4 n B f y 2 P U m s R z j 9 A w 8 u D 7 6 7 I / O h K 3 z u A i 3 G t s + f E t c J r R 2 s Y B 1 J 5 D b k 8 C N N J F j C F y + K o 1 Q y b X c y H b 1 U 1 W + 2 k A A s 3 W j X d g S n b m Y Q 2 V W M Q o H 8 e 6 9 H K J t + W 6 2 s z b J b 6 C B Y v m y 1 p Y 2 2 r t v t 9 h Y 6 H t q b G w S 9 3 j o F H k M 3 n 3 Q n U j j 0 + E V k S N b v Z Q d Q c p e f Z n C U i b 0 H i o 1 L 9 R r 5 y S T n Q 4 m i + w B J Q T S 2 9 b 4 s Q 8 U t q 2 B q 1 9 t W 4 O 9 o P y + K f q r v / n w W 5 M u F + K a U A P D L h o e d 7 P B z o R i d Q j E c r l U 4 4 H 6 8 7 4 J V Z T y j i r z p m U 4 E d a X w A Y B I A r 6 j u A S R + N L T G Q 1 7 d w Z W W j F 6 c b G C H I Q A T s T Q l o h Q N I A 6 E / 6 9 / 9 7 j X 7 2 k 3 O U k z F X 6 u C 6 0 F 9 1 4 u R x a 2 w g v t 8 s 1 4 w p G 9 + 1 K E J E A o g E Q k W C k W r 4 L R D H T o N U C 5 F J x 5 p Q y i 4 K J Z P a X E 1 t q q Y 2 V p t h M l V V b q Y j x / b J 7 8 U j 4 p p Q Q H P H L L l A K J F Q I J W H Z R T / a a / Y + y b V f J u w G W D M H f b J x a 6 D m H y Y n J J M 0 1 P T T I I k 2 r V 7 J / X 1 9 l E P l / t n / G w f 1 d L d h 0 3 0 0 8 / O z t u P d O n r K 3 T x 4 / N B 3 j 8 4 E e 5 2 J I W d U h K K X F Z X D 2 0 J T 6 i h C T c 1 d C o i g z j W 6 A e R U D a Z F I m c Z D K E s s k k R A K p o M 5 Z p F K E 8 r F k 8 o c Q 6 u d / + 1 P 5 3 X h F 3 N p Q J m D B R 6 V O K O 8 Q K k 0 q / j 0 T y S C c f f L o T W K Q / Y H p G 1 u 3 l t G B g / s p J z d H t g 4 9 d / 6 M 9 D V h y 5 v a u l r Z c A D O i j J + 3 5 / / y c f z k k l U K W 7 U T j I B L / s S o i I T M D 7 P + w y Z B H w b 1 f 2 0 y W M I F E w m T a B w A f V i 3 q P r S P b V 1 f V m 1 L + y L U V h 6 z i e A t c I v 8 Z x q C j 1 q I r V l W O R S g j 1 Y W b 4 P m E C O b G 3 x E c n 2 c g P h 6 K i Q u m o x e g I k C a P 7 R 7 E C I e P H J T l l B c C 7 K k D B / b r n A K I 3 T U S / W R C b N g W D t i B X c g j U g i E M I Q x R N I k C T q m 0 l a 5 e P E 4 G G 8 e H g A W e R S Z 1 P a f d g g w q c 6 c P 8 5 n E F y / 8 R a C H 3 F x i l Q W B t a T T 1 e e B K n k x X n i Y k E s s 2 K x v p 4 Z B B s K 2 F D Y T P r y 5 S s 0 M T H / G u R P n z 7 X q c h e v P l Q G j L x U F Q 6 D t + 3 J D J J t A f P I o k h W E C c M E 6 C B Z P J W Y a g C G T l D b F A I i E X S y Y O I F N R 0 f I u E L p S W B O E 2 r o Z j U B V k H o S G m L p j s U P o P 5 d i b J R Q 0 2 L R C g A 0 u v i x Q t 0 5 f J V X T I X N 2 / c p r N n 7 T 2 p Y h X C e P + O T f Y 5 m P v j 8 y t S G S 8 e y B E s q f z U + N Z l E c R W A V V e g i G Q P N R U 3 t S H I p E K A d h U I p 2 g 7 n n p E 7 Y Z 1 w L i b z 5 U h F B V n i K V a F W Y i b l y 0 S i g / r 1 P 4 N t v t 4 X v B z I w R I L K N h + g p p 4 9 d 1 q 2 x Y F b 3 A n k t 1 V W B N l P J Z m x d Y R e r L E d K Y Z M i K / L p t W a V B Z R N L m E K I p k w U E T C G l 5 D w f E I J C U G 2 L Z d W M k F L x 8 I N N n f 3 x + T n 3 G a 3 C L R 2 w N / C U n c Q O b R U U Z K a V I Z S o X + j w a x v s k 1 t i 0 m 6 Z 8 u L P h Y R b w T 4 5 i O g X U P 2 w Q 0 N 7 W Q Z 9 / / i V 1 d 3 f L e n 8 3 b 9 y i y s p t + l 0 K 2 x 3 S J h Y 4 i e H 1 c a z V O k g e o + J Z Z J F Y S y W + n y o 2 9 5 e P I 9 b H E I R M i C U o E i m J h M 8 o J w T I 5 J r 1 s 7 q X 7 6 j J + P 5 b E y q f w e 6 6 L J q V y s K C k x x r Y p l g G o d 5 K r 8 P v A 2 z t J h B d U 2 V d L 6 m O b Y U j Y Q 3 b 3 p k o u H O X T t k f y g M o k V f 0 4 6 d a u s c J 2 J V + Y w E M t L I z + n r z U m K J P o e K f J o 6 a T T q l w F U a n 1 M S s I m f h e a 6 k k 9 1 z u v b M u 0 J G r + p + g 9 v 3 i H / + b P q u 1 g T V F K C A j z a 0 q U Z 6 A q h L V k 9 R B K I T 3 R K q O 4 c i E A i G i W e g S n c Q p K c m y 5 J j T S 4 k O 5 O b m V z p n Y 3 Q y + m o 0 J E I w 5 B D p J I Q w B D J B k 8 Q Q J l I Q I i H w / b b y m l Q i k U x 9 6 D p h M u G h V 7 p l k z 6 r t Y M 1 Y 0 O Z U F m R y Y 2 C K 9 G q Q J t Y U r k W y b j S u d E s N 7 G g 8 k V a M w + j G j D l I h J w L n C b 4 5 T C 7 b Q B u 2 n v 3 t 0 y b s + J + o 7 5 b D d c n y Y R r p f D l N e W M K 0 D b v q m O V H S h i B G r Q s i j I n D B E v 6 W O 9 R I z / k 3 u v 7 r m I 9 M o J j D I D 9 0 W d n w t Z h P A f X n e b O 9 6 f / r C A a H v a R S 0 Z O m L F + H L s 9 O v B z x I o x 9 Q E B n 5 K X I K m w G F T m z 0 g I B Z w R c C q A M A U F + Z K / c v k a b a s s Z 7 u o i k Z H R 7 j h B m T Z s E i A h C o v 3 0 p v x l L o Z T 8 2 s t Y H N O Y + I E A m R I j V A 8 Q O J g + i O f I g l 5 S p v H r w K M L Z E o y J g x g E s k g H 4 j i k k i E R 5 z F e z y + j I V T 8 P / 7 5 r 9 X p r T G s O Z X P I D 8 3 K b y U k q C e o k h b D Q K N R j c c N K K l o G U g / N J i G A 0 O E j 1 8 8 E h + o 7 X l N Z 2 / c J a 2 b 9 9 O 4 + N j s p J R J D L h / D D 3 C e u k 4 / y b + u a S y Q J I Y Y J c l 3 2 N d j D 5 c L H z v T q v 7 5 W 6 d y Y o 4 p h g 7 q t K c z D 3 H b E M L 0 L e S 9 t 3 2 B v H r T W s W U J V b M 1 m e c M V b B E K e j v H p r K l 4 m 3 D W R q I e U J L H J C G u V g 8 6 w k / d A h r R R w 4 u E 8 8 d p V V 2 6 w F V K D i L T T c C E s 8 n z h x j K 5 f / 4 7 G x 8 z q s T o 4 S S R S y R D J E M M m B 8 q V p N H H c e 0 m L + m Q W O 6 X X W Y 7 H Z w B x N G q n q T V v V Y O C J Z M c v + 9 / F B J o F N n D u O S 1 i R c d 1 6 t T Z X P 4 M 7 d L r 5 K V u 8 c 6 h 8 G 0 M 5 R / 1 j N s 9 U / k + Z Y 1 D 8 T x 4 a y H G 5 o / Q 9 l s R V j E / 3 f 3 / y O / u z P f y b p a A G S G E D C N Q + l y y b U Q i I h l I K 8 T 0 j F E c o l b R 4 S K g S V M Y k Q y x 5 N Q k D k E a N M 5 U G 0 W b Z 3 D C k t k m p y C b E k N k T S E k r I Z c j E 5 O L Y R Q H 6 x z W q 6 h m 4 6 l 9 1 2 T W y R n H r T j v L Y o c t F U Q o j 5 A n 2 J 4 y p A K R d B r 2 l X B K U l Y 6 O K n y T n j 8 o 3 R 4 y z T d v / 9 Q G j P c 4 G a T 6 / m A h v 7 m z R t x U h w 7 d l S X q n I 1 1 M g Q R F I 4 g F c V 6 6 D S T A L 8 m X K n r e S M T T n I Y m I Q i N O K S I g N i Z x p J Z 1 M b E k n E E o c E L C Z M F z J R 7 / 6 l 7 / F G a 5 p r A t C 4 Q J v / t D G B A G B Q o k F I n E M 4 h h i 6 b S R U I Z U / G J T S L K G Q K a c I Q k r J 8 D U 8 t A d 2 + c D P I G 3 b v 4 g o y W w 5 e j b t z 2 0 d e t W l g S z d P V l s l w Q N 3 9 F G J U R Y p i 8 I Y / k r Q B y h E l r 0 p j 0 g m R C 2 i G d b E J p M n F Q E k l 5 8 y C Z 0 J E L M t n 3 a + 1 i X R A K 8 P r 8 r P 6 1 M 1 E U o U A m k E q R z B C L C W W R C b F N J m c Q A i F G H u T R 7 U T S K u G A y o T O m 0 I D t o H 3 2 H k c q 6 + / a + 3 Z W 1 a 2 R e I r T c n q X f J Z E M J 8 j y I H C o Q Y o X k J m j Q m H e L V Q 2 x 5 9 k A a n b Z I x L H k N Z l E z Z t B b K t 4 R j r Z h E L n r Z d + 8 Y 9 / K U u j r Q e 4 6 l u 6 U S P r A l i k / 9 Y P r T a p Q C Q T C 6 H C E U u R B 8 T i F y s P E q g 0 v p l f k E Y S c K b l m E o 5 x 9 C F A g 3 a I D S N 3 D U Z Z y c F Q h j 1 z 3 8 o t M p U 3 g R T L n k Q x T q m 0 1 Y Z C I O 0 j h 1 p l V c k C q f q W d J J E 0 r c 4 k I q R a Z f / u q v Z S L l e s G 6 I h Q A U t 2 4 9 c o m F S S V p L U t 5 X L Y V B G k F B d y D J 7 g R Z c x T I w j N o 9 M m e q f q s i L v D g L t 2 2 8 6 r S K u 0 f c 9 K I X L n J n O U g g G S G M x C j Q e U U S R 5 k E Q x 4 O Q h h V p o j k S O s A C R U q l R T B Q C a Q x 6 H q h Z A J 3 j y U / / J X f 7 W u y A S 4 7 q 4 z Q g H T 0 z N 0 8 3 a z 6 v j V Z F I x C K S l F J P G J h V i Q y g 7 D b J I L P 9 4 k V e J D V S 5 S q c n z t L R c g w 9 Q s H c 2 8 7 t G q 9 W + p t X y d y w O S H / z h g E U O 8 F G S T v T M 8 J q g v A 5 C 3 V T h 8 T 0 k h e x z q v C O U k k i K W I p K W U J a q Z / c z o Y P 3 7 / / h L y k t f e E x i 2 s N r r u t 6 4 9 Q w O S k l 2 7 e Y l I 5 1 T 6 J Q a B w q p 9 N J B W M C o h v U 2 U q V n n 9 r 9 K O K I 1 J d a z c S x N e l 0 x M t M b + c S 0 U Z f p p e N J N k x g 8 r g k j r 9 z w 5 8 a K H H g L p 3 R a x S o E k 0 i I Y 2 J t P 4 m 7 P J R I c l w T C D E T B 6 R y D i t S f V K G S H B C G M m k h h T 9 z S / / g j I z 0 + V c 1 x u Y U G 9 U L a 1 D o I F d u f q Y 7 4 K R U j a 5 n G p f e E k F x u i 8 Z o + K 5 V V i A 0 W 2 6 I B z s o A G r x J I S m y V I d Z B H d d p R 7 k E / A l p k N e x I 2 + I F E Q q Q y a J Q R 6 k b a l k S y f t g N B q H h b L / K d / / U V M 1 7 v W s K 4 J Z X D p 0 g O + E y A R C A V i K Y I 5 J Z R F K k M i N B q J T R 7 f p M s l q Y k l J J M E j q p E G K D h W 1 C M 0 Z E q B w H s G G S Q j L x L y p A 2 A Z + U t C G Q I y 3 E 0 X m Q R s c m r S Q S 3 u M g l U U k p 3 Q K J h P 2 q v r V / / 4 7 O c f 1 D F f D B q E E l y 7 d I / 8 s y O O U V C a v i W Q R T B F J S G O C E E e l h T r C H U U g Z 3 p h o L H r p J V W B R Z x V A Z H 7 T I d n O U S Q B Z J 6 1 j n R R q F k C q U R C o d X j K Z g O P p a a n 0 y / / 5 V 3 K O 6 x 0 b h H L g 0 a M W 6 u w e Z A L Y K q A h W J C U k l g T y Z J Q h k g c y z 9 e 5 F V B j h s 4 y h m q A h z V I E l u / B L p G K / 4 5 7 w c k 1 j l J a 1 j F T R 5 g t I g j Y r D k 0 k R S d J C J h W c R B L J p G 0 m j J H E e e z Z u 5 N O n z s m 5 7 I B r t m G 1 z 2 q Z j Y g Q O P 7 / A 8 / 8 J 2 x V U B L S i E O I t R c Y v E L / h m q X I A y l W K Y M h V Z s G r B E M W Z 1 g d B D J T J P 8 i B h I r V e + w 0 i G G l D a k c B L K I h T I J S i K Z P i e j 2 g W R S Q i l V i n C Q N 5 f / c v f 8 b 0 I v Z D 1 j Q 1 C R c B X X 9 w m 7 w z W 9 W N C W d I K K p + K Q S C 3 o 4 + K C y W 2 S C W E w j c h j 3 8 V K 1 i J M N D V o U m j 0 j q l C a K S i F X e B H 7 R a U 0 g k 4 5 W M o F M I J D E c y U T 7 C Y M c M 3 K y q a / / Y e / k P P Y Q D A 2 C L U A / t 9 v v 6 N Z J p G t / j F x d F D k A n E M q e y 0 I Z C U m z R e n F C M 0 w A h d F I A E u i k l V Y k Q Q b Z Y B K h D H l D I A Q Q K P y Q I i e Z n J L J J h G I x b E m E i Q T p v D D i 7 e B y H D d a 9 s g 1 E K 4 9 f 1 D 6 u k d 5 r t l S M U x i A N S a W m l p F O I o 0 I I Y 2 I k O a 1 S k g 4 L q Q 2 h h o I Q R c V S z p G U C G H s W P 4 Q g x y m T B N q D p E k r Y i k S G S I x Q E E E k c E i D R D K W 4 v T f s T q L q m k j 7 5 y d p Y O + 9 9 g g n 1 V u p r A w v j q y 9 u 0 N i 4 l + 8 a i G S r f l Z s E Y s D y k A f y e P T d q x g 8 s G Q y r B f h B A K I A g i j i X N G a R N w P t D 3 e O I h W C a S D p t S y Z W 9 R x k g l q n v H q K T J g j V l h U Q H / 5 8 9 j m b 6 1 n b B B q E f j N r y / x U x x k c Z A p K A Z Z d B x C K k n L t z B U Y X g w G S S y 0 i A J k i Y t G Y m D g 0 0 o Q y b T 7 y Q E 0 s Q S E r F a Z 8 h k b C b E s A 2 x N c 4 / / N P a n g y 4 / C D 6 / 4 S 2 m c x / / 8 w 9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 G u i d = " e 0 6 6 0 d 6 d - 9 d 0 3 - 4 b b 7 - a 5 d 7 - 7 3 d f b 0 a 9 6 9 d e "   R e v = " 1 "   R e v G u i d = " c d 2 b 1 9 5 a - a 0 6 d - 4 e 2 4 - 8 7 8 f - 9 e 4 9 e 8 5 1 c 1 1 0 " 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7B77569-6DC6-4782-92B0-EECEC5DEEF9F}">
  <ds:schemaRefs/>
</ds:datastoreItem>
</file>

<file path=customXml/itemProps2.xml><?xml version="1.0" encoding="utf-8"?>
<ds:datastoreItem xmlns:ds="http://schemas.openxmlformats.org/officeDocument/2006/customXml" ds:itemID="{F51F78A5-988F-41FE-8DB9-1F70850808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 BSc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Pantelis-Arsenios</dc:creator>
  <cp:lastModifiedBy>Pantelis-Arsenios</cp:lastModifiedBy>
  <dcterms:created xsi:type="dcterms:W3CDTF">2018-11-30T09:15:00Z</dcterms:created>
  <dcterms:modified xsi:type="dcterms:W3CDTF">2020-02-29T14:16:28Z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