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2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1.xml" ContentType="application/vnd.ms-excel.timelin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A:\Solved Data Analysis\"/>
    </mc:Choice>
  </mc:AlternateContent>
  <xr:revisionPtr revIDLastSave="0" documentId="13_ncr:1_{9A94D2D8-CDCC-4132-91AD-93E47D35EA37}" xr6:coauthVersionLast="47" xr6:coauthVersionMax="47" xr10:uidLastSave="{00000000-0000-0000-0000-000000000000}"/>
  <bookViews>
    <workbookView xWindow="-108" yWindow="-108" windowWidth="23256" windowHeight="12456" tabRatio="919" activeTab="4" xr2:uid="{389C8CC0-DC28-904F-B94A-4EA4F13A63E3}"/>
  </bookViews>
  <sheets>
    <sheet name="Email_Marketing_Dashboard" sheetId="9" r:id="rId1"/>
    <sheet name="SMS_Campaign_Dashboard" sheetId="10" r:id="rId2"/>
    <sheet name="Email_Data" sheetId="6" r:id="rId3"/>
    <sheet name="Email" sheetId="1" r:id="rId4"/>
    <sheet name="SMS" sheetId="2" r:id="rId5"/>
    <sheet name="Email_pivot" sheetId="3" state="hidden" r:id="rId6"/>
    <sheet name="Sms pivot" sheetId="11" state="hidden" r:id="rId7"/>
  </sheets>
  <definedNames>
    <definedName name="_xlnm._FilterDatabase" localSheetId="3" hidden="1">Email!$A$1:$W$217</definedName>
    <definedName name="_xlcn.WorksheetConnection_CampaignData.xlsxTable11" hidden="1">Table1[]</definedName>
    <definedName name="_xlcn.WorksheetConnection_CopyofCampaignData.xlsxTable21" hidden="1">Table2[]</definedName>
    <definedName name="Slicer_campaign">#N/A</definedName>
    <definedName name="Slicer_campaign_name1">#N/A</definedName>
    <definedName name="Slicer_first_send_date__Month">#N/A</definedName>
    <definedName name="Slicer_first_send_date__Month1">#N/A</definedName>
    <definedName name="Slicer_first_send_date__Year">#N/A</definedName>
    <definedName name="Slicer_first_send_date__Year1">#N/A</definedName>
    <definedName name="Slicer_Ranges">#N/A</definedName>
    <definedName name="Timeline_first_send_date">#N/A</definedName>
  </definedNames>
  <calcPr calcId="191029"/>
  <pivotCaches>
    <pivotCache cacheId="0" r:id="rId8"/>
    <pivotCache cacheId="1" r:id="rId9"/>
    <pivotCache cacheId="2" r:id="rId10"/>
    <pivotCache cacheId="3" r:id="rId11"/>
    <pivotCache cacheId="4" r:id="rId12"/>
    <pivotCache cacheId="5" r:id="rId13"/>
    <pivotCache cacheId="28" r:id="rId14"/>
    <pivotCache cacheId="31" r:id="rId15"/>
    <pivotCache cacheId="34" r:id="rId16"/>
    <pivotCache cacheId="37" r:id="rId17"/>
    <pivotCache cacheId="40" r:id="rId18"/>
    <pivotCache cacheId="43" r:id="rId19"/>
    <pivotCache cacheId="46" r:id="rId20"/>
    <pivotCache cacheId="49" r:id="rId21"/>
    <pivotCache cacheId="52" r:id="rId22"/>
    <pivotCache cacheId="55" r:id="rId23"/>
    <pivotCache cacheId="58" r:id="rId24"/>
    <pivotCache cacheId="61" r:id="rId25"/>
    <pivotCache cacheId="64" r:id="rId26"/>
    <pivotCache cacheId="67" r:id="rId27"/>
    <pivotCache cacheId="70" r:id="rId28"/>
    <pivotCache cacheId="73" r:id="rId29"/>
    <pivotCache cacheId="76" r:id="rId30"/>
  </pivotCaches>
  <extLst>
    <ext xmlns:x14="http://schemas.microsoft.com/office/spreadsheetml/2009/9/main" uri="{876F7934-8845-4945-9796-88D515C7AA90}">
      <x14:pivotCaches>
        <pivotCache cacheId="23" r:id="rId31"/>
        <pivotCache cacheId="24" r:id="rId32"/>
      </x14:pivotCaches>
    </ext>
    <ext xmlns:x14="http://schemas.microsoft.com/office/spreadsheetml/2009/9/main" uri="{BBE1A952-AA13-448e-AADC-164F8A28A991}">
      <x14:slicerCaches>
        <x14:slicerCache r:id="rId33"/>
        <x14:slicerCache r:id="rId34"/>
        <x14:slicerCache r:id="rId35"/>
        <x14:slicerCache r:id="rId36"/>
        <x14:slicerCache r:id="rId37"/>
        <x14:slicerCache r:id="rId38"/>
        <x14:slicerCache r:id="rId3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5" r:id="rId40"/>
      </x15:timelineCachePivotCaches>
    </ext>
    <ext xmlns:x15="http://schemas.microsoft.com/office/spreadsheetml/2010/11/main" uri="{D0CA8CA8-9F24-4464-BF8E-62219DCF47F9}">
      <x15:timelineCacheRefs>
        <x15:timelineCacheRef r:id="rId4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Copy of Campaign Data.xlsx!Table2"/>
          <x15:modelTable id="Table1" name="Table1" connection="WorksheetConnection_Campaign Data.xlsx!Table1"/>
        </x15:modelTables>
        <x15:extLst>
          <ext xmlns:x16="http://schemas.microsoft.com/office/spreadsheetml/2014/11/main" uri="{9835A34E-60A6-4A7C-AAB8-D5F71C897F49}">
            <x16:modelTimeGroupings>
              <x16:modelTimeGrouping tableName="Table1" columnName="first_send_date" columnId="first_send_date">
                <x16:calculatedTimeColumn columnName="first_send_date (Year)" columnId="first_send_date (Year)" contentType="years" isSelected="1"/>
                <x16:calculatedTimeColumn columnName="first_send_date (Quarter)" columnId="first_send_date (Quarter)" contentType="quarters" isSelected="1"/>
                <x16:calculatedTimeColumn columnName="first_send_date (Month Index)" columnId="first_send_date (Month Index)" contentType="monthsindex" isSelected="1"/>
                <x16:calculatedTimeColumn columnName="first_send_date (Month)" columnId="first_send_date (Month)" contentType="months" isSelected="1"/>
              </x16:modelTimeGrouping>
              <x16:modelTimeGrouping tableName="Table2" columnName="first_send_date" columnId="first_send_date">
                <x16:calculatedTimeColumn columnName="first_send_date (Year)" columnId="first_send_date (Year)" contentType="years" isSelected="1"/>
                <x16:calculatedTimeColumn columnName="first_send_date (Quarter)" columnId="first_send_date (Quarter)" contentType="quarters" isSelected="1"/>
                <x16:calculatedTimeColumn columnName="first_send_date (Month Index)" columnId="first_send_date (Month Index)" contentType="monthsindex" isSelected="1"/>
                <x16:calculatedTimeColumn columnName="first_send_date (Month)" columnId="first_send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72" i="9" l="1"/>
  <c r="R72" i="9"/>
  <c r="P72" i="9"/>
  <c r="N53" i="1"/>
  <c r="N54" i="1"/>
  <c r="N55" i="1"/>
  <c r="N56" i="1"/>
  <c r="N2" i="1"/>
  <c r="N57" i="1"/>
  <c r="N58" i="1"/>
  <c r="N3" i="1"/>
  <c r="N59" i="1"/>
  <c r="N4" i="1"/>
  <c r="N60" i="1"/>
  <c r="N5" i="1"/>
  <c r="N6" i="1"/>
  <c r="N7" i="1"/>
  <c r="N61" i="1"/>
  <c r="N62" i="1"/>
  <c r="N63" i="1"/>
  <c r="N8" i="1"/>
  <c r="N64" i="1"/>
  <c r="N65" i="1"/>
  <c r="N66" i="1"/>
  <c r="N67" i="1"/>
  <c r="N68" i="1"/>
  <c r="N69" i="1"/>
  <c r="N70" i="1"/>
  <c r="N71" i="1"/>
  <c r="N72" i="1"/>
  <c r="N73" i="1"/>
  <c r="N74" i="1"/>
  <c r="N75" i="1"/>
  <c r="N76" i="1"/>
  <c r="N77" i="1"/>
  <c r="N78" i="1"/>
  <c r="N79" i="1"/>
  <c r="N44" i="1"/>
  <c r="N80" i="1"/>
  <c r="N81" i="1"/>
  <c r="N82" i="1"/>
  <c r="N83" i="1"/>
  <c r="N84" i="1"/>
  <c r="N85" i="1"/>
  <c r="N86" i="1"/>
  <c r="N87" i="1"/>
  <c r="N88" i="1"/>
  <c r="N89" i="1"/>
  <c r="N9" i="1"/>
  <c r="N90" i="1"/>
  <c r="N91" i="1"/>
  <c r="N92" i="1"/>
  <c r="N93" i="1"/>
  <c r="N94" i="1"/>
  <c r="N95" i="1"/>
  <c r="N96" i="1"/>
  <c r="N97" i="1"/>
  <c r="N98" i="1"/>
  <c r="N45" i="1"/>
  <c r="N49" i="1"/>
  <c r="N99" i="1"/>
  <c r="N100" i="1"/>
  <c r="N101" i="1"/>
  <c r="N102" i="1"/>
  <c r="N103" i="1"/>
  <c r="N10" i="1"/>
  <c r="N104" i="1"/>
  <c r="N51" i="1"/>
  <c r="N105" i="1"/>
  <c r="N48" i="1"/>
  <c r="N106" i="1"/>
  <c r="N107" i="1"/>
  <c r="N108" i="1"/>
  <c r="N109" i="1"/>
  <c r="N110" i="1"/>
  <c r="N111" i="1"/>
  <c r="N112" i="1"/>
  <c r="N113" i="1"/>
  <c r="N114" i="1"/>
  <c r="N115" i="1"/>
  <c r="N116" i="1"/>
  <c r="N11" i="1"/>
  <c r="N12" i="1"/>
  <c r="N117" i="1"/>
  <c r="N118" i="1"/>
  <c r="N119" i="1"/>
  <c r="N120" i="1"/>
  <c r="N121" i="1"/>
  <c r="N13" i="1"/>
  <c r="N47" i="1"/>
  <c r="N14" i="1"/>
  <c r="N122" i="1"/>
  <c r="N123" i="1"/>
  <c r="N124" i="1"/>
  <c r="N125" i="1"/>
  <c r="N126" i="1"/>
  <c r="N127" i="1"/>
  <c r="N128" i="1"/>
  <c r="N129" i="1"/>
  <c r="N15" i="1"/>
  <c r="N16" i="1"/>
  <c r="N17" i="1"/>
  <c r="N18" i="1"/>
  <c r="N130" i="1"/>
  <c r="N19" i="1"/>
  <c r="N131" i="1"/>
  <c r="N132" i="1"/>
  <c r="N133" i="1"/>
  <c r="N20" i="1"/>
  <c r="N134" i="1"/>
  <c r="N21" i="1"/>
  <c r="N135" i="1"/>
  <c r="N22" i="1"/>
  <c r="N136" i="1"/>
  <c r="N137" i="1"/>
  <c r="N138" i="1"/>
  <c r="N139" i="1"/>
  <c r="N140" i="1"/>
  <c r="N141" i="1"/>
  <c r="N142" i="1"/>
  <c r="N143" i="1"/>
  <c r="N144" i="1"/>
  <c r="N145" i="1"/>
  <c r="N146" i="1"/>
  <c r="N52" i="1"/>
  <c r="N23" i="1"/>
  <c r="N147" i="1"/>
  <c r="N46" i="1"/>
  <c r="N24" i="1"/>
  <c r="N25" i="1"/>
  <c r="N26" i="1"/>
  <c r="N27" i="1"/>
  <c r="N148" i="1"/>
  <c r="N149" i="1"/>
  <c r="N28" i="1"/>
  <c r="N29" i="1"/>
  <c r="N30" i="1"/>
  <c r="N31" i="1"/>
  <c r="N150" i="1"/>
  <c r="N151" i="1"/>
  <c r="N152" i="1"/>
  <c r="N153" i="1"/>
  <c r="N154" i="1"/>
  <c r="N155" i="1"/>
  <c r="N156" i="1"/>
  <c r="N157" i="1"/>
  <c r="N158" i="1"/>
  <c r="N159" i="1"/>
  <c r="N160" i="1"/>
  <c r="N161" i="1"/>
  <c r="N162" i="1"/>
  <c r="N32" i="1"/>
  <c r="N33" i="1"/>
  <c r="N34" i="1"/>
  <c r="N163" i="1"/>
  <c r="N164" i="1"/>
  <c r="N165" i="1"/>
  <c r="N166" i="1"/>
  <c r="N167" i="1"/>
  <c r="N168" i="1"/>
  <c r="N169" i="1"/>
  <c r="N170" i="1"/>
  <c r="N171" i="1"/>
  <c r="N172" i="1"/>
  <c r="N173" i="1"/>
  <c r="N174" i="1"/>
  <c r="N175" i="1"/>
  <c r="N176" i="1"/>
  <c r="N177" i="1"/>
  <c r="N178" i="1"/>
  <c r="N179" i="1"/>
  <c r="N35" i="1"/>
  <c r="N36" i="1"/>
  <c r="N37" i="1"/>
  <c r="N38" i="1"/>
  <c r="N180" i="1"/>
  <c r="N181" i="1"/>
  <c r="N182" i="1"/>
  <c r="N183" i="1"/>
  <c r="N184" i="1"/>
  <c r="N185" i="1"/>
  <c r="N186" i="1"/>
  <c r="N39" i="1"/>
  <c r="N187" i="1"/>
  <c r="N40" i="1"/>
  <c r="N41" i="1"/>
  <c r="N188" i="1"/>
  <c r="N189" i="1"/>
  <c r="N42" i="1"/>
  <c r="N190" i="1"/>
  <c r="N191" i="1"/>
  <c r="N192" i="1"/>
  <c r="N50" i="1"/>
  <c r="N193" i="1"/>
  <c r="N194" i="1"/>
  <c r="N195" i="1"/>
  <c r="N196" i="1"/>
  <c r="N197" i="1"/>
  <c r="N198" i="1"/>
  <c r="N43" i="1"/>
  <c r="N199" i="1"/>
  <c r="N200" i="1"/>
  <c r="N201" i="1"/>
  <c r="N202" i="1"/>
  <c r="N203" i="1"/>
  <c r="N204" i="1"/>
  <c r="N205" i="1"/>
  <c r="N206" i="1"/>
  <c r="N207" i="1"/>
  <c r="N208" i="1"/>
  <c r="N209" i="1"/>
  <c r="N210" i="1"/>
  <c r="N211" i="1"/>
  <c r="N212" i="1"/>
  <c r="N213" i="1"/>
  <c r="N214" i="1"/>
  <c r="N215" i="1"/>
  <c r="N216" i="1"/>
  <c r="N217" i="1"/>
  <c r="P219" i="1"/>
  <c r="O219" i="1"/>
  <c r="F21" i="3"/>
  <c r="F33" i="3"/>
  <c r="F38" i="3"/>
  <c r="F24" i="3"/>
  <c r="F37" i="3"/>
  <c r="F36" i="3"/>
  <c r="F27" i="3"/>
  <c r="F30" i="3"/>
  <c r="B53" i="1" l="1"/>
  <c r="B54" i="1"/>
  <c r="B55" i="1"/>
  <c r="B56" i="1"/>
  <c r="B2" i="1"/>
  <c r="B57" i="1"/>
  <c r="B58" i="1"/>
  <c r="B3" i="1"/>
  <c r="B59" i="1"/>
  <c r="B4" i="1"/>
  <c r="B60" i="1"/>
  <c r="B5" i="1"/>
  <c r="B6" i="1"/>
  <c r="B7" i="1"/>
  <c r="B61" i="1"/>
  <c r="B62" i="1"/>
  <c r="B63" i="1"/>
  <c r="B8" i="1"/>
  <c r="B64" i="1"/>
  <c r="B65" i="1"/>
  <c r="B66" i="1"/>
  <c r="B67" i="1"/>
  <c r="B68" i="1"/>
  <c r="B69" i="1"/>
  <c r="B70" i="1"/>
  <c r="B71" i="1"/>
  <c r="B72" i="1"/>
  <c r="B73" i="1"/>
  <c r="B74" i="1"/>
  <c r="B75" i="1"/>
  <c r="B76" i="1"/>
  <c r="B77" i="1"/>
  <c r="B78" i="1"/>
  <c r="B79" i="1"/>
  <c r="B44" i="1"/>
  <c r="B80" i="1"/>
  <c r="B81" i="1"/>
  <c r="B82" i="1"/>
  <c r="B83" i="1"/>
  <c r="B84" i="1"/>
  <c r="B85" i="1"/>
  <c r="B86" i="1"/>
  <c r="B87" i="1"/>
  <c r="B88" i="1"/>
  <c r="B89" i="1"/>
  <c r="B9" i="1"/>
  <c r="B90" i="1"/>
  <c r="B91" i="1"/>
  <c r="B92" i="1"/>
  <c r="B93" i="1"/>
  <c r="B94" i="1"/>
  <c r="B95" i="1"/>
  <c r="B96" i="1"/>
  <c r="B97" i="1"/>
  <c r="B98" i="1"/>
  <c r="B45" i="1"/>
  <c r="B49" i="1"/>
  <c r="B99" i="1"/>
  <c r="B100" i="1"/>
  <c r="B101" i="1"/>
  <c r="B102" i="1"/>
  <c r="B103" i="1"/>
  <c r="B10" i="1"/>
  <c r="B104" i="1"/>
  <c r="B51" i="1"/>
  <c r="B105" i="1"/>
  <c r="B48" i="1"/>
  <c r="B106" i="1"/>
  <c r="B107" i="1"/>
  <c r="B108" i="1"/>
  <c r="B109" i="1"/>
  <c r="B110" i="1"/>
  <c r="B111" i="1"/>
  <c r="B112" i="1"/>
  <c r="B113" i="1"/>
  <c r="B114" i="1"/>
  <c r="B115" i="1"/>
  <c r="B116" i="1"/>
  <c r="B11" i="1"/>
  <c r="B12" i="1"/>
  <c r="B117" i="1"/>
  <c r="B118" i="1"/>
  <c r="B119" i="1"/>
  <c r="B120" i="1"/>
  <c r="B121" i="1"/>
  <c r="B13" i="1"/>
  <c r="B47" i="1"/>
  <c r="B14" i="1"/>
  <c r="B122" i="1"/>
  <c r="B123" i="1"/>
  <c r="B124" i="1"/>
  <c r="B125" i="1"/>
  <c r="B126" i="1"/>
  <c r="B127" i="1"/>
  <c r="B128" i="1"/>
  <c r="B129" i="1"/>
  <c r="B15" i="1"/>
  <c r="B16" i="1"/>
  <c r="B17" i="1"/>
  <c r="B18" i="1"/>
  <c r="B130" i="1"/>
  <c r="B19" i="1"/>
  <c r="B131" i="1"/>
  <c r="B132" i="1"/>
  <c r="B133" i="1"/>
  <c r="B20" i="1"/>
  <c r="B134" i="1"/>
  <c r="B21" i="1"/>
  <c r="B135" i="1"/>
  <c r="B22" i="1"/>
  <c r="B136" i="1"/>
  <c r="B137" i="1"/>
  <c r="B138" i="1"/>
  <c r="B139" i="1"/>
  <c r="B140" i="1"/>
  <c r="B141" i="1"/>
  <c r="B142" i="1"/>
  <c r="B143" i="1"/>
  <c r="B144" i="1"/>
  <c r="B145" i="1"/>
  <c r="B146" i="1"/>
  <c r="B52" i="1"/>
  <c r="B23" i="1"/>
  <c r="B147" i="1"/>
  <c r="B46" i="1"/>
  <c r="B24" i="1"/>
  <c r="B25" i="1"/>
  <c r="B26" i="1"/>
  <c r="B27" i="1"/>
  <c r="B148" i="1"/>
  <c r="B149" i="1"/>
  <c r="B28" i="1"/>
  <c r="B29" i="1"/>
  <c r="B30" i="1"/>
  <c r="B31" i="1"/>
  <c r="B150" i="1"/>
  <c r="B151" i="1"/>
  <c r="B152" i="1"/>
  <c r="B153" i="1"/>
  <c r="B154" i="1"/>
  <c r="B155" i="1"/>
  <c r="B156" i="1"/>
  <c r="B157" i="1"/>
  <c r="B158" i="1"/>
  <c r="B159" i="1"/>
  <c r="B160" i="1"/>
  <c r="B161" i="1"/>
  <c r="B162" i="1"/>
  <c r="B32" i="1"/>
  <c r="B33" i="1"/>
  <c r="B34" i="1"/>
  <c r="B163" i="1"/>
  <c r="B164" i="1"/>
  <c r="B165" i="1"/>
  <c r="B166" i="1"/>
  <c r="B167" i="1"/>
  <c r="B168" i="1"/>
  <c r="B169" i="1"/>
  <c r="B170" i="1"/>
  <c r="B171" i="1"/>
  <c r="B172" i="1"/>
  <c r="B173" i="1"/>
  <c r="B174" i="1"/>
  <c r="B175" i="1"/>
  <c r="B176" i="1"/>
  <c r="B177" i="1"/>
  <c r="B178" i="1"/>
  <c r="B179" i="1"/>
  <c r="B35" i="1"/>
  <c r="B36" i="1"/>
  <c r="B37" i="1"/>
  <c r="B38" i="1"/>
  <c r="B180" i="1"/>
  <c r="B181" i="1"/>
  <c r="B182" i="1"/>
  <c r="B183" i="1"/>
  <c r="B184" i="1"/>
  <c r="B185" i="1"/>
  <c r="B186" i="1"/>
  <c r="B39" i="1"/>
  <c r="B187" i="1"/>
  <c r="B40" i="1"/>
  <c r="B41" i="1"/>
  <c r="B188" i="1"/>
  <c r="B189" i="1"/>
  <c r="B42" i="1"/>
  <c r="B190" i="1"/>
  <c r="B191" i="1"/>
  <c r="B192" i="1"/>
  <c r="B50" i="1"/>
  <c r="B193" i="1"/>
  <c r="B194" i="1"/>
  <c r="B195" i="1"/>
  <c r="B196" i="1"/>
  <c r="B197" i="1"/>
  <c r="B198" i="1"/>
  <c r="B43" i="1"/>
  <c r="B199" i="1"/>
  <c r="B200" i="1"/>
  <c r="B201" i="1"/>
  <c r="B202" i="1"/>
  <c r="B203" i="1"/>
  <c r="B204" i="1"/>
  <c r="B205" i="1"/>
  <c r="B206" i="1"/>
  <c r="B207" i="1"/>
  <c r="B208" i="1"/>
  <c r="B209" i="1"/>
  <c r="B210" i="1"/>
  <c r="B211" i="1"/>
  <c r="B212" i="1"/>
  <c r="B213" i="1"/>
  <c r="B214" i="1"/>
  <c r="B215" i="1"/>
  <c r="B216" i="1"/>
  <c r="B217" i="1"/>
  <c r="H53" i="1"/>
  <c r="H54" i="1"/>
  <c r="H55" i="1"/>
  <c r="H56" i="1"/>
  <c r="H2" i="1"/>
  <c r="H57" i="1"/>
  <c r="H58" i="1"/>
  <c r="H3" i="1"/>
  <c r="H59" i="1"/>
  <c r="H4" i="1"/>
  <c r="H60" i="1"/>
  <c r="H5" i="1"/>
  <c r="H6" i="1"/>
  <c r="H7" i="1"/>
  <c r="H61" i="1"/>
  <c r="H62" i="1"/>
  <c r="H63" i="1"/>
  <c r="H8" i="1"/>
  <c r="H64" i="1"/>
  <c r="H65" i="1"/>
  <c r="H66" i="1"/>
  <c r="H67" i="1"/>
  <c r="H68" i="1"/>
  <c r="H69" i="1"/>
  <c r="H70" i="1"/>
  <c r="H71" i="1"/>
  <c r="H72" i="1"/>
  <c r="H73" i="1"/>
  <c r="H74" i="1"/>
  <c r="H75" i="1"/>
  <c r="H76" i="1"/>
  <c r="H77" i="1"/>
  <c r="H78" i="1"/>
  <c r="H79" i="1"/>
  <c r="H44" i="1"/>
  <c r="H80" i="1"/>
  <c r="H81" i="1"/>
  <c r="H82" i="1"/>
  <c r="H83" i="1"/>
  <c r="H84" i="1"/>
  <c r="H85" i="1"/>
  <c r="H86" i="1"/>
  <c r="H87" i="1"/>
  <c r="H88" i="1"/>
  <c r="H89" i="1"/>
  <c r="H9" i="1"/>
  <c r="H90" i="1"/>
  <c r="H91" i="1"/>
  <c r="H92" i="1"/>
  <c r="H93" i="1"/>
  <c r="H94" i="1"/>
  <c r="H95" i="1"/>
  <c r="H96" i="1"/>
  <c r="H97" i="1"/>
  <c r="H98" i="1"/>
  <c r="H45" i="1"/>
  <c r="H49" i="1"/>
  <c r="H99" i="1"/>
  <c r="H100" i="1"/>
  <c r="H101" i="1"/>
  <c r="H102" i="1"/>
  <c r="H103" i="1"/>
  <c r="H10" i="1"/>
  <c r="H104" i="1"/>
  <c r="H51" i="1"/>
  <c r="H105" i="1"/>
  <c r="H48" i="1"/>
  <c r="H106" i="1"/>
  <c r="H107" i="1"/>
  <c r="H108" i="1"/>
  <c r="H109" i="1"/>
  <c r="H110" i="1"/>
  <c r="H111" i="1"/>
  <c r="H112" i="1"/>
  <c r="H113" i="1"/>
  <c r="H114" i="1"/>
  <c r="H115" i="1"/>
  <c r="H116" i="1"/>
  <c r="H11" i="1"/>
  <c r="H12" i="1"/>
  <c r="H117" i="1"/>
  <c r="H118" i="1"/>
  <c r="H119" i="1"/>
  <c r="H120" i="1"/>
  <c r="H121" i="1"/>
  <c r="H13" i="1"/>
  <c r="H47" i="1"/>
  <c r="H14" i="1"/>
  <c r="H122" i="1"/>
  <c r="H123" i="1"/>
  <c r="H124" i="1"/>
  <c r="H125" i="1"/>
  <c r="H126" i="1"/>
  <c r="H127" i="1"/>
  <c r="H128" i="1"/>
  <c r="H129" i="1"/>
  <c r="H15" i="1"/>
  <c r="H16" i="1"/>
  <c r="H17" i="1"/>
  <c r="H18" i="1"/>
  <c r="H130" i="1"/>
  <c r="H19" i="1"/>
  <c r="H131" i="1"/>
  <c r="H132" i="1"/>
  <c r="H133" i="1"/>
  <c r="H20" i="1"/>
  <c r="H134" i="1"/>
  <c r="H21" i="1"/>
  <c r="H135" i="1"/>
  <c r="H22" i="1"/>
  <c r="H136" i="1"/>
  <c r="H137" i="1"/>
  <c r="H138" i="1"/>
  <c r="H139" i="1"/>
  <c r="H140" i="1"/>
  <c r="H141" i="1"/>
  <c r="H142" i="1"/>
  <c r="H143" i="1"/>
  <c r="H144" i="1"/>
  <c r="H145" i="1"/>
  <c r="H146" i="1"/>
  <c r="H52" i="1"/>
  <c r="H23" i="1"/>
  <c r="H147" i="1"/>
  <c r="H46" i="1"/>
  <c r="H24" i="1"/>
  <c r="H25" i="1"/>
  <c r="H26" i="1"/>
  <c r="H27" i="1"/>
  <c r="H148" i="1"/>
  <c r="H149" i="1"/>
  <c r="H28" i="1"/>
  <c r="H29" i="1"/>
  <c r="H30" i="1"/>
  <c r="H31" i="1"/>
  <c r="H150" i="1"/>
  <c r="H151" i="1"/>
  <c r="H152" i="1"/>
  <c r="H153" i="1"/>
  <c r="H154" i="1"/>
  <c r="H155" i="1"/>
  <c r="H156" i="1"/>
  <c r="H157" i="1"/>
  <c r="H158" i="1"/>
  <c r="H159" i="1"/>
  <c r="H160" i="1"/>
  <c r="H161" i="1"/>
  <c r="H162" i="1"/>
  <c r="H32" i="1"/>
  <c r="H33" i="1"/>
  <c r="H34" i="1"/>
  <c r="H163" i="1"/>
  <c r="H164" i="1"/>
  <c r="H165" i="1"/>
  <c r="H166" i="1"/>
  <c r="H167" i="1"/>
  <c r="H168" i="1"/>
  <c r="H169" i="1"/>
  <c r="H170" i="1"/>
  <c r="H171" i="1"/>
  <c r="H172" i="1"/>
  <c r="H173" i="1"/>
  <c r="H174" i="1"/>
  <c r="H175" i="1"/>
  <c r="H176" i="1"/>
  <c r="H177" i="1"/>
  <c r="H178" i="1"/>
  <c r="H179" i="1"/>
  <c r="H35" i="1"/>
  <c r="H36" i="1"/>
  <c r="H37" i="1"/>
  <c r="H38" i="1"/>
  <c r="H180" i="1"/>
  <c r="H181" i="1"/>
  <c r="H182" i="1"/>
  <c r="H183" i="1"/>
  <c r="H184" i="1"/>
  <c r="H185" i="1"/>
  <c r="H186" i="1"/>
  <c r="H39" i="1"/>
  <c r="H187" i="1"/>
  <c r="H40" i="1"/>
  <c r="H41" i="1"/>
  <c r="H188" i="1"/>
  <c r="H189" i="1"/>
  <c r="H42" i="1"/>
  <c r="H190" i="1"/>
  <c r="H191" i="1"/>
  <c r="H192" i="1"/>
  <c r="H50" i="1"/>
  <c r="H193" i="1"/>
  <c r="H194" i="1"/>
  <c r="H195" i="1"/>
  <c r="H196" i="1"/>
  <c r="H197" i="1"/>
  <c r="H198" i="1"/>
  <c r="H43" i="1"/>
  <c r="H199" i="1"/>
  <c r="H200" i="1"/>
  <c r="H201" i="1"/>
  <c r="H202" i="1"/>
  <c r="H203" i="1"/>
  <c r="H204" i="1"/>
  <c r="H205" i="1"/>
  <c r="H206" i="1"/>
  <c r="H207" i="1"/>
  <c r="H208" i="1"/>
  <c r="H209" i="1"/>
  <c r="H210" i="1"/>
  <c r="H211" i="1"/>
  <c r="H212" i="1"/>
  <c r="H213" i="1"/>
  <c r="H214" i="1"/>
  <c r="H215" i="1"/>
  <c r="H216" i="1"/>
  <c r="H217" i="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733D9D-6396-417A-A5DD-6D7D336F0DE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586BA33-AED9-4B3E-B10B-A9E000F66DD0}" name="WorksheetConnection_Campaign Data.xlsx!Table1" type="102" refreshedVersion="8" minRefreshableVersion="5">
    <extLst>
      <ext xmlns:x15="http://schemas.microsoft.com/office/spreadsheetml/2010/11/main" uri="{DE250136-89BD-433C-8126-D09CA5730AF9}">
        <x15:connection id="Table1" autoDelete="1">
          <x15:rangePr sourceName="_xlcn.WorksheetConnection_CampaignData.xlsxTable11"/>
        </x15:connection>
      </ext>
    </extLst>
  </connection>
  <connection id="3" xr16:uid="{5490B49E-5755-4379-AE50-EC3E65D62E06}" name="WorksheetConnection_Copy of Campaign Data.xlsx!Table2" type="102" refreshedVersion="8" minRefreshableVersion="5">
    <extLst>
      <ext xmlns:x15="http://schemas.microsoft.com/office/spreadsheetml/2010/11/main" uri="{DE250136-89BD-433C-8126-D09CA5730AF9}">
        <x15:connection id="Table2" autoDelete="1">
          <x15:rangePr sourceName="_xlcn.WorksheetConnection_CopyofCampaignData.xlsxTable21"/>
        </x15:connection>
      </ext>
    </extLst>
  </connection>
</connections>
</file>

<file path=xl/sharedStrings.xml><?xml version="1.0" encoding="utf-8"?>
<sst xmlns="http://schemas.openxmlformats.org/spreadsheetml/2006/main" count="2237" uniqueCount="623">
  <si>
    <t>campaign source</t>
  </si>
  <si>
    <t>campaign name</t>
  </si>
  <si>
    <t>campaign_id_parent</t>
  </si>
  <si>
    <t>campaign_id</t>
  </si>
  <si>
    <t>offer_activity_name</t>
  </si>
  <si>
    <t>first_send_date</t>
  </si>
  <si>
    <t>total_sent</t>
  </si>
  <si>
    <t>total_processed</t>
  </si>
  <si>
    <t>total_bounced</t>
  </si>
  <si>
    <t>total_softbounced</t>
  </si>
  <si>
    <t>total_clickthrough</t>
  </si>
  <si>
    <t>email_ctr_calc</t>
  </si>
  <si>
    <t>email_ctor_calc</t>
  </si>
  <si>
    <t>total_deferred</t>
  </si>
  <si>
    <t>total_dropped</t>
  </si>
  <si>
    <t>total_delivered</t>
  </si>
  <si>
    <t>email_delivery_rate_calc</t>
  </si>
  <si>
    <t>total_opened</t>
  </si>
  <si>
    <t>email_open_rate_calc</t>
  </si>
  <si>
    <t>total_reportedasspam</t>
  </si>
  <si>
    <t>BlueFit Subscriber</t>
  </si>
  <si>
    <t>BlueFit-R2-C2-Earn_Incentives</t>
  </si>
  <si>
    <t>rp5002-em</t>
  </si>
  <si>
    <t>BlueFit-R2-C2-M1A-Earn Incentives-EM</t>
  </si>
  <si>
    <t>BlueFit-R2-C2-M1A-Earn Incentives-YR1-EM</t>
  </si>
  <si>
    <t>BlueFit-R2-C2-M1A-Earn Incentives-YR2-EM</t>
  </si>
  <si>
    <t>BlueFit-R2-C2-M2-Earn Incentives-EM</t>
  </si>
  <si>
    <t>BlueFit-R2-C2-M2-Earn Incentives-YR1-EM</t>
  </si>
  <si>
    <t>BlueFit-R2-C2-M2-Earn Incentives-YR2-EM</t>
  </si>
  <si>
    <t>BlueFit Rewards</t>
  </si>
  <si>
    <t>BlueFit-R2-C3-Incentive Acknowledgement-Authenticate</t>
  </si>
  <si>
    <t>rp5003a-em</t>
  </si>
  <si>
    <t>BlueFit-R2-C3-M1-Authenticated Account-EM</t>
  </si>
  <si>
    <t>BlueFit-R2-C3-M1-Authenticated Account-YR1-EM</t>
  </si>
  <si>
    <t>BlueFit-R2-C3-M1-Authenticated Account-YR2-EM</t>
  </si>
  <si>
    <t>BlueFit-R2-C12-Incentive Acknowledgement-Optimzied HSA</t>
  </si>
  <si>
    <t>rp5003b-em</t>
  </si>
  <si>
    <t>BlueFit-R2-C3-M2-Optimized HSA-EM</t>
  </si>
  <si>
    <t>BlueFit-R2-C3-M2-Optimized HSA-YR1-EM</t>
  </si>
  <si>
    <t>BlueFit-R2-C3-M2-Optimized HSA-YR2-EM</t>
  </si>
  <si>
    <t>BlueFit-R2-C13-Incentive Acknowledgement-Contributed to HSA</t>
  </si>
  <si>
    <t>rp5003c-em</t>
  </si>
  <si>
    <t>BlueFit-R2-C3-First Deposit to HSA-EM</t>
  </si>
  <si>
    <t>BlueFit-R2-C3-First Deposit to HSA-YR1-EM</t>
  </si>
  <si>
    <t>BlueFit-R2-C3-First Deposit to HSA-YR2-EM</t>
  </si>
  <si>
    <t>BlueFit-R2-C14-Incentive Acknowledgement-Q1 Virgin Pulse</t>
  </si>
  <si>
    <t>rp5003d-em</t>
  </si>
  <si>
    <t>BlueFit-R2-C3-Q1 Wellness Level 1-EM</t>
  </si>
  <si>
    <t>BlueFit-R2-C3-Q1 Wellness Level 1-YR1-EM</t>
  </si>
  <si>
    <t>BlueFit-R2-C3-Q1 Wellness Level 1-YR2-EM</t>
  </si>
  <si>
    <t>BlueFit-R2-C3-Q2 Wellness Level 1-YR1-EM</t>
  </si>
  <si>
    <t>BlueFit-R2-C3-Q2 Wellness Level 1-YR2-EM</t>
  </si>
  <si>
    <t>BlueFit-R2-C3-Q3 Wellness Level 1-EM</t>
  </si>
  <si>
    <t>BlueFit-R2-C3-Q3 Wellness Level 1-YR1-EM</t>
  </si>
  <si>
    <t>BlueFit-R2-C3-Q3 Wellness Level 1-YR2-EM</t>
  </si>
  <si>
    <t>BlueFit-R2-C3-Q4 Wellness Level 1-EM</t>
  </si>
  <si>
    <t>BlueFit-R2-C15-Incentive Acknowledgement-Q2 Virgin Pulse</t>
  </si>
  <si>
    <t>rp5003e-em</t>
  </si>
  <si>
    <t>BlueFit-R2-C3-Q1 Wellness Level 2-EM</t>
  </si>
  <si>
    <t>BlueFit-R2-C3-Q1 Wellness Level 2-YR1-EM</t>
  </si>
  <si>
    <t>BlueFit-R2-C3-Q1 Wellness Level 2-YR2-EM</t>
  </si>
  <si>
    <t>BlueFit-R2-C3-Q2 Wellness Level 2-YR1-EM</t>
  </si>
  <si>
    <t>BlueFit-R2-C3-Q2 Wellness Level 2-YR2-EM</t>
  </si>
  <si>
    <t>BlueFit-R2-C3-Q3 Wellness Level 2-EM</t>
  </si>
  <si>
    <t>BlueFit-R2-C3-Q3 Wellness Level 2-YR1-EM</t>
  </si>
  <si>
    <t>BlueFit-R2-C3-Q3 Wellness Level 2-YR2-EM</t>
  </si>
  <si>
    <t>BlueFit-R2-C3-Q4 Wellness Level 2-EM</t>
  </si>
  <si>
    <t>BlueFit-R2-C16-Incentive Acknowledgement-Q3 Virgin Pulse</t>
  </si>
  <si>
    <t>rp5003f-em</t>
  </si>
  <si>
    <t>BlueFit-R2-C3-Q1 Wellness Level 3-EM</t>
  </si>
  <si>
    <t>BlueFit-R2-C3-Q1 Wellness Level 3-YR1-EM</t>
  </si>
  <si>
    <t>BlueFit-R2-C3-Q1 Wellness Level 3-YR2-EM</t>
  </si>
  <si>
    <t>BlueFit-R2-C3-Q2 Wellness Level 3-YR1-EM</t>
  </si>
  <si>
    <t>BlueFit-R2-C3-Q2 Wellness Level 3-YR2-EM</t>
  </si>
  <si>
    <t>BlueFit-R2-C3-Q3 Wellness Level 3-EM</t>
  </si>
  <si>
    <t>BlueFit-R2-C3-Q3 Wellness Level 3-YR1-EM</t>
  </si>
  <si>
    <t>BlueFit-R2-C3-Q3 Wellness Level 3-YR2-EM</t>
  </si>
  <si>
    <t>BlueFit-R2-C3-Q4 Wellness Level 3-EM</t>
  </si>
  <si>
    <t>BlueFit-R2-C17-Incentive Acknowledgement-Q4 Virgin Pulse</t>
  </si>
  <si>
    <t>rp5003g-em</t>
  </si>
  <si>
    <t>BlueFit-R2-C3-Q1 Wellness Level 4-EM</t>
  </si>
  <si>
    <t>BlueFit-R2-C3-Q1 Wellness Level 4-YR1-EM</t>
  </si>
  <si>
    <t>BlueFit-R2-C3-Q1 Wellness Level 4-YR2-EM</t>
  </si>
  <si>
    <t>BlueFit-R2-C3-Q2 Wellness Level 4-YR1-EM</t>
  </si>
  <si>
    <t>BlueFit-R2-C3-Q2 Wellness Level 4-YR2-EM</t>
  </si>
  <si>
    <t>BlueFit-R2-C3-Q3 Wellness Level 4-EM</t>
  </si>
  <si>
    <t>BlueFit-R2-C3-Q3 Wellness Level 4-YR1-EM</t>
  </si>
  <si>
    <t>BlueFit-R2-C3-Q3 Wellness Level 4-YR2-EM</t>
  </si>
  <si>
    <t>BlueFit-R2-C3-Q4 Wellness Level 4-EM</t>
  </si>
  <si>
    <t>BlueFit-R2-C4-Register Virgin Pulse</t>
  </si>
  <si>
    <t>rp5004-em</t>
  </si>
  <si>
    <t>BlueFit-R2-C4-M1A-Register Virgin Pulse-EM</t>
  </si>
  <si>
    <t>BlueFit-R2-C4-M1B-Register Virgin Pulse-EM</t>
  </si>
  <si>
    <t>BlueFit-R2-C4-M1B-Register Virgin Pulse-YR1-EM</t>
  </si>
  <si>
    <t>BlueFit-R2-C4-M1B-Register Virgin Pulse-YR2-EM</t>
  </si>
  <si>
    <t>BlueFit-R2-C4-M1C-Register Virgin Pulse-EM</t>
  </si>
  <si>
    <t>BlueFit-R2-C4-M1C-Register Virgin Pulse-YR1-EM</t>
  </si>
  <si>
    <t>BlueFit-R2-C4-M1C-Register Virgin Pulse-YR2-EM</t>
  </si>
  <si>
    <t>BlueFit-R2-C4-M2-Register Virgin Pulse-EM</t>
  </si>
  <si>
    <t>BlueFit-R2-C4-M2-Register Virgin Pulse-YR1-EM</t>
  </si>
  <si>
    <t>BlueFit-R2-C4-M2-Register Virgin Pulse-YR2-EM</t>
  </si>
  <si>
    <t>BlueFit-R2-C5-Sonicare Toothbrush</t>
  </si>
  <si>
    <t>rp5005-em</t>
  </si>
  <si>
    <t>BlueFit-R2-C5-M1A-Sonicare Toothbrush-EM</t>
  </si>
  <si>
    <t>BlueFit-R2-C5-M1B-Sonicare Toothbrush-EM</t>
  </si>
  <si>
    <t>BlueFit-R2-C5-M1B-Sonicare Toothbrush-YR1-EM</t>
  </si>
  <si>
    <t>BlueFit-R2-C5-M1B-Sonicare Toothbrush-YR2-EM</t>
  </si>
  <si>
    <t>BlueFit-R2-C5-M1C-Sonicare Toothbrush-YR1-EM</t>
  </si>
  <si>
    <t>BlueFit-R2-C5-M1C-Sonicare Toothbrush-YR2-EM</t>
  </si>
  <si>
    <t>BlueFit-R2-C5-M2-Sonicare Toothbrush-EM</t>
  </si>
  <si>
    <t>BlueFit-R2-C5-M2-Sonicare Toothbrush-YR1-EM</t>
  </si>
  <si>
    <t>BlueFit-R2-C5-M2-Sonicare Toothbrush-YR2-EM</t>
  </si>
  <si>
    <t>BlueFit-R2-C5-M3-Sonicare Toothbrush-EM</t>
  </si>
  <si>
    <t>BlueFit-R2-C5-M3-Sonicare Toothbrush-YR2-EM</t>
  </si>
  <si>
    <t>BlueFit-R2-C6-Digital Dental</t>
  </si>
  <si>
    <t>rp5006-em</t>
  </si>
  <si>
    <t>BlueFit-R2-C6-M1-Digital Dental-EM</t>
  </si>
  <si>
    <t>BlueFit-R2-C6-M1-Digital Dental-YR1-EM</t>
  </si>
  <si>
    <t>BlueFit-R2-C6-M1-Digital Dental-YR2-EM</t>
  </si>
  <si>
    <t>BlueFit-R2-C6-M2-Digital Dental-EM</t>
  </si>
  <si>
    <t>BlueFit-R2-C6-M2-Digital Dental-YR1-EM</t>
  </si>
  <si>
    <t>BlueFit-R2-C6-M2-Digital Dental-YR2-EM</t>
  </si>
  <si>
    <t>BlueFit-R2-C7-Fitness Reimbursements</t>
  </si>
  <si>
    <t>rp5007-em</t>
  </si>
  <si>
    <t>BlueFit-R2-C7-M1B-Fitness Reimbursements-EM</t>
  </si>
  <si>
    <t>BlueFit-R2-C7-M1B-Fitness Reimbursements-YR1-EM</t>
  </si>
  <si>
    <t>BlueFit-R2-C7-M1B-Fitness Reimbursements-YR2-EM</t>
  </si>
  <si>
    <t>BlueFit-R2-C7-M1D-Fitness Reimbursements-EM</t>
  </si>
  <si>
    <t>BlueFit-R2-C7-M1D-Fitness Reimbursements-YR1-EM</t>
  </si>
  <si>
    <t>BlueFit-R2-C7-M1D-Fitness Reimbursements-YR2-EM</t>
  </si>
  <si>
    <t>BlueFit-R2-C7-M2-Fitness Reimbursements-EM</t>
  </si>
  <si>
    <t>BlueFit-R2-C7-M2-Fitness Reimbursements-YR1-EM</t>
  </si>
  <si>
    <t>BlueFit-R2-C7-M2-Fitness Reimbursements-YR2-EM</t>
  </si>
  <si>
    <t>BlueFit-R2-C7-M3-Fitness Reimbursements-EM</t>
  </si>
  <si>
    <t>BlueFit-R2-C7-M3-Fitness Reimbursements-YR1-EM</t>
  </si>
  <si>
    <t>BlueFit-R2-C7-M3-Fitness Reimbursements-YR2-EM</t>
  </si>
  <si>
    <t>BlueFit-R2-C8-Mail Order Pharmacy</t>
  </si>
  <si>
    <t>rp5008-em</t>
  </si>
  <si>
    <t>BlueFit-R2-C8-M1-Mail Order Pharmacy-EM</t>
  </si>
  <si>
    <t>BlueFit-R2-C8-M1-Mail Order Pharmacy-YR1-EM</t>
  </si>
  <si>
    <t>BlueFit-R2-C8-M1-Mail Order Pharmacy-YR2-EM</t>
  </si>
  <si>
    <t>BlueFit-R2-C8-M2-Mail Order Pharmacy-EM</t>
  </si>
  <si>
    <t>BlueFit-R2-C8-M2-Mail Order Pharmacy-YR1-EM</t>
  </si>
  <si>
    <t>BlueFit-R2-C10-Pay Claims with HSA</t>
  </si>
  <si>
    <t>rp5010-em</t>
  </si>
  <si>
    <t>BlueFit-R2-C10-M1-Pay Claims with HSA-EM</t>
  </si>
  <si>
    <t>BlueFit-R2-C10-M1-Pay Claims with HSA-YR1-EM</t>
  </si>
  <si>
    <t>BlueFit-R2-C10-M1-Pay Claims with HSA-YR2-EM</t>
  </si>
  <si>
    <t>BlueFit-R2-C11-Quarterly Virgin Pulse</t>
  </si>
  <si>
    <t>rp5011-em</t>
  </si>
  <si>
    <t>BlueFit-R2-C11-M1-Q1-Quarterly Virgin Pulse-EM</t>
  </si>
  <si>
    <t>BlueFit-R2-C11-M1-Q1-Quarterly Virgin Pulse-YR1-EM</t>
  </si>
  <si>
    <t>BlueFit-R2-C11-M1-Q1-Quarterly Virgin Pulse-YR2-EM</t>
  </si>
  <si>
    <t>BlueFit-R2-C11-M1-Q2-Quarterly Virgin Pulse-EM</t>
  </si>
  <si>
    <t>BlueFit-R2-C11-M1-Q2-Quarterly Virgin Pulse-YR1-EM</t>
  </si>
  <si>
    <t>BlueFit-R2-C11-M1-Q2-Quarterly Virgin Pulse-YR2-EM</t>
  </si>
  <si>
    <t>BlueFit-R2-C11-M1-Q3-Quarterly Virgin Pulse-EM</t>
  </si>
  <si>
    <t>BlueFit-R2-C11-M1-Q3-Quarterly Virgin Pulse-YR1-EM</t>
  </si>
  <si>
    <t>BlueFit-R2-C11-M1-Q3-Quarterly Virgin Pulse-YR2-EM</t>
  </si>
  <si>
    <t>BlueFit-R2-C11-M1-Q4-Quarterly Virgin Pulse-EM</t>
  </si>
  <si>
    <t>BlueFit-R2-C11-M2-Q1-Quarterly Virgin Pulse-EM</t>
  </si>
  <si>
    <t>BlueFit-R2-C11-M2-Q1-Quarterly Virgin Pulse-YR1-EM</t>
  </si>
  <si>
    <t xml:space="preserve">BlueFit-R2-C11-M2-Q1-Quarterly Virgin Pulse-YR2-EM </t>
  </si>
  <si>
    <t>BlueFit-R2-C11-M2-Q2-Quarterly Virgin Pulse-EM</t>
  </si>
  <si>
    <t>BlueFit-R2-C11-M2-Q2-Quarterly Virgin Pulse-YR1-EM</t>
  </si>
  <si>
    <t>BlueFit-R2-C11-M2-Q2-Quarterly Virgin Pulse-YR2-EM</t>
  </si>
  <si>
    <t>BlueFit-R2-C11-M2-Q3-Quarterly Virgin Pulse-EM</t>
  </si>
  <si>
    <t>BlueFit-R2-C11-M2-Q3-Quarterly Virgin Pulse-YR1-EM</t>
  </si>
  <si>
    <t>BlueFit-R2-C11-M2-Q3-Quarterly Virgin Pulse-YR2-EM</t>
  </si>
  <si>
    <t>BlueFit-R2-C11-M2-Q4-Quarterly Virgin Pulse-EM</t>
  </si>
  <si>
    <t>MyBlue Shopper</t>
  </si>
  <si>
    <t>BlueFit-R1-C1-Welcome</t>
  </si>
  <si>
    <t>rp5012-em</t>
  </si>
  <si>
    <t>rp5012a-em</t>
  </si>
  <si>
    <t>BlueFit-R1-C1-M1A-Welcome Shopper-New User-HLTH_BENEFITS</t>
  </si>
  <si>
    <t>BlueFit-R1-C2-Welcome BlueFit Plan</t>
  </si>
  <si>
    <t>rp5013-em</t>
  </si>
  <si>
    <t>rp5013b-em</t>
  </si>
  <si>
    <t>BlueFit-R1-C2-M1B-Welcome BlueFit Plan-Returning User</t>
  </si>
  <si>
    <t>BlueFit-R1-C2-M1B-Welcome BlueFit Plan-Returning User-EM</t>
  </si>
  <si>
    <t>Commercial Member</t>
  </si>
  <si>
    <t>PFH 2.0-C1-HMO-Select PCP</t>
  </si>
  <si>
    <t>rp5014-em</t>
  </si>
  <si>
    <t>PFH 2.0-C1-M1-HMO-Select PCP-Blue Select-EM</t>
  </si>
  <si>
    <t>PFH 2.0-C1-M1-HMO-Select PCP-EM</t>
  </si>
  <si>
    <t>PFH 2.0-C1-M1-HMO-Select PCP-EM/SMS</t>
  </si>
  <si>
    <t>PFH 2.0-C1-M2-HMO-Select PCP-Blue Select-EM</t>
  </si>
  <si>
    <t>PFH 2.0-C1-M2-HMO-Select PCP-EM</t>
  </si>
  <si>
    <t>PFH 2.0-C1-PPO-Select POC</t>
  </si>
  <si>
    <t>rp5015-em</t>
  </si>
  <si>
    <t>PFH 2.0-C2-M1-PPO-Select POC-EM</t>
  </si>
  <si>
    <t>PFH 2.0-C2-M1-PPO-Select POC-EM/SMS</t>
  </si>
  <si>
    <t>PFH 2.0-C2-M1-PPO-Select POC-HPN-EM</t>
  </si>
  <si>
    <t>PFH 2.0-C2-M1-PPO-Select POC-HPN-EM/SMS</t>
  </si>
  <si>
    <t>Welcome Opt-ins</t>
  </si>
  <si>
    <t>rp5016-em</t>
  </si>
  <si>
    <t>CCA-rp5016-M1-Welcome Opt-in-EM</t>
  </si>
  <si>
    <t>Commercial Subscriber</t>
  </si>
  <si>
    <t>CDH Welcome</t>
  </si>
  <si>
    <t>rp5017-em</t>
  </si>
  <si>
    <t>CCA-rp5017-M1A-Welcome-HSA-EM</t>
  </si>
  <si>
    <t>CCA-rp5017-M1B-Welcome-FSA-EM</t>
  </si>
  <si>
    <t>CCA-rp5017-M1C-Welcome-HRA-EM</t>
  </si>
  <si>
    <t>CCA-rp5017-M1D-Welcome-All Others-EM</t>
  </si>
  <si>
    <t>CDH 1st EOB</t>
  </si>
  <si>
    <t>rp5018-em</t>
  </si>
  <si>
    <t>CCA-rp5018-M1A-1st EOB-HSA-EM</t>
  </si>
  <si>
    <t>CCA-rp5018-M1B-1st EOB-FSA-EM</t>
  </si>
  <si>
    <t>CCA-rp5018-M1C-1st EOB-HRA-EM</t>
  </si>
  <si>
    <t>CCA-rp5018-M1D-1st EOB-All Others-EM</t>
  </si>
  <si>
    <t>BlueFit Member</t>
  </si>
  <si>
    <t>BlueFit-R3-C1-MHRC</t>
  </si>
  <si>
    <t>rp5019-em</t>
  </si>
  <si>
    <t>BlueFit-R3-rp5019-Q3-M1-MHRC-EM</t>
  </si>
  <si>
    <t>BlueFit-R3-rp5019-Q4-M1-MHRC-EM</t>
  </si>
  <si>
    <t>BlueFit-R3-C2-Learn to Live</t>
  </si>
  <si>
    <t>rp5020-em</t>
  </si>
  <si>
    <t>BlueFit-R3-rp5020-M1A-L2L-EM</t>
  </si>
  <si>
    <t>BlueFit-R3-rp5020-M1B-L2L-EM</t>
  </si>
  <si>
    <t>BlueFit-R3-rp5020-M1B-L2L-YR1-EM</t>
  </si>
  <si>
    <t>BlueFit-R3-rp5020-M1B-L2L-YR2-EM</t>
  </si>
  <si>
    <t>BlueFit-R3-rp5020-M2-L2L-EM</t>
  </si>
  <si>
    <t>BlueFit-R3-rp5020-M2-L2L-YR1-EM</t>
  </si>
  <si>
    <t>BlueFit-R3-C3-Covid</t>
  </si>
  <si>
    <t>rp5021-em</t>
  </si>
  <si>
    <t>BlueFit-R3-rp5021-M1-COVID-EM</t>
  </si>
  <si>
    <t>Fitness &amp; Weight Loss</t>
  </si>
  <si>
    <t>rp5026-em</t>
  </si>
  <si>
    <t>CCA-rp5026-M1A-Fitness and Weight Loss-EM</t>
  </si>
  <si>
    <t>CCA-rp5026-M1B-Fitness and Weight Loss-EM</t>
  </si>
  <si>
    <t>CCA-rp5026-Medicare-M1A-Fitness and Weight Loss-EM</t>
  </si>
  <si>
    <t>VPCP-rp5027-M1-Introducing VPCP</t>
  </si>
  <si>
    <t>rp5027-em</t>
  </si>
  <si>
    <t>VPCP-rp5027-M1-Intro-Audience1-EM</t>
  </si>
  <si>
    <t>VPCP-rp5027-M1-Intro-Audience1-EM/SMS</t>
  </si>
  <si>
    <t>VPCP-rp5027-M1-Intro-Audience2-EM</t>
  </si>
  <si>
    <t>VPCP-rp5027-M1-Intro-Audience2-EM/SMS</t>
  </si>
  <si>
    <t>VPCP-rp5034-M2-Retarget</t>
  </si>
  <si>
    <t>rp5034-em</t>
  </si>
  <si>
    <t>VPCP-rp5034-M2-Retarget-Audience1-EM</t>
  </si>
  <si>
    <t>VPCP-rp5034-M2-Retarget-Audience1-EM/SMS</t>
  </si>
  <si>
    <t>VPCP-rp5034-M2-Retarget-Audience2-EM</t>
  </si>
  <si>
    <t>VPCP-rp5034-M2-Retarget-Audience2-EM/SMS</t>
  </si>
  <si>
    <t>Internal CXDO members</t>
  </si>
  <si>
    <t>EM-Newsletter-2022-Q4</t>
  </si>
  <si>
    <t>rp5035-em</t>
  </si>
  <si>
    <t>Q4-2022-Newsletter-rp5035-EM</t>
  </si>
  <si>
    <t>VPCP-rp5037-M3-Detailed Reintro</t>
  </si>
  <si>
    <t>rp5037a-em</t>
  </si>
  <si>
    <t>VPCP-rp5037a-M3-DR-Movers-Audience1-EM</t>
  </si>
  <si>
    <t>VPCP-rp5037a-M3-DR-Movers-Audience1-EM/SMS</t>
  </si>
  <si>
    <t>VPCP-rp5037a-M3-DR-Movers-Audience2-EM</t>
  </si>
  <si>
    <t>VPCP-rp5037a-M3-DR-Movers-Audience2-EM/SMS</t>
  </si>
  <si>
    <t>rp5037b-em</t>
  </si>
  <si>
    <t>VPCP-rp5037b-M3-DR-Heavy Telehealth-Audience1-EM</t>
  </si>
  <si>
    <t>VPCP-rp5037b-M3-DR-Heavy Telehealth-Audience1-EM/SMS</t>
  </si>
  <si>
    <t>VPCP-rp5037b-M3-DR-Heavy Telehealth-Audience2-EM</t>
  </si>
  <si>
    <t>VPCP-rp5037b-M3-DR-Heavy Telehealth-Audience2-EM/SMS</t>
  </si>
  <si>
    <t>rp5037c-em</t>
  </si>
  <si>
    <t>VPCP-rp5037c-M3-DR-No PCP HMO-Audience1-EM</t>
  </si>
  <si>
    <t>VPCP-rp5037c-M3-DR-No PCP HMO-Audience1-EM/SMS</t>
  </si>
  <si>
    <t>VPCP-rp5037c-M3-DR-No PCP HMO-Audience2-EM</t>
  </si>
  <si>
    <t>VPCP-rp5037c-M3-DR-No PCP HMO-Audience2-EM/SMS</t>
  </si>
  <si>
    <t>rp5037d-em</t>
  </si>
  <si>
    <t>VPCP-rp5037d-M3-DR-Aging Out Peds-Audience1-EM</t>
  </si>
  <si>
    <t>VPCP-rp5037d-M3-DR-Aging Out Peds-Audience1-EM/SMS</t>
  </si>
  <si>
    <t>VPCP-rp5037d-M3-DR-Aging Out Peds-Audience2-EM/SMS</t>
  </si>
  <si>
    <t>VPCP-rp5037d-M3-DR-No PCP HMO-Audience1-EM</t>
  </si>
  <si>
    <t>CRC Active Member</t>
  </si>
  <si>
    <t>rp5038-em</t>
  </si>
  <si>
    <t>Offer</t>
  </si>
  <si>
    <t>rp5039-em</t>
  </si>
  <si>
    <t>EM-Mar-rp5039-audience</t>
  </si>
  <si>
    <t>rp5039r-em</t>
  </si>
  <si>
    <t>EM-Mar-rp5039r-audience</t>
  </si>
  <si>
    <t>VPCP-rp5042-M4-Reengaging</t>
  </si>
  <si>
    <t>rp5042-em</t>
  </si>
  <si>
    <t>VPCP-rp5042-M4-Reengaging-Audience1-EM</t>
  </si>
  <si>
    <t>VPCP-rp5042-M4-Reengaging-Audience1-EM/SMS</t>
  </si>
  <si>
    <t>VPCP-rp5042-M4-Reengaging-Audience2-EM</t>
  </si>
  <si>
    <t>VPCP-rp5042-M4-Reengaging-Audience2-EM/SMS</t>
  </si>
  <si>
    <t>Fully Insured</t>
  </si>
  <si>
    <t>GEN-rp5043-Covid-PHE-OTC-M1-COMM</t>
  </si>
  <si>
    <t>rp5043-em</t>
  </si>
  <si>
    <t>GEN-rp5043-M1-Covid-PHE-OTC-COMM-EM Only</t>
  </si>
  <si>
    <t>GEN-rp5043-M1-Covid-PHE-OTC-COMM-EM/SMS</t>
  </si>
  <si>
    <t>CXDO internal list</t>
  </si>
  <si>
    <t>EM-Newsletter-2023-Q1</t>
  </si>
  <si>
    <t>rp5045-em</t>
  </si>
  <si>
    <t>Q1-2023-CXDO-News</t>
  </si>
  <si>
    <t>CCA-rp5046-M1-L2L</t>
  </si>
  <si>
    <t>rp5046-em</t>
  </si>
  <si>
    <t>EM-CCA-rp5046b-M2-Medicare-L2L</t>
  </si>
  <si>
    <t>EM-CCA-rp5046-M1-L2L</t>
  </si>
  <si>
    <t>EM-CCA-rp5046-M1-L2L-Additional Send</t>
  </si>
  <si>
    <t>Audience who clicked on rp5038-em</t>
  </si>
  <si>
    <t>rp5049-em</t>
  </si>
  <si>
    <t>EM-Apr-rp5049</t>
  </si>
  <si>
    <t>VPCP-rp5050-M5-Renegaging-Email only</t>
  </si>
  <si>
    <t>rp5050-em</t>
  </si>
  <si>
    <t>VPCP-rp5050-M5-Reengaging-Audience2-EM</t>
  </si>
  <si>
    <t>VPCP-rp5050-M5-Reengaging-Audience2-EM/SMS</t>
  </si>
  <si>
    <t>VPCP-rp5050-M5-Reengaging-Email Only-Audience1-EM</t>
  </si>
  <si>
    <t>VPCP-rp5050-M5-Reengaging-Email Only-Audience1-EM/SMS</t>
  </si>
  <si>
    <t>Commercial members</t>
  </si>
  <si>
    <t>CCA-HEDIS-BloodPressure-Commercial</t>
  </si>
  <si>
    <t>rp5054-em</t>
  </si>
  <si>
    <t>EM-rp5054-COMM-BP-Offer</t>
  </si>
  <si>
    <t>Medicare members</t>
  </si>
  <si>
    <t>CCA-HEDIS-BloodPressure-Medicare</t>
  </si>
  <si>
    <t>rp5055-em</t>
  </si>
  <si>
    <t>Medicare-rp5055CBP-Offer</t>
  </si>
  <si>
    <t>Commercial Members</t>
  </si>
  <si>
    <t>CCA-HEDIS-Asthma-Commercial</t>
  </si>
  <si>
    <t>rp5057a-em</t>
  </si>
  <si>
    <t>CCA-HMM-COMM-Asthma-Adult v1-EM</t>
  </si>
  <si>
    <t>rp5057b-em</t>
  </si>
  <si>
    <t>CCA-HMM-COMM-Asthma-Adult v2-EM</t>
  </si>
  <si>
    <t>rp5057c-em</t>
  </si>
  <si>
    <t>CCA-HMM-COMM-Asthma-Child-EM</t>
  </si>
  <si>
    <t>CCA-HEDIS-BreastCancer-Screenings - Comm</t>
  </si>
  <si>
    <t>rp5064-em</t>
  </si>
  <si>
    <t>rp5064a-em</t>
  </si>
  <si>
    <t>EM-rp5064a-Offer</t>
  </si>
  <si>
    <t>EM-rp5064-Offer</t>
  </si>
  <si>
    <t>CCA-HEDIS-ColorectalCancer-Screenings - Comm</t>
  </si>
  <si>
    <t>rp5065-em</t>
  </si>
  <si>
    <t>rp5065a-em</t>
  </si>
  <si>
    <t>EM-rp5065a-Offer</t>
  </si>
  <si>
    <t>EM-rp5065-Offer</t>
  </si>
  <si>
    <t>CCA-HEDIS-ColorectalBreast-Screenings - Comm</t>
  </si>
  <si>
    <t>rp5066-em</t>
  </si>
  <si>
    <t>EM-rp5066-Offer</t>
  </si>
  <si>
    <t>CCA-HEDIS-Wellness - Adolescent</t>
  </si>
  <si>
    <t>rp5067a-em</t>
  </si>
  <si>
    <t>EM-rp5067a-Adolescent-T1-Offer</t>
  </si>
  <si>
    <t>CCA-HEDIS-Wellness - Child</t>
  </si>
  <si>
    <t>rp5067b-em</t>
  </si>
  <si>
    <t>EM-rp5067b-Child-T1-Offer</t>
  </si>
  <si>
    <t>CCA-HEDIS-Wellness - Adolescent &amp; child - touch 2</t>
  </si>
  <si>
    <t>rp5068-em</t>
  </si>
  <si>
    <t>EM-rp5068-Combo-T2-Offer</t>
  </si>
  <si>
    <t>Medicare Members</t>
  </si>
  <si>
    <t>HOS-health &amp; wellness-guide-MCR</t>
  </si>
  <si>
    <t>rp5069-em</t>
  </si>
  <si>
    <t>EM-rp5069-Offer</t>
  </si>
  <si>
    <t>CCA-HEDIS 2023 Preventive Screening Reminder - Comm</t>
  </si>
  <si>
    <t>rp5070-em</t>
  </si>
  <si>
    <t>EM-rp5070-Offer</t>
  </si>
  <si>
    <t>CXDO Newsletter 2023-Q2</t>
  </si>
  <si>
    <t>rp5071-em</t>
  </si>
  <si>
    <t>Q2-2023-CXDO-News</t>
  </si>
  <si>
    <t>CCA-rp5072-M2-L2L</t>
  </si>
  <si>
    <t>rp5072-em</t>
  </si>
  <si>
    <t>L2L-M2 Offer</t>
  </si>
  <si>
    <t>CCA-HEDIS 2023 Preventive Screening Reminder - MCR</t>
  </si>
  <si>
    <t>rp5073-em</t>
  </si>
  <si>
    <t>EM-rp5073 Offer</t>
  </si>
  <si>
    <t>Enhanced Dental Benefits Email - Version 1 (Diabetes Stroke)</t>
  </si>
  <si>
    <t>rp5074a-em</t>
  </si>
  <si>
    <t>EM-rp5074a-Diabetes Stroke Offer</t>
  </si>
  <si>
    <t>Enhanced Dental Benefits Email - Version 2 (oral cancer and Sjögren’s syndrome)</t>
  </si>
  <si>
    <t>rp5074b-em</t>
  </si>
  <si>
    <t>EM-rp5074b-Oral Cancer Sjogrens Offer</t>
  </si>
  <si>
    <t>VPCP-rp5075-$0-Cost-Share</t>
  </si>
  <si>
    <t>rp5075-em</t>
  </si>
  <si>
    <t>VPCP-rp5075-M6-$0 Cost Share-EM</t>
  </si>
  <si>
    <t>VPCP-rp5075-M6-$0 Cost Share-EM/SMS</t>
  </si>
  <si>
    <t>total_help</t>
  </si>
  <si>
    <t>total_invalidnumber</t>
  </si>
  <si>
    <t>total_start</t>
  </si>
  <si>
    <t>total_stop</t>
  </si>
  <si>
    <t>rp5002-sms</t>
  </si>
  <si>
    <t>BlueFit-R2-C2-M1A-Earn Incentives-SMS</t>
  </si>
  <si>
    <t>BlueFit-R2-C2-M1A-Earn Incentives-YR1-SMS</t>
  </si>
  <si>
    <t>BlueFit-R2-C2-M1A-Earn Incentives-YR2-SMS</t>
  </si>
  <si>
    <t>BlueFit-R2-C2-M2-Earn Incentives-SMS</t>
  </si>
  <si>
    <t>BlueFit-R2-C2-M2-Earn Incentives-YR1-SMS</t>
  </si>
  <si>
    <t>BlueFit-R2-C2-M2-Earn Incentives-YR2-SMS</t>
  </si>
  <si>
    <t>rp5003a-sms</t>
  </si>
  <si>
    <t>BlueFit-R2-C3-M1-Authenticated Account-SMS</t>
  </si>
  <si>
    <t>BlueFit-R2-C3-M1-Authenticated Account-YR1-SMS</t>
  </si>
  <si>
    <t>BlueFit-R2-C3-M1-Authenticated Account-YR2-SMS</t>
  </si>
  <si>
    <t>rp5003b-sms</t>
  </si>
  <si>
    <t>BlueFit-R2-C3-Optimized HSA-SMS</t>
  </si>
  <si>
    <t>BlueFit-R2-C3-Optimized HSA-YR1-SMS</t>
  </si>
  <si>
    <t>BlueFit-R2-C3-Optimized HSA-YR2-SMS</t>
  </si>
  <si>
    <t>rp5003c-sms</t>
  </si>
  <si>
    <t>BlueFit-R2-C3-First Deposit to HSA-SMS</t>
  </si>
  <si>
    <t>BlueFit-R2-C3-First Deposit to HSA-YR1-SMS</t>
  </si>
  <si>
    <t>BlueFit-R2-C3-First Deposit to HSA-YR2-SMS</t>
  </si>
  <si>
    <t>rp5003d-sms</t>
  </si>
  <si>
    <t>BlueFit-R2-C3-Q1 Wellness Level 1-SMS</t>
  </si>
  <si>
    <t>BlueFit-R2-C3-Q1 Wellness Level 1-YR1-SMS</t>
  </si>
  <si>
    <t>BlueFit-R2-C3-Q1 Wellness Level 1-YR2-SMS</t>
  </si>
  <si>
    <t>BlueFit-R2-C3-Q2 Wellness Level 1-YR1-SMS</t>
  </si>
  <si>
    <t>BlueFit-R2-C3-Q2 Wellness Level 1-YR2-SMS</t>
  </si>
  <si>
    <t>BlueFit-R2-C3-Q3 Wellness Level 1-SMS</t>
  </si>
  <si>
    <t>BlueFit-R2-C3-Q3 Wellness Level 1-YR2-SMS</t>
  </si>
  <si>
    <t>BlueFit-R2-C3-Q4 Wellness Level 1-SMS</t>
  </si>
  <si>
    <t>rp5003e-sms</t>
  </si>
  <si>
    <t>BlueFit-R2-C3-Q1 Wellness Level 2-SMS</t>
  </si>
  <si>
    <t>BlueFit-R2-C3-Q1 Wellness Level 2-YR2-SMS</t>
  </si>
  <si>
    <t>BlueFit-R2-C3-Q2 Wellness Level 2-YR2-SMS</t>
  </si>
  <si>
    <t>BlueFit-R2-C3-Q3 Wellness Level 2-SMS</t>
  </si>
  <si>
    <t>BlueFit-R2-C3-Q3 Wellness Level 2-YR2-SMS</t>
  </si>
  <si>
    <t>BlueFit-R2-C3-Q4 Wellness Level 2-SMS</t>
  </si>
  <si>
    <t>BlueFit-R2-C3-Q4 Wellness Level 3-SMS</t>
  </si>
  <si>
    <t>rp5003f-sms</t>
  </si>
  <si>
    <t>BlueFit-R2-C3-Q1 Wellness Level 3-SMS</t>
  </si>
  <si>
    <t>BlueFit-R2-C3-Q1 Wellness Level 3-YR2-SMS</t>
  </si>
  <si>
    <t>BlueFit-R2-C3-Q2 Wellness Level 3-YR2-SMS</t>
  </si>
  <si>
    <t>BlueFit-R2-C3-Q3 Wellness Level 3-SMS</t>
  </si>
  <si>
    <t>BlueFit-R2-C3-Q3 Wellness Level 3-YR2-SMS</t>
  </si>
  <si>
    <t>rp5003g-sms</t>
  </si>
  <si>
    <t>BlueFit-R2-C3-Q1 Wellness Level 4-SMS</t>
  </si>
  <si>
    <t>BlueFit-R2-C3-Q1 Wellness Level 4-YR2-SMS</t>
  </si>
  <si>
    <t>BlueFit-R2-C3-Q2 Wellness Level 4-YR2-SMS</t>
  </si>
  <si>
    <t>BlueFit-R2-C3-Q3 Wellness Level 4-SMS</t>
  </si>
  <si>
    <t>BlueFit-R2-C3-Q3 Wellness Level 4-YR2-SMS</t>
  </si>
  <si>
    <t>BlueFit-R2-C3-Q4 Wellness Level 4-SMS</t>
  </si>
  <si>
    <t>rp5004-sms</t>
  </si>
  <si>
    <t>BlueFit-R2-C4-M1A-Register Virgin Pulse-SMS</t>
  </si>
  <si>
    <t>BlueFit-R2-C4-M1B-Register Virgin Pulse-SMS</t>
  </si>
  <si>
    <t>BlueFit-R2-C4-M1B-Register Virgin Pulse-YR1-SMS</t>
  </si>
  <si>
    <t>BlueFit-R2-C4-M1B-Register Virgin Pulse-YR2-SMS</t>
  </si>
  <si>
    <t>BlueFit-R2-C4-M1C-Register Virgin Pulse-YR2-SMS</t>
  </si>
  <si>
    <t>BlueFit-R2-C4-M2-Register Virgin Pulse-SMS</t>
  </si>
  <si>
    <t>BlueFit-R2-C4-M2-Register Virgin Pulse-YR1-SMS</t>
  </si>
  <si>
    <t>BlueFit-R2-C4-M2-Register Virgin Pulse-YR2-SMS</t>
  </si>
  <si>
    <t>rp5005-sms</t>
  </si>
  <si>
    <t>BlueFit-R2-C5-M1B-Sonicare Toothbrush-SMS</t>
  </si>
  <si>
    <t>BlueFit-R2-C5-M1B-Sonicare Toothbrush-YR1-SMS</t>
  </si>
  <si>
    <t>BlueFit-R2-C5-M1C-Sonicare Toothbrush-YR1-SMS</t>
  </si>
  <si>
    <t>BlueFit-R2-C5-M2-Sonicare Toothbrush-SMS</t>
  </si>
  <si>
    <t>BlueFit-R2-C5-M3-Sonicare Toothbrush-SMS</t>
  </si>
  <si>
    <t>rp5006-sms</t>
  </si>
  <si>
    <t>BlueFit-R2-C6-M1-Digital Dental-SMS</t>
  </si>
  <si>
    <t>BlueFit-R2-C6-M1-Digital Dental-YR1-SMS</t>
  </si>
  <si>
    <t>BlueFit-R2-C6-M1-Digital Dental-YR2-SMS</t>
  </si>
  <si>
    <t>BlueFit-R2-C6-M2-Digital Dental-SMS</t>
  </si>
  <si>
    <t>BlueFit-R2-C6-M2-Digital Dental-YR1-SMS</t>
  </si>
  <si>
    <t>BlueFit-R2-C6-M2-Digital Dental-YR2-SMS</t>
  </si>
  <si>
    <t>rp5007-sms</t>
  </si>
  <si>
    <t>BlueFit-R2-C7-M1A-Fitness Reimbursements-YR1-SMS</t>
  </si>
  <si>
    <t>BlueFit-R2-C7-M1B-Fitness Reimbursements-SMS</t>
  </si>
  <si>
    <t>BlueFit-R2-C7-M1B-Fitness Reimbursements-YR1-SMS</t>
  </si>
  <si>
    <t>BlueFit-R2-C7-M1B-Fitness Reimbursements-YR2-SMS</t>
  </si>
  <si>
    <t>BlueFit-R2-C7-M1D-Fitness Reimbursements-SMS</t>
  </si>
  <si>
    <t>BlueFit-R2-C7-M1D-Fitness Reimbursements-YR1-SMS</t>
  </si>
  <si>
    <t>BlueFit-R2-C7-M1D-Fitness Reimbursements-YR2-SMS</t>
  </si>
  <si>
    <t>BlueFit-R2-C7-M2-Fitness Reimbursements-SMS</t>
  </si>
  <si>
    <t>BlueFit-R2-C7-M2-Fitness Reimbursements-YR1-SMS</t>
  </si>
  <si>
    <t>BlueFit-R2-C7-M2-Fitness Reimbursements-YR2-SMS</t>
  </si>
  <si>
    <t>BlueFit-R2-C7-M3-Fitness Reimbursements-SMS</t>
  </si>
  <si>
    <t>BlueFit-R2-C7-M3-Fitness Reimbursements-YR1-SMS</t>
  </si>
  <si>
    <t>BlueFit-R2-C7-M3-Fitness Reimbursements-YR2-SMS</t>
  </si>
  <si>
    <t>rp5008-sms</t>
  </si>
  <si>
    <t>BlueFit-R2-C8-M1-Mail Order Pharmacy-SMS</t>
  </si>
  <si>
    <t>BlueFit-R2-C8-M1-Mail Order Pharmacy-YR1-SMS</t>
  </si>
  <si>
    <t>BlueFit-R2-C8-M1-Mail Order Pharmacy-YR2-SMS</t>
  </si>
  <si>
    <t>BlueFit-R2-C8-M2-Mail Order Pharmacy-SMS</t>
  </si>
  <si>
    <t>BlueFit-R2-C8-M2-Mail Order Pharmacy-YR1-SMS</t>
  </si>
  <si>
    <t>rp5010-sms</t>
  </si>
  <si>
    <t>BlueFit-R2-C10-M1-Pay Claims with HSA-SMS</t>
  </si>
  <si>
    <t>BlueFit-R2-C10-M1-Pay Claims with HSA-YR1-SMS</t>
  </si>
  <si>
    <t>BlueFit-R2-C10-M1-Pay Claims with HSA-YR2-SMS</t>
  </si>
  <si>
    <t>rp5011-sms</t>
  </si>
  <si>
    <t>BlueFit-R2-C11-M1-Q1-Quarterly Virgin Pulse-SMS</t>
  </si>
  <si>
    <t>BlueFit-R2-C11-M1-Q1-Quarterly Virgin Pulse-YR1-SMS</t>
  </si>
  <si>
    <t>BlueFit-R2-C11-M1-Q1-Quarterly Virgin Pulse-YR2-SMS</t>
  </si>
  <si>
    <t>BlueFit-R2-C11-M1-Q2-Quarterly Virgin Pulse-SMS</t>
  </si>
  <si>
    <t>BlueFit-R2-C11-M1-Q2-Quarterly Virgin Pulse-YR1-SMS</t>
  </si>
  <si>
    <t>BlueFit-R2-C11-M1-Q2-Quarterly Virgin Pulse-YR2-SMS</t>
  </si>
  <si>
    <t>BlueFit-R2-C11-M1-Q3-Quarterly Virgin Pulse-SMS</t>
  </si>
  <si>
    <t>BlueFit-R2-C11-M1-Q3-Quarterly Virgin Pulse-YR1-SMS</t>
  </si>
  <si>
    <t>BlueFit-R2-C11-M1-Q3-Quarterly Virgin Pulse-YR2-SMS</t>
  </si>
  <si>
    <t>BlueFit-R2-C11-M1-Q4-Quarterly Virgin Pulse-SMS</t>
  </si>
  <si>
    <t>BlueFit-R2-C11-M2-Q1-Quarterly Virgin Pulse-SMS</t>
  </si>
  <si>
    <t>BlueFit-R2-C11-M2-Q1-Quarterly Virgin Pulse-YR1-SMS</t>
  </si>
  <si>
    <t>BlueFit-R2-C11-M2-Q1-Quarterly Virgin Pulse-YR2-SMS</t>
  </si>
  <si>
    <t>BlueFit-R2-C11-M2-Q2-Quarterly Virgin Pulse-SMS</t>
  </si>
  <si>
    <t>BlueFit-R2-C11-M2-Q2-Quarterly Virgin Pulse-YR1-SMS</t>
  </si>
  <si>
    <t>BlueFit-R2-C11-M2-Q2-Quarterly Virgin Pulse-YR2-SMS</t>
  </si>
  <si>
    <t>BlueFit-R2-C11-M2-Q3-Quarterly Virgin Pulse-SMS</t>
  </si>
  <si>
    <t>BlueFit-R2-C11-M2-Q3-Quarterly Virgin Pulse-YR1-SMS</t>
  </si>
  <si>
    <t>BlueFit-R2-C11-M2-Q3-Quarterly Virgin Pulse-YR2-SMS</t>
  </si>
  <si>
    <t>BlueFit-R2-C11-M2-Q4-Quarterly Virgin Pulse-SMS</t>
  </si>
  <si>
    <t>rp5012-sms</t>
  </si>
  <si>
    <t>rp5012a-sms</t>
  </si>
  <si>
    <t>BlueFit-R1-C1-M1A-Welcome Shopper-New User</t>
  </si>
  <si>
    <t>rp5014-sms</t>
  </si>
  <si>
    <t>PFH 2.0-C1-M1-HMO-Select PCP-SMS</t>
  </si>
  <si>
    <t>PFH 2.0-C1-M2-HMO-Select PCP-EM/SMS</t>
  </si>
  <si>
    <t>PFH 2.0-C1-M2-HMO-Select PCP-SM</t>
  </si>
  <si>
    <t>PFH 2.0-C1-M2-HMO-Select PCP-SMS</t>
  </si>
  <si>
    <t>rp5015-sms</t>
  </si>
  <si>
    <t>PFH 2.0-C2-M1-PPO-Select POC-HPN-SMS</t>
  </si>
  <si>
    <t>PFH 2.0-C2-M1-PPO-Select POC-SMS</t>
  </si>
  <si>
    <t>rp5019-sms</t>
  </si>
  <si>
    <t>BlueFit-R3-rp5019-Q3-M1-MHRC-SMS</t>
  </si>
  <si>
    <t>BlueFit-R3-rp5019-Q4-M1-MHRC-SMS</t>
  </si>
  <si>
    <t>rp5020-sms</t>
  </si>
  <si>
    <t>BlueFit-R3-rp5020-M1A-L2L-SMS</t>
  </si>
  <si>
    <t>BlueFit-R3-rp5020-M1B-L2L-SMS</t>
  </si>
  <si>
    <t>BlueFit-R3-rp5020-M1B-L2L-YR1-SMS</t>
  </si>
  <si>
    <t>BlueFit-R3-rp5020-M1B-L2L-YR2-SMS</t>
  </si>
  <si>
    <t>rp5021-sms</t>
  </si>
  <si>
    <t>BlueFit-R3-rp5021-M1-COVID-SMS</t>
  </si>
  <si>
    <t>CCA 1099</t>
  </si>
  <si>
    <t>rp5025-sms</t>
  </si>
  <si>
    <t>CCA-rp5025-M1-1099-SMS</t>
  </si>
  <si>
    <t>rp5027-sms</t>
  </si>
  <si>
    <t>VPCP-rp5027-M1-Intro-Audience1-SMS</t>
  </si>
  <si>
    <t>VPCP-rp5027-M1-Intro-Audience2-SMS</t>
  </si>
  <si>
    <t>Flu Shot</t>
  </si>
  <si>
    <t>rp5030-sms</t>
  </si>
  <si>
    <t>SMS-CCA-rp5030-M1-Flu Shot</t>
  </si>
  <si>
    <t>rp5034-sms</t>
  </si>
  <si>
    <t>VPCP-rp5034-M2-Retarget-Audience1-SMS</t>
  </si>
  <si>
    <t>VPCP-rp5034-M2-Retarget-Audience2-SMS</t>
  </si>
  <si>
    <t>rp5037a-sms</t>
  </si>
  <si>
    <t>VPCP-rp5037a-M3-DR-Movers-Audience1-SMS</t>
  </si>
  <si>
    <t>VPCP-rp5037a-M3-DR-Movers-Audience2-SMS</t>
  </si>
  <si>
    <t>rp5037b-sms</t>
  </si>
  <si>
    <t>VPCP-rp5037b-M3-DR-Heavy Telehealth-Audience1-SMS</t>
  </si>
  <si>
    <t>VPCP-rp5037b-M3-DR-Heavy Telehealth-Audience2-SMS</t>
  </si>
  <si>
    <t>rp5037c-sms</t>
  </si>
  <si>
    <t>VPCP-rp5037c-M3-DR-No PCP HMO-Audience1-SMS</t>
  </si>
  <si>
    <t>VPCP-rp5037c-M3-DR-No PCP HMO-Audience2-SMS</t>
  </si>
  <si>
    <t>rp5037d-sms</t>
  </si>
  <si>
    <t>VPCP-rp5037d-M3-DR-Aging Out Peds-Audience1-SMS</t>
  </si>
  <si>
    <t>VPCP-rp5037d-M3-DR-Aging Out Peds-Audience2-SMS</t>
  </si>
  <si>
    <t>Relay-rp5040a-Transition</t>
  </si>
  <si>
    <t>rp5040a-sms</t>
  </si>
  <si>
    <t>SMS-CCA-rp5040a-Relay Transition</t>
  </si>
  <si>
    <t>Relay-rp5040b-Transition</t>
  </si>
  <si>
    <t>rp5040b-sms</t>
  </si>
  <si>
    <t>SMS-CCA-rp5040b-Relay Transition</t>
  </si>
  <si>
    <t>Relay-rp5041a-Transition</t>
  </si>
  <si>
    <t>rp5041a-sms</t>
  </si>
  <si>
    <t>rp5041b-sms</t>
  </si>
  <si>
    <t>SMS-CCA-rp5041b-Relay Transition</t>
  </si>
  <si>
    <t>rp5041-sms</t>
  </si>
  <si>
    <t>SMS-CCA-rp5041a-Relay Transition</t>
  </si>
  <si>
    <t>rp5042-sms</t>
  </si>
  <si>
    <t>VPCP-rp5042-M4-Reengaging-Audience1-SMS</t>
  </si>
  <si>
    <t>VPCP-rp5042-M4-Reengaging-Audience2-SMS</t>
  </si>
  <si>
    <t>rp5043-sms</t>
  </si>
  <si>
    <t>GEN-rp5043-M1-Covid-PHE-OTC-COMM-SMS</t>
  </si>
  <si>
    <t>CCA-HEDIS-Diabetes-Commercial Migrations</t>
  </si>
  <si>
    <t>rp5060-sms</t>
  </si>
  <si>
    <t>CCA-rp5060-M1-COMM-Diabetes-SMS</t>
  </si>
  <si>
    <t>rp5064-sms</t>
  </si>
  <si>
    <t>SMS-rp5064-Offer</t>
  </si>
  <si>
    <t>rp5065-sms</t>
  </si>
  <si>
    <t>SMS-rp5065-Offer</t>
  </si>
  <si>
    <t>rp5066-sms</t>
  </si>
  <si>
    <t>SMS-rp5066-Offer</t>
  </si>
  <si>
    <t>rp5070-sms</t>
  </si>
  <si>
    <t>SMS-rp5070-Offer</t>
  </si>
  <si>
    <t>Enhanced Dental Benefits Email - SMS - did not visit dentist</t>
  </si>
  <si>
    <t>rp5074c-sms</t>
  </si>
  <si>
    <t>SMS-rp5074c-didnotvisit Offer</t>
  </si>
  <si>
    <t>rp5075-sms</t>
  </si>
  <si>
    <t>VPCP-rp5075-M6-$0 Cost Share-SMS</t>
  </si>
  <si>
    <t>campaign</t>
  </si>
  <si>
    <t>Cancerrp5038-m1-survey</t>
  </si>
  <si>
    <t>Cancerrp5039-rev1-survey</t>
  </si>
  <si>
    <t>Cancerrp5039r-rev1r-survey</t>
  </si>
  <si>
    <t>Cancerrp5049-prev-survey</t>
  </si>
  <si>
    <t>campaign name2</t>
  </si>
  <si>
    <t>Month</t>
  </si>
  <si>
    <t>Grand Total</t>
  </si>
  <si>
    <t>Sum of total_sent</t>
  </si>
  <si>
    <t>BlueFit</t>
  </si>
  <si>
    <t>VPCP-rp</t>
  </si>
  <si>
    <t>Count of offer_activity_name</t>
  </si>
  <si>
    <t>Sum of email_ctor_calc</t>
  </si>
  <si>
    <t>Sum of total_clickthrough</t>
  </si>
  <si>
    <t>Sum of email_ctr_calc</t>
  </si>
  <si>
    <t>Sum of total_delivered</t>
  </si>
  <si>
    <t>Sum of total_opened</t>
  </si>
  <si>
    <t>Sum of email_delivery_rate_calc</t>
  </si>
  <si>
    <t>Campaign Name</t>
  </si>
  <si>
    <t>Offer_activity_name</t>
  </si>
  <si>
    <t>Average of email_ctr_calc</t>
  </si>
  <si>
    <t>Average of email_ctor_calc</t>
  </si>
  <si>
    <t>Email Total Delivered vs Total Opened</t>
  </si>
  <si>
    <t>email_ctr_calc vs email_ctor_calc</t>
  </si>
  <si>
    <t>May</t>
  </si>
  <si>
    <t>Jan</t>
  </si>
  <si>
    <t>Feb</t>
  </si>
  <si>
    <t>Mar</t>
  </si>
  <si>
    <t>Apr</t>
  </si>
  <si>
    <t>Jun</t>
  </si>
  <si>
    <t>Jul</t>
  </si>
  <si>
    <t>Aug</t>
  </si>
  <si>
    <t>Sep</t>
  </si>
  <si>
    <t>Oct</t>
  </si>
  <si>
    <t>Nov</t>
  </si>
  <si>
    <t>CCA-HED</t>
  </si>
  <si>
    <t>Enhance</t>
  </si>
  <si>
    <t>GEN-rp5</t>
  </si>
  <si>
    <t>PFH 2.0</t>
  </si>
  <si>
    <t>Row Labels</t>
  </si>
  <si>
    <t>Dec</t>
  </si>
  <si>
    <t>CCA 109</t>
  </si>
  <si>
    <t>Flu Sho</t>
  </si>
  <si>
    <t>Relay-r</t>
  </si>
  <si>
    <t xml:space="preserve"> </t>
  </si>
  <si>
    <t>Average of email_open_rate_calc</t>
  </si>
  <si>
    <t>Ranges</t>
  </si>
  <si>
    <t>Welcome</t>
  </si>
  <si>
    <t>BlueFit-R2-C11-M2-Q1-Quarterly Virgin Pulse-YR2-EM</t>
  </si>
  <si>
    <t>Cancerr</t>
  </si>
  <si>
    <t>CCA-rp5</t>
  </si>
  <si>
    <t>CDH 1st</t>
  </si>
  <si>
    <t>CDH Wel</t>
  </si>
  <si>
    <t>CXDO Ne</t>
  </si>
  <si>
    <t>EM-News</t>
  </si>
  <si>
    <t>Fitness</t>
  </si>
  <si>
    <t>HOS-hea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</si>
</sst>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Trebuchet MS"/>
      <family val="2"/>
      <scheme val="minor"/>
    </font>
    <font>
      <b/>
      <sz val="14"/>
      <color theme="1"/>
      <name val="Trebuchet MS"/>
      <family val="2"/>
      <scheme val="minor"/>
    </font>
    <font>
      <b/>
      <sz val="16"/>
      <color theme="1"/>
      <name val="Trebuchet MS"/>
      <family val="2"/>
      <scheme val="minor"/>
    </font>
    <font>
      <sz val="12"/>
      <color theme="1"/>
      <name val="Trebuchet MS"/>
      <family val="2"/>
      <scheme val="minor"/>
    </font>
    <font>
      <sz val="12"/>
      <color theme="1"/>
      <name val="Calibri"/>
      <family val="2"/>
    </font>
  </fonts>
  <fills count="6">
    <fill>
      <patternFill patternType="none"/>
    </fill>
    <fill>
      <patternFill patternType="gray125"/>
    </fill>
    <fill>
      <patternFill patternType="solid">
        <fgColor theme="4" tint="0.59999389629810485"/>
        <bgColor indexed="64"/>
      </patternFill>
    </fill>
    <fill>
      <patternFill patternType="solid">
        <fgColor theme="7"/>
        <bgColor indexed="64"/>
      </patternFill>
    </fill>
    <fill>
      <patternFill patternType="solid">
        <fgColor theme="6" tint="-0.499984740745262"/>
        <bgColor indexed="64"/>
      </patternFill>
    </fill>
    <fill>
      <patternFill patternType="solid">
        <fgColor theme="4"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5"/>
      </left>
      <right/>
      <top style="thin">
        <color indexed="65"/>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9" fontId="3" fillId="0" borderId="0" applyFont="0" applyFill="0" applyBorder="0" applyAlignment="0" applyProtection="0"/>
  </cellStyleXfs>
  <cellXfs count="43">
    <xf numFmtId="0" fontId="0" fillId="0" borderId="0" xfId="0"/>
    <xf numFmtId="0" fontId="0" fillId="0" borderId="1" xfId="0" applyBorder="1"/>
    <xf numFmtId="10" fontId="0" fillId="0" borderId="1" xfId="0" applyNumberFormat="1" applyBorder="1"/>
    <xf numFmtId="0" fontId="1" fillId="0" borderId="0" xfId="0" applyFont="1" applyAlignment="1">
      <alignment vertical="center"/>
    </xf>
    <xf numFmtId="14" fontId="0" fillId="0" borderId="1" xfId="0" applyNumberFormat="1" applyBorder="1"/>
    <xf numFmtId="0" fontId="1" fillId="2" borderId="0" xfId="0" applyFont="1" applyFill="1"/>
    <xf numFmtId="14" fontId="0" fillId="0" borderId="0" xfId="0" applyNumberFormat="1"/>
    <xf numFmtId="0" fontId="0" fillId="0" borderId="2" xfId="0" applyBorder="1"/>
    <xf numFmtId="0" fontId="0" fillId="0" borderId="3" xfId="0" applyBorder="1"/>
    <xf numFmtId="0" fontId="1" fillId="2" borderId="6" xfId="0" applyFont="1" applyFill="1" applyBorder="1" applyAlignment="1">
      <alignment vertical="center"/>
    </xf>
    <xf numFmtId="0" fontId="0" fillId="0" borderId="7" xfId="0" applyBorder="1"/>
    <xf numFmtId="0" fontId="0" fillId="0" borderId="8" xfId="0" applyBorder="1"/>
    <xf numFmtId="14" fontId="0" fillId="0" borderId="8" xfId="0" applyNumberFormat="1" applyBorder="1"/>
    <xf numFmtId="10" fontId="0" fillId="0" borderId="8" xfId="0" applyNumberFormat="1" applyBorder="1"/>
    <xf numFmtId="0" fontId="0" fillId="0" borderId="9" xfId="0" applyBorder="1"/>
    <xf numFmtId="0" fontId="0" fillId="0" borderId="0" xfId="0" pivotButton="1"/>
    <xf numFmtId="0" fontId="0" fillId="0" borderId="0" xfId="0" applyAlignment="1">
      <alignment horizontal="left"/>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5" xfId="0" applyFont="1" applyFill="1" applyBorder="1" applyAlignment="1">
      <alignment vertical="center"/>
    </xf>
    <xf numFmtId="14" fontId="1" fillId="4" borderId="5" xfId="0" applyNumberFormat="1" applyFont="1" applyFill="1" applyBorder="1" applyAlignment="1">
      <alignment vertical="center"/>
    </xf>
    <xf numFmtId="10" fontId="0" fillId="0" borderId="0" xfId="0" applyNumberFormat="1"/>
    <xf numFmtId="0" fontId="1" fillId="3" borderId="4" xfId="0" applyFont="1" applyFill="1" applyBorder="1"/>
    <xf numFmtId="0" fontId="1" fillId="3" borderId="5" xfId="0" applyFont="1" applyFill="1" applyBorder="1"/>
    <xf numFmtId="0" fontId="1" fillId="2" borderId="5" xfId="0" applyFont="1" applyFill="1" applyBorder="1"/>
    <xf numFmtId="0" fontId="1" fillId="2" borderId="6" xfId="0" applyFont="1" applyFill="1" applyBorder="1"/>
    <xf numFmtId="9" fontId="0" fillId="0" borderId="0" xfId="0" pivotButton="1" applyNumberFormat="1"/>
    <xf numFmtId="9" fontId="0" fillId="0" borderId="0" xfId="0" applyNumberFormat="1"/>
    <xf numFmtId="0" fontId="4" fillId="0" borderId="0" xfId="0" applyFont="1"/>
    <xf numFmtId="9" fontId="0" fillId="0" borderId="0" xfId="1" applyFont="1"/>
    <xf numFmtId="0" fontId="0" fillId="0" borderId="10" xfId="0" applyBorder="1"/>
    <xf numFmtId="9" fontId="0" fillId="0" borderId="0" xfId="0" applyNumberFormat="1" applyAlignment="1">
      <alignment horizontal="left"/>
    </xf>
    <xf numFmtId="0" fontId="1" fillId="5" borderId="0" xfId="0" applyFont="1" applyFill="1" applyAlignment="1">
      <alignment horizontal="center"/>
    </xf>
    <xf numFmtId="0" fontId="2" fillId="5" borderId="0" xfId="0" applyFont="1" applyFill="1" applyAlignment="1">
      <alignment horizontal="center"/>
    </xf>
    <xf numFmtId="0" fontId="0" fillId="0" borderId="0" xfId="0" applyNumberForma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2">
    <cellStyle name="Normal" xfId="0" builtinId="0"/>
    <cellStyle name="Percent" xfId="1" builtinId="5"/>
  </cellStyles>
  <dxfs count="55">
    <dxf>
      <numFmt numFmtId="13" formatCode="0%"/>
    </dxf>
    <dxf>
      <numFmt numFmtId="13" formatCode="0%"/>
    </dxf>
    <dxf>
      <numFmt numFmtId="13" formatCode="0%"/>
    </dxf>
    <dxf>
      <numFmt numFmtId="14" formatCode="0.00%"/>
    </dxf>
    <dxf>
      <numFmt numFmtId="13" formatCode="0%"/>
    </dxf>
    <dxf>
      <numFmt numFmtId="13" formatCode="0%"/>
    </dxf>
    <dxf>
      <numFmt numFmtId="14" formatCode="0.00%"/>
    </dxf>
    <dxf>
      <numFmt numFmtId="13" formatCode="0%"/>
    </dxf>
    <dxf>
      <numFmt numFmtId="13" formatCode="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Trebuchet MS"/>
        <family val="2"/>
        <scheme val="minor"/>
      </font>
      <fill>
        <patternFill patternType="solid">
          <fgColor indexed="64"/>
          <bgColor theme="4" tint="0.5999938962981048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14"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4"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4" formatCode="0.00%"/>
      <border diagonalUp="0" diagonalDown="0">
        <left style="thin">
          <color indexed="64"/>
        </left>
        <right style="thin">
          <color indexed="64"/>
        </right>
        <top style="thin">
          <color indexed="64"/>
        </top>
        <bottom style="thin">
          <color indexed="64"/>
        </bottom>
        <vertical/>
        <horizontal/>
      </border>
    </dxf>
    <dxf>
      <numFmt numFmtId="14" formatCode="0.00%"/>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Trebuchet MS"/>
        <family val="2"/>
        <scheme val="minor"/>
      </font>
      <fill>
        <patternFill patternType="solid">
          <fgColor indexed="64"/>
          <bgColor theme="7"/>
        </patternFill>
      </fill>
      <alignment horizontal="general" vertical="center" textRotation="0" wrapText="0" indent="0" justifyLastLine="0" shrinkToFit="0" readingOrder="0"/>
      <border diagonalUp="0" diagonalDown="0" outline="0">
        <left style="thin">
          <color indexed="64"/>
        </left>
        <right style="thin">
          <color indexed="64"/>
        </right>
        <top/>
        <bottom/>
      </border>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ivotCacheDefinition" Target="pivotCache/pivotCacheDefinition19.xml"/><Relationship Id="rId39" Type="http://schemas.microsoft.com/office/2007/relationships/slicerCache" Target="slicerCaches/slicerCache7.xml"/><Relationship Id="rId21" Type="http://schemas.openxmlformats.org/officeDocument/2006/relationships/pivotCacheDefinition" Target="pivotCache/pivotCacheDefinition14.xml"/><Relationship Id="rId34" Type="http://schemas.microsoft.com/office/2007/relationships/slicerCache" Target="slicerCaches/slicerCache2.xml"/><Relationship Id="rId42" Type="http://schemas.openxmlformats.org/officeDocument/2006/relationships/theme" Target="theme/theme1.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pivotCacheDefinition" Target="pivotCache/pivotCacheDefinition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openxmlformats.org/officeDocument/2006/relationships/pivotCacheDefinition" Target="pivotCache/pivotCacheDefinition25.xml"/><Relationship Id="rId37" Type="http://schemas.microsoft.com/office/2007/relationships/slicerCache" Target="slicerCaches/slicerCache5.xml"/><Relationship Id="rId40" Type="http://schemas.openxmlformats.org/officeDocument/2006/relationships/pivotCacheDefinition" Target="pivotCache/pivotCacheDefinition26.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36" Type="http://schemas.microsoft.com/office/2007/relationships/slicerCache" Target="slicerCaches/slicerCache4.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pivotCacheDefinition" Target="pivotCache/pivotCacheDefinition24.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30" Type="http://schemas.openxmlformats.org/officeDocument/2006/relationships/pivotCacheDefinition" Target="pivotCache/pivotCacheDefinition23.xml"/><Relationship Id="rId35" Type="http://schemas.microsoft.com/office/2007/relationships/slicerCache" Target="slicerCaches/slicerCache3.xml"/><Relationship Id="rId43" Type="http://schemas.openxmlformats.org/officeDocument/2006/relationships/connections" Target="connections.xml"/><Relationship Id="rId48" Type="http://schemas.openxmlformats.org/officeDocument/2006/relationships/customXml" Target="../customXml/item1.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microsoft.com/office/2007/relationships/slicerCache" Target="slicerCaches/slicerCache1.xml"/><Relationship Id="rId38" Type="http://schemas.microsoft.com/office/2007/relationships/slicerCache" Target="slicerCaches/slicerCache6.xml"/><Relationship Id="rId46" Type="http://schemas.openxmlformats.org/officeDocument/2006/relationships/powerPivotData" Target="model/item.data"/><Relationship Id="rId20" Type="http://schemas.openxmlformats.org/officeDocument/2006/relationships/pivotCacheDefinition" Target="pivotCache/pivotCacheDefinition13.xml"/><Relationship Id="rId41"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Analysis.xlsx]Email_pivot!PivotTable5</c:name>
    <c:fmtId val="6"/>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solidFill>
                  <a:schemeClr val="bg1"/>
                </a:solidFill>
              </a:rPr>
              <a:t>Delivered by Campaign</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rgbClr val="0F6FC6">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solidFill>
              <a:srgbClr val="7CCA62">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5.0099094789198807E-2"/>
          <c:y val="7.7984650703253555E-2"/>
          <c:w val="0.94895627209054068"/>
          <c:h val="0.81864581027714034"/>
        </c:manualLayout>
      </c:layout>
      <c:barChart>
        <c:barDir val="col"/>
        <c:grouping val="clustered"/>
        <c:varyColors val="0"/>
        <c:ser>
          <c:idx val="0"/>
          <c:order val="0"/>
          <c:tx>
            <c:strRef>
              <c:f>Email_pivot!$B$39</c:f>
              <c:strCache>
                <c:ptCount val="1"/>
                <c:pt idx="0">
                  <c:v>Sum of total_sent</c:v>
                </c:pt>
              </c:strCache>
            </c:strRef>
          </c:tx>
          <c:spPr>
            <a:solidFill>
              <a:schemeClr val="accent1"/>
            </a:solidFill>
            <a:ln>
              <a:noFill/>
            </a:ln>
            <a:effectLst/>
          </c:spPr>
          <c:invertIfNegative val="0"/>
          <c:dLbls>
            <c:spPr>
              <a:solidFill>
                <a:srgbClr val="7CCA62">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Email_pivot!$A$40:$A$55</c:f>
              <c:strCache>
                <c:ptCount val="15"/>
                <c:pt idx="0">
                  <c:v>BlueFit</c:v>
                </c:pt>
                <c:pt idx="1">
                  <c:v>Cancerr</c:v>
                </c:pt>
                <c:pt idx="2">
                  <c:v>CCA-HED</c:v>
                </c:pt>
                <c:pt idx="3">
                  <c:v>CCA-rp5</c:v>
                </c:pt>
                <c:pt idx="4">
                  <c:v>CDH 1st</c:v>
                </c:pt>
                <c:pt idx="5">
                  <c:v>CDH Wel</c:v>
                </c:pt>
                <c:pt idx="6">
                  <c:v>CXDO Ne</c:v>
                </c:pt>
                <c:pt idx="7">
                  <c:v>EM-News</c:v>
                </c:pt>
                <c:pt idx="8">
                  <c:v>Enhance</c:v>
                </c:pt>
                <c:pt idx="9">
                  <c:v>Fitness</c:v>
                </c:pt>
                <c:pt idx="10">
                  <c:v>GEN-rp5</c:v>
                </c:pt>
                <c:pt idx="11">
                  <c:v>HOS-hea</c:v>
                </c:pt>
                <c:pt idx="12">
                  <c:v>PFH 2.0</c:v>
                </c:pt>
                <c:pt idx="13">
                  <c:v>VPCP-rp</c:v>
                </c:pt>
                <c:pt idx="14">
                  <c:v>Welcome</c:v>
                </c:pt>
              </c:strCache>
            </c:strRef>
          </c:cat>
          <c:val>
            <c:numRef>
              <c:f>Email_pivot!$B$40:$B$55</c:f>
              <c:numCache>
                <c:formatCode>General</c:formatCode>
                <c:ptCount val="15"/>
                <c:pt idx="0">
                  <c:v>7592</c:v>
                </c:pt>
                <c:pt idx="1">
                  <c:v>6060</c:v>
                </c:pt>
                <c:pt idx="2">
                  <c:v>175384</c:v>
                </c:pt>
                <c:pt idx="3">
                  <c:v>164622</c:v>
                </c:pt>
                <c:pt idx="4">
                  <c:v>10681</c:v>
                </c:pt>
                <c:pt idx="5">
                  <c:v>11813</c:v>
                </c:pt>
                <c:pt idx="6">
                  <c:v>322</c:v>
                </c:pt>
                <c:pt idx="7">
                  <c:v>618</c:v>
                </c:pt>
                <c:pt idx="8">
                  <c:v>5076</c:v>
                </c:pt>
                <c:pt idx="9">
                  <c:v>143732</c:v>
                </c:pt>
                <c:pt idx="10">
                  <c:v>130898</c:v>
                </c:pt>
                <c:pt idx="11">
                  <c:v>8592</c:v>
                </c:pt>
                <c:pt idx="12">
                  <c:v>74610</c:v>
                </c:pt>
                <c:pt idx="13">
                  <c:v>504439</c:v>
                </c:pt>
                <c:pt idx="14">
                  <c:v>59466</c:v>
                </c:pt>
              </c:numCache>
            </c:numRef>
          </c:val>
          <c:extLst>
            <c:ext xmlns:c16="http://schemas.microsoft.com/office/drawing/2014/chart" uri="{C3380CC4-5D6E-409C-BE32-E72D297353CC}">
              <c16:uniqueId val="{00000002-9488-4B8B-8D74-F34E3A2F3BD9}"/>
            </c:ext>
          </c:extLst>
        </c:ser>
        <c:ser>
          <c:idx val="1"/>
          <c:order val="1"/>
          <c:tx>
            <c:strRef>
              <c:f>Email_pivot!$C$39</c:f>
              <c:strCache>
                <c:ptCount val="1"/>
                <c:pt idx="0">
                  <c:v>Sum of total_opened</c:v>
                </c:pt>
              </c:strCache>
            </c:strRef>
          </c:tx>
          <c:spPr>
            <a:solidFill>
              <a:schemeClr val="accent2"/>
            </a:solidFill>
            <a:ln>
              <a:noFill/>
            </a:ln>
            <a:effectLst/>
          </c:spPr>
          <c:invertIfNegative val="0"/>
          <c:dLbls>
            <c:spPr>
              <a:solidFill>
                <a:srgbClr val="0F6FC6">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Email_pivot!$A$40:$A$55</c:f>
              <c:strCache>
                <c:ptCount val="15"/>
                <c:pt idx="0">
                  <c:v>BlueFit</c:v>
                </c:pt>
                <c:pt idx="1">
                  <c:v>Cancerr</c:v>
                </c:pt>
                <c:pt idx="2">
                  <c:v>CCA-HED</c:v>
                </c:pt>
                <c:pt idx="3">
                  <c:v>CCA-rp5</c:v>
                </c:pt>
                <c:pt idx="4">
                  <c:v>CDH 1st</c:v>
                </c:pt>
                <c:pt idx="5">
                  <c:v>CDH Wel</c:v>
                </c:pt>
                <c:pt idx="6">
                  <c:v>CXDO Ne</c:v>
                </c:pt>
                <c:pt idx="7">
                  <c:v>EM-News</c:v>
                </c:pt>
                <c:pt idx="8">
                  <c:v>Enhance</c:v>
                </c:pt>
                <c:pt idx="9">
                  <c:v>Fitness</c:v>
                </c:pt>
                <c:pt idx="10">
                  <c:v>GEN-rp5</c:v>
                </c:pt>
                <c:pt idx="11">
                  <c:v>HOS-hea</c:v>
                </c:pt>
                <c:pt idx="12">
                  <c:v>PFH 2.0</c:v>
                </c:pt>
                <c:pt idx="13">
                  <c:v>VPCP-rp</c:v>
                </c:pt>
                <c:pt idx="14">
                  <c:v>Welcome</c:v>
                </c:pt>
              </c:strCache>
            </c:strRef>
          </c:cat>
          <c:val>
            <c:numRef>
              <c:f>Email_pivot!$C$40:$C$55</c:f>
              <c:numCache>
                <c:formatCode>General</c:formatCode>
                <c:ptCount val="15"/>
                <c:pt idx="0">
                  <c:v>4858</c:v>
                </c:pt>
                <c:pt idx="1">
                  <c:v>3932</c:v>
                </c:pt>
                <c:pt idx="2">
                  <c:v>110625</c:v>
                </c:pt>
                <c:pt idx="3">
                  <c:v>109291</c:v>
                </c:pt>
                <c:pt idx="4">
                  <c:v>7438</c:v>
                </c:pt>
                <c:pt idx="5">
                  <c:v>10824</c:v>
                </c:pt>
                <c:pt idx="6">
                  <c:v>222</c:v>
                </c:pt>
                <c:pt idx="7">
                  <c:v>398</c:v>
                </c:pt>
                <c:pt idx="8">
                  <c:v>3169</c:v>
                </c:pt>
                <c:pt idx="9">
                  <c:v>110289</c:v>
                </c:pt>
                <c:pt idx="10">
                  <c:v>94607</c:v>
                </c:pt>
                <c:pt idx="11">
                  <c:v>6317</c:v>
                </c:pt>
                <c:pt idx="12">
                  <c:v>48463</c:v>
                </c:pt>
                <c:pt idx="13">
                  <c:v>372707</c:v>
                </c:pt>
                <c:pt idx="14">
                  <c:v>45104</c:v>
                </c:pt>
              </c:numCache>
            </c:numRef>
          </c:val>
          <c:extLst>
            <c:ext xmlns:c16="http://schemas.microsoft.com/office/drawing/2014/chart" uri="{C3380CC4-5D6E-409C-BE32-E72D297353CC}">
              <c16:uniqueId val="{00000002-CCBE-422C-8FDD-68C590B55938}"/>
            </c:ext>
          </c:extLst>
        </c:ser>
        <c:dLbls>
          <c:showLegendKey val="0"/>
          <c:showVal val="0"/>
          <c:showCatName val="0"/>
          <c:showSerName val="0"/>
          <c:showPercent val="0"/>
          <c:showBubbleSize val="0"/>
        </c:dLbls>
        <c:gapWidth val="219"/>
        <c:overlap val="-27"/>
        <c:axId val="649783624"/>
        <c:axId val="649782184"/>
      </c:barChart>
      <c:catAx>
        <c:axId val="649783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649782184"/>
        <c:crosses val="autoZero"/>
        <c:auto val="1"/>
        <c:lblAlgn val="ctr"/>
        <c:lblOffset val="100"/>
        <c:noMultiLvlLbl val="0"/>
      </c:catAx>
      <c:valAx>
        <c:axId val="649782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649783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Analysis.xlsx]Email_pivot!PivotTable4</c:name>
    <c:fmtId val="7"/>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Email_pivot!$B$111</c:f>
              <c:strCache>
                <c:ptCount val="1"/>
                <c:pt idx="0">
                  <c:v>Total</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Email_pivot!$A$112:$A$123</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Email_pivot!$B$112:$B$123</c:f>
              <c:numCache>
                <c:formatCode>General</c:formatCode>
                <c:ptCount val="11"/>
                <c:pt idx="0">
                  <c:v>47</c:v>
                </c:pt>
                <c:pt idx="1">
                  <c:v>33</c:v>
                </c:pt>
                <c:pt idx="2">
                  <c:v>20</c:v>
                </c:pt>
                <c:pt idx="3">
                  <c:v>33</c:v>
                </c:pt>
                <c:pt idx="4">
                  <c:v>16</c:v>
                </c:pt>
                <c:pt idx="5">
                  <c:v>12</c:v>
                </c:pt>
                <c:pt idx="6">
                  <c:v>18</c:v>
                </c:pt>
                <c:pt idx="7">
                  <c:v>21</c:v>
                </c:pt>
                <c:pt idx="8">
                  <c:v>6</c:v>
                </c:pt>
                <c:pt idx="9">
                  <c:v>5</c:v>
                </c:pt>
                <c:pt idx="10">
                  <c:v>5</c:v>
                </c:pt>
              </c:numCache>
            </c:numRef>
          </c:val>
          <c:extLst>
            <c:ext xmlns:c16="http://schemas.microsoft.com/office/drawing/2014/chart" uri="{C3380CC4-5D6E-409C-BE32-E72D297353CC}">
              <c16:uniqueId val="{00000001-2BFF-4958-B8F6-9419DB3940BE}"/>
            </c:ext>
          </c:extLst>
        </c:ser>
        <c:dLbls>
          <c:dLblPos val="outEnd"/>
          <c:showLegendKey val="0"/>
          <c:showVal val="1"/>
          <c:showCatName val="0"/>
          <c:showSerName val="0"/>
          <c:showPercent val="0"/>
          <c:showBubbleSize val="0"/>
        </c:dLbls>
        <c:gapWidth val="100"/>
        <c:overlap val="-24"/>
        <c:axId val="254693167"/>
        <c:axId val="304852383"/>
      </c:barChart>
      <c:catAx>
        <c:axId val="2546931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52383"/>
        <c:crosses val="autoZero"/>
        <c:auto val="1"/>
        <c:lblAlgn val="ctr"/>
        <c:lblOffset val="100"/>
        <c:noMultiLvlLbl val="0"/>
      </c:catAx>
      <c:valAx>
        <c:axId val="30485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69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Analysis.xlsx]Email_pivot!PivotTable13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Totat Email Sent &amp; Delivered Campaign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solidFill>
              <a:srgbClr val="0F6FC6">
                <a:lumMod val="40000"/>
                <a:lumOff val="60000"/>
              </a:srgbClr>
            </a:solidFill>
            <a:ln>
              <a:solidFill>
                <a:sysClr val="windowText" lastClr="000000">
                  <a:lumMod val="25000"/>
                  <a:lumOff val="75000"/>
                </a:sysClr>
              </a:solidFill>
            </a:ln>
            <a:effectLst/>
          </c:spPr>
          <c:txPr>
            <a:bodyPr rot="0" spcFirstLastPara="1" vertOverflow="clip" horzOverflow="clip" vert="horz" wrap="square" lIns="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c:spPr>
        <c:marker>
          <c:symbol val="none"/>
        </c:marker>
        <c:dLbl>
          <c:idx val="0"/>
          <c:numFmt formatCode="General" sourceLinked="0"/>
          <c:spPr>
            <a:solidFill>
              <a:srgbClr val="10CF9B">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pivotFmt>
      <c:pivotFmt>
        <c:idx val="3"/>
        <c:spPr>
          <a:solidFill>
            <a:schemeClr val="accent2"/>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99"/>
        <c:overlap val="-59"/>
        <c:axId val="1833281343"/>
        <c:axId val="1467349487"/>
      </c:barChart>
      <c:catAx>
        <c:axId val="18332813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349487"/>
        <c:crosses val="autoZero"/>
        <c:auto val="1"/>
        <c:lblAlgn val="ctr"/>
        <c:lblOffset val="100"/>
        <c:noMultiLvlLbl val="0"/>
      </c:catAx>
      <c:valAx>
        <c:axId val="14673494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28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Analysis.xlsx]Email_pivot!PivotTable15</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Email_pivot!$B$175</c:f>
              <c:strCache>
                <c:ptCount val="1"/>
                <c:pt idx="0">
                  <c:v>Total</c:v>
                </c:pt>
              </c:strCache>
            </c:strRef>
          </c:tx>
          <c:spPr>
            <a:solidFill>
              <a:schemeClr val="accent1"/>
            </a:solidFill>
            <a:ln>
              <a:noFill/>
            </a:ln>
            <a:effectLst/>
          </c:spPr>
          <c:invertIfNegative val="0"/>
          <c:cat>
            <c:strRef>
              <c:f>Email_pivot!$A$176:$A$187</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Email_pivot!$B$176:$B$187</c:f>
              <c:numCache>
                <c:formatCode>General</c:formatCode>
                <c:ptCount val="11"/>
                <c:pt idx="0">
                  <c:v>47</c:v>
                </c:pt>
                <c:pt idx="1">
                  <c:v>33</c:v>
                </c:pt>
                <c:pt idx="2">
                  <c:v>20</c:v>
                </c:pt>
                <c:pt idx="3">
                  <c:v>33</c:v>
                </c:pt>
                <c:pt idx="4">
                  <c:v>16</c:v>
                </c:pt>
                <c:pt idx="5">
                  <c:v>12</c:v>
                </c:pt>
                <c:pt idx="6">
                  <c:v>18</c:v>
                </c:pt>
                <c:pt idx="7">
                  <c:v>21</c:v>
                </c:pt>
                <c:pt idx="8">
                  <c:v>6</c:v>
                </c:pt>
                <c:pt idx="9">
                  <c:v>5</c:v>
                </c:pt>
                <c:pt idx="10">
                  <c:v>5</c:v>
                </c:pt>
              </c:numCache>
            </c:numRef>
          </c:val>
          <c:extLst>
            <c:ext xmlns:c16="http://schemas.microsoft.com/office/drawing/2014/chart" uri="{C3380CC4-5D6E-409C-BE32-E72D297353CC}">
              <c16:uniqueId val="{00000000-430B-4B99-BF42-23331FD1991B}"/>
            </c:ext>
          </c:extLst>
        </c:ser>
        <c:dLbls>
          <c:showLegendKey val="0"/>
          <c:showVal val="0"/>
          <c:showCatName val="0"/>
          <c:showSerName val="0"/>
          <c:showPercent val="0"/>
          <c:showBubbleSize val="0"/>
        </c:dLbls>
        <c:gapWidth val="219"/>
        <c:overlap val="-27"/>
        <c:axId val="274239663"/>
        <c:axId val="174165279"/>
      </c:barChart>
      <c:catAx>
        <c:axId val="27423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65279"/>
        <c:crosses val="autoZero"/>
        <c:auto val="1"/>
        <c:lblAlgn val="ctr"/>
        <c:lblOffset val="100"/>
        <c:noMultiLvlLbl val="0"/>
      </c:catAx>
      <c:valAx>
        <c:axId val="17416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3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Analysis.xlsx]Email_pivot!PivotTable5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solidFill>
              <a:srgbClr val="0F6FC6">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c:spPr>
        <c:marker>
          <c:symbol val="none"/>
        </c:marker>
        <c:dLbl>
          <c:idx val="0"/>
          <c:spPr>
            <a:solidFill>
              <a:srgbClr val="7CCA62">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a:noFill/>
          </a:ln>
          <a:effectLst/>
        </c:spPr>
      </c:pivotFmt>
      <c:pivotFmt>
        <c:idx val="3"/>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3806806537610458"/>
          <c:y val="0.12412697579162947"/>
          <c:w val="0.62876344527678307"/>
          <c:h val="0.59912861681457752"/>
        </c:manualLayout>
      </c:layout>
      <c:barChart>
        <c:barDir val="col"/>
        <c:grouping val="clustered"/>
        <c:varyColors val="0"/>
        <c:ser>
          <c:idx val="0"/>
          <c:order val="0"/>
          <c:tx>
            <c:strRef>
              <c:f>Email_pivot!$B$39</c:f>
              <c:strCache>
                <c:ptCount val="1"/>
                <c:pt idx="0">
                  <c:v>Sum of total_sent</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Email_pivot!$A$40:$A$55</c:f>
              <c:strCache>
                <c:ptCount val="15"/>
                <c:pt idx="0">
                  <c:v>BlueFit</c:v>
                </c:pt>
                <c:pt idx="1">
                  <c:v>Cancerr</c:v>
                </c:pt>
                <c:pt idx="2">
                  <c:v>CCA-HED</c:v>
                </c:pt>
                <c:pt idx="3">
                  <c:v>CCA-rp5</c:v>
                </c:pt>
                <c:pt idx="4">
                  <c:v>CDH 1st</c:v>
                </c:pt>
                <c:pt idx="5">
                  <c:v>CDH Wel</c:v>
                </c:pt>
                <c:pt idx="6">
                  <c:v>CXDO Ne</c:v>
                </c:pt>
                <c:pt idx="7">
                  <c:v>EM-News</c:v>
                </c:pt>
                <c:pt idx="8">
                  <c:v>Enhance</c:v>
                </c:pt>
                <c:pt idx="9">
                  <c:v>Fitness</c:v>
                </c:pt>
                <c:pt idx="10">
                  <c:v>GEN-rp5</c:v>
                </c:pt>
                <c:pt idx="11">
                  <c:v>HOS-hea</c:v>
                </c:pt>
                <c:pt idx="12">
                  <c:v>PFH 2.0</c:v>
                </c:pt>
                <c:pt idx="13">
                  <c:v>VPCP-rp</c:v>
                </c:pt>
                <c:pt idx="14">
                  <c:v>Welcome</c:v>
                </c:pt>
              </c:strCache>
            </c:strRef>
          </c:cat>
          <c:val>
            <c:numRef>
              <c:f>Email_pivot!$B$40:$B$55</c:f>
              <c:numCache>
                <c:formatCode>General</c:formatCode>
                <c:ptCount val="15"/>
                <c:pt idx="0">
                  <c:v>7592</c:v>
                </c:pt>
                <c:pt idx="1">
                  <c:v>6060</c:v>
                </c:pt>
                <c:pt idx="2">
                  <c:v>175384</c:v>
                </c:pt>
                <c:pt idx="3">
                  <c:v>164622</c:v>
                </c:pt>
                <c:pt idx="4">
                  <c:v>10681</c:v>
                </c:pt>
                <c:pt idx="5">
                  <c:v>11813</c:v>
                </c:pt>
                <c:pt idx="6">
                  <c:v>322</c:v>
                </c:pt>
                <c:pt idx="7">
                  <c:v>618</c:v>
                </c:pt>
                <c:pt idx="8">
                  <c:v>5076</c:v>
                </c:pt>
                <c:pt idx="9">
                  <c:v>143732</c:v>
                </c:pt>
                <c:pt idx="10">
                  <c:v>130898</c:v>
                </c:pt>
                <c:pt idx="11">
                  <c:v>8592</c:v>
                </c:pt>
                <c:pt idx="12">
                  <c:v>74610</c:v>
                </c:pt>
                <c:pt idx="13">
                  <c:v>504439</c:v>
                </c:pt>
                <c:pt idx="14">
                  <c:v>59466</c:v>
                </c:pt>
              </c:numCache>
            </c:numRef>
          </c:val>
          <c:extLst>
            <c:ext xmlns:c16="http://schemas.microsoft.com/office/drawing/2014/chart" uri="{C3380CC4-5D6E-409C-BE32-E72D297353CC}">
              <c16:uniqueId val="{00000000-61EA-4925-994D-FC1ED11703E4}"/>
            </c:ext>
          </c:extLst>
        </c:ser>
        <c:ser>
          <c:idx val="1"/>
          <c:order val="1"/>
          <c:tx>
            <c:strRef>
              <c:f>Email_pivot!$C$39</c:f>
              <c:strCache>
                <c:ptCount val="1"/>
                <c:pt idx="0">
                  <c:v>Sum of total_opened</c:v>
                </c:pt>
              </c:strCache>
            </c:strRef>
          </c:tx>
          <c:spPr>
            <a:solidFill>
              <a:schemeClr val="accent4"/>
            </a:solidFill>
            <a:ln>
              <a:noFill/>
            </a:ln>
            <a:effectLst/>
          </c:spPr>
          <c:invertIfNegative val="0"/>
          <c:dLbls>
            <c:spPr>
              <a:solidFill>
                <a:srgbClr val="7CCA62">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Email_pivot!$A$40:$A$55</c:f>
              <c:strCache>
                <c:ptCount val="15"/>
                <c:pt idx="0">
                  <c:v>BlueFit</c:v>
                </c:pt>
                <c:pt idx="1">
                  <c:v>Cancerr</c:v>
                </c:pt>
                <c:pt idx="2">
                  <c:v>CCA-HED</c:v>
                </c:pt>
                <c:pt idx="3">
                  <c:v>CCA-rp5</c:v>
                </c:pt>
                <c:pt idx="4">
                  <c:v>CDH 1st</c:v>
                </c:pt>
                <c:pt idx="5">
                  <c:v>CDH Wel</c:v>
                </c:pt>
                <c:pt idx="6">
                  <c:v>CXDO Ne</c:v>
                </c:pt>
                <c:pt idx="7">
                  <c:v>EM-News</c:v>
                </c:pt>
                <c:pt idx="8">
                  <c:v>Enhance</c:v>
                </c:pt>
                <c:pt idx="9">
                  <c:v>Fitness</c:v>
                </c:pt>
                <c:pt idx="10">
                  <c:v>GEN-rp5</c:v>
                </c:pt>
                <c:pt idx="11">
                  <c:v>HOS-hea</c:v>
                </c:pt>
                <c:pt idx="12">
                  <c:v>PFH 2.0</c:v>
                </c:pt>
                <c:pt idx="13">
                  <c:v>VPCP-rp</c:v>
                </c:pt>
                <c:pt idx="14">
                  <c:v>Welcome</c:v>
                </c:pt>
              </c:strCache>
            </c:strRef>
          </c:cat>
          <c:val>
            <c:numRef>
              <c:f>Email_pivot!$C$40:$C$55</c:f>
              <c:numCache>
                <c:formatCode>General</c:formatCode>
                <c:ptCount val="15"/>
                <c:pt idx="0">
                  <c:v>4858</c:v>
                </c:pt>
                <c:pt idx="1">
                  <c:v>3932</c:v>
                </c:pt>
                <c:pt idx="2">
                  <c:v>110625</c:v>
                </c:pt>
                <c:pt idx="3">
                  <c:v>109291</c:v>
                </c:pt>
                <c:pt idx="4">
                  <c:v>7438</c:v>
                </c:pt>
                <c:pt idx="5">
                  <c:v>10824</c:v>
                </c:pt>
                <c:pt idx="6">
                  <c:v>222</c:v>
                </c:pt>
                <c:pt idx="7">
                  <c:v>398</c:v>
                </c:pt>
                <c:pt idx="8">
                  <c:v>3169</c:v>
                </c:pt>
                <c:pt idx="9">
                  <c:v>110289</c:v>
                </c:pt>
                <c:pt idx="10">
                  <c:v>94607</c:v>
                </c:pt>
                <c:pt idx="11">
                  <c:v>6317</c:v>
                </c:pt>
                <c:pt idx="12">
                  <c:v>48463</c:v>
                </c:pt>
                <c:pt idx="13">
                  <c:v>372707</c:v>
                </c:pt>
                <c:pt idx="14">
                  <c:v>45104</c:v>
                </c:pt>
              </c:numCache>
            </c:numRef>
          </c:val>
          <c:extLst>
            <c:ext xmlns:c16="http://schemas.microsoft.com/office/drawing/2014/chart" uri="{C3380CC4-5D6E-409C-BE32-E72D297353CC}">
              <c16:uniqueId val="{00000004-61EA-4925-994D-FC1ED11703E4}"/>
            </c:ext>
          </c:extLst>
        </c:ser>
        <c:dLbls>
          <c:showLegendKey val="0"/>
          <c:showVal val="0"/>
          <c:showCatName val="0"/>
          <c:showSerName val="0"/>
          <c:showPercent val="0"/>
          <c:showBubbleSize val="0"/>
        </c:dLbls>
        <c:gapWidth val="219"/>
        <c:overlap val="-47"/>
        <c:axId val="274291631"/>
        <c:axId val="1511440719"/>
      </c:barChart>
      <c:catAx>
        <c:axId val="27429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440719"/>
        <c:crosses val="autoZero"/>
        <c:auto val="1"/>
        <c:lblAlgn val="ctr"/>
        <c:lblOffset val="100"/>
        <c:noMultiLvlLbl val="0"/>
      </c:catAx>
      <c:valAx>
        <c:axId val="151144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9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Analysis.xlsx]Email_pivot!PivotTable2</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0" i="0" u="none" strike="noStrike" kern="1200" spc="0" baseline="0">
                <a:solidFill>
                  <a:sysClr val="windowText" lastClr="000000"/>
                </a:solidFill>
              </a:rPr>
              <a:t>Opened by Campaign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Email_pivot!$B$19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BFD-4742-9CD2-222C8650CB8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BFD-4742-9CD2-222C8650CB8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BFD-4742-9CD2-222C8650CB8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BFD-4742-9CD2-222C8650CB8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BFD-4742-9CD2-222C8650CB8A}"/>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BFD-4742-9CD2-222C8650CB8A}"/>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BFD-4742-9CD2-222C8650CB8A}"/>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BFD-4742-9CD2-222C8650CB8A}"/>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BFD-4742-9CD2-222C8650CB8A}"/>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BFD-4742-9CD2-222C8650CB8A}"/>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9BFD-4742-9CD2-222C8650CB8A}"/>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9BFD-4742-9CD2-222C8650CB8A}"/>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9BFD-4742-9CD2-222C8650CB8A}"/>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9BFD-4742-9CD2-222C8650CB8A}"/>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9BFD-4742-9CD2-222C8650CB8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Email_pivot!$A$20:$A$35</c:f>
              <c:strCache>
                <c:ptCount val="15"/>
                <c:pt idx="0">
                  <c:v>BlueFit</c:v>
                </c:pt>
                <c:pt idx="1">
                  <c:v>Cancerr</c:v>
                </c:pt>
                <c:pt idx="2">
                  <c:v>CCA-HED</c:v>
                </c:pt>
                <c:pt idx="3">
                  <c:v>CCA-rp5</c:v>
                </c:pt>
                <c:pt idx="4">
                  <c:v>CDH 1st</c:v>
                </c:pt>
                <c:pt idx="5">
                  <c:v>CDH Wel</c:v>
                </c:pt>
                <c:pt idx="6">
                  <c:v>CXDO Ne</c:v>
                </c:pt>
                <c:pt idx="7">
                  <c:v>EM-News</c:v>
                </c:pt>
                <c:pt idx="8">
                  <c:v>Enhance</c:v>
                </c:pt>
                <c:pt idx="9">
                  <c:v>Fitness</c:v>
                </c:pt>
                <c:pt idx="10">
                  <c:v>GEN-rp5</c:v>
                </c:pt>
                <c:pt idx="11">
                  <c:v>HOS-hea</c:v>
                </c:pt>
                <c:pt idx="12">
                  <c:v>PFH 2.0</c:v>
                </c:pt>
                <c:pt idx="13">
                  <c:v>VPCP-rp</c:v>
                </c:pt>
                <c:pt idx="14">
                  <c:v>Welcome</c:v>
                </c:pt>
              </c:strCache>
            </c:strRef>
          </c:cat>
          <c:val>
            <c:numRef>
              <c:f>Email_pivot!$B$20:$B$35</c:f>
              <c:numCache>
                <c:formatCode>General</c:formatCode>
                <c:ptCount val="15"/>
                <c:pt idx="0">
                  <c:v>4858</c:v>
                </c:pt>
                <c:pt idx="1">
                  <c:v>3932</c:v>
                </c:pt>
                <c:pt idx="2">
                  <c:v>110625</c:v>
                </c:pt>
                <c:pt idx="3">
                  <c:v>109291</c:v>
                </c:pt>
                <c:pt idx="4">
                  <c:v>7438</c:v>
                </c:pt>
                <c:pt idx="5">
                  <c:v>10824</c:v>
                </c:pt>
                <c:pt idx="6">
                  <c:v>222</c:v>
                </c:pt>
                <c:pt idx="7">
                  <c:v>398</c:v>
                </c:pt>
                <c:pt idx="8">
                  <c:v>3169</c:v>
                </c:pt>
                <c:pt idx="9">
                  <c:v>110289</c:v>
                </c:pt>
                <c:pt idx="10">
                  <c:v>94607</c:v>
                </c:pt>
                <c:pt idx="11">
                  <c:v>6317</c:v>
                </c:pt>
                <c:pt idx="12">
                  <c:v>48463</c:v>
                </c:pt>
                <c:pt idx="13">
                  <c:v>372707</c:v>
                </c:pt>
                <c:pt idx="14">
                  <c:v>45104</c:v>
                </c:pt>
              </c:numCache>
            </c:numRef>
          </c:val>
          <c:extLst>
            <c:ext xmlns:c16="http://schemas.microsoft.com/office/drawing/2014/chart" uri="{C3380CC4-5D6E-409C-BE32-E72D297353CC}">
              <c16:uniqueId val="{00000000-16AF-4AA5-8C4C-6F49F6A657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Analysis.xlsx]Email_pivot!PivotTable16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activity</a:t>
            </a:r>
            <a:r>
              <a:rPr lang="en-US" baseline="0"/>
              <a:t> by Campaign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Email_pivot!$E$83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Email_pivot!$D$84:$D$98</c:f>
              <c:strCache>
                <c:ptCount val="15"/>
                <c:pt idx="0">
                  <c:v>BlueFit</c:v>
                </c:pt>
                <c:pt idx="1">
                  <c:v>Cancerr</c:v>
                </c:pt>
                <c:pt idx="2">
                  <c:v>CCA-HED</c:v>
                </c:pt>
                <c:pt idx="3">
                  <c:v>CCA-rp5</c:v>
                </c:pt>
                <c:pt idx="4">
                  <c:v>CDH 1st</c:v>
                </c:pt>
                <c:pt idx="5">
                  <c:v>CDH Wel</c:v>
                </c:pt>
                <c:pt idx="6">
                  <c:v>CXDO Ne</c:v>
                </c:pt>
                <c:pt idx="7">
                  <c:v>EM-News</c:v>
                </c:pt>
                <c:pt idx="8">
                  <c:v>Enhance</c:v>
                </c:pt>
                <c:pt idx="9">
                  <c:v>Fitness</c:v>
                </c:pt>
                <c:pt idx="10">
                  <c:v>GEN-rp5</c:v>
                </c:pt>
                <c:pt idx="11">
                  <c:v>HOS-hea</c:v>
                </c:pt>
                <c:pt idx="12">
                  <c:v>PFH 2.0</c:v>
                </c:pt>
                <c:pt idx="13">
                  <c:v>VPCP-rp</c:v>
                </c:pt>
                <c:pt idx="14">
                  <c:v>Welcome</c:v>
                </c:pt>
              </c:strCache>
            </c:strRef>
          </c:cat>
          <c:val>
            <c:numRef>
              <c:f>Email_pivot!$E$84:$E$98</c:f>
              <c:numCache>
                <c:formatCode>General</c:formatCode>
                <c:ptCount val="15"/>
                <c:pt idx="0">
                  <c:v>130</c:v>
                </c:pt>
                <c:pt idx="1">
                  <c:v>4</c:v>
                </c:pt>
                <c:pt idx="2">
                  <c:v>15</c:v>
                </c:pt>
                <c:pt idx="3">
                  <c:v>4</c:v>
                </c:pt>
                <c:pt idx="4">
                  <c:v>4</c:v>
                </c:pt>
                <c:pt idx="5">
                  <c:v>4</c:v>
                </c:pt>
                <c:pt idx="6">
                  <c:v>1</c:v>
                </c:pt>
                <c:pt idx="7">
                  <c:v>2</c:v>
                </c:pt>
                <c:pt idx="8">
                  <c:v>2</c:v>
                </c:pt>
                <c:pt idx="9">
                  <c:v>3</c:v>
                </c:pt>
                <c:pt idx="10">
                  <c:v>2</c:v>
                </c:pt>
                <c:pt idx="11">
                  <c:v>1</c:v>
                </c:pt>
                <c:pt idx="12">
                  <c:v>9</c:v>
                </c:pt>
                <c:pt idx="13">
                  <c:v>34</c:v>
                </c:pt>
                <c:pt idx="14">
                  <c:v>1</c:v>
                </c:pt>
              </c:numCache>
            </c:numRef>
          </c:val>
          <c:extLst>
            <c:ext xmlns:c16="http://schemas.microsoft.com/office/drawing/2014/chart" uri="{C3380CC4-5D6E-409C-BE32-E72D297353CC}">
              <c16:uniqueId val="{00000000-0DF6-4AA9-9CEA-47D5911CF4E0}"/>
            </c:ext>
          </c:extLst>
        </c:ser>
        <c:dLbls>
          <c:dLblPos val="outEnd"/>
          <c:showLegendKey val="0"/>
          <c:showVal val="1"/>
          <c:showCatName val="0"/>
          <c:showSerName val="0"/>
          <c:showPercent val="0"/>
          <c:showBubbleSize val="0"/>
        </c:dLbls>
        <c:gapWidth val="219"/>
        <c:overlap val="-27"/>
        <c:axId val="1597704767"/>
        <c:axId val="1599860095"/>
      </c:barChart>
      <c:catAx>
        <c:axId val="159770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860095"/>
        <c:crosses val="autoZero"/>
        <c:auto val="1"/>
        <c:lblAlgn val="ctr"/>
        <c:lblOffset val="100"/>
        <c:noMultiLvlLbl val="0"/>
      </c:catAx>
      <c:valAx>
        <c:axId val="159986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70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Analysis.xlsx]Sms 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Sms</a:t>
            </a:r>
            <a:r>
              <a:rPr lang="en-US" baseline="0"/>
              <a:t> Campaign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'Sms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'Sms pivot'!$A$4:$A$16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'Sms pivot'!$B$4:$B$16</c:f>
              <c:numCache>
                <c:formatCode>General</c:formatCode>
                <c:ptCount val="12"/>
                <c:pt idx="0">
                  <c:v>23</c:v>
                </c:pt>
                <c:pt idx="1">
                  <c:v>17</c:v>
                </c:pt>
                <c:pt idx="2">
                  <c:v>15</c:v>
                </c:pt>
                <c:pt idx="3">
                  <c:v>30</c:v>
                </c:pt>
                <c:pt idx="4">
                  <c:v>13</c:v>
                </c:pt>
                <c:pt idx="5">
                  <c:v>6</c:v>
                </c:pt>
                <c:pt idx="6">
                  <c:v>11</c:v>
                </c:pt>
                <c:pt idx="7">
                  <c:v>13</c:v>
                </c:pt>
                <c:pt idx="8">
                  <c:v>6</c:v>
                </c:pt>
                <c:pt idx="9">
                  <c:v>4</c:v>
                </c:pt>
                <c:pt idx="10">
                  <c:v>4</c:v>
                </c:pt>
                <c:pt idx="11">
                  <c:v>1</c:v>
                </c:pt>
              </c:numCache>
            </c:numRef>
          </c:val>
          <c:extLst>
            <c:ext xmlns:c16="http://schemas.microsoft.com/office/drawing/2014/chart" uri="{C3380CC4-5D6E-409C-BE32-E72D297353CC}">
              <c16:uniqueId val="{00000000-8789-448B-AF71-D0874CD84E16}"/>
            </c:ext>
          </c:extLst>
        </c:ser>
        <c:dLbls>
          <c:dLblPos val="outEnd"/>
          <c:showLegendKey val="0"/>
          <c:showVal val="1"/>
          <c:showCatName val="0"/>
          <c:showSerName val="0"/>
          <c:showPercent val="0"/>
          <c:showBubbleSize val="0"/>
        </c:dLbls>
        <c:gapWidth val="219"/>
        <c:overlap val="-27"/>
        <c:axId val="274917695"/>
        <c:axId val="262662383"/>
      </c:barChart>
      <c:catAx>
        <c:axId val="27491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662383"/>
        <c:crosses val="autoZero"/>
        <c:auto val="1"/>
        <c:lblAlgn val="ctr"/>
        <c:lblOffset val="100"/>
        <c:noMultiLvlLbl val="0"/>
      </c:catAx>
      <c:valAx>
        <c:axId val="262662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91769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Analysis.xlsx]Sms 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Sent by Campaign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'Sms pivot'!$B$22</c:f>
              <c:strCache>
                <c:ptCount val="1"/>
                <c:pt idx="0">
                  <c:v>Total</c:v>
                </c:pt>
              </c:strCache>
            </c:strRef>
          </c:tx>
          <c:spPr>
            <a:solidFill>
              <a:schemeClr val="accent1"/>
            </a:solidFill>
            <a:ln>
              <a:noFill/>
            </a:ln>
            <a:effectLst/>
          </c:spPr>
          <c:invertIfNegative val="0"/>
          <c:cat>
            <c:strRef>
              <c:f>'Sms pivot'!$A$23:$A$32</c:f>
              <c:strCache>
                <c:ptCount val="9"/>
                <c:pt idx="0">
                  <c:v>BlueFit</c:v>
                </c:pt>
                <c:pt idx="1">
                  <c:v>CCA 109</c:v>
                </c:pt>
                <c:pt idx="2">
                  <c:v>CCA-HED</c:v>
                </c:pt>
                <c:pt idx="3">
                  <c:v>Enhance</c:v>
                </c:pt>
                <c:pt idx="4">
                  <c:v>Flu Sho</c:v>
                </c:pt>
                <c:pt idx="5">
                  <c:v>GEN-rp5</c:v>
                </c:pt>
                <c:pt idx="6">
                  <c:v>PFH 2.0</c:v>
                </c:pt>
                <c:pt idx="7">
                  <c:v>Relay-r</c:v>
                </c:pt>
                <c:pt idx="8">
                  <c:v>VPCP-rp</c:v>
                </c:pt>
              </c:strCache>
            </c:strRef>
          </c:cat>
          <c:val>
            <c:numRef>
              <c:f>'Sms pivot'!$B$23:$B$32</c:f>
              <c:numCache>
                <c:formatCode>General</c:formatCode>
                <c:ptCount val="9"/>
                <c:pt idx="0">
                  <c:v>1215</c:v>
                </c:pt>
                <c:pt idx="1">
                  <c:v>24212</c:v>
                </c:pt>
                <c:pt idx="2">
                  <c:v>9651</c:v>
                </c:pt>
                <c:pt idx="3">
                  <c:v>3658</c:v>
                </c:pt>
                <c:pt idx="4">
                  <c:v>34055</c:v>
                </c:pt>
                <c:pt idx="5">
                  <c:v>15663</c:v>
                </c:pt>
                <c:pt idx="6">
                  <c:v>10315</c:v>
                </c:pt>
                <c:pt idx="7">
                  <c:v>95165</c:v>
                </c:pt>
                <c:pt idx="8">
                  <c:v>49962</c:v>
                </c:pt>
              </c:numCache>
            </c:numRef>
          </c:val>
          <c:extLst>
            <c:ext xmlns:c16="http://schemas.microsoft.com/office/drawing/2014/chart" uri="{C3380CC4-5D6E-409C-BE32-E72D297353CC}">
              <c16:uniqueId val="{00000000-561A-4238-847B-9B54AB5B4C2D}"/>
            </c:ext>
          </c:extLst>
        </c:ser>
        <c:dLbls>
          <c:showLegendKey val="0"/>
          <c:showVal val="0"/>
          <c:showCatName val="0"/>
          <c:showSerName val="0"/>
          <c:showPercent val="0"/>
          <c:showBubbleSize val="0"/>
        </c:dLbls>
        <c:gapWidth val="219"/>
        <c:overlap val="-27"/>
        <c:axId val="274912127"/>
        <c:axId val="262659503"/>
      </c:barChart>
      <c:catAx>
        <c:axId val="27491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659503"/>
        <c:crosses val="autoZero"/>
        <c:auto val="1"/>
        <c:lblAlgn val="ctr"/>
        <c:lblOffset val="100"/>
        <c:noMultiLvlLbl val="0"/>
      </c:catAx>
      <c:valAx>
        <c:axId val="26265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91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Analysis.xlsx]Sms 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Delivered</a:t>
            </a:r>
            <a:r>
              <a:rPr lang="en-US" baseline="0"/>
              <a:t> by Campaign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'Sms pivot'!$B$38</c:f>
              <c:strCache>
                <c:ptCount val="1"/>
                <c:pt idx="0">
                  <c:v>Sum of total_sent</c:v>
                </c:pt>
              </c:strCache>
            </c:strRef>
          </c:tx>
          <c:spPr>
            <a:solidFill>
              <a:schemeClr val="accent1"/>
            </a:solidFill>
            <a:ln>
              <a:noFill/>
            </a:ln>
            <a:effectLst/>
          </c:spPr>
          <c:invertIfNegative val="0"/>
          <c:cat>
            <c:strRef>
              <c:f>'Sms pivot'!$A$39:$A$48</c:f>
              <c:strCache>
                <c:ptCount val="9"/>
                <c:pt idx="0">
                  <c:v>BlueFit</c:v>
                </c:pt>
                <c:pt idx="1">
                  <c:v>CCA 109</c:v>
                </c:pt>
                <c:pt idx="2">
                  <c:v>CCA-HED</c:v>
                </c:pt>
                <c:pt idx="3">
                  <c:v>Enhance</c:v>
                </c:pt>
                <c:pt idx="4">
                  <c:v>Flu Sho</c:v>
                </c:pt>
                <c:pt idx="5">
                  <c:v>GEN-rp5</c:v>
                </c:pt>
                <c:pt idx="6">
                  <c:v>PFH 2.0</c:v>
                </c:pt>
                <c:pt idx="7">
                  <c:v>Relay-r</c:v>
                </c:pt>
                <c:pt idx="8">
                  <c:v>VPCP-rp</c:v>
                </c:pt>
              </c:strCache>
            </c:strRef>
          </c:cat>
          <c:val>
            <c:numRef>
              <c:f>'Sms pivot'!$B$39:$B$48</c:f>
              <c:numCache>
                <c:formatCode>General</c:formatCode>
                <c:ptCount val="9"/>
                <c:pt idx="0">
                  <c:v>1215</c:v>
                </c:pt>
                <c:pt idx="1">
                  <c:v>24212</c:v>
                </c:pt>
                <c:pt idx="2">
                  <c:v>9651</c:v>
                </c:pt>
                <c:pt idx="3">
                  <c:v>3658</c:v>
                </c:pt>
                <c:pt idx="4">
                  <c:v>34055</c:v>
                </c:pt>
                <c:pt idx="5">
                  <c:v>15663</c:v>
                </c:pt>
                <c:pt idx="6">
                  <c:v>10315</c:v>
                </c:pt>
                <c:pt idx="7">
                  <c:v>95165</c:v>
                </c:pt>
                <c:pt idx="8">
                  <c:v>49962</c:v>
                </c:pt>
              </c:numCache>
            </c:numRef>
          </c:val>
          <c:extLst>
            <c:ext xmlns:c16="http://schemas.microsoft.com/office/drawing/2014/chart" uri="{C3380CC4-5D6E-409C-BE32-E72D297353CC}">
              <c16:uniqueId val="{00000000-CE3E-499F-9206-8160F6317BF3}"/>
            </c:ext>
          </c:extLst>
        </c:ser>
        <c:ser>
          <c:idx val="1"/>
          <c:order val="1"/>
          <c:tx>
            <c:strRef>
              <c:f>'Sms pivot'!$C$38</c:f>
              <c:strCache>
                <c:ptCount val="1"/>
                <c:pt idx="0">
                  <c:v>Sum of total_delivered</c:v>
                </c:pt>
              </c:strCache>
            </c:strRef>
          </c:tx>
          <c:spPr>
            <a:solidFill>
              <a:schemeClr val="accent2"/>
            </a:solidFill>
            <a:ln>
              <a:noFill/>
            </a:ln>
            <a:effectLst/>
          </c:spPr>
          <c:invertIfNegative val="0"/>
          <c:cat>
            <c:strRef>
              <c:f>'Sms pivot'!$A$39:$A$48</c:f>
              <c:strCache>
                <c:ptCount val="9"/>
                <c:pt idx="0">
                  <c:v>BlueFit</c:v>
                </c:pt>
                <c:pt idx="1">
                  <c:v>CCA 109</c:v>
                </c:pt>
                <c:pt idx="2">
                  <c:v>CCA-HED</c:v>
                </c:pt>
                <c:pt idx="3">
                  <c:v>Enhance</c:v>
                </c:pt>
                <c:pt idx="4">
                  <c:v>Flu Sho</c:v>
                </c:pt>
                <c:pt idx="5">
                  <c:v>GEN-rp5</c:v>
                </c:pt>
                <c:pt idx="6">
                  <c:v>PFH 2.0</c:v>
                </c:pt>
                <c:pt idx="7">
                  <c:v>Relay-r</c:v>
                </c:pt>
                <c:pt idx="8">
                  <c:v>VPCP-rp</c:v>
                </c:pt>
              </c:strCache>
            </c:strRef>
          </c:cat>
          <c:val>
            <c:numRef>
              <c:f>'Sms pivot'!$C$39:$C$48</c:f>
              <c:numCache>
                <c:formatCode>General</c:formatCode>
                <c:ptCount val="9"/>
                <c:pt idx="0">
                  <c:v>1188</c:v>
                </c:pt>
                <c:pt idx="1">
                  <c:v>23849</c:v>
                </c:pt>
                <c:pt idx="2">
                  <c:v>9522</c:v>
                </c:pt>
                <c:pt idx="3">
                  <c:v>3577</c:v>
                </c:pt>
                <c:pt idx="4">
                  <c:v>33547</c:v>
                </c:pt>
                <c:pt idx="5">
                  <c:v>15578</c:v>
                </c:pt>
                <c:pt idx="6">
                  <c:v>10109</c:v>
                </c:pt>
                <c:pt idx="7">
                  <c:v>91677</c:v>
                </c:pt>
                <c:pt idx="8">
                  <c:v>49404</c:v>
                </c:pt>
              </c:numCache>
            </c:numRef>
          </c:val>
          <c:extLst>
            <c:ext xmlns:c16="http://schemas.microsoft.com/office/drawing/2014/chart" uri="{C3380CC4-5D6E-409C-BE32-E72D297353CC}">
              <c16:uniqueId val="{00000001-CE3E-499F-9206-8160F6317BF3}"/>
            </c:ext>
          </c:extLst>
        </c:ser>
        <c:dLbls>
          <c:showLegendKey val="0"/>
          <c:showVal val="0"/>
          <c:showCatName val="0"/>
          <c:showSerName val="0"/>
          <c:showPercent val="0"/>
          <c:showBubbleSize val="0"/>
        </c:dLbls>
        <c:gapWidth val="219"/>
        <c:overlap val="-27"/>
        <c:axId val="274935791"/>
        <c:axId val="892674831"/>
      </c:barChart>
      <c:catAx>
        <c:axId val="27493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74831"/>
        <c:crosses val="autoZero"/>
        <c:auto val="1"/>
        <c:lblAlgn val="ctr"/>
        <c:lblOffset val="100"/>
        <c:noMultiLvlLbl val="0"/>
      </c:catAx>
      <c:valAx>
        <c:axId val="89267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93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Analysis.xlsx]Sms pivot!PivotTable4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Offer</a:t>
            </a:r>
            <a:r>
              <a:rPr lang="en-US" baseline="0"/>
              <a:t> Activity by Campaign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'Sms pivot'!$B$54</c:f>
              <c:strCache>
                <c:ptCount val="1"/>
                <c:pt idx="0">
                  <c:v>Total</c:v>
                </c:pt>
              </c:strCache>
            </c:strRef>
          </c:tx>
          <c:spPr>
            <a:solidFill>
              <a:schemeClr val="accent1"/>
            </a:solidFill>
            <a:ln>
              <a:noFill/>
            </a:ln>
            <a:effectLst/>
          </c:spPr>
          <c:invertIfNegative val="0"/>
          <c:cat>
            <c:strRef>
              <c:f>'Sms pivot'!$A$55:$A$64</c:f>
              <c:strCache>
                <c:ptCount val="9"/>
                <c:pt idx="0">
                  <c:v>BlueFit</c:v>
                </c:pt>
                <c:pt idx="1">
                  <c:v>CCA 109</c:v>
                </c:pt>
                <c:pt idx="2">
                  <c:v>CCA-HED</c:v>
                </c:pt>
                <c:pt idx="3">
                  <c:v>Enhance</c:v>
                </c:pt>
                <c:pt idx="4">
                  <c:v>Flu Sho</c:v>
                </c:pt>
                <c:pt idx="5">
                  <c:v>GEN-rp5</c:v>
                </c:pt>
                <c:pt idx="6">
                  <c:v>PFH 2.0</c:v>
                </c:pt>
                <c:pt idx="7">
                  <c:v>Relay-r</c:v>
                </c:pt>
                <c:pt idx="8">
                  <c:v>VPCP-rp</c:v>
                </c:pt>
              </c:strCache>
            </c:strRef>
          </c:cat>
          <c:val>
            <c:numRef>
              <c:f>'Sms pivot'!$B$55:$B$64</c:f>
              <c:numCache>
                <c:formatCode>General</c:formatCode>
                <c:ptCount val="9"/>
                <c:pt idx="0">
                  <c:v>109</c:v>
                </c:pt>
                <c:pt idx="1">
                  <c:v>1</c:v>
                </c:pt>
                <c:pt idx="2">
                  <c:v>5</c:v>
                </c:pt>
                <c:pt idx="3">
                  <c:v>1</c:v>
                </c:pt>
                <c:pt idx="4">
                  <c:v>1</c:v>
                </c:pt>
                <c:pt idx="5">
                  <c:v>1</c:v>
                </c:pt>
                <c:pt idx="6">
                  <c:v>6</c:v>
                </c:pt>
                <c:pt idx="7">
                  <c:v>4</c:v>
                </c:pt>
                <c:pt idx="8">
                  <c:v>15</c:v>
                </c:pt>
              </c:numCache>
            </c:numRef>
          </c:val>
          <c:extLst>
            <c:ext xmlns:c16="http://schemas.microsoft.com/office/drawing/2014/chart" uri="{C3380CC4-5D6E-409C-BE32-E72D297353CC}">
              <c16:uniqueId val="{00000000-2B2F-4B1F-996F-D53F13D93028}"/>
            </c:ext>
          </c:extLst>
        </c:ser>
        <c:dLbls>
          <c:showLegendKey val="0"/>
          <c:showVal val="0"/>
          <c:showCatName val="0"/>
          <c:showSerName val="0"/>
          <c:showPercent val="0"/>
          <c:showBubbleSize val="0"/>
        </c:dLbls>
        <c:gapWidth val="219"/>
        <c:overlap val="-27"/>
        <c:axId val="1848223551"/>
        <c:axId val="141218720"/>
      </c:barChart>
      <c:catAx>
        <c:axId val="184822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18720"/>
        <c:crosses val="autoZero"/>
        <c:auto val="1"/>
        <c:lblAlgn val="ctr"/>
        <c:lblOffset val="100"/>
        <c:noMultiLvlLbl val="0"/>
      </c:catAx>
      <c:valAx>
        <c:axId val="14121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22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Analysis.xlsx]Email_pivot!PivotTable2</c:name>
    <c:fmtId val="5"/>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solidFill>
                  <a:schemeClr val="bg1"/>
                </a:solidFill>
              </a:rPr>
              <a:t>Opened by Campaign</a:t>
            </a:r>
          </a:p>
        </c:rich>
      </c:tx>
      <c:layout>
        <c:manualLayout>
          <c:xMode val="edge"/>
          <c:yMode val="edge"/>
          <c:x val="0.42364651961203997"/>
          <c:y val="4.591410164638511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3797331886946E-2"/>
          <c:y val="0.19918706752565021"/>
          <c:w val="0.92434029095155401"/>
          <c:h val="0.73849654020520172"/>
        </c:manualLayout>
      </c:layout>
      <c:barChart>
        <c:barDir val="col"/>
        <c:grouping val="clustered"/>
        <c:varyColors val="0"/>
        <c:ser>
          <c:idx val="0"/>
          <c:order val="0"/>
          <c:tx>
            <c:strRef>
              <c:f>Email_pivot!$B$19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Email_pivot!$A$20:$A$35</c:f>
              <c:strCache>
                <c:ptCount val="15"/>
                <c:pt idx="0">
                  <c:v>BlueFit</c:v>
                </c:pt>
                <c:pt idx="1">
                  <c:v>Cancerr</c:v>
                </c:pt>
                <c:pt idx="2">
                  <c:v>CCA-HED</c:v>
                </c:pt>
                <c:pt idx="3">
                  <c:v>CCA-rp5</c:v>
                </c:pt>
                <c:pt idx="4">
                  <c:v>CDH 1st</c:v>
                </c:pt>
                <c:pt idx="5">
                  <c:v>CDH Wel</c:v>
                </c:pt>
                <c:pt idx="6">
                  <c:v>CXDO Ne</c:v>
                </c:pt>
                <c:pt idx="7">
                  <c:v>EM-News</c:v>
                </c:pt>
                <c:pt idx="8">
                  <c:v>Enhance</c:v>
                </c:pt>
                <c:pt idx="9">
                  <c:v>Fitness</c:v>
                </c:pt>
                <c:pt idx="10">
                  <c:v>GEN-rp5</c:v>
                </c:pt>
                <c:pt idx="11">
                  <c:v>HOS-hea</c:v>
                </c:pt>
                <c:pt idx="12">
                  <c:v>PFH 2.0</c:v>
                </c:pt>
                <c:pt idx="13">
                  <c:v>VPCP-rp</c:v>
                </c:pt>
                <c:pt idx="14">
                  <c:v>Welcome</c:v>
                </c:pt>
              </c:strCache>
            </c:strRef>
          </c:cat>
          <c:val>
            <c:numRef>
              <c:f>Email_pivot!$B$20:$B$35</c:f>
              <c:numCache>
                <c:formatCode>General</c:formatCode>
                <c:ptCount val="15"/>
                <c:pt idx="0">
                  <c:v>4858</c:v>
                </c:pt>
                <c:pt idx="1">
                  <c:v>3932</c:v>
                </c:pt>
                <c:pt idx="2">
                  <c:v>110625</c:v>
                </c:pt>
                <c:pt idx="3">
                  <c:v>109291</c:v>
                </c:pt>
                <c:pt idx="4">
                  <c:v>7438</c:v>
                </c:pt>
                <c:pt idx="5">
                  <c:v>10824</c:v>
                </c:pt>
                <c:pt idx="6">
                  <c:v>222</c:v>
                </c:pt>
                <c:pt idx="7">
                  <c:v>398</c:v>
                </c:pt>
                <c:pt idx="8">
                  <c:v>3169</c:v>
                </c:pt>
                <c:pt idx="9">
                  <c:v>110289</c:v>
                </c:pt>
                <c:pt idx="10">
                  <c:v>94607</c:v>
                </c:pt>
                <c:pt idx="11">
                  <c:v>6317</c:v>
                </c:pt>
                <c:pt idx="12">
                  <c:v>48463</c:v>
                </c:pt>
                <c:pt idx="13">
                  <c:v>372707</c:v>
                </c:pt>
                <c:pt idx="14">
                  <c:v>45104</c:v>
                </c:pt>
              </c:numCache>
            </c:numRef>
          </c:val>
          <c:extLst>
            <c:ext xmlns:c16="http://schemas.microsoft.com/office/drawing/2014/chart" uri="{C3380CC4-5D6E-409C-BE32-E72D297353CC}">
              <c16:uniqueId val="{00000002-5F6C-414F-885A-DADD198848D1}"/>
            </c:ext>
          </c:extLst>
        </c:ser>
        <c:dLbls>
          <c:dLblPos val="outEnd"/>
          <c:showLegendKey val="0"/>
          <c:showVal val="1"/>
          <c:showCatName val="0"/>
          <c:showSerName val="0"/>
          <c:showPercent val="0"/>
          <c:showBubbleSize val="0"/>
        </c:dLbls>
        <c:gapWidth val="219"/>
        <c:overlap val="-27"/>
        <c:axId val="647721680"/>
        <c:axId val="650758744"/>
      </c:barChart>
      <c:catAx>
        <c:axId val="64772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0758744"/>
        <c:crosses val="autoZero"/>
        <c:auto val="1"/>
        <c:lblAlgn val="ctr"/>
        <c:lblOffset val="100"/>
        <c:noMultiLvlLbl val="0"/>
      </c:catAx>
      <c:valAx>
        <c:axId val="650758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64772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Analysis.xlsx]Email_pivot!PivotTable3</c:name>
    <c:fmtId val="4"/>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Average of email_ctr_calc</a:t>
            </a:r>
          </a:p>
        </c:rich>
      </c:tx>
      <c:layout>
        <c:manualLayout>
          <c:xMode val="edge"/>
          <c:yMode val="edge"/>
          <c:x val="0.41080777188962114"/>
          <c:y val="9.2375633227818388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circle"/>
          <c:size val="7"/>
          <c:spPr>
            <a:solidFill>
              <a:srgbClr val="FFC000"/>
            </a:solidFill>
            <a:ln w="31750">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846817476935808E-2"/>
          <c:y val="0.19266787097344451"/>
          <c:w val="0.94615318252306424"/>
          <c:h val="0.73141262975300647"/>
        </c:manualLayout>
      </c:layout>
      <c:lineChart>
        <c:grouping val="standard"/>
        <c:varyColors val="0"/>
        <c:ser>
          <c:idx val="0"/>
          <c:order val="0"/>
          <c:tx>
            <c:strRef>
              <c:f>Email_pivot!$B$66</c:f>
              <c:strCache>
                <c:ptCount val="1"/>
                <c:pt idx="0">
                  <c:v>Total</c:v>
                </c:pt>
              </c:strCache>
            </c:strRef>
          </c:tx>
          <c:spPr>
            <a:ln w="28575" cap="rnd">
              <a:solidFill>
                <a:srgbClr val="FFC000"/>
              </a:solidFill>
              <a:round/>
            </a:ln>
            <a:effectLst/>
          </c:spPr>
          <c:marker>
            <c:symbol val="circle"/>
            <c:size val="7"/>
            <c:spPr>
              <a:solidFill>
                <a:srgbClr val="FFC000"/>
              </a:solidFill>
              <a:ln w="31750">
                <a:solidFill>
                  <a:srgbClr val="FFC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Email_pivot!$A$67:$A$81</c:f>
              <c:strCache>
                <c:ptCount val="15"/>
                <c:pt idx="0">
                  <c:v>BlueFit</c:v>
                </c:pt>
                <c:pt idx="1">
                  <c:v>Cancerr</c:v>
                </c:pt>
                <c:pt idx="2">
                  <c:v>CCA-HED</c:v>
                </c:pt>
                <c:pt idx="3">
                  <c:v>CCA-rp5</c:v>
                </c:pt>
                <c:pt idx="4">
                  <c:v>CDH 1st</c:v>
                </c:pt>
                <c:pt idx="5">
                  <c:v>CDH Wel</c:v>
                </c:pt>
                <c:pt idx="6">
                  <c:v>CXDO Ne</c:v>
                </c:pt>
                <c:pt idx="7">
                  <c:v>EM-News</c:v>
                </c:pt>
                <c:pt idx="8">
                  <c:v>Enhance</c:v>
                </c:pt>
                <c:pt idx="9">
                  <c:v>Fitness</c:v>
                </c:pt>
                <c:pt idx="10">
                  <c:v>GEN-rp5</c:v>
                </c:pt>
                <c:pt idx="11">
                  <c:v>HOS-hea</c:v>
                </c:pt>
                <c:pt idx="12">
                  <c:v>PFH 2.0</c:v>
                </c:pt>
                <c:pt idx="13">
                  <c:v>VPCP-rp</c:v>
                </c:pt>
                <c:pt idx="14">
                  <c:v>Welcome</c:v>
                </c:pt>
              </c:strCache>
            </c:strRef>
          </c:cat>
          <c:val>
            <c:numRef>
              <c:f>Email_pivot!$B$67:$B$81</c:f>
              <c:numCache>
                <c:formatCode>0.00%</c:formatCode>
                <c:ptCount val="15"/>
                <c:pt idx="0">
                  <c:v>6.1843846153846152E-2</c:v>
                </c:pt>
                <c:pt idx="1">
                  <c:v>0.20924999999999999</c:v>
                </c:pt>
                <c:pt idx="2">
                  <c:v>2.8906666666666667E-2</c:v>
                </c:pt>
                <c:pt idx="3">
                  <c:v>2.2724999999999999E-2</c:v>
                </c:pt>
                <c:pt idx="4">
                  <c:v>4.4725000000000001E-2</c:v>
                </c:pt>
                <c:pt idx="5">
                  <c:v>0.15925</c:v>
                </c:pt>
                <c:pt idx="6">
                  <c:v>4.6600000000000003E-2</c:v>
                </c:pt>
                <c:pt idx="7">
                  <c:v>9.1950000000000004E-2</c:v>
                </c:pt>
                <c:pt idx="8">
                  <c:v>5.4949999999999999E-2</c:v>
                </c:pt>
                <c:pt idx="9">
                  <c:v>0.10706666666666666</c:v>
                </c:pt>
                <c:pt idx="10">
                  <c:v>2.8649999999999998E-2</c:v>
                </c:pt>
                <c:pt idx="11">
                  <c:v>5.5100000000000003E-2</c:v>
                </c:pt>
                <c:pt idx="12">
                  <c:v>0.35648888888888891</c:v>
                </c:pt>
                <c:pt idx="13">
                  <c:v>5.3697058823529417E-2</c:v>
                </c:pt>
                <c:pt idx="14">
                  <c:v>6.93E-2</c:v>
                </c:pt>
              </c:numCache>
            </c:numRef>
          </c:val>
          <c:smooth val="0"/>
          <c:extLst>
            <c:ext xmlns:c16="http://schemas.microsoft.com/office/drawing/2014/chart" uri="{C3380CC4-5D6E-409C-BE32-E72D297353CC}">
              <c16:uniqueId val="{00000002-66C2-4E69-870F-4360EC6C326B}"/>
            </c:ext>
          </c:extLst>
        </c:ser>
        <c:dLbls>
          <c:dLblPos val="t"/>
          <c:showLegendKey val="0"/>
          <c:showVal val="1"/>
          <c:showCatName val="0"/>
          <c:showSerName val="0"/>
          <c:showPercent val="0"/>
          <c:showBubbleSize val="0"/>
        </c:dLbls>
        <c:marker val="1"/>
        <c:smooth val="0"/>
        <c:axId val="562476136"/>
        <c:axId val="562472176"/>
      </c:lineChart>
      <c:catAx>
        <c:axId val="562476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562472176"/>
        <c:crosses val="autoZero"/>
        <c:auto val="1"/>
        <c:lblAlgn val="ctr"/>
        <c:lblOffset val="100"/>
        <c:noMultiLvlLbl val="0"/>
      </c:catAx>
      <c:valAx>
        <c:axId val="562472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562476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Analysis.xlsx]Email_pivot!PivotTable6</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b="1">
                <a:solidFill>
                  <a:schemeClr val="bg1"/>
                </a:solidFill>
              </a:rPr>
              <a:t>Avarage</a:t>
            </a:r>
            <a:r>
              <a:rPr lang="en-US" sz="1800" b="1" baseline="0">
                <a:solidFill>
                  <a:schemeClr val="bg1"/>
                </a:solidFill>
              </a:rPr>
              <a:t> to ctor rate </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circle"/>
          <c:size val="9"/>
          <c:spPr>
            <a:solidFill>
              <a:srgbClr val="FFFF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Email_pivot!$B$86</c:f>
              <c:strCache>
                <c:ptCount val="1"/>
                <c:pt idx="0">
                  <c:v>Total</c:v>
                </c:pt>
              </c:strCache>
            </c:strRef>
          </c:tx>
          <c:spPr>
            <a:ln w="28575" cap="rnd">
              <a:solidFill>
                <a:srgbClr val="FFC000"/>
              </a:solidFill>
              <a:round/>
            </a:ln>
            <a:effectLst/>
          </c:spPr>
          <c:marker>
            <c:symbol val="circle"/>
            <c:size val="9"/>
            <c:spPr>
              <a:solidFill>
                <a:srgbClr val="FFFF00"/>
              </a:solidFill>
              <a:ln w="9525">
                <a:solidFill>
                  <a:srgbClr val="FFC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Email_pivot!$A$87:$A$101</c:f>
              <c:strCache>
                <c:ptCount val="15"/>
                <c:pt idx="0">
                  <c:v>BlueFit</c:v>
                </c:pt>
                <c:pt idx="1">
                  <c:v>Cancerr</c:v>
                </c:pt>
                <c:pt idx="2">
                  <c:v>CCA-HED</c:v>
                </c:pt>
                <c:pt idx="3">
                  <c:v>CCA-rp5</c:v>
                </c:pt>
                <c:pt idx="4">
                  <c:v>CDH 1st</c:v>
                </c:pt>
                <c:pt idx="5">
                  <c:v>CDH Wel</c:v>
                </c:pt>
                <c:pt idx="6">
                  <c:v>CXDO Ne</c:v>
                </c:pt>
                <c:pt idx="7">
                  <c:v>EM-News</c:v>
                </c:pt>
                <c:pt idx="8">
                  <c:v>Enhance</c:v>
                </c:pt>
                <c:pt idx="9">
                  <c:v>Fitness</c:v>
                </c:pt>
                <c:pt idx="10">
                  <c:v>GEN-rp5</c:v>
                </c:pt>
                <c:pt idx="11">
                  <c:v>HOS-hea</c:v>
                </c:pt>
                <c:pt idx="12">
                  <c:v>PFH 2.0</c:v>
                </c:pt>
                <c:pt idx="13">
                  <c:v>VPCP-rp</c:v>
                </c:pt>
                <c:pt idx="14">
                  <c:v>Welcome</c:v>
                </c:pt>
              </c:strCache>
            </c:strRef>
          </c:cat>
          <c:val>
            <c:numRef>
              <c:f>Email_pivot!$B$87:$B$101</c:f>
              <c:numCache>
                <c:formatCode>0.00%</c:formatCode>
                <c:ptCount val="15"/>
                <c:pt idx="0">
                  <c:v>8.3763846153846161E-2</c:v>
                </c:pt>
                <c:pt idx="1">
                  <c:v>0.24560000000000001</c:v>
                </c:pt>
                <c:pt idx="2">
                  <c:v>4.4460000000000006E-2</c:v>
                </c:pt>
                <c:pt idx="3">
                  <c:v>3.4525E-2</c:v>
                </c:pt>
                <c:pt idx="4">
                  <c:v>6.4600000000000005E-2</c:v>
                </c:pt>
                <c:pt idx="5">
                  <c:v>0.17785000000000001</c:v>
                </c:pt>
                <c:pt idx="6">
                  <c:v>6.7599999999999993E-2</c:v>
                </c:pt>
                <c:pt idx="7">
                  <c:v>0.15215000000000001</c:v>
                </c:pt>
                <c:pt idx="8">
                  <c:v>8.8800000000000004E-2</c:v>
                </c:pt>
                <c:pt idx="9">
                  <c:v>0.13773333333333335</c:v>
                </c:pt>
                <c:pt idx="10">
                  <c:v>4.0349999999999997E-2</c:v>
                </c:pt>
                <c:pt idx="11">
                  <c:v>7.3499999999999996E-2</c:v>
                </c:pt>
                <c:pt idx="12">
                  <c:v>0.52818888888888893</c:v>
                </c:pt>
                <c:pt idx="13">
                  <c:v>6.9555882352941176E-2</c:v>
                </c:pt>
                <c:pt idx="14">
                  <c:v>9.1300000000000006E-2</c:v>
                </c:pt>
              </c:numCache>
            </c:numRef>
          </c:val>
          <c:smooth val="0"/>
          <c:extLst>
            <c:ext xmlns:c16="http://schemas.microsoft.com/office/drawing/2014/chart" uri="{C3380CC4-5D6E-409C-BE32-E72D297353CC}">
              <c16:uniqueId val="{00000002-5603-46CD-8CCB-FC9C7BDBD40A}"/>
            </c:ext>
          </c:extLst>
        </c:ser>
        <c:dLbls>
          <c:dLblPos val="t"/>
          <c:showLegendKey val="0"/>
          <c:showVal val="1"/>
          <c:showCatName val="0"/>
          <c:showSerName val="0"/>
          <c:showPercent val="0"/>
          <c:showBubbleSize val="0"/>
        </c:dLbls>
        <c:marker val="1"/>
        <c:smooth val="0"/>
        <c:axId val="712314808"/>
        <c:axId val="712313008"/>
      </c:lineChart>
      <c:catAx>
        <c:axId val="712314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712313008"/>
        <c:crosses val="autoZero"/>
        <c:auto val="1"/>
        <c:lblAlgn val="ctr"/>
        <c:lblOffset val="100"/>
        <c:noMultiLvlLbl val="0"/>
      </c:catAx>
      <c:valAx>
        <c:axId val="71231300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712314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Analysis.xlsx]Email_pivot!PivotTable4</c:name>
    <c:fmtId val="10"/>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800">
                <a:solidFill>
                  <a:schemeClr val="bg1"/>
                </a:solidFill>
              </a:rPr>
              <a:t>Monthly</a:t>
            </a:r>
            <a:r>
              <a:rPr lang="en-US" sz="1800" baseline="0">
                <a:solidFill>
                  <a:schemeClr val="bg1"/>
                </a:solidFill>
              </a:rPr>
              <a:t> Campaign</a:t>
            </a:r>
            <a:endParaRPr lang="en-US" sz="1800">
              <a:solidFill>
                <a:schemeClr val="bg1"/>
              </a:solidFill>
            </a:endParaRPr>
          </a:p>
        </c:rich>
      </c:tx>
      <c:layout>
        <c:manualLayout>
          <c:xMode val="edge"/>
          <c:yMode val="edge"/>
          <c:x val="0.41366946415648659"/>
          <c:y val="1.862752824018100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Email_pivot!$B$111</c:f>
              <c:strCache>
                <c:ptCount val="1"/>
                <c:pt idx="0">
                  <c:v>Total</c:v>
                </c:pt>
              </c:strCache>
            </c:strRef>
          </c:tx>
          <c:spPr>
            <a:solidFill>
              <a:srgbClr val="FFC000"/>
            </a:soli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Email_pivot!$A$112:$A$123</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Email_pivot!$B$112:$B$123</c:f>
              <c:numCache>
                <c:formatCode>General</c:formatCode>
                <c:ptCount val="11"/>
                <c:pt idx="0">
                  <c:v>47</c:v>
                </c:pt>
                <c:pt idx="1">
                  <c:v>33</c:v>
                </c:pt>
                <c:pt idx="2">
                  <c:v>20</c:v>
                </c:pt>
                <c:pt idx="3">
                  <c:v>33</c:v>
                </c:pt>
                <c:pt idx="4">
                  <c:v>16</c:v>
                </c:pt>
                <c:pt idx="5">
                  <c:v>12</c:v>
                </c:pt>
                <c:pt idx="6">
                  <c:v>18</c:v>
                </c:pt>
                <c:pt idx="7">
                  <c:v>21</c:v>
                </c:pt>
                <c:pt idx="8">
                  <c:v>6</c:v>
                </c:pt>
                <c:pt idx="9">
                  <c:v>5</c:v>
                </c:pt>
                <c:pt idx="10">
                  <c:v>5</c:v>
                </c:pt>
              </c:numCache>
            </c:numRef>
          </c:val>
          <c:extLst>
            <c:ext xmlns:c16="http://schemas.microsoft.com/office/drawing/2014/chart" uri="{C3380CC4-5D6E-409C-BE32-E72D297353CC}">
              <c16:uniqueId val="{00000002-D524-46C9-BB6D-67818410BB58}"/>
            </c:ext>
          </c:extLst>
        </c:ser>
        <c:dLbls>
          <c:dLblPos val="outEnd"/>
          <c:showLegendKey val="0"/>
          <c:showVal val="1"/>
          <c:showCatName val="0"/>
          <c:showSerName val="0"/>
          <c:showPercent val="0"/>
          <c:showBubbleSize val="0"/>
        </c:dLbls>
        <c:gapWidth val="100"/>
        <c:overlap val="-24"/>
        <c:axId val="254693167"/>
        <c:axId val="304852383"/>
      </c:barChart>
      <c:catAx>
        <c:axId val="2546931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304852383"/>
        <c:crosses val="autoZero"/>
        <c:auto val="1"/>
        <c:lblAlgn val="ctr"/>
        <c:lblOffset val="100"/>
        <c:noMultiLvlLbl val="0"/>
      </c:catAx>
      <c:valAx>
        <c:axId val="304852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25469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Analysis.xlsx]Email_pivot!PivotTable16</c:name>
    <c:fmtId val="8"/>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activity</a:t>
            </a:r>
            <a:r>
              <a:rPr lang="en-US" sz="1800" b="1" baseline="0">
                <a:solidFill>
                  <a:schemeClr val="bg1"/>
                </a:solidFill>
              </a:rPr>
              <a:t> by Campaign</a:t>
            </a:r>
            <a:endParaRPr lang="en-US" sz="1800" b="1">
              <a:solidFill>
                <a:schemeClr val="bg1"/>
              </a:solidFill>
            </a:endParaRPr>
          </a:p>
        </c:rich>
      </c:tx>
      <c:layout>
        <c:manualLayout>
          <c:xMode val="edge"/>
          <c:yMode val="edge"/>
          <c:x val="0.36656283251747374"/>
          <c:y val="4.6417029692045551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Email_pivot!$E$83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Email_pivot!$D$84:$D$98</c:f>
              <c:strCache>
                <c:ptCount val="15"/>
                <c:pt idx="0">
                  <c:v>BlueFit</c:v>
                </c:pt>
                <c:pt idx="1">
                  <c:v>Cancerr</c:v>
                </c:pt>
                <c:pt idx="2">
                  <c:v>CCA-HED</c:v>
                </c:pt>
                <c:pt idx="3">
                  <c:v>CCA-rp5</c:v>
                </c:pt>
                <c:pt idx="4">
                  <c:v>CDH 1st</c:v>
                </c:pt>
                <c:pt idx="5">
                  <c:v>CDH Wel</c:v>
                </c:pt>
                <c:pt idx="6">
                  <c:v>CXDO Ne</c:v>
                </c:pt>
                <c:pt idx="7">
                  <c:v>EM-News</c:v>
                </c:pt>
                <c:pt idx="8">
                  <c:v>Enhance</c:v>
                </c:pt>
                <c:pt idx="9">
                  <c:v>Fitness</c:v>
                </c:pt>
                <c:pt idx="10">
                  <c:v>GEN-rp5</c:v>
                </c:pt>
                <c:pt idx="11">
                  <c:v>HOS-hea</c:v>
                </c:pt>
                <c:pt idx="12">
                  <c:v>PFH 2.0</c:v>
                </c:pt>
                <c:pt idx="13">
                  <c:v>VPCP-rp</c:v>
                </c:pt>
                <c:pt idx="14">
                  <c:v>Welcome</c:v>
                </c:pt>
              </c:strCache>
            </c:strRef>
          </c:cat>
          <c:val>
            <c:numRef>
              <c:f>Email_pivot!$E$84:$E$98</c:f>
              <c:numCache>
                <c:formatCode>General</c:formatCode>
                <c:ptCount val="15"/>
                <c:pt idx="0">
                  <c:v>130</c:v>
                </c:pt>
                <c:pt idx="1">
                  <c:v>4</c:v>
                </c:pt>
                <c:pt idx="2">
                  <c:v>15</c:v>
                </c:pt>
                <c:pt idx="3">
                  <c:v>4</c:v>
                </c:pt>
                <c:pt idx="4">
                  <c:v>4</c:v>
                </c:pt>
                <c:pt idx="5">
                  <c:v>4</c:v>
                </c:pt>
                <c:pt idx="6">
                  <c:v>1</c:v>
                </c:pt>
                <c:pt idx="7">
                  <c:v>2</c:v>
                </c:pt>
                <c:pt idx="8">
                  <c:v>2</c:v>
                </c:pt>
                <c:pt idx="9">
                  <c:v>3</c:v>
                </c:pt>
                <c:pt idx="10">
                  <c:v>2</c:v>
                </c:pt>
                <c:pt idx="11">
                  <c:v>1</c:v>
                </c:pt>
                <c:pt idx="12">
                  <c:v>9</c:v>
                </c:pt>
                <c:pt idx="13">
                  <c:v>34</c:v>
                </c:pt>
                <c:pt idx="14">
                  <c:v>1</c:v>
                </c:pt>
              </c:numCache>
            </c:numRef>
          </c:val>
          <c:extLst>
            <c:ext xmlns:c16="http://schemas.microsoft.com/office/drawing/2014/chart" uri="{C3380CC4-5D6E-409C-BE32-E72D297353CC}">
              <c16:uniqueId val="{00000000-863B-4B40-8FF6-F60ED0A131E0}"/>
            </c:ext>
          </c:extLst>
        </c:ser>
        <c:dLbls>
          <c:dLblPos val="outEnd"/>
          <c:showLegendKey val="0"/>
          <c:showVal val="1"/>
          <c:showCatName val="0"/>
          <c:showSerName val="0"/>
          <c:showPercent val="0"/>
          <c:showBubbleSize val="0"/>
        </c:dLbls>
        <c:gapWidth val="219"/>
        <c:overlap val="-27"/>
        <c:axId val="1597704767"/>
        <c:axId val="1599860095"/>
      </c:barChart>
      <c:catAx>
        <c:axId val="159770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99860095"/>
        <c:crosses val="autoZero"/>
        <c:auto val="1"/>
        <c:lblAlgn val="ctr"/>
        <c:lblOffset val="100"/>
        <c:noMultiLvlLbl val="0"/>
      </c:catAx>
      <c:valAx>
        <c:axId val="1599860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70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Analysis.xlsx]Sms pivot!PivotTable4</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Offer</a:t>
            </a:r>
            <a:r>
              <a:rPr lang="en-US" baseline="0">
                <a:solidFill>
                  <a:schemeClr val="bg1"/>
                </a:solidFill>
              </a:rPr>
              <a:t> Activity by Campaign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'Sms pivot'!$B$54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'Sms pivot'!$A$55:$A$64</c:f>
              <c:strCache>
                <c:ptCount val="9"/>
                <c:pt idx="0">
                  <c:v>BlueFit</c:v>
                </c:pt>
                <c:pt idx="1">
                  <c:v>CCA 109</c:v>
                </c:pt>
                <c:pt idx="2">
                  <c:v>CCA-HED</c:v>
                </c:pt>
                <c:pt idx="3">
                  <c:v>Enhance</c:v>
                </c:pt>
                <c:pt idx="4">
                  <c:v>Flu Sho</c:v>
                </c:pt>
                <c:pt idx="5">
                  <c:v>GEN-rp5</c:v>
                </c:pt>
                <c:pt idx="6">
                  <c:v>PFH 2.0</c:v>
                </c:pt>
                <c:pt idx="7">
                  <c:v>Relay-r</c:v>
                </c:pt>
                <c:pt idx="8">
                  <c:v>VPCP-rp</c:v>
                </c:pt>
              </c:strCache>
            </c:strRef>
          </c:cat>
          <c:val>
            <c:numRef>
              <c:f>'Sms pivot'!$B$55:$B$64</c:f>
              <c:numCache>
                <c:formatCode>General</c:formatCode>
                <c:ptCount val="9"/>
                <c:pt idx="0">
                  <c:v>109</c:v>
                </c:pt>
                <c:pt idx="1">
                  <c:v>1</c:v>
                </c:pt>
                <c:pt idx="2">
                  <c:v>5</c:v>
                </c:pt>
                <c:pt idx="3">
                  <c:v>1</c:v>
                </c:pt>
                <c:pt idx="4">
                  <c:v>1</c:v>
                </c:pt>
                <c:pt idx="5">
                  <c:v>1</c:v>
                </c:pt>
                <c:pt idx="6">
                  <c:v>6</c:v>
                </c:pt>
                <c:pt idx="7">
                  <c:v>4</c:v>
                </c:pt>
                <c:pt idx="8">
                  <c:v>15</c:v>
                </c:pt>
              </c:numCache>
            </c:numRef>
          </c:val>
          <c:extLst>
            <c:ext xmlns:c16="http://schemas.microsoft.com/office/drawing/2014/chart" uri="{C3380CC4-5D6E-409C-BE32-E72D297353CC}">
              <c16:uniqueId val="{00000000-7B85-4009-B2A6-CD54C943F69B}"/>
            </c:ext>
          </c:extLst>
        </c:ser>
        <c:dLbls>
          <c:showLegendKey val="0"/>
          <c:showVal val="0"/>
          <c:showCatName val="0"/>
          <c:showSerName val="0"/>
          <c:showPercent val="0"/>
          <c:showBubbleSize val="0"/>
        </c:dLbls>
        <c:gapWidth val="219"/>
        <c:overlap val="-27"/>
        <c:axId val="1848223551"/>
        <c:axId val="141218720"/>
      </c:barChart>
      <c:catAx>
        <c:axId val="184822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218720"/>
        <c:crosses val="autoZero"/>
        <c:auto val="1"/>
        <c:lblAlgn val="ctr"/>
        <c:lblOffset val="100"/>
        <c:noMultiLvlLbl val="0"/>
      </c:catAx>
      <c:valAx>
        <c:axId val="141218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4822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Analysis.xlsx]Sms pivot!PivotTable1</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Sms</a:t>
            </a:r>
            <a:r>
              <a:rPr lang="en-US" baseline="0">
                <a:solidFill>
                  <a:schemeClr val="bg1"/>
                </a:solidFill>
              </a:rPr>
              <a:t> Campaign By Month</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'Sms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'Sms pivot'!$A$4:$A$16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'Sms pivot'!$B$4:$B$16</c:f>
              <c:numCache>
                <c:formatCode>General</c:formatCode>
                <c:ptCount val="12"/>
                <c:pt idx="0">
                  <c:v>23</c:v>
                </c:pt>
                <c:pt idx="1">
                  <c:v>17</c:v>
                </c:pt>
                <c:pt idx="2">
                  <c:v>15</c:v>
                </c:pt>
                <c:pt idx="3">
                  <c:v>30</c:v>
                </c:pt>
                <c:pt idx="4">
                  <c:v>13</c:v>
                </c:pt>
                <c:pt idx="5">
                  <c:v>6</c:v>
                </c:pt>
                <c:pt idx="6">
                  <c:v>11</c:v>
                </c:pt>
                <c:pt idx="7">
                  <c:v>13</c:v>
                </c:pt>
                <c:pt idx="8">
                  <c:v>6</c:v>
                </c:pt>
                <c:pt idx="9">
                  <c:v>4</c:v>
                </c:pt>
                <c:pt idx="10">
                  <c:v>4</c:v>
                </c:pt>
                <c:pt idx="11">
                  <c:v>1</c:v>
                </c:pt>
              </c:numCache>
            </c:numRef>
          </c:val>
          <c:extLst>
            <c:ext xmlns:c16="http://schemas.microsoft.com/office/drawing/2014/chart" uri="{C3380CC4-5D6E-409C-BE32-E72D297353CC}">
              <c16:uniqueId val="{00000000-0685-461D-BDE7-D0DDDDFC2E7B}"/>
            </c:ext>
          </c:extLst>
        </c:ser>
        <c:dLbls>
          <c:dLblPos val="outEnd"/>
          <c:showLegendKey val="0"/>
          <c:showVal val="1"/>
          <c:showCatName val="0"/>
          <c:showSerName val="0"/>
          <c:showPercent val="0"/>
          <c:showBubbleSize val="0"/>
        </c:dLbls>
        <c:gapWidth val="219"/>
        <c:overlap val="-27"/>
        <c:axId val="274917695"/>
        <c:axId val="262662383"/>
      </c:barChart>
      <c:catAx>
        <c:axId val="274917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2662383"/>
        <c:crosses val="autoZero"/>
        <c:auto val="1"/>
        <c:lblAlgn val="ctr"/>
        <c:lblOffset val="100"/>
        <c:noMultiLvlLbl val="0"/>
      </c:catAx>
      <c:valAx>
        <c:axId val="2626623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91769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Analysis.xlsx]Sms pivot!PivotTable3</c:name>
    <c:fmtId val="8"/>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Total Sent &amp;  Delivered SMS by Campaign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solidFill>
              <a:srgbClr val="10CF9B">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70C0"/>
          </a:soli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solidFill>
              <a:srgbClr val="009DD9">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'Sms pivot'!$B$38</c:f>
              <c:strCache>
                <c:ptCount val="1"/>
                <c:pt idx="0">
                  <c:v>Sum of total_sent</c:v>
                </c:pt>
              </c:strCache>
            </c:strRef>
          </c:tx>
          <c:spPr>
            <a:solidFill>
              <a:srgbClr val="0070C0"/>
            </a:soli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solidFill>
                <a:srgbClr val="009DD9">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'Sms pivot'!$A$39:$A$48</c:f>
              <c:strCache>
                <c:ptCount val="9"/>
                <c:pt idx="0">
                  <c:v>BlueFit</c:v>
                </c:pt>
                <c:pt idx="1">
                  <c:v>CCA 109</c:v>
                </c:pt>
                <c:pt idx="2">
                  <c:v>CCA-HED</c:v>
                </c:pt>
                <c:pt idx="3">
                  <c:v>Enhance</c:v>
                </c:pt>
                <c:pt idx="4">
                  <c:v>Flu Sho</c:v>
                </c:pt>
                <c:pt idx="5">
                  <c:v>GEN-rp5</c:v>
                </c:pt>
                <c:pt idx="6">
                  <c:v>PFH 2.0</c:v>
                </c:pt>
                <c:pt idx="7">
                  <c:v>Relay-r</c:v>
                </c:pt>
                <c:pt idx="8">
                  <c:v>VPCP-rp</c:v>
                </c:pt>
              </c:strCache>
            </c:strRef>
          </c:cat>
          <c:val>
            <c:numRef>
              <c:f>'Sms pivot'!$B$39:$B$48</c:f>
              <c:numCache>
                <c:formatCode>General</c:formatCode>
                <c:ptCount val="9"/>
                <c:pt idx="0">
                  <c:v>1215</c:v>
                </c:pt>
                <c:pt idx="1">
                  <c:v>24212</c:v>
                </c:pt>
                <c:pt idx="2">
                  <c:v>9651</c:v>
                </c:pt>
                <c:pt idx="3">
                  <c:v>3658</c:v>
                </c:pt>
                <c:pt idx="4">
                  <c:v>34055</c:v>
                </c:pt>
                <c:pt idx="5">
                  <c:v>15663</c:v>
                </c:pt>
                <c:pt idx="6">
                  <c:v>10315</c:v>
                </c:pt>
                <c:pt idx="7">
                  <c:v>95165</c:v>
                </c:pt>
                <c:pt idx="8">
                  <c:v>49962</c:v>
                </c:pt>
              </c:numCache>
            </c:numRef>
          </c:val>
          <c:extLst>
            <c:ext xmlns:c16="http://schemas.microsoft.com/office/drawing/2014/chart" uri="{C3380CC4-5D6E-409C-BE32-E72D297353CC}">
              <c16:uniqueId val="{00000000-18E9-4068-AB49-D7EFA4F04FC1}"/>
            </c:ext>
          </c:extLst>
        </c:ser>
        <c:ser>
          <c:idx val="1"/>
          <c:order val="1"/>
          <c:tx>
            <c:strRef>
              <c:f>'Sms pivot'!$C$38</c:f>
              <c:strCache>
                <c:ptCount val="1"/>
                <c:pt idx="0">
                  <c:v>Sum of total_delivered</c:v>
                </c:pt>
              </c:strCache>
            </c:strRef>
          </c:tx>
          <c:spPr>
            <a:solidFill>
              <a:schemeClr val="tx2">
                <a:lumMod val="60000"/>
                <a:lumOff val="40000"/>
              </a:schemeClr>
            </a:soli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solidFill>
                <a:srgbClr val="10CF9B">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'Sms pivot'!$A$39:$A$48</c:f>
              <c:strCache>
                <c:ptCount val="9"/>
                <c:pt idx="0">
                  <c:v>BlueFit</c:v>
                </c:pt>
                <c:pt idx="1">
                  <c:v>CCA 109</c:v>
                </c:pt>
                <c:pt idx="2">
                  <c:v>CCA-HED</c:v>
                </c:pt>
                <c:pt idx="3">
                  <c:v>Enhance</c:v>
                </c:pt>
                <c:pt idx="4">
                  <c:v>Flu Sho</c:v>
                </c:pt>
                <c:pt idx="5">
                  <c:v>GEN-rp5</c:v>
                </c:pt>
                <c:pt idx="6">
                  <c:v>PFH 2.0</c:v>
                </c:pt>
                <c:pt idx="7">
                  <c:v>Relay-r</c:v>
                </c:pt>
                <c:pt idx="8">
                  <c:v>VPCP-rp</c:v>
                </c:pt>
              </c:strCache>
            </c:strRef>
          </c:cat>
          <c:val>
            <c:numRef>
              <c:f>'Sms pivot'!$C$39:$C$48</c:f>
              <c:numCache>
                <c:formatCode>General</c:formatCode>
                <c:ptCount val="9"/>
                <c:pt idx="0">
                  <c:v>1188</c:v>
                </c:pt>
                <c:pt idx="1">
                  <c:v>23849</c:v>
                </c:pt>
                <c:pt idx="2">
                  <c:v>9522</c:v>
                </c:pt>
                <c:pt idx="3">
                  <c:v>3577</c:v>
                </c:pt>
                <c:pt idx="4">
                  <c:v>33547</c:v>
                </c:pt>
                <c:pt idx="5">
                  <c:v>15578</c:v>
                </c:pt>
                <c:pt idx="6">
                  <c:v>10109</c:v>
                </c:pt>
                <c:pt idx="7">
                  <c:v>91677</c:v>
                </c:pt>
                <c:pt idx="8">
                  <c:v>49404</c:v>
                </c:pt>
              </c:numCache>
            </c:numRef>
          </c:val>
          <c:extLst>
            <c:ext xmlns:c16="http://schemas.microsoft.com/office/drawing/2014/chart" uri="{C3380CC4-5D6E-409C-BE32-E72D297353CC}">
              <c16:uniqueId val="{00000001-18E9-4068-AB49-D7EFA4F04FC1}"/>
            </c:ext>
          </c:extLst>
        </c:ser>
        <c:dLbls>
          <c:showLegendKey val="0"/>
          <c:showVal val="0"/>
          <c:showCatName val="0"/>
          <c:showSerName val="0"/>
          <c:showPercent val="0"/>
          <c:showBubbleSize val="0"/>
        </c:dLbls>
        <c:gapWidth val="82"/>
        <c:overlap val="-37"/>
        <c:axId val="274935791"/>
        <c:axId val="892674831"/>
      </c:barChart>
      <c:catAx>
        <c:axId val="2749357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2674831"/>
        <c:crosses val="autoZero"/>
        <c:auto val="1"/>
        <c:lblAlgn val="ctr"/>
        <c:lblOffset val="100"/>
        <c:noMultiLvlLbl val="0"/>
      </c:catAx>
      <c:valAx>
        <c:axId val="892674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493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19</xdr:col>
      <xdr:colOff>450275</xdr:colOff>
      <xdr:row>25</xdr:row>
      <xdr:rowOff>173183</xdr:rowOff>
    </xdr:from>
    <xdr:to>
      <xdr:col>39</xdr:col>
      <xdr:colOff>51956</xdr:colOff>
      <xdr:row>44</xdr:row>
      <xdr:rowOff>190500</xdr:rowOff>
    </xdr:to>
    <xdr:sp macro="" textlink="">
      <xdr:nvSpPr>
        <xdr:cNvPr id="40" name="Rectangle: Rounded Corners 39">
          <a:extLst>
            <a:ext uri="{FF2B5EF4-FFF2-40B4-BE49-F238E27FC236}">
              <a16:creationId xmlns:a16="http://schemas.microsoft.com/office/drawing/2014/main" id="{83FD878B-FEB4-3500-28A8-DB439A477EB3}"/>
            </a:ext>
          </a:extLst>
        </xdr:cNvPr>
        <xdr:cNvSpPr/>
      </xdr:nvSpPr>
      <xdr:spPr>
        <a:xfrm>
          <a:off x="13612093" y="5801592"/>
          <a:ext cx="13438908" cy="4294908"/>
        </a:xfrm>
        <a:prstGeom prst="roundRect">
          <a:avLst>
            <a:gd name="adj" fmla="val 2055"/>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19</xdr:col>
      <xdr:colOff>432956</xdr:colOff>
      <xdr:row>45</xdr:row>
      <xdr:rowOff>73604</xdr:rowOff>
    </xdr:from>
    <xdr:to>
      <xdr:col>39</xdr:col>
      <xdr:colOff>34637</xdr:colOff>
      <xdr:row>65</xdr:row>
      <xdr:rowOff>43296</xdr:rowOff>
    </xdr:to>
    <xdr:sp macro="" textlink="">
      <xdr:nvSpPr>
        <xdr:cNvPr id="39" name="Rectangle: Rounded Corners 38">
          <a:extLst>
            <a:ext uri="{FF2B5EF4-FFF2-40B4-BE49-F238E27FC236}">
              <a16:creationId xmlns:a16="http://schemas.microsoft.com/office/drawing/2014/main" id="{185314E1-539B-4089-0267-C2925D0CEE5F}"/>
            </a:ext>
          </a:extLst>
        </xdr:cNvPr>
        <xdr:cNvSpPr/>
      </xdr:nvSpPr>
      <xdr:spPr>
        <a:xfrm>
          <a:off x="13594774" y="10789229"/>
          <a:ext cx="13434579" cy="4732192"/>
        </a:xfrm>
        <a:prstGeom prst="roundRect">
          <a:avLst>
            <a:gd name="adj" fmla="val 2055"/>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19</xdr:col>
      <xdr:colOff>606137</xdr:colOff>
      <xdr:row>46</xdr:row>
      <xdr:rowOff>51952</xdr:rowOff>
    </xdr:from>
    <xdr:to>
      <xdr:col>39</xdr:col>
      <xdr:colOff>34638</xdr:colOff>
      <xdr:row>64</xdr:row>
      <xdr:rowOff>194830</xdr:rowOff>
    </xdr:to>
    <xdr:graphicFrame macro="">
      <xdr:nvGraphicFramePr>
        <xdr:cNvPr id="4" name="Chart 3">
          <a:extLst>
            <a:ext uri="{FF2B5EF4-FFF2-40B4-BE49-F238E27FC236}">
              <a16:creationId xmlns:a16="http://schemas.microsoft.com/office/drawing/2014/main" id="{DAB5E8AE-B004-4A7D-BFC4-6059B03CD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69274</xdr:colOff>
      <xdr:row>45</xdr:row>
      <xdr:rowOff>17317</xdr:rowOff>
    </xdr:from>
    <xdr:to>
      <xdr:col>19</xdr:col>
      <xdr:colOff>346364</xdr:colOff>
      <xdr:row>65</xdr:row>
      <xdr:rowOff>43294</xdr:rowOff>
    </xdr:to>
    <xdr:sp macro="" textlink="">
      <xdr:nvSpPr>
        <xdr:cNvPr id="38" name="Rectangle: Rounded Corners 37">
          <a:extLst>
            <a:ext uri="{FF2B5EF4-FFF2-40B4-BE49-F238E27FC236}">
              <a16:creationId xmlns:a16="http://schemas.microsoft.com/office/drawing/2014/main" id="{54EC6DFF-D033-7094-4BFA-7259DA66A63F}"/>
            </a:ext>
          </a:extLst>
        </xdr:cNvPr>
        <xdr:cNvSpPr/>
      </xdr:nvSpPr>
      <xdr:spPr>
        <a:xfrm>
          <a:off x="69274" y="10732942"/>
          <a:ext cx="13438908" cy="4788477"/>
        </a:xfrm>
        <a:prstGeom prst="roundRect">
          <a:avLst>
            <a:gd name="adj" fmla="val 2055"/>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103910</xdr:colOff>
      <xdr:row>25</xdr:row>
      <xdr:rowOff>155864</xdr:rowOff>
    </xdr:from>
    <xdr:to>
      <xdr:col>19</xdr:col>
      <xdr:colOff>381000</xdr:colOff>
      <xdr:row>44</xdr:row>
      <xdr:rowOff>138545</xdr:rowOff>
    </xdr:to>
    <xdr:sp macro="" textlink="">
      <xdr:nvSpPr>
        <xdr:cNvPr id="37" name="Rectangle: Rounded Corners 36">
          <a:extLst>
            <a:ext uri="{FF2B5EF4-FFF2-40B4-BE49-F238E27FC236}">
              <a16:creationId xmlns:a16="http://schemas.microsoft.com/office/drawing/2014/main" id="{A472D769-C952-A936-AE50-FE081C518CB0}"/>
            </a:ext>
          </a:extLst>
        </xdr:cNvPr>
        <xdr:cNvSpPr/>
      </xdr:nvSpPr>
      <xdr:spPr>
        <a:xfrm>
          <a:off x="103910" y="5784273"/>
          <a:ext cx="13438908" cy="4260272"/>
        </a:xfrm>
        <a:prstGeom prst="roundRect">
          <a:avLst>
            <a:gd name="adj" fmla="val 2055"/>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484909</xdr:colOff>
      <xdr:row>8</xdr:row>
      <xdr:rowOff>173182</xdr:rowOff>
    </xdr:from>
    <xdr:to>
      <xdr:col>27</xdr:col>
      <xdr:colOff>467591</xdr:colOff>
      <xdr:row>25</xdr:row>
      <xdr:rowOff>86591</xdr:rowOff>
    </xdr:to>
    <xdr:sp macro="" textlink="">
      <xdr:nvSpPr>
        <xdr:cNvPr id="36" name="Rectangle: Rounded Corners 35">
          <a:extLst>
            <a:ext uri="{FF2B5EF4-FFF2-40B4-BE49-F238E27FC236}">
              <a16:creationId xmlns:a16="http://schemas.microsoft.com/office/drawing/2014/main" id="{65832C5C-D6DB-55C9-4008-E6638104B0DB}"/>
            </a:ext>
          </a:extLst>
        </xdr:cNvPr>
        <xdr:cNvSpPr/>
      </xdr:nvSpPr>
      <xdr:spPr>
        <a:xfrm>
          <a:off x="9400309" y="2001982"/>
          <a:ext cx="9583882" cy="3799609"/>
        </a:xfrm>
        <a:prstGeom prst="roundRect">
          <a:avLst>
            <a:gd name="adj" fmla="val 2055"/>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51955</xdr:colOff>
      <xdr:row>8</xdr:row>
      <xdr:rowOff>121227</xdr:rowOff>
    </xdr:from>
    <xdr:to>
      <xdr:col>13</xdr:col>
      <xdr:colOff>363681</xdr:colOff>
      <xdr:row>25</xdr:row>
      <xdr:rowOff>86591</xdr:rowOff>
    </xdr:to>
    <xdr:sp macro="" textlink="">
      <xdr:nvSpPr>
        <xdr:cNvPr id="2" name="Rectangle: Rounded Corners 1">
          <a:extLst>
            <a:ext uri="{FF2B5EF4-FFF2-40B4-BE49-F238E27FC236}">
              <a16:creationId xmlns:a16="http://schemas.microsoft.com/office/drawing/2014/main" id="{3F49AAEB-9E74-FC45-510F-B2A58E84BBAA}"/>
            </a:ext>
          </a:extLst>
        </xdr:cNvPr>
        <xdr:cNvSpPr/>
      </xdr:nvSpPr>
      <xdr:spPr>
        <a:xfrm>
          <a:off x="51955" y="1922318"/>
          <a:ext cx="9317181" cy="3792682"/>
        </a:xfrm>
        <a:prstGeom prst="roundRect">
          <a:avLst>
            <a:gd name="adj" fmla="val 2055"/>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133350</xdr:colOff>
      <xdr:row>44</xdr:row>
      <xdr:rowOff>209550</xdr:rowOff>
    </xdr:from>
    <xdr:to>
      <xdr:col>19</xdr:col>
      <xdr:colOff>64943</xdr:colOff>
      <xdr:row>62</xdr:row>
      <xdr:rowOff>114300</xdr:rowOff>
    </xdr:to>
    <xdr:graphicFrame macro="">
      <xdr:nvGraphicFramePr>
        <xdr:cNvPr id="3" name="Chart 2">
          <a:extLst>
            <a:ext uri="{FF2B5EF4-FFF2-40B4-BE49-F238E27FC236}">
              <a16:creationId xmlns:a16="http://schemas.microsoft.com/office/drawing/2014/main" id="{1930A2C9-B3DC-4492-BC35-9F4C6FF74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471486</xdr:colOff>
      <xdr:row>25</xdr:row>
      <xdr:rowOff>172132</xdr:rowOff>
    </xdr:from>
    <xdr:to>
      <xdr:col>39</xdr:col>
      <xdr:colOff>51954</xdr:colOff>
      <xdr:row>44</xdr:row>
      <xdr:rowOff>173182</xdr:rowOff>
    </xdr:to>
    <xdr:graphicFrame macro="">
      <xdr:nvGraphicFramePr>
        <xdr:cNvPr id="5" name="Chart 4">
          <a:extLst>
            <a:ext uri="{FF2B5EF4-FFF2-40B4-BE49-F238E27FC236}">
              <a16:creationId xmlns:a16="http://schemas.microsoft.com/office/drawing/2014/main" id="{D6DB6C73-3120-4264-8629-9BEA851B0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87749</xdr:colOff>
      <xdr:row>26</xdr:row>
      <xdr:rowOff>155864</xdr:rowOff>
    </xdr:from>
    <xdr:to>
      <xdr:col>19</xdr:col>
      <xdr:colOff>173182</xdr:colOff>
      <xdr:row>44</xdr:row>
      <xdr:rowOff>179717</xdr:rowOff>
    </xdr:to>
    <xdr:graphicFrame macro="">
      <xdr:nvGraphicFramePr>
        <xdr:cNvPr id="6" name="Chart 5">
          <a:extLst>
            <a:ext uri="{FF2B5EF4-FFF2-40B4-BE49-F238E27FC236}">
              <a16:creationId xmlns:a16="http://schemas.microsoft.com/office/drawing/2014/main" id="{91F0C402-0CE1-4DA0-97D8-073CE9CDB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39</xdr:col>
      <xdr:colOff>225137</xdr:colOff>
      <xdr:row>3</xdr:row>
      <xdr:rowOff>27215</xdr:rowOff>
    </xdr:to>
    <xdr:sp macro="" textlink="">
      <xdr:nvSpPr>
        <xdr:cNvPr id="7" name="Rectangle: Rounded Corners 6">
          <a:extLst>
            <a:ext uri="{FF2B5EF4-FFF2-40B4-BE49-F238E27FC236}">
              <a16:creationId xmlns:a16="http://schemas.microsoft.com/office/drawing/2014/main" id="{EE72FCD1-42ED-9FEF-8B27-2B57655F2ADD}"/>
            </a:ext>
          </a:extLst>
        </xdr:cNvPr>
        <xdr:cNvSpPr/>
      </xdr:nvSpPr>
      <xdr:spPr>
        <a:xfrm>
          <a:off x="0" y="0"/>
          <a:ext cx="26548773" cy="650670"/>
        </a:xfrm>
        <a:prstGeom prst="roundRect">
          <a:avLst>
            <a:gd name="adj" fmla="val 4803"/>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408214</xdr:colOff>
      <xdr:row>0</xdr:row>
      <xdr:rowOff>13607</xdr:rowOff>
    </xdr:from>
    <xdr:to>
      <xdr:col>24</xdr:col>
      <xdr:colOff>340179</xdr:colOff>
      <xdr:row>2</xdr:row>
      <xdr:rowOff>190500</xdr:rowOff>
    </xdr:to>
    <xdr:sp macro="" textlink="">
      <xdr:nvSpPr>
        <xdr:cNvPr id="8" name="TextBox 7">
          <a:extLst>
            <a:ext uri="{FF2B5EF4-FFF2-40B4-BE49-F238E27FC236}">
              <a16:creationId xmlns:a16="http://schemas.microsoft.com/office/drawing/2014/main" id="{95633B7F-3F79-1B70-00EB-25139DD1F693}"/>
            </a:ext>
          </a:extLst>
        </xdr:cNvPr>
        <xdr:cNvSpPr txBox="1"/>
      </xdr:nvSpPr>
      <xdr:spPr>
        <a:xfrm>
          <a:off x="9282339" y="13607"/>
          <a:ext cx="7440840" cy="621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i="0">
              <a:solidFill>
                <a:schemeClr val="bg1"/>
              </a:solidFill>
              <a:latin typeface="Calibri" panose="020F0502020204030204" pitchFamily="34" charset="0"/>
              <a:cs typeface="Calibri" panose="020F0502020204030204" pitchFamily="34" charset="0"/>
            </a:rPr>
            <a:t>Email Marketing</a:t>
          </a:r>
          <a:r>
            <a:rPr lang="en-US" sz="3200" b="1" i="0">
              <a:solidFill>
                <a:schemeClr val="bg1"/>
              </a:solidFill>
            </a:rPr>
            <a:t> Analyzing</a:t>
          </a:r>
          <a:r>
            <a:rPr lang="en-US" sz="3200" b="1" i="0" baseline="0">
              <a:solidFill>
                <a:schemeClr val="bg1"/>
              </a:solidFill>
            </a:rPr>
            <a:t> Report</a:t>
          </a:r>
          <a:endParaRPr lang="en-US" sz="3200" b="1" i="0">
            <a:solidFill>
              <a:schemeClr val="bg1"/>
            </a:solidFill>
          </a:endParaRPr>
        </a:p>
      </xdr:txBody>
    </xdr:sp>
    <xdr:clientData/>
  </xdr:twoCellAnchor>
  <xdr:twoCellAnchor>
    <xdr:from>
      <xdr:col>0</xdr:col>
      <xdr:colOff>195037</xdr:colOff>
      <xdr:row>3</xdr:row>
      <xdr:rowOff>113393</xdr:rowOff>
    </xdr:from>
    <xdr:to>
      <xdr:col>4</xdr:col>
      <xdr:colOff>671286</xdr:colOff>
      <xdr:row>8</xdr:row>
      <xdr:rowOff>58965</xdr:rowOff>
    </xdr:to>
    <xdr:sp macro="" textlink="">
      <xdr:nvSpPr>
        <xdr:cNvPr id="9" name="Rectangle: Rounded Corners 8">
          <a:extLst>
            <a:ext uri="{FF2B5EF4-FFF2-40B4-BE49-F238E27FC236}">
              <a16:creationId xmlns:a16="http://schemas.microsoft.com/office/drawing/2014/main" id="{5887773C-A9F5-8310-4397-BE35C96BFA77}"/>
            </a:ext>
          </a:extLst>
        </xdr:cNvPr>
        <xdr:cNvSpPr/>
      </xdr:nvSpPr>
      <xdr:spPr>
        <a:xfrm>
          <a:off x="2242912" y="780143"/>
          <a:ext cx="3206749" cy="1056822"/>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337457</xdr:colOff>
      <xdr:row>3</xdr:row>
      <xdr:rowOff>129268</xdr:rowOff>
    </xdr:from>
    <xdr:to>
      <xdr:col>10</xdr:col>
      <xdr:colOff>133350</xdr:colOff>
      <xdr:row>8</xdr:row>
      <xdr:rowOff>74840</xdr:rowOff>
    </xdr:to>
    <xdr:sp macro="" textlink="">
      <xdr:nvSpPr>
        <xdr:cNvPr id="15" name="Rectangle: Rounded Corners 14">
          <a:extLst>
            <a:ext uri="{FF2B5EF4-FFF2-40B4-BE49-F238E27FC236}">
              <a16:creationId xmlns:a16="http://schemas.microsoft.com/office/drawing/2014/main" id="{5889687F-96F0-4F7F-00C7-92C399409DBA}"/>
            </a:ext>
          </a:extLst>
        </xdr:cNvPr>
        <xdr:cNvSpPr/>
      </xdr:nvSpPr>
      <xdr:spPr>
        <a:xfrm>
          <a:off x="3739243" y="823232"/>
          <a:ext cx="3197678" cy="1102179"/>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498021</xdr:colOff>
      <xdr:row>3</xdr:row>
      <xdr:rowOff>129268</xdr:rowOff>
    </xdr:from>
    <xdr:to>
      <xdr:col>15</xdr:col>
      <xdr:colOff>293913</xdr:colOff>
      <xdr:row>8</xdr:row>
      <xdr:rowOff>74840</xdr:rowOff>
    </xdr:to>
    <xdr:sp macro="" textlink="">
      <xdr:nvSpPr>
        <xdr:cNvPr id="16" name="Rectangle: Rounded Corners 15">
          <a:extLst>
            <a:ext uri="{FF2B5EF4-FFF2-40B4-BE49-F238E27FC236}">
              <a16:creationId xmlns:a16="http://schemas.microsoft.com/office/drawing/2014/main" id="{F6DA0DDF-E274-4503-118E-843F88DAFF51}"/>
            </a:ext>
          </a:extLst>
        </xdr:cNvPr>
        <xdr:cNvSpPr/>
      </xdr:nvSpPr>
      <xdr:spPr>
        <a:xfrm>
          <a:off x="7301592" y="823232"/>
          <a:ext cx="3197678" cy="1102179"/>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644977</xdr:colOff>
      <xdr:row>3</xdr:row>
      <xdr:rowOff>129268</xdr:rowOff>
    </xdr:from>
    <xdr:to>
      <xdr:col>20</xdr:col>
      <xdr:colOff>440869</xdr:colOff>
      <xdr:row>8</xdr:row>
      <xdr:rowOff>74840</xdr:rowOff>
    </xdr:to>
    <xdr:sp macro="" textlink="">
      <xdr:nvSpPr>
        <xdr:cNvPr id="17" name="Rectangle: Rounded Corners 16">
          <a:extLst>
            <a:ext uri="{FF2B5EF4-FFF2-40B4-BE49-F238E27FC236}">
              <a16:creationId xmlns:a16="http://schemas.microsoft.com/office/drawing/2014/main" id="{DF7EA881-D4E3-4169-864B-4D030AB53EFD}"/>
            </a:ext>
          </a:extLst>
        </xdr:cNvPr>
        <xdr:cNvSpPr/>
      </xdr:nvSpPr>
      <xdr:spPr>
        <a:xfrm>
          <a:off x="10850334" y="823232"/>
          <a:ext cx="3197678" cy="1102179"/>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21</xdr:col>
      <xdr:colOff>179614</xdr:colOff>
      <xdr:row>3</xdr:row>
      <xdr:rowOff>129268</xdr:rowOff>
    </xdr:from>
    <xdr:to>
      <xdr:col>25</xdr:col>
      <xdr:colOff>655863</xdr:colOff>
      <xdr:row>8</xdr:row>
      <xdr:rowOff>74840</xdr:rowOff>
    </xdr:to>
    <xdr:sp macro="" textlink="">
      <xdr:nvSpPr>
        <xdr:cNvPr id="19" name="Rectangle: Rounded Corners 18">
          <a:extLst>
            <a:ext uri="{FF2B5EF4-FFF2-40B4-BE49-F238E27FC236}">
              <a16:creationId xmlns:a16="http://schemas.microsoft.com/office/drawing/2014/main" id="{50015769-D071-EAFD-80A6-3AEDDC50F06F}"/>
            </a:ext>
          </a:extLst>
        </xdr:cNvPr>
        <xdr:cNvSpPr/>
      </xdr:nvSpPr>
      <xdr:spPr>
        <a:xfrm>
          <a:off x="17245239" y="1240518"/>
          <a:ext cx="3206749" cy="1056822"/>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435429</xdr:colOff>
      <xdr:row>3</xdr:row>
      <xdr:rowOff>176892</xdr:rowOff>
    </xdr:from>
    <xdr:to>
      <xdr:col>4</xdr:col>
      <xdr:colOff>312964</xdr:colOff>
      <xdr:row>5</xdr:row>
      <xdr:rowOff>95249</xdr:rowOff>
    </xdr:to>
    <xdr:sp macro="" textlink="">
      <xdr:nvSpPr>
        <xdr:cNvPr id="21" name="TextBox 20">
          <a:extLst>
            <a:ext uri="{FF2B5EF4-FFF2-40B4-BE49-F238E27FC236}">
              <a16:creationId xmlns:a16="http://schemas.microsoft.com/office/drawing/2014/main" id="{C139C745-8A14-4AED-86ED-42A7344A3A72}"/>
            </a:ext>
          </a:extLst>
        </xdr:cNvPr>
        <xdr:cNvSpPr txBox="1"/>
      </xdr:nvSpPr>
      <xdr:spPr>
        <a:xfrm>
          <a:off x="435429" y="870856"/>
          <a:ext cx="259896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rPr>
            <a:t>Total</a:t>
          </a:r>
          <a:r>
            <a:rPr lang="en-US" sz="2400" b="1" baseline="0">
              <a:solidFill>
                <a:schemeClr val="bg1"/>
              </a:solidFill>
            </a:rPr>
            <a:t> Sent</a:t>
          </a:r>
          <a:endParaRPr lang="en-US" sz="2400" b="1">
            <a:solidFill>
              <a:schemeClr val="bg1"/>
            </a:solidFill>
          </a:endParaRPr>
        </a:p>
      </xdr:txBody>
    </xdr:sp>
    <xdr:clientData/>
  </xdr:twoCellAnchor>
  <xdr:twoCellAnchor>
    <xdr:from>
      <xdr:col>26</xdr:col>
      <xdr:colOff>326575</xdr:colOff>
      <xdr:row>3</xdr:row>
      <xdr:rowOff>129269</xdr:rowOff>
    </xdr:from>
    <xdr:to>
      <xdr:col>31</xdr:col>
      <xdr:colOff>122468</xdr:colOff>
      <xdr:row>8</xdr:row>
      <xdr:rowOff>47626</xdr:rowOff>
    </xdr:to>
    <xdr:sp macro="" textlink="">
      <xdr:nvSpPr>
        <xdr:cNvPr id="20" name="Rectangle: Rounded Corners 19">
          <a:extLst>
            <a:ext uri="{FF2B5EF4-FFF2-40B4-BE49-F238E27FC236}">
              <a16:creationId xmlns:a16="http://schemas.microsoft.com/office/drawing/2014/main" id="{82F52ACD-87B7-A6ED-D57F-AB65D945B111}"/>
            </a:ext>
          </a:extLst>
        </xdr:cNvPr>
        <xdr:cNvSpPr/>
      </xdr:nvSpPr>
      <xdr:spPr>
        <a:xfrm>
          <a:off x="21043450" y="1319894"/>
          <a:ext cx="3248706" cy="1108982"/>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408215</xdr:colOff>
      <xdr:row>5</xdr:row>
      <xdr:rowOff>224517</xdr:rowOff>
    </xdr:from>
    <xdr:to>
      <xdr:col>4</xdr:col>
      <xdr:colOff>285750</xdr:colOff>
      <xdr:row>7</xdr:row>
      <xdr:rowOff>142874</xdr:rowOff>
    </xdr:to>
    <xdr:sp macro="" textlink="Email_pivot!F21">
      <xdr:nvSpPr>
        <xdr:cNvPr id="22" name="TextBox 21">
          <a:extLst>
            <a:ext uri="{FF2B5EF4-FFF2-40B4-BE49-F238E27FC236}">
              <a16:creationId xmlns:a16="http://schemas.microsoft.com/office/drawing/2014/main" id="{7FC2490D-F370-76CF-1D7B-3142BFA59C59}"/>
            </a:ext>
          </a:extLst>
        </xdr:cNvPr>
        <xdr:cNvSpPr txBox="1"/>
      </xdr:nvSpPr>
      <xdr:spPr>
        <a:xfrm>
          <a:off x="408215" y="1381124"/>
          <a:ext cx="259896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925AA7F-4CB6-4F1F-A5B9-3ACA98934CCC}" type="TxLink">
            <a:rPr lang="en-US" sz="2800" b="1" i="0" u="none" strike="noStrike">
              <a:solidFill>
                <a:schemeClr val="bg1"/>
              </a:solidFill>
              <a:latin typeface="Calibri" panose="020F0502020204030204" pitchFamily="34" charset="0"/>
              <a:cs typeface="Calibri" panose="020F0502020204030204" pitchFamily="34" charset="0"/>
            </a:rPr>
            <a:pPr algn="ctr"/>
            <a:t>1303905</a:t>
          </a:fld>
          <a:endParaRPr lang="en-US" sz="24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5</xdr:col>
      <xdr:colOff>503463</xdr:colOff>
      <xdr:row>3</xdr:row>
      <xdr:rowOff>176892</xdr:rowOff>
    </xdr:from>
    <xdr:to>
      <xdr:col>10</xdr:col>
      <xdr:colOff>122463</xdr:colOff>
      <xdr:row>5</xdr:row>
      <xdr:rowOff>95249</xdr:rowOff>
    </xdr:to>
    <xdr:sp macro="" textlink="">
      <xdr:nvSpPr>
        <xdr:cNvPr id="23" name="TextBox 22">
          <a:extLst>
            <a:ext uri="{FF2B5EF4-FFF2-40B4-BE49-F238E27FC236}">
              <a16:creationId xmlns:a16="http://schemas.microsoft.com/office/drawing/2014/main" id="{F4DC57B2-45D7-C2D9-2AEA-BB86FDCDF268}"/>
            </a:ext>
          </a:extLst>
        </xdr:cNvPr>
        <xdr:cNvSpPr txBox="1"/>
      </xdr:nvSpPr>
      <xdr:spPr>
        <a:xfrm>
          <a:off x="3905249" y="870856"/>
          <a:ext cx="30207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rPr>
            <a:t>Total</a:t>
          </a:r>
          <a:r>
            <a:rPr lang="en-US" sz="2400" b="1" baseline="0">
              <a:solidFill>
                <a:schemeClr val="bg1"/>
              </a:solidFill>
            </a:rPr>
            <a:t> clickthrough</a:t>
          </a:r>
          <a:endParaRPr lang="en-US" sz="2400" b="1">
            <a:solidFill>
              <a:schemeClr val="bg1"/>
            </a:solidFill>
          </a:endParaRPr>
        </a:p>
      </xdr:txBody>
    </xdr:sp>
    <xdr:clientData/>
  </xdr:twoCellAnchor>
  <xdr:twoCellAnchor>
    <xdr:from>
      <xdr:col>5</xdr:col>
      <xdr:colOff>612322</xdr:colOff>
      <xdr:row>5</xdr:row>
      <xdr:rowOff>224517</xdr:rowOff>
    </xdr:from>
    <xdr:to>
      <xdr:col>9</xdr:col>
      <xdr:colOff>489858</xdr:colOff>
      <xdr:row>7</xdr:row>
      <xdr:rowOff>142874</xdr:rowOff>
    </xdr:to>
    <xdr:sp macro="" textlink="Email_pivot!F24">
      <xdr:nvSpPr>
        <xdr:cNvPr id="24" name="TextBox 23">
          <a:extLst>
            <a:ext uri="{FF2B5EF4-FFF2-40B4-BE49-F238E27FC236}">
              <a16:creationId xmlns:a16="http://schemas.microsoft.com/office/drawing/2014/main" id="{38C6806D-067E-93A9-4D57-02D30ED48A84}"/>
            </a:ext>
          </a:extLst>
        </xdr:cNvPr>
        <xdr:cNvSpPr txBox="1"/>
      </xdr:nvSpPr>
      <xdr:spPr>
        <a:xfrm>
          <a:off x="4014108" y="1381124"/>
          <a:ext cx="259896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A7BA8C7-D980-4833-8DB2-FE2BCE5226CF}" type="TxLink">
            <a:rPr lang="en-US" sz="2800" b="1" i="0" u="none" strike="noStrike">
              <a:solidFill>
                <a:schemeClr val="bg1"/>
              </a:solidFill>
              <a:latin typeface="Calibri" panose="020F0502020204030204" pitchFamily="34" charset="0"/>
              <a:ea typeface="+mn-ea"/>
              <a:cs typeface="Calibri" panose="020F0502020204030204" pitchFamily="34" charset="0"/>
            </a:rPr>
            <a:pPr marL="0" indent="0" algn="ctr"/>
            <a:t>69527</a:t>
          </a:fld>
          <a:endParaRPr lang="en-US" sz="2800" b="1" i="0" u="none" strike="noStrike">
            <a:solidFill>
              <a:schemeClr val="bg1"/>
            </a:solidFill>
            <a:latin typeface="Calibri" panose="020F0502020204030204" pitchFamily="34" charset="0"/>
            <a:ea typeface="+mn-ea"/>
            <a:cs typeface="Calibri" panose="020F0502020204030204" pitchFamily="34" charset="0"/>
          </a:endParaRPr>
        </a:p>
      </xdr:txBody>
    </xdr:sp>
    <xdr:clientData/>
  </xdr:twoCellAnchor>
  <xdr:twoCellAnchor>
    <xdr:from>
      <xdr:col>11</xdr:col>
      <xdr:colOff>13605</xdr:colOff>
      <xdr:row>3</xdr:row>
      <xdr:rowOff>176892</xdr:rowOff>
    </xdr:from>
    <xdr:to>
      <xdr:col>15</xdr:col>
      <xdr:colOff>312962</xdr:colOff>
      <xdr:row>5</xdr:row>
      <xdr:rowOff>95249</xdr:rowOff>
    </xdr:to>
    <xdr:sp macro="" textlink="">
      <xdr:nvSpPr>
        <xdr:cNvPr id="25" name="TextBox 24">
          <a:extLst>
            <a:ext uri="{FF2B5EF4-FFF2-40B4-BE49-F238E27FC236}">
              <a16:creationId xmlns:a16="http://schemas.microsoft.com/office/drawing/2014/main" id="{AE783D87-BA58-5940-DC12-E2936679B97A}"/>
            </a:ext>
          </a:extLst>
        </xdr:cNvPr>
        <xdr:cNvSpPr txBox="1"/>
      </xdr:nvSpPr>
      <xdr:spPr>
        <a:xfrm>
          <a:off x="7497534" y="870856"/>
          <a:ext cx="30207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rPr>
            <a:t>Total</a:t>
          </a:r>
          <a:r>
            <a:rPr lang="en-US" sz="2400" b="1" baseline="0">
              <a:solidFill>
                <a:schemeClr val="bg1"/>
              </a:solidFill>
            </a:rPr>
            <a:t> delivered</a:t>
          </a:r>
          <a:endParaRPr lang="en-US" sz="2400" b="1">
            <a:solidFill>
              <a:schemeClr val="bg1"/>
            </a:solidFill>
          </a:endParaRPr>
        </a:p>
      </xdr:txBody>
    </xdr:sp>
    <xdr:clientData/>
  </xdr:twoCellAnchor>
  <xdr:twoCellAnchor>
    <xdr:from>
      <xdr:col>11</xdr:col>
      <xdr:colOff>149678</xdr:colOff>
      <xdr:row>5</xdr:row>
      <xdr:rowOff>224517</xdr:rowOff>
    </xdr:from>
    <xdr:to>
      <xdr:col>15</xdr:col>
      <xdr:colOff>27214</xdr:colOff>
      <xdr:row>7</xdr:row>
      <xdr:rowOff>142874</xdr:rowOff>
    </xdr:to>
    <xdr:sp macro="" textlink="Email_pivot!F27">
      <xdr:nvSpPr>
        <xdr:cNvPr id="26" name="TextBox 25">
          <a:extLst>
            <a:ext uri="{FF2B5EF4-FFF2-40B4-BE49-F238E27FC236}">
              <a16:creationId xmlns:a16="http://schemas.microsoft.com/office/drawing/2014/main" id="{921D201B-2402-20B3-25DF-1D936BAC6591}"/>
            </a:ext>
          </a:extLst>
        </xdr:cNvPr>
        <xdr:cNvSpPr txBox="1"/>
      </xdr:nvSpPr>
      <xdr:spPr>
        <a:xfrm>
          <a:off x="7633607" y="1381124"/>
          <a:ext cx="259896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D2CB0E8-573F-4DB3-995F-3811D026173B}" type="TxLink">
            <a:rPr lang="en-US" sz="2800" b="1" i="0" u="none" strike="noStrike">
              <a:solidFill>
                <a:schemeClr val="bg1"/>
              </a:solidFill>
              <a:latin typeface="Calibri" panose="020F0502020204030204" pitchFamily="34" charset="0"/>
              <a:ea typeface="+mn-ea"/>
              <a:cs typeface="Calibri" panose="020F0502020204030204" pitchFamily="34" charset="0"/>
            </a:rPr>
            <a:pPr marL="0" indent="0" algn="ctr"/>
            <a:t>1285240</a:t>
          </a:fld>
          <a:endParaRPr lang="en-US" sz="2800" b="1" i="0" u="none" strike="noStrike">
            <a:solidFill>
              <a:schemeClr val="bg1"/>
            </a:solidFill>
            <a:latin typeface="Calibri" panose="020F0502020204030204" pitchFamily="34" charset="0"/>
            <a:ea typeface="+mn-ea"/>
            <a:cs typeface="Calibri" panose="020F0502020204030204" pitchFamily="34" charset="0"/>
          </a:endParaRPr>
        </a:p>
      </xdr:txBody>
    </xdr:sp>
    <xdr:clientData/>
  </xdr:twoCellAnchor>
  <xdr:twoCellAnchor>
    <xdr:from>
      <xdr:col>16</xdr:col>
      <xdr:colOff>54427</xdr:colOff>
      <xdr:row>3</xdr:row>
      <xdr:rowOff>176892</xdr:rowOff>
    </xdr:from>
    <xdr:to>
      <xdr:col>20</xdr:col>
      <xdr:colOff>353783</xdr:colOff>
      <xdr:row>5</xdr:row>
      <xdr:rowOff>95249</xdr:rowOff>
    </xdr:to>
    <xdr:sp macro="" textlink="">
      <xdr:nvSpPr>
        <xdr:cNvPr id="27" name="TextBox 26">
          <a:extLst>
            <a:ext uri="{FF2B5EF4-FFF2-40B4-BE49-F238E27FC236}">
              <a16:creationId xmlns:a16="http://schemas.microsoft.com/office/drawing/2014/main" id="{39A04059-34A4-F203-C79F-2E7FB695B75E}"/>
            </a:ext>
          </a:extLst>
        </xdr:cNvPr>
        <xdr:cNvSpPr txBox="1"/>
      </xdr:nvSpPr>
      <xdr:spPr>
        <a:xfrm>
          <a:off x="10940141" y="870856"/>
          <a:ext cx="30207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rPr>
            <a:t>Total</a:t>
          </a:r>
          <a:r>
            <a:rPr lang="en-US" sz="2400" b="1" baseline="0">
              <a:solidFill>
                <a:schemeClr val="bg1"/>
              </a:solidFill>
            </a:rPr>
            <a:t> opened</a:t>
          </a:r>
          <a:endParaRPr lang="en-US" sz="2400" b="1">
            <a:solidFill>
              <a:schemeClr val="bg1"/>
            </a:solidFill>
          </a:endParaRPr>
        </a:p>
      </xdr:txBody>
    </xdr:sp>
    <xdr:clientData/>
  </xdr:twoCellAnchor>
  <xdr:twoCellAnchor>
    <xdr:from>
      <xdr:col>16</xdr:col>
      <xdr:colOff>231322</xdr:colOff>
      <xdr:row>5</xdr:row>
      <xdr:rowOff>224517</xdr:rowOff>
    </xdr:from>
    <xdr:to>
      <xdr:col>20</xdr:col>
      <xdr:colOff>108857</xdr:colOff>
      <xdr:row>7</xdr:row>
      <xdr:rowOff>142874</xdr:rowOff>
    </xdr:to>
    <xdr:sp macro="" textlink="Email_pivot!F30">
      <xdr:nvSpPr>
        <xdr:cNvPr id="28" name="TextBox 27">
          <a:extLst>
            <a:ext uri="{FF2B5EF4-FFF2-40B4-BE49-F238E27FC236}">
              <a16:creationId xmlns:a16="http://schemas.microsoft.com/office/drawing/2014/main" id="{D81E01F3-4FDD-F869-6F5B-BD48D7D30037}"/>
            </a:ext>
          </a:extLst>
        </xdr:cNvPr>
        <xdr:cNvSpPr txBox="1"/>
      </xdr:nvSpPr>
      <xdr:spPr>
        <a:xfrm>
          <a:off x="11117036" y="1381124"/>
          <a:ext cx="259896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B93FA97-4FE0-43EF-A648-36255391E923}" type="TxLink">
            <a:rPr lang="en-US" sz="2800" b="1" i="0" u="none" strike="noStrike">
              <a:solidFill>
                <a:schemeClr val="bg1"/>
              </a:solidFill>
              <a:latin typeface="Calibri" panose="020F0502020204030204" pitchFamily="34" charset="0"/>
              <a:ea typeface="+mn-ea"/>
              <a:cs typeface="Calibri" panose="020F0502020204030204" pitchFamily="34" charset="0"/>
            </a:rPr>
            <a:pPr marL="0" indent="0" algn="ctr"/>
            <a:t>928244</a:t>
          </a:fld>
          <a:endParaRPr lang="en-US" sz="2800" b="1" i="0" u="none" strike="noStrike">
            <a:solidFill>
              <a:schemeClr val="bg1"/>
            </a:solidFill>
            <a:latin typeface="Calibri" panose="020F0502020204030204" pitchFamily="34" charset="0"/>
            <a:ea typeface="+mn-ea"/>
            <a:cs typeface="Calibri" panose="020F0502020204030204" pitchFamily="34" charset="0"/>
          </a:endParaRPr>
        </a:p>
      </xdr:txBody>
    </xdr:sp>
    <xdr:clientData/>
  </xdr:twoCellAnchor>
  <xdr:twoCellAnchor>
    <xdr:from>
      <xdr:col>21</xdr:col>
      <xdr:colOff>176895</xdr:colOff>
      <xdr:row>3</xdr:row>
      <xdr:rowOff>176892</xdr:rowOff>
    </xdr:from>
    <xdr:to>
      <xdr:col>26</xdr:col>
      <xdr:colOff>40822</xdr:colOff>
      <xdr:row>5</xdr:row>
      <xdr:rowOff>95249</xdr:rowOff>
    </xdr:to>
    <xdr:sp macro="" textlink="">
      <xdr:nvSpPr>
        <xdr:cNvPr id="29" name="TextBox 28">
          <a:extLst>
            <a:ext uri="{FF2B5EF4-FFF2-40B4-BE49-F238E27FC236}">
              <a16:creationId xmlns:a16="http://schemas.microsoft.com/office/drawing/2014/main" id="{2037217F-376F-F4E6-1C07-80F52429A383}"/>
            </a:ext>
          </a:extLst>
        </xdr:cNvPr>
        <xdr:cNvSpPr txBox="1"/>
      </xdr:nvSpPr>
      <xdr:spPr>
        <a:xfrm>
          <a:off x="14464395" y="870856"/>
          <a:ext cx="326571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rPr>
            <a:t>Average of email</a:t>
          </a:r>
          <a:r>
            <a:rPr lang="en-US" sz="2400" b="1" baseline="0">
              <a:solidFill>
                <a:schemeClr val="bg1"/>
              </a:solidFill>
            </a:rPr>
            <a:t> </a:t>
          </a:r>
          <a:r>
            <a:rPr lang="en-US" sz="2400" b="1">
              <a:solidFill>
                <a:schemeClr val="bg1"/>
              </a:solidFill>
            </a:rPr>
            <a:t>ctr</a:t>
          </a:r>
        </a:p>
      </xdr:txBody>
    </xdr:sp>
    <xdr:clientData/>
  </xdr:twoCellAnchor>
  <xdr:twoCellAnchor>
    <xdr:from>
      <xdr:col>26</xdr:col>
      <xdr:colOff>285748</xdr:colOff>
      <xdr:row>3</xdr:row>
      <xdr:rowOff>176892</xdr:rowOff>
    </xdr:from>
    <xdr:to>
      <xdr:col>31</xdr:col>
      <xdr:colOff>190501</xdr:colOff>
      <xdr:row>5</xdr:row>
      <xdr:rowOff>95249</xdr:rowOff>
    </xdr:to>
    <xdr:sp macro="" textlink="">
      <xdr:nvSpPr>
        <xdr:cNvPr id="30" name="TextBox 29">
          <a:extLst>
            <a:ext uri="{FF2B5EF4-FFF2-40B4-BE49-F238E27FC236}">
              <a16:creationId xmlns:a16="http://schemas.microsoft.com/office/drawing/2014/main" id="{76027C9B-D345-68A6-B995-B3483AE81AC3}"/>
            </a:ext>
          </a:extLst>
        </xdr:cNvPr>
        <xdr:cNvSpPr txBox="1"/>
      </xdr:nvSpPr>
      <xdr:spPr>
        <a:xfrm>
          <a:off x="17975034" y="870856"/>
          <a:ext cx="3306538"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a:solidFill>
                <a:schemeClr val="bg1"/>
              </a:solidFill>
              <a:latin typeface="+mn-lt"/>
              <a:ea typeface="+mn-ea"/>
              <a:cs typeface="+mn-cs"/>
            </a:rPr>
            <a:t>Average of email ctor</a:t>
          </a:r>
        </a:p>
      </xdr:txBody>
    </xdr:sp>
    <xdr:clientData/>
  </xdr:twoCellAnchor>
  <xdr:twoCellAnchor>
    <xdr:from>
      <xdr:col>21</xdr:col>
      <xdr:colOff>530679</xdr:colOff>
      <xdr:row>5</xdr:row>
      <xdr:rowOff>224517</xdr:rowOff>
    </xdr:from>
    <xdr:to>
      <xdr:col>25</xdr:col>
      <xdr:colOff>408214</xdr:colOff>
      <xdr:row>7</xdr:row>
      <xdr:rowOff>142874</xdr:rowOff>
    </xdr:to>
    <xdr:sp macro="" textlink="Email_pivot!F33">
      <xdr:nvSpPr>
        <xdr:cNvPr id="31" name="TextBox 30">
          <a:extLst>
            <a:ext uri="{FF2B5EF4-FFF2-40B4-BE49-F238E27FC236}">
              <a16:creationId xmlns:a16="http://schemas.microsoft.com/office/drawing/2014/main" id="{2BD51C5C-AD03-96C8-302A-174FA92E6C14}"/>
            </a:ext>
          </a:extLst>
        </xdr:cNvPr>
        <xdr:cNvSpPr txBox="1"/>
      </xdr:nvSpPr>
      <xdr:spPr>
        <a:xfrm>
          <a:off x="14818179" y="1381124"/>
          <a:ext cx="259896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6338DEA-BCC7-4634-9099-F82676171841}" type="TxLink">
            <a:rPr lang="en-US" sz="2800" b="1" i="0" u="none" strike="noStrike">
              <a:solidFill>
                <a:schemeClr val="bg1"/>
              </a:solidFill>
              <a:latin typeface="Calibri" panose="020F0502020204030204" pitchFamily="34" charset="0"/>
              <a:ea typeface="+mn-ea"/>
              <a:cs typeface="Calibri" panose="020F0502020204030204" pitchFamily="34" charset="0"/>
            </a:rPr>
            <a:pPr marL="0" indent="0" algn="ctr"/>
            <a:t>7%</a:t>
          </a:fld>
          <a:endParaRPr lang="en-US" sz="2800" b="1" i="0" u="none" strike="noStrike">
            <a:solidFill>
              <a:schemeClr val="bg1"/>
            </a:solidFill>
            <a:latin typeface="Calibri" panose="020F0502020204030204" pitchFamily="34" charset="0"/>
            <a:ea typeface="+mn-ea"/>
            <a:cs typeface="Calibri" panose="020F0502020204030204" pitchFamily="34" charset="0"/>
          </a:endParaRPr>
        </a:p>
      </xdr:txBody>
    </xdr:sp>
    <xdr:clientData/>
  </xdr:twoCellAnchor>
  <xdr:twoCellAnchor>
    <xdr:from>
      <xdr:col>26</xdr:col>
      <xdr:colOff>612322</xdr:colOff>
      <xdr:row>5</xdr:row>
      <xdr:rowOff>224517</xdr:rowOff>
    </xdr:from>
    <xdr:to>
      <xdr:col>30</xdr:col>
      <xdr:colOff>489858</xdr:colOff>
      <xdr:row>7</xdr:row>
      <xdr:rowOff>142874</xdr:rowOff>
    </xdr:to>
    <xdr:sp macro="" textlink="Email_pivot!F36">
      <xdr:nvSpPr>
        <xdr:cNvPr id="32" name="TextBox 31">
          <a:extLst>
            <a:ext uri="{FF2B5EF4-FFF2-40B4-BE49-F238E27FC236}">
              <a16:creationId xmlns:a16="http://schemas.microsoft.com/office/drawing/2014/main" id="{3247E56F-4D86-F693-18C5-893085AAE881}"/>
            </a:ext>
          </a:extLst>
        </xdr:cNvPr>
        <xdr:cNvSpPr txBox="1"/>
      </xdr:nvSpPr>
      <xdr:spPr>
        <a:xfrm>
          <a:off x="20500522" y="1367517"/>
          <a:ext cx="2620736" cy="375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BF80833-62A1-4A22-84C8-129D7ACE6A88}" type="TxLink">
            <a:rPr lang="en-US" sz="2800" b="1" i="0" u="none" strike="noStrike">
              <a:solidFill>
                <a:schemeClr val="bg1"/>
              </a:solidFill>
              <a:latin typeface="Calibri" panose="020F0502020204030204" pitchFamily="34" charset="0"/>
              <a:ea typeface="+mn-ea"/>
              <a:cs typeface="Calibri" panose="020F0502020204030204" pitchFamily="34" charset="0"/>
            </a:rPr>
            <a:pPr marL="0" indent="0" algn="ctr"/>
            <a:t>10%</a:t>
          </a:fld>
          <a:endParaRPr lang="en-US" sz="2800" b="1" i="0" u="none" strike="noStrike">
            <a:solidFill>
              <a:schemeClr val="bg1"/>
            </a:solidFill>
            <a:latin typeface="Calibri" panose="020F0502020204030204" pitchFamily="34" charset="0"/>
            <a:ea typeface="+mn-ea"/>
            <a:cs typeface="Calibri" panose="020F0502020204030204" pitchFamily="34" charset="0"/>
          </a:endParaRPr>
        </a:p>
      </xdr:txBody>
    </xdr:sp>
    <xdr:clientData/>
  </xdr:twoCellAnchor>
  <xdr:twoCellAnchor editAs="oneCell">
    <xdr:from>
      <xdr:col>27</xdr:col>
      <xdr:colOff>561604</xdr:colOff>
      <xdr:row>12</xdr:row>
      <xdr:rowOff>17319</xdr:rowOff>
    </xdr:from>
    <xdr:to>
      <xdr:col>31</xdr:col>
      <xdr:colOff>640772</xdr:colOff>
      <xdr:row>25</xdr:row>
      <xdr:rowOff>122094</xdr:rowOff>
    </xdr:to>
    <mc:AlternateContent xmlns:mc="http://schemas.openxmlformats.org/markup-compatibility/2006" xmlns:a14="http://schemas.microsoft.com/office/drawing/2010/main">
      <mc:Choice Requires="a14">
        <xdr:graphicFrame macro="">
          <xdr:nvGraphicFramePr>
            <xdr:cNvPr id="10" name="first_send_date (Month) 1">
              <a:extLst>
                <a:ext uri="{FF2B5EF4-FFF2-40B4-BE49-F238E27FC236}">
                  <a16:creationId xmlns:a16="http://schemas.microsoft.com/office/drawing/2014/main" id="{9F3888DF-BD04-4B83-A1AD-36BD5440991C}"/>
                </a:ext>
              </a:extLst>
            </xdr:cNvPr>
            <xdr:cNvGraphicFramePr/>
          </xdr:nvGraphicFramePr>
          <xdr:xfrm>
            <a:off x="0" y="0"/>
            <a:ext cx="0" cy="0"/>
          </xdr:xfrm>
          <a:graphic>
            <a:graphicData uri="http://schemas.microsoft.com/office/drawing/2010/slicer">
              <sle:slicer xmlns:sle="http://schemas.microsoft.com/office/drawing/2010/slicer" name="first_send_date (Month) 1"/>
            </a:graphicData>
          </a:graphic>
        </xdr:graphicFrame>
      </mc:Choice>
      <mc:Fallback xmlns="">
        <xdr:sp macro="" textlink="">
          <xdr:nvSpPr>
            <xdr:cNvPr id="0" name=""/>
            <xdr:cNvSpPr>
              <a:spLocks noTextEdit="1"/>
            </xdr:cNvSpPr>
          </xdr:nvSpPr>
          <xdr:spPr>
            <a:xfrm>
              <a:off x="19265240" y="2874819"/>
              <a:ext cx="2850077" cy="320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557893</xdr:colOff>
      <xdr:row>8</xdr:row>
      <xdr:rowOff>151531</xdr:rowOff>
    </xdr:from>
    <xdr:to>
      <xdr:col>31</xdr:col>
      <xdr:colOff>658091</xdr:colOff>
      <xdr:row>11</xdr:row>
      <xdr:rowOff>207818</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33BBB92B-9216-4FA4-9ABA-BF2E65443E3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261529" y="1952622"/>
              <a:ext cx="2871107" cy="731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71787</xdr:colOff>
      <xdr:row>8</xdr:row>
      <xdr:rowOff>153755</xdr:rowOff>
    </xdr:from>
    <xdr:to>
      <xdr:col>36</xdr:col>
      <xdr:colOff>265751</xdr:colOff>
      <xdr:row>25</xdr:row>
      <xdr:rowOff>37550</xdr:rowOff>
    </xdr:to>
    <mc:AlternateContent xmlns:mc="http://schemas.openxmlformats.org/markup-compatibility/2006" xmlns:a14="http://schemas.microsoft.com/office/drawing/2010/main">
      <mc:Choice Requires="a14">
        <xdr:graphicFrame macro="">
          <xdr:nvGraphicFramePr>
            <xdr:cNvPr id="12" name="campaign name 2">
              <a:extLst>
                <a:ext uri="{FF2B5EF4-FFF2-40B4-BE49-F238E27FC236}">
                  <a16:creationId xmlns:a16="http://schemas.microsoft.com/office/drawing/2014/main" id="{35F57F92-75DA-4646-9F0D-9A22552ADF80}"/>
                </a:ext>
              </a:extLst>
            </xdr:cNvPr>
            <xdr:cNvGraphicFramePr/>
          </xdr:nvGraphicFramePr>
          <xdr:xfrm>
            <a:off x="0" y="0"/>
            <a:ext cx="0" cy="0"/>
          </xdr:xfrm>
          <a:graphic>
            <a:graphicData uri="http://schemas.microsoft.com/office/drawing/2010/slicer">
              <sle:slicer xmlns:sle="http://schemas.microsoft.com/office/drawing/2010/slicer" name="campaign name 2"/>
            </a:graphicData>
          </a:graphic>
        </xdr:graphicFrame>
      </mc:Choice>
      <mc:Fallback xmlns="">
        <xdr:sp macro="" textlink="">
          <xdr:nvSpPr>
            <xdr:cNvPr id="0" name=""/>
            <xdr:cNvSpPr>
              <a:spLocks noTextEdit="1"/>
            </xdr:cNvSpPr>
          </xdr:nvSpPr>
          <xdr:spPr>
            <a:xfrm>
              <a:off x="22239060" y="2058755"/>
              <a:ext cx="2943225" cy="3931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9</xdr:row>
      <xdr:rowOff>1</xdr:rowOff>
    </xdr:from>
    <xdr:to>
      <xdr:col>13</xdr:col>
      <xdr:colOff>329045</xdr:colOff>
      <xdr:row>25</xdr:row>
      <xdr:rowOff>47625</xdr:rowOff>
    </xdr:to>
    <xdr:graphicFrame macro="">
      <xdr:nvGraphicFramePr>
        <xdr:cNvPr id="14" name="Chart 13">
          <a:extLst>
            <a:ext uri="{FF2B5EF4-FFF2-40B4-BE49-F238E27FC236}">
              <a16:creationId xmlns:a16="http://schemas.microsoft.com/office/drawing/2014/main" id="{D0B66947-DD35-4941-BE86-9603FC6CC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440193</xdr:colOff>
      <xdr:row>3</xdr:row>
      <xdr:rowOff>72119</xdr:rowOff>
    </xdr:from>
    <xdr:to>
      <xdr:col>38</xdr:col>
      <xdr:colOff>666068</xdr:colOff>
      <xdr:row>8</xdr:row>
      <xdr:rowOff>47626</xdr:rowOff>
    </xdr:to>
    <xdr:sp macro="" textlink="">
      <xdr:nvSpPr>
        <xdr:cNvPr id="13" name="Rectangle: Rounded Corners 12">
          <a:extLst>
            <a:ext uri="{FF2B5EF4-FFF2-40B4-BE49-F238E27FC236}">
              <a16:creationId xmlns:a16="http://schemas.microsoft.com/office/drawing/2014/main" id="{BA560735-91A8-7776-CDDA-D8FD7A4D2DE5}"/>
            </a:ext>
          </a:extLst>
        </xdr:cNvPr>
        <xdr:cNvSpPr/>
      </xdr:nvSpPr>
      <xdr:spPr>
        <a:xfrm>
          <a:off x="24609881" y="1262744"/>
          <a:ext cx="5059812" cy="1166132"/>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33</xdr:col>
      <xdr:colOff>452093</xdr:colOff>
      <xdr:row>6</xdr:row>
      <xdr:rowOff>57830</xdr:rowOff>
    </xdr:from>
    <xdr:to>
      <xdr:col>37</xdr:col>
      <xdr:colOff>58856</xdr:colOff>
      <xdr:row>7</xdr:row>
      <xdr:rowOff>122563</xdr:rowOff>
    </xdr:to>
    <xdr:sp macro="" textlink="Email_pivot!E39">
      <xdr:nvSpPr>
        <xdr:cNvPr id="18" name="TextBox 17">
          <a:extLst>
            <a:ext uri="{FF2B5EF4-FFF2-40B4-BE49-F238E27FC236}">
              <a16:creationId xmlns:a16="http://schemas.microsoft.com/office/drawing/2014/main" id="{5C804ACB-924A-2D8F-4A92-414043474C11}"/>
            </a:ext>
          </a:extLst>
        </xdr:cNvPr>
        <xdr:cNvSpPr txBox="1"/>
      </xdr:nvSpPr>
      <xdr:spPr>
        <a:xfrm>
          <a:off x="26002906" y="1962830"/>
          <a:ext cx="2369013" cy="302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EF231B3-60F9-4F83-9114-D4483BA3B9FE}" type="TxLink">
            <a:rPr lang="en-US" sz="2800" b="0" i="0" u="none" strike="noStrike">
              <a:solidFill>
                <a:schemeClr val="bg1"/>
              </a:solidFill>
              <a:latin typeface="Trebuchet MS"/>
              <a:ea typeface="+mn-ea"/>
              <a:cs typeface="Calibri" panose="020F0502020204030204" pitchFamily="34" charset="0"/>
            </a:rPr>
            <a:pPr marL="0" indent="0" algn="ctr"/>
            <a:t>72%</a:t>
          </a:fld>
          <a:endParaRPr lang="en-US" sz="5400" b="0" i="0" u="none" strike="noStrike">
            <a:solidFill>
              <a:schemeClr val="bg1"/>
            </a:solidFill>
            <a:latin typeface="Calibri" panose="020F0502020204030204" pitchFamily="34" charset="0"/>
            <a:ea typeface="+mn-ea"/>
            <a:cs typeface="Calibri" panose="020F0502020204030204" pitchFamily="34" charset="0"/>
          </a:endParaRPr>
        </a:p>
      </xdr:txBody>
    </xdr:sp>
    <xdr:clientData/>
  </xdr:twoCellAnchor>
  <xdr:twoCellAnchor>
    <xdr:from>
      <xdr:col>31</xdr:col>
      <xdr:colOff>634159</xdr:colOff>
      <xdr:row>2</xdr:row>
      <xdr:rowOff>152400</xdr:rowOff>
    </xdr:from>
    <xdr:to>
      <xdr:col>38</xdr:col>
      <xdr:colOff>472102</xdr:colOff>
      <xdr:row>5</xdr:row>
      <xdr:rowOff>91526</xdr:rowOff>
    </xdr:to>
    <xdr:sp macro="" textlink="">
      <xdr:nvSpPr>
        <xdr:cNvPr id="33" name="TextBox 32">
          <a:extLst>
            <a:ext uri="{FF2B5EF4-FFF2-40B4-BE49-F238E27FC236}">
              <a16:creationId xmlns:a16="http://schemas.microsoft.com/office/drawing/2014/main" id="{1FB1BBD8-DF82-A9AF-6F08-3BA509C74171}"/>
            </a:ext>
          </a:extLst>
        </xdr:cNvPr>
        <xdr:cNvSpPr txBox="1"/>
      </xdr:nvSpPr>
      <xdr:spPr>
        <a:xfrm>
          <a:off x="24803847" y="1104900"/>
          <a:ext cx="4671880" cy="653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i="0" u="none" strike="noStrike">
              <a:solidFill>
                <a:schemeClr val="bg1"/>
              </a:solidFill>
              <a:effectLst/>
              <a:latin typeface="Calibri" panose="020F0502020204030204" pitchFamily="34" charset="0"/>
              <a:ea typeface="+mn-ea"/>
              <a:cs typeface="Calibri" panose="020F0502020204030204" pitchFamily="34" charset="0"/>
            </a:rPr>
            <a:t>Average of email_open_rate_calc</a:t>
          </a:r>
          <a:r>
            <a:rPr lang="en-US" sz="4800" b="1">
              <a:solidFill>
                <a:schemeClr val="bg1"/>
              </a:solidFill>
              <a:latin typeface="Calibri" panose="020F0502020204030204" pitchFamily="34" charset="0"/>
              <a:cs typeface="Calibri" panose="020F0502020204030204" pitchFamily="34" charset="0"/>
            </a:rPr>
            <a:t> </a:t>
          </a:r>
          <a:endParaRPr lang="en-US" sz="4800" b="1">
            <a:solidFill>
              <a:schemeClr val="bg1"/>
            </a:solidFill>
            <a:latin typeface="Calibri" panose="020F0502020204030204" pitchFamily="34" charset="0"/>
            <a:ea typeface="+mn-ea"/>
            <a:cs typeface="Calibri" panose="020F0502020204030204" pitchFamily="34" charset="0"/>
          </a:endParaRPr>
        </a:p>
      </xdr:txBody>
    </xdr:sp>
    <xdr:clientData/>
  </xdr:twoCellAnchor>
  <xdr:twoCellAnchor editAs="oneCell">
    <xdr:from>
      <xdr:col>36</xdr:col>
      <xdr:colOff>457694</xdr:colOff>
      <xdr:row>8</xdr:row>
      <xdr:rowOff>178127</xdr:rowOff>
    </xdr:from>
    <xdr:to>
      <xdr:col>38</xdr:col>
      <xdr:colOff>606136</xdr:colOff>
      <xdr:row>25</xdr:row>
      <xdr:rowOff>121226</xdr:rowOff>
    </xdr:to>
    <mc:AlternateContent xmlns:mc="http://schemas.openxmlformats.org/markup-compatibility/2006" xmlns:a14="http://schemas.microsoft.com/office/drawing/2010/main">
      <mc:Choice Requires="a14">
        <xdr:graphicFrame macro="">
          <xdr:nvGraphicFramePr>
            <xdr:cNvPr id="34" name="Ranges 1">
              <a:extLst>
                <a:ext uri="{FF2B5EF4-FFF2-40B4-BE49-F238E27FC236}">
                  <a16:creationId xmlns:a16="http://schemas.microsoft.com/office/drawing/2014/main" id="{33597503-E2B6-44A5-9CB0-47F49DCCFB6B}"/>
                </a:ext>
              </a:extLst>
            </xdr:cNvPr>
            <xdr:cNvGraphicFramePr/>
          </xdr:nvGraphicFramePr>
          <xdr:xfrm>
            <a:off x="0" y="0"/>
            <a:ext cx="0" cy="0"/>
          </xdr:xfrm>
          <a:graphic>
            <a:graphicData uri="http://schemas.microsoft.com/office/drawing/2010/slicer">
              <sle:slicer xmlns:sle="http://schemas.microsoft.com/office/drawing/2010/slicer" name="Ranges 1"/>
            </a:graphicData>
          </a:graphic>
        </xdr:graphicFrame>
      </mc:Choice>
      <mc:Fallback xmlns="">
        <xdr:sp macro="" textlink="">
          <xdr:nvSpPr>
            <xdr:cNvPr id="0" name=""/>
            <xdr:cNvSpPr>
              <a:spLocks noTextEdit="1"/>
            </xdr:cNvSpPr>
          </xdr:nvSpPr>
          <xdr:spPr>
            <a:xfrm>
              <a:off x="25378558" y="1979218"/>
              <a:ext cx="1533896" cy="3770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484908</xdr:colOff>
      <xdr:row>8</xdr:row>
      <xdr:rowOff>173182</xdr:rowOff>
    </xdr:from>
    <xdr:to>
      <xdr:col>27</xdr:col>
      <xdr:colOff>476249</xdr:colOff>
      <xdr:row>25</xdr:row>
      <xdr:rowOff>57150</xdr:rowOff>
    </xdr:to>
    <xdr:graphicFrame macro="">
      <xdr:nvGraphicFramePr>
        <xdr:cNvPr id="41" name="Chart 40">
          <a:extLst>
            <a:ext uri="{FF2B5EF4-FFF2-40B4-BE49-F238E27FC236}">
              <a16:creationId xmlns:a16="http://schemas.microsoft.com/office/drawing/2014/main" id="{4587CD37-D956-4E69-90ED-DFE561085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119064</xdr:colOff>
      <xdr:row>10</xdr:row>
      <xdr:rowOff>123825</xdr:rowOff>
    </xdr:from>
    <xdr:to>
      <xdr:col>14</xdr:col>
      <xdr:colOff>95251</xdr:colOff>
      <xdr:row>14</xdr:row>
      <xdr:rowOff>35719</xdr:rowOff>
    </xdr:to>
    <mc:AlternateContent xmlns:mc="http://schemas.openxmlformats.org/markup-compatibility/2006" xmlns:a14="http://schemas.microsoft.com/office/drawing/2010/main">
      <mc:Choice Requires="a14">
        <xdr:graphicFrame macro="">
          <xdr:nvGraphicFramePr>
            <xdr:cNvPr id="5" name="campaign 1">
              <a:extLst>
                <a:ext uri="{FF2B5EF4-FFF2-40B4-BE49-F238E27FC236}">
                  <a16:creationId xmlns:a16="http://schemas.microsoft.com/office/drawing/2014/main" id="{D8614A05-1AE0-44CE-83C7-8910EE096DA4}"/>
                </a:ext>
              </a:extLst>
            </xdr:cNvPr>
            <xdr:cNvGraphicFramePr/>
          </xdr:nvGraphicFramePr>
          <xdr:xfrm>
            <a:off x="0" y="0"/>
            <a:ext cx="0" cy="0"/>
          </xdr:xfrm>
          <a:graphic>
            <a:graphicData uri="http://schemas.microsoft.com/office/drawing/2010/slicer">
              <sle:slicer xmlns:sle="http://schemas.microsoft.com/office/drawing/2010/slicer" name="campaign 1"/>
            </a:graphicData>
          </a:graphic>
        </xdr:graphicFrame>
      </mc:Choice>
      <mc:Fallback xmlns="">
        <xdr:sp macro="" textlink="">
          <xdr:nvSpPr>
            <xdr:cNvPr id="0" name=""/>
            <xdr:cNvSpPr>
              <a:spLocks noTextEdit="1"/>
            </xdr:cNvSpPr>
          </xdr:nvSpPr>
          <xdr:spPr>
            <a:xfrm>
              <a:off x="119064" y="2386013"/>
              <a:ext cx="9644062" cy="816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130969</xdr:colOff>
      <xdr:row>18</xdr:row>
      <xdr:rowOff>83341</xdr:rowOff>
    </xdr:from>
    <xdr:to>
      <xdr:col>17</xdr:col>
      <xdr:colOff>23813</xdr:colOff>
      <xdr:row>36</xdr:row>
      <xdr:rowOff>217644</xdr:rowOff>
    </xdr:to>
    <mc:AlternateContent xmlns:mc="http://schemas.openxmlformats.org/markup-compatibility/2006" xmlns:a14="http://schemas.microsoft.com/office/drawing/2010/main">
      <mc:Choice Requires="a14">
        <xdr:graphicFrame macro="">
          <xdr:nvGraphicFramePr>
            <xdr:cNvPr id="7" name="first_send_date (Month) 3">
              <a:extLst>
                <a:ext uri="{FF2B5EF4-FFF2-40B4-BE49-F238E27FC236}">
                  <a16:creationId xmlns:a16="http://schemas.microsoft.com/office/drawing/2014/main" id="{42F942E4-C81F-46E8-979D-BBD928EEC7B7}"/>
                </a:ext>
              </a:extLst>
            </xdr:cNvPr>
            <xdr:cNvGraphicFramePr/>
          </xdr:nvGraphicFramePr>
          <xdr:xfrm>
            <a:off x="0" y="0"/>
            <a:ext cx="0" cy="0"/>
          </xdr:xfrm>
          <a:graphic>
            <a:graphicData uri="http://schemas.microsoft.com/office/drawing/2010/slicer">
              <sle:slicer xmlns:sle="http://schemas.microsoft.com/office/drawing/2010/slicer" name="first_send_date (Month) 3"/>
            </a:graphicData>
          </a:graphic>
        </xdr:graphicFrame>
      </mc:Choice>
      <mc:Fallback xmlns="">
        <xdr:sp macro="" textlink="">
          <xdr:nvSpPr>
            <xdr:cNvPr id="0" name=""/>
            <xdr:cNvSpPr>
              <a:spLocks noTextEdit="1"/>
            </xdr:cNvSpPr>
          </xdr:nvSpPr>
          <xdr:spPr>
            <a:xfrm>
              <a:off x="9798844" y="4155279"/>
              <a:ext cx="1964532" cy="4206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130968</xdr:colOff>
      <xdr:row>10</xdr:row>
      <xdr:rowOff>128589</xdr:rowOff>
    </xdr:from>
    <xdr:to>
      <xdr:col>16</xdr:col>
      <xdr:colOff>658653</xdr:colOff>
      <xdr:row>17</xdr:row>
      <xdr:rowOff>99538</xdr:rowOff>
    </xdr:to>
    <mc:AlternateContent xmlns:mc="http://schemas.openxmlformats.org/markup-compatibility/2006" xmlns:a14="http://schemas.microsoft.com/office/drawing/2010/main">
      <mc:Choice Requires="a14">
        <xdr:graphicFrame macro="">
          <xdr:nvGraphicFramePr>
            <xdr:cNvPr id="6" name="first_send_date (Year) 4">
              <a:extLst>
                <a:ext uri="{FF2B5EF4-FFF2-40B4-BE49-F238E27FC236}">
                  <a16:creationId xmlns:a16="http://schemas.microsoft.com/office/drawing/2014/main" id="{A8DFED36-2055-4DDA-AE38-153B154E825B}"/>
                </a:ext>
              </a:extLst>
            </xdr:cNvPr>
            <xdr:cNvGraphicFramePr/>
          </xdr:nvGraphicFramePr>
          <xdr:xfrm>
            <a:off x="0" y="0"/>
            <a:ext cx="0" cy="0"/>
          </xdr:xfrm>
          <a:graphic>
            <a:graphicData uri="http://schemas.microsoft.com/office/drawing/2010/slicer">
              <sle:slicer xmlns:sle="http://schemas.microsoft.com/office/drawing/2010/slicer" name="first_send_date (Year) 4"/>
            </a:graphicData>
          </a:graphic>
        </xdr:graphicFrame>
      </mc:Choice>
      <mc:Fallback xmlns="">
        <xdr:sp macro="" textlink="">
          <xdr:nvSpPr>
            <xdr:cNvPr id="0" name=""/>
            <xdr:cNvSpPr>
              <a:spLocks noTextEdit="1"/>
            </xdr:cNvSpPr>
          </xdr:nvSpPr>
          <xdr:spPr>
            <a:xfrm>
              <a:off x="9798843" y="2390777"/>
              <a:ext cx="190881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23812</xdr:colOff>
      <xdr:row>0</xdr:row>
      <xdr:rowOff>11906</xdr:rowOff>
    </xdr:from>
    <xdr:to>
      <xdr:col>17</xdr:col>
      <xdr:colOff>142874</xdr:colOff>
      <xdr:row>4</xdr:row>
      <xdr:rowOff>59531</xdr:rowOff>
    </xdr:to>
    <xdr:sp macro="" textlink="">
      <xdr:nvSpPr>
        <xdr:cNvPr id="10" name="Rectangle: Rounded Corners 9">
          <a:extLst>
            <a:ext uri="{FF2B5EF4-FFF2-40B4-BE49-F238E27FC236}">
              <a16:creationId xmlns:a16="http://schemas.microsoft.com/office/drawing/2014/main" id="{306C0A31-5913-9651-EABE-9DA2B29031C9}"/>
            </a:ext>
          </a:extLst>
        </xdr:cNvPr>
        <xdr:cNvSpPr/>
      </xdr:nvSpPr>
      <xdr:spPr>
        <a:xfrm>
          <a:off x="23812" y="11906"/>
          <a:ext cx="11858625" cy="952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latin typeface="Calibri" panose="020F0502020204030204" pitchFamily="34" charset="0"/>
              <a:cs typeface="Calibri" panose="020F0502020204030204" pitchFamily="34" charset="0"/>
            </a:rPr>
            <a:t>SMS</a:t>
          </a:r>
          <a:r>
            <a:rPr lang="en-US" sz="3600" baseline="0">
              <a:latin typeface="Calibri" panose="020F0502020204030204" pitchFamily="34" charset="0"/>
              <a:cs typeface="Calibri" panose="020F0502020204030204" pitchFamily="34" charset="0"/>
            </a:rPr>
            <a:t> CAMPAIGN DASHBOARD</a:t>
          </a:r>
          <a:endParaRPr lang="en-US" sz="3600">
            <a:latin typeface="Calibri" panose="020F0502020204030204" pitchFamily="34" charset="0"/>
            <a:cs typeface="Calibri" panose="020F0502020204030204" pitchFamily="34" charset="0"/>
          </a:endParaRPr>
        </a:p>
      </xdr:txBody>
    </xdr:sp>
    <xdr:clientData/>
  </xdr:twoCellAnchor>
  <xdr:twoCellAnchor>
    <xdr:from>
      <xdr:col>7</xdr:col>
      <xdr:colOff>297655</xdr:colOff>
      <xdr:row>14</xdr:row>
      <xdr:rowOff>59531</xdr:rowOff>
    </xdr:from>
    <xdr:to>
      <xdr:col>14</xdr:col>
      <xdr:colOff>130969</xdr:colOff>
      <xdr:row>25</xdr:row>
      <xdr:rowOff>214312</xdr:rowOff>
    </xdr:to>
    <xdr:sp macro="" textlink="">
      <xdr:nvSpPr>
        <xdr:cNvPr id="3" name="Rectangle: Rounded Corners 2">
          <a:extLst>
            <a:ext uri="{FF2B5EF4-FFF2-40B4-BE49-F238E27FC236}">
              <a16:creationId xmlns:a16="http://schemas.microsoft.com/office/drawing/2014/main" id="{D54A5E22-D089-42C0-A5D3-E27E04DC8574}"/>
            </a:ext>
          </a:extLst>
        </xdr:cNvPr>
        <xdr:cNvSpPr/>
      </xdr:nvSpPr>
      <xdr:spPr>
        <a:xfrm>
          <a:off x="5131593" y="3226594"/>
          <a:ext cx="4667251" cy="2643187"/>
        </a:xfrm>
        <a:prstGeom prst="roundRect">
          <a:avLst>
            <a:gd name="adj" fmla="val 2055"/>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59532</xdr:colOff>
      <xdr:row>4</xdr:row>
      <xdr:rowOff>125015</xdr:rowOff>
    </xdr:from>
    <xdr:to>
      <xdr:col>4</xdr:col>
      <xdr:colOff>607220</xdr:colOff>
      <xdr:row>9</xdr:row>
      <xdr:rowOff>202406</xdr:rowOff>
    </xdr:to>
    <xdr:sp macro="" textlink="">
      <xdr:nvSpPr>
        <xdr:cNvPr id="11" name="Rectangle: Rounded Corners 10">
          <a:extLst>
            <a:ext uri="{FF2B5EF4-FFF2-40B4-BE49-F238E27FC236}">
              <a16:creationId xmlns:a16="http://schemas.microsoft.com/office/drawing/2014/main" id="{5F5F298F-FAF6-4034-9086-118C5574DBF8}"/>
            </a:ext>
          </a:extLst>
        </xdr:cNvPr>
        <xdr:cNvSpPr/>
      </xdr:nvSpPr>
      <xdr:spPr>
        <a:xfrm>
          <a:off x="59532" y="1029890"/>
          <a:ext cx="3309938" cy="1208485"/>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297656</xdr:colOff>
      <xdr:row>4</xdr:row>
      <xdr:rowOff>136922</xdr:rowOff>
    </xdr:from>
    <xdr:to>
      <xdr:col>17</xdr:col>
      <xdr:colOff>154781</xdr:colOff>
      <xdr:row>10</xdr:row>
      <xdr:rowOff>11907</xdr:rowOff>
    </xdr:to>
    <xdr:sp macro="" textlink="">
      <xdr:nvSpPr>
        <xdr:cNvPr id="12" name="Rectangle: Rounded Corners 11">
          <a:extLst>
            <a:ext uri="{FF2B5EF4-FFF2-40B4-BE49-F238E27FC236}">
              <a16:creationId xmlns:a16="http://schemas.microsoft.com/office/drawing/2014/main" id="{E922063F-D5E8-2430-87B6-57FC8BC16AB6}"/>
            </a:ext>
          </a:extLst>
        </xdr:cNvPr>
        <xdr:cNvSpPr/>
      </xdr:nvSpPr>
      <xdr:spPr>
        <a:xfrm>
          <a:off x="8584406" y="1041797"/>
          <a:ext cx="3309938" cy="1232298"/>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424656</xdr:colOff>
      <xdr:row>5</xdr:row>
      <xdr:rowOff>0</xdr:rowOff>
    </xdr:from>
    <xdr:to>
      <xdr:col>4</xdr:col>
      <xdr:colOff>218598</xdr:colOff>
      <xdr:row>6</xdr:row>
      <xdr:rowOff>59531</xdr:rowOff>
    </xdr:to>
    <xdr:sp macro="" textlink="">
      <xdr:nvSpPr>
        <xdr:cNvPr id="13" name="TextBox 12">
          <a:extLst>
            <a:ext uri="{FF2B5EF4-FFF2-40B4-BE49-F238E27FC236}">
              <a16:creationId xmlns:a16="http://schemas.microsoft.com/office/drawing/2014/main" id="{4D107F4B-F23A-4E0F-CF6F-53D12ABDA422}"/>
            </a:ext>
          </a:extLst>
        </xdr:cNvPr>
        <xdr:cNvSpPr txBox="1"/>
      </xdr:nvSpPr>
      <xdr:spPr>
        <a:xfrm>
          <a:off x="424656" y="1131094"/>
          <a:ext cx="255619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a:solidFill>
                <a:schemeClr val="bg1"/>
              </a:solidFill>
              <a:latin typeface="+mn-lt"/>
              <a:ea typeface="+mn-ea"/>
              <a:cs typeface="+mn-cs"/>
            </a:rPr>
            <a:t>TOTAL SENT</a:t>
          </a:r>
        </a:p>
      </xdr:txBody>
    </xdr:sp>
    <xdr:clientData/>
  </xdr:twoCellAnchor>
  <xdr:twoCellAnchor>
    <xdr:from>
      <xdr:col>12</xdr:col>
      <xdr:colOff>662780</xdr:colOff>
      <xdr:row>5</xdr:row>
      <xdr:rowOff>95249</xdr:rowOff>
    </xdr:from>
    <xdr:to>
      <xdr:col>16</xdr:col>
      <xdr:colOff>456722</xdr:colOff>
      <xdr:row>6</xdr:row>
      <xdr:rowOff>154780</xdr:rowOff>
    </xdr:to>
    <xdr:sp macro="" textlink="">
      <xdr:nvSpPr>
        <xdr:cNvPr id="15" name="TextBox 14">
          <a:extLst>
            <a:ext uri="{FF2B5EF4-FFF2-40B4-BE49-F238E27FC236}">
              <a16:creationId xmlns:a16="http://schemas.microsoft.com/office/drawing/2014/main" id="{6DBEBCD4-14DB-2F07-7C60-2CEFCCEEA307}"/>
            </a:ext>
          </a:extLst>
        </xdr:cNvPr>
        <xdr:cNvSpPr txBox="1"/>
      </xdr:nvSpPr>
      <xdr:spPr>
        <a:xfrm>
          <a:off x="8949530" y="1226343"/>
          <a:ext cx="255619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a:solidFill>
                <a:schemeClr val="bg1"/>
              </a:solidFill>
              <a:latin typeface="+mn-lt"/>
              <a:ea typeface="+mn-ea"/>
              <a:cs typeface="+mn-cs"/>
            </a:rPr>
            <a:t>TOTAL DELIVERED</a:t>
          </a:r>
        </a:p>
      </xdr:txBody>
    </xdr:sp>
    <xdr:clientData/>
  </xdr:twoCellAnchor>
  <xdr:twoCellAnchor>
    <xdr:from>
      <xdr:col>0</xdr:col>
      <xdr:colOff>424656</xdr:colOff>
      <xdr:row>6</xdr:row>
      <xdr:rowOff>190500</xdr:rowOff>
    </xdr:from>
    <xdr:to>
      <xdr:col>4</xdr:col>
      <xdr:colOff>218598</xdr:colOff>
      <xdr:row>8</xdr:row>
      <xdr:rowOff>23813</xdr:rowOff>
    </xdr:to>
    <xdr:sp macro="" textlink="'Sms pivot'!F32">
      <xdr:nvSpPr>
        <xdr:cNvPr id="16" name="TextBox 15">
          <a:extLst>
            <a:ext uri="{FF2B5EF4-FFF2-40B4-BE49-F238E27FC236}">
              <a16:creationId xmlns:a16="http://schemas.microsoft.com/office/drawing/2014/main" id="{9C77319A-74FC-5C3F-F592-BF37B6ACD282}"/>
            </a:ext>
          </a:extLst>
        </xdr:cNvPr>
        <xdr:cNvSpPr txBox="1"/>
      </xdr:nvSpPr>
      <xdr:spPr>
        <a:xfrm>
          <a:off x="424656" y="1547813"/>
          <a:ext cx="255619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3D6AA1A-FB07-4411-B54D-45CF0452AC98}" type="TxLink">
            <a:rPr lang="en-US" sz="2400" b="1">
              <a:solidFill>
                <a:schemeClr val="bg1"/>
              </a:solidFill>
              <a:latin typeface="+mn-lt"/>
              <a:ea typeface="+mn-ea"/>
              <a:cs typeface="+mn-cs"/>
            </a:rPr>
            <a:pPr marL="0" indent="0" algn="ctr"/>
            <a:t>243896</a:t>
          </a:fld>
          <a:endParaRPr lang="en-US" sz="2400" b="1">
            <a:solidFill>
              <a:schemeClr val="bg1"/>
            </a:solidFill>
            <a:latin typeface="+mn-lt"/>
            <a:ea typeface="+mn-ea"/>
            <a:cs typeface="+mn-cs"/>
          </a:endParaRPr>
        </a:p>
      </xdr:txBody>
    </xdr:sp>
    <xdr:clientData/>
  </xdr:twoCellAnchor>
  <xdr:twoCellAnchor>
    <xdr:from>
      <xdr:col>12</xdr:col>
      <xdr:colOff>662780</xdr:colOff>
      <xdr:row>7</xdr:row>
      <xdr:rowOff>0</xdr:rowOff>
    </xdr:from>
    <xdr:to>
      <xdr:col>16</xdr:col>
      <xdr:colOff>456722</xdr:colOff>
      <xdr:row>8</xdr:row>
      <xdr:rowOff>59531</xdr:rowOff>
    </xdr:to>
    <xdr:sp macro="" textlink="'Sms pivot'!F36">
      <xdr:nvSpPr>
        <xdr:cNvPr id="17" name="TextBox 16">
          <a:extLst>
            <a:ext uri="{FF2B5EF4-FFF2-40B4-BE49-F238E27FC236}">
              <a16:creationId xmlns:a16="http://schemas.microsoft.com/office/drawing/2014/main" id="{46846F33-9C59-C9A3-20CF-A74AE1C06546}"/>
            </a:ext>
          </a:extLst>
        </xdr:cNvPr>
        <xdr:cNvSpPr txBox="1"/>
      </xdr:nvSpPr>
      <xdr:spPr>
        <a:xfrm>
          <a:off x="8949530" y="1583531"/>
          <a:ext cx="255619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439D5AB-5D10-448D-8AC5-90114508D248}" type="TxLink">
            <a:rPr lang="en-US" sz="2400" b="1">
              <a:solidFill>
                <a:schemeClr val="bg1"/>
              </a:solidFill>
              <a:latin typeface="+mn-lt"/>
              <a:ea typeface="+mn-ea"/>
              <a:cs typeface="+mn-cs"/>
            </a:rPr>
            <a:pPr marL="0" indent="0" algn="ctr"/>
            <a:t>238451</a:t>
          </a:fld>
          <a:endParaRPr lang="en-US" sz="2400" b="1">
            <a:solidFill>
              <a:schemeClr val="bg1"/>
            </a:solidFill>
            <a:latin typeface="+mn-lt"/>
            <a:ea typeface="+mn-ea"/>
            <a:cs typeface="+mn-cs"/>
          </a:endParaRPr>
        </a:p>
      </xdr:txBody>
    </xdr:sp>
    <xdr:clientData/>
  </xdr:twoCellAnchor>
  <xdr:twoCellAnchor>
    <xdr:from>
      <xdr:col>7</xdr:col>
      <xdr:colOff>309561</xdr:colOff>
      <xdr:row>14</xdr:row>
      <xdr:rowOff>47623</xdr:rowOff>
    </xdr:from>
    <xdr:to>
      <xdr:col>14</xdr:col>
      <xdr:colOff>119062</xdr:colOff>
      <xdr:row>25</xdr:row>
      <xdr:rowOff>226217</xdr:rowOff>
    </xdr:to>
    <xdr:graphicFrame macro="">
      <xdr:nvGraphicFramePr>
        <xdr:cNvPr id="9" name="Chart 8">
          <a:extLst>
            <a:ext uri="{FF2B5EF4-FFF2-40B4-BE49-F238E27FC236}">
              <a16:creationId xmlns:a16="http://schemas.microsoft.com/office/drawing/2014/main" id="{9AD1B8B9-48F6-4F2F-A685-26D8CB679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107156</xdr:colOff>
      <xdr:row>14</xdr:row>
      <xdr:rowOff>71437</xdr:rowOff>
    </xdr:from>
    <xdr:to>
      <xdr:col>7</xdr:col>
      <xdr:colOff>285750</xdr:colOff>
      <xdr:row>26</xdr:row>
      <xdr:rowOff>-1</xdr:rowOff>
    </xdr:to>
    <xdr:sp macro="" textlink="">
      <xdr:nvSpPr>
        <xdr:cNvPr id="14" name="Rectangle: Rounded Corners 13">
          <a:extLst>
            <a:ext uri="{FF2B5EF4-FFF2-40B4-BE49-F238E27FC236}">
              <a16:creationId xmlns:a16="http://schemas.microsoft.com/office/drawing/2014/main" id="{1B4122F9-CF3D-4DC1-BA15-696FCB939A15}"/>
            </a:ext>
          </a:extLst>
        </xdr:cNvPr>
        <xdr:cNvSpPr/>
      </xdr:nvSpPr>
      <xdr:spPr>
        <a:xfrm>
          <a:off x="107156" y="3238500"/>
          <a:ext cx="5012532" cy="2643187"/>
        </a:xfrm>
        <a:prstGeom prst="roundRect">
          <a:avLst>
            <a:gd name="adj" fmla="val 2055"/>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107156</xdr:colOff>
      <xdr:row>14</xdr:row>
      <xdr:rowOff>57151</xdr:rowOff>
    </xdr:from>
    <xdr:to>
      <xdr:col>7</xdr:col>
      <xdr:colOff>321468</xdr:colOff>
      <xdr:row>26</xdr:row>
      <xdr:rowOff>23812</xdr:rowOff>
    </xdr:to>
    <xdr:graphicFrame macro="">
      <xdr:nvGraphicFramePr>
        <xdr:cNvPr id="2" name="Chart 1">
          <a:extLst>
            <a:ext uri="{FF2B5EF4-FFF2-40B4-BE49-F238E27FC236}">
              <a16:creationId xmlns:a16="http://schemas.microsoft.com/office/drawing/2014/main" id="{FA0044BC-B0BD-4671-8108-9E9308460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178594</xdr:colOff>
      <xdr:row>26</xdr:row>
      <xdr:rowOff>35719</xdr:rowOff>
    </xdr:from>
    <xdr:to>
      <xdr:col>14</xdr:col>
      <xdr:colOff>71437</xdr:colOff>
      <xdr:row>37</xdr:row>
      <xdr:rowOff>0</xdr:rowOff>
    </xdr:to>
    <xdr:sp macro="" textlink="">
      <xdr:nvSpPr>
        <xdr:cNvPr id="18" name="Rectangle: Rounded Corners 17">
          <a:extLst>
            <a:ext uri="{FF2B5EF4-FFF2-40B4-BE49-F238E27FC236}">
              <a16:creationId xmlns:a16="http://schemas.microsoft.com/office/drawing/2014/main" id="{0007EE45-9570-688D-3F5C-08D73FD6CA4A}"/>
            </a:ext>
          </a:extLst>
        </xdr:cNvPr>
        <xdr:cNvSpPr/>
      </xdr:nvSpPr>
      <xdr:spPr>
        <a:xfrm>
          <a:off x="178594" y="5917407"/>
          <a:ext cx="9560718" cy="2452687"/>
        </a:xfrm>
        <a:prstGeom prst="roundRect">
          <a:avLst>
            <a:gd name="adj" fmla="val 2055"/>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190500</xdr:colOff>
      <xdr:row>26</xdr:row>
      <xdr:rowOff>28573</xdr:rowOff>
    </xdr:from>
    <xdr:to>
      <xdr:col>14</xdr:col>
      <xdr:colOff>23811</xdr:colOff>
      <xdr:row>36</xdr:row>
      <xdr:rowOff>202405</xdr:rowOff>
    </xdr:to>
    <xdr:graphicFrame macro="">
      <xdr:nvGraphicFramePr>
        <xdr:cNvPr id="4" name="Chart 3">
          <a:extLst>
            <a:ext uri="{FF2B5EF4-FFF2-40B4-BE49-F238E27FC236}">
              <a16:creationId xmlns:a16="http://schemas.microsoft.com/office/drawing/2014/main" id="{E8A4C0C7-5F3A-4BFF-9FEC-1EFE84DD4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571500</xdr:colOff>
      <xdr:row>0</xdr:row>
      <xdr:rowOff>63501</xdr:rowOff>
    </xdr:from>
    <xdr:to>
      <xdr:col>5</xdr:col>
      <xdr:colOff>635000</xdr:colOff>
      <xdr:row>5</xdr:row>
      <xdr:rowOff>95251</xdr:rowOff>
    </xdr:to>
    <mc:AlternateContent xmlns:mc="http://schemas.openxmlformats.org/markup-compatibility/2006" xmlns:tsle="http://schemas.microsoft.com/office/drawing/2012/timeslicer">
      <mc:Choice Requires="tsle">
        <xdr:graphicFrame macro="">
          <xdr:nvGraphicFramePr>
            <xdr:cNvPr id="2" name="first_send_date">
              <a:extLst>
                <a:ext uri="{FF2B5EF4-FFF2-40B4-BE49-F238E27FC236}">
                  <a16:creationId xmlns:a16="http://schemas.microsoft.com/office/drawing/2014/main" id="{536982A6-EC76-4C76-4918-EEA05124C27F}"/>
                </a:ext>
              </a:extLst>
            </xdr:cNvPr>
            <xdr:cNvGraphicFramePr/>
          </xdr:nvGraphicFramePr>
          <xdr:xfrm>
            <a:off x="0" y="0"/>
            <a:ext cx="0" cy="0"/>
          </xdr:xfrm>
          <a:graphic>
            <a:graphicData uri="http://schemas.microsoft.com/office/drawing/2012/timeslicer">
              <tsle:timeslicer name="first_send_date"/>
            </a:graphicData>
          </a:graphic>
        </xdr:graphicFrame>
      </mc:Choice>
      <mc:Fallback xmlns="">
        <xdr:sp macro="" textlink="">
          <xdr:nvSpPr>
            <xdr:cNvPr id="0" name=""/>
            <xdr:cNvSpPr>
              <a:spLocks noTextEdit="1"/>
            </xdr:cNvSpPr>
          </xdr:nvSpPr>
          <xdr:spPr>
            <a:xfrm>
              <a:off x="2635250" y="63501"/>
              <a:ext cx="5969000" cy="11959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0</xdr:row>
      <xdr:rowOff>148168</xdr:rowOff>
    </xdr:from>
    <xdr:to>
      <xdr:col>1</xdr:col>
      <xdr:colOff>656166</xdr:colOff>
      <xdr:row>23</xdr:row>
      <xdr:rowOff>3811</xdr:rowOff>
    </xdr:to>
    <mc:AlternateContent xmlns:mc="http://schemas.openxmlformats.org/markup-compatibility/2006" xmlns:a14="http://schemas.microsoft.com/office/drawing/2010/main">
      <mc:Choice Requires="a14">
        <xdr:graphicFrame macro="">
          <xdr:nvGraphicFramePr>
            <xdr:cNvPr id="3" name="campaign name">
              <a:extLst>
                <a:ext uri="{FF2B5EF4-FFF2-40B4-BE49-F238E27FC236}">
                  <a16:creationId xmlns:a16="http://schemas.microsoft.com/office/drawing/2014/main" id="{8D1E3F22-A03A-2C04-EE3E-E8AD89EF0646}"/>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mlns="">
        <xdr:sp macro="" textlink="">
          <xdr:nvSpPr>
            <xdr:cNvPr id="0" name=""/>
            <xdr:cNvSpPr>
              <a:spLocks noTextEdit="1"/>
            </xdr:cNvSpPr>
          </xdr:nvSpPr>
          <xdr:spPr>
            <a:xfrm>
              <a:off x="0" y="148168"/>
              <a:ext cx="1344083" cy="5196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523875</xdr:colOff>
      <xdr:row>2</xdr:row>
      <xdr:rowOff>9525</xdr:rowOff>
    </xdr:from>
    <xdr:to>
      <xdr:col>4</xdr:col>
      <xdr:colOff>900953</xdr:colOff>
      <xdr:row>7</xdr:row>
      <xdr:rowOff>38100</xdr:rowOff>
    </xdr:to>
    <mc:AlternateContent xmlns:mc="http://schemas.openxmlformats.org/markup-compatibility/2006" xmlns:a14="http://schemas.microsoft.com/office/drawing/2010/main">
      <mc:Choice Requires="a14">
        <xdr:graphicFrame macro="">
          <xdr:nvGraphicFramePr>
            <xdr:cNvPr id="5" name="first_send_date (Year)">
              <a:extLst>
                <a:ext uri="{FF2B5EF4-FFF2-40B4-BE49-F238E27FC236}">
                  <a16:creationId xmlns:a16="http://schemas.microsoft.com/office/drawing/2014/main" id="{BA0049F5-90AF-30D3-3118-F6A5E218F3B9}"/>
                </a:ext>
              </a:extLst>
            </xdr:cNvPr>
            <xdr:cNvGraphicFramePr/>
          </xdr:nvGraphicFramePr>
          <xdr:xfrm>
            <a:off x="0" y="0"/>
            <a:ext cx="0" cy="0"/>
          </xdr:xfrm>
          <a:graphic>
            <a:graphicData uri="http://schemas.microsoft.com/office/drawing/2010/slicer">
              <sle:slicer xmlns:sle="http://schemas.microsoft.com/office/drawing/2010/slicer" name="first_send_date (Year)"/>
            </a:graphicData>
          </a:graphic>
        </xdr:graphicFrame>
      </mc:Choice>
      <mc:Fallback xmlns="">
        <xdr:sp macro="" textlink="">
          <xdr:nvSpPr>
            <xdr:cNvPr id="0" name=""/>
            <xdr:cNvSpPr>
              <a:spLocks noTextEdit="1"/>
            </xdr:cNvSpPr>
          </xdr:nvSpPr>
          <xdr:spPr>
            <a:xfrm>
              <a:off x="5172075" y="4667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504825</xdr:colOff>
      <xdr:row>18</xdr:row>
      <xdr:rowOff>150720</xdr:rowOff>
    </xdr:from>
    <xdr:to>
      <xdr:col>3</xdr:col>
      <xdr:colOff>719978</xdr:colOff>
      <xdr:row>31</xdr:row>
      <xdr:rowOff>189940</xdr:rowOff>
    </xdr:to>
    <mc:AlternateContent xmlns:mc="http://schemas.openxmlformats.org/markup-compatibility/2006" xmlns:a14="http://schemas.microsoft.com/office/drawing/2010/main">
      <mc:Choice Requires="a14">
        <xdr:graphicFrame macro="">
          <xdr:nvGraphicFramePr>
            <xdr:cNvPr id="2" name="first_send_date (Month)">
              <a:extLst>
                <a:ext uri="{FF2B5EF4-FFF2-40B4-BE49-F238E27FC236}">
                  <a16:creationId xmlns:a16="http://schemas.microsoft.com/office/drawing/2014/main" id="{DA1EEC02-3445-D068-5C68-B490AB6D456F}"/>
                </a:ext>
              </a:extLst>
            </xdr:cNvPr>
            <xdr:cNvGraphicFramePr/>
          </xdr:nvGraphicFramePr>
          <xdr:xfrm>
            <a:off x="0" y="0"/>
            <a:ext cx="0" cy="0"/>
          </xdr:xfrm>
          <a:graphic>
            <a:graphicData uri="http://schemas.microsoft.com/office/drawing/2010/slicer">
              <sle:slicer xmlns:sle="http://schemas.microsoft.com/office/drawing/2010/slicer" name="first_send_date (Month)"/>
            </a:graphicData>
          </a:graphic>
        </xdr:graphicFrame>
      </mc:Choice>
      <mc:Fallback xmlns="">
        <xdr:sp macro="" textlink="">
          <xdr:nvSpPr>
            <xdr:cNvPr id="0" name=""/>
            <xdr:cNvSpPr>
              <a:spLocks noTextEdit="1"/>
            </xdr:cNvSpPr>
          </xdr:nvSpPr>
          <xdr:spPr>
            <a:xfrm>
              <a:off x="4169149" y="4207249"/>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1328457</xdr:colOff>
      <xdr:row>9</xdr:row>
      <xdr:rowOff>201146</xdr:rowOff>
    </xdr:from>
    <xdr:to>
      <xdr:col>4</xdr:col>
      <xdr:colOff>1745316</xdr:colOff>
      <xdr:row>22</xdr:row>
      <xdr:rowOff>202715</xdr:rowOff>
    </xdr:to>
    <mc:AlternateContent xmlns:mc="http://schemas.openxmlformats.org/markup-compatibility/2006" xmlns:a14="http://schemas.microsoft.com/office/drawing/2010/main">
      <mc:Choice Requires="a14">
        <xdr:graphicFrame macro="">
          <xdr:nvGraphicFramePr>
            <xdr:cNvPr id="3" name="first_send_date (Year) 1">
              <a:extLst>
                <a:ext uri="{FF2B5EF4-FFF2-40B4-BE49-F238E27FC236}">
                  <a16:creationId xmlns:a16="http://schemas.microsoft.com/office/drawing/2014/main" id="{030DBB20-951A-F236-F213-C0E2EDE30994}"/>
                </a:ext>
              </a:extLst>
            </xdr:cNvPr>
            <xdr:cNvGraphicFramePr/>
          </xdr:nvGraphicFramePr>
          <xdr:xfrm>
            <a:off x="0" y="0"/>
            <a:ext cx="0" cy="0"/>
          </xdr:xfrm>
          <a:graphic>
            <a:graphicData uri="http://schemas.microsoft.com/office/drawing/2010/slicer">
              <sle:slicer xmlns:sle="http://schemas.microsoft.com/office/drawing/2010/slicer" name="first_send_date (Year) 1"/>
            </a:graphicData>
          </a:graphic>
        </xdr:graphicFrame>
      </mc:Choice>
      <mc:Fallback xmlns="">
        <xdr:sp macro="" textlink="">
          <xdr:nvSpPr>
            <xdr:cNvPr id="0" name=""/>
            <xdr:cNvSpPr>
              <a:spLocks noTextEdit="1"/>
            </xdr:cNvSpPr>
          </xdr:nvSpPr>
          <xdr:spPr>
            <a:xfrm>
              <a:off x="6998633" y="2218205"/>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441512</xdr:colOff>
      <xdr:row>4</xdr:row>
      <xdr:rowOff>113740</xdr:rowOff>
    </xdr:from>
    <xdr:to>
      <xdr:col>3</xdr:col>
      <xdr:colOff>656665</xdr:colOff>
      <xdr:row>17</xdr:row>
      <xdr:rowOff>152961</xdr:rowOff>
    </xdr:to>
    <mc:AlternateContent xmlns:mc="http://schemas.openxmlformats.org/markup-compatibility/2006" xmlns:a14="http://schemas.microsoft.com/office/drawing/2010/main">
      <mc:Choice Requires="a14">
        <xdr:graphicFrame macro="">
          <xdr:nvGraphicFramePr>
            <xdr:cNvPr id="4" name="campaign name 1">
              <a:extLst>
                <a:ext uri="{FF2B5EF4-FFF2-40B4-BE49-F238E27FC236}">
                  <a16:creationId xmlns:a16="http://schemas.microsoft.com/office/drawing/2014/main" id="{22206DF1-C39E-6212-0CE7-EC8E2C1C9E72}"/>
                </a:ext>
              </a:extLst>
            </xdr:cNvPr>
            <xdr:cNvGraphicFramePr/>
          </xdr:nvGraphicFramePr>
          <xdr:xfrm>
            <a:off x="0" y="0"/>
            <a:ext cx="0" cy="0"/>
          </xdr:xfrm>
          <a:graphic>
            <a:graphicData uri="http://schemas.microsoft.com/office/drawing/2010/slicer">
              <sle:slicer xmlns:sle="http://schemas.microsoft.com/office/drawing/2010/slicer" name="campaign name 1"/>
            </a:graphicData>
          </a:graphic>
        </xdr:graphicFrame>
      </mc:Choice>
      <mc:Fallback xmlns="">
        <xdr:sp macro="" textlink="">
          <xdr:nvSpPr>
            <xdr:cNvPr id="0" name=""/>
            <xdr:cNvSpPr>
              <a:spLocks noTextEdit="1"/>
            </xdr:cNvSpPr>
          </xdr:nvSpPr>
          <xdr:spPr>
            <a:xfrm>
              <a:off x="3982571" y="1010211"/>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683559</xdr:colOff>
      <xdr:row>109</xdr:row>
      <xdr:rowOff>90766</xdr:rowOff>
    </xdr:from>
    <xdr:to>
      <xdr:col>4</xdr:col>
      <xdr:colOff>1613648</xdr:colOff>
      <xdr:row>121</xdr:row>
      <xdr:rowOff>144554</xdr:rowOff>
    </xdr:to>
    <xdr:graphicFrame macro="">
      <xdr:nvGraphicFramePr>
        <xdr:cNvPr id="6" name="Chart 5">
          <a:extLst>
            <a:ext uri="{FF2B5EF4-FFF2-40B4-BE49-F238E27FC236}">
              <a16:creationId xmlns:a16="http://schemas.microsoft.com/office/drawing/2014/main" id="{2BD3601F-687D-0421-7AFB-733A3C495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374276</xdr:colOff>
      <xdr:row>18</xdr:row>
      <xdr:rowOff>168649</xdr:rowOff>
    </xdr:from>
    <xdr:to>
      <xdr:col>3</xdr:col>
      <xdr:colOff>589429</xdr:colOff>
      <xdr:row>32</xdr:row>
      <xdr:rowOff>1680</xdr:rowOff>
    </xdr:to>
    <mc:AlternateContent xmlns:mc="http://schemas.openxmlformats.org/markup-compatibility/2006" xmlns:a14="http://schemas.microsoft.com/office/drawing/2010/main">
      <mc:Choice Requires="a14">
        <xdr:graphicFrame macro="">
          <xdr:nvGraphicFramePr>
            <xdr:cNvPr id="7" name="first_send_date (Month) 4">
              <a:extLst>
                <a:ext uri="{FF2B5EF4-FFF2-40B4-BE49-F238E27FC236}">
                  <a16:creationId xmlns:a16="http://schemas.microsoft.com/office/drawing/2014/main" id="{34458E0B-FDE4-4F8A-B7C1-ABCA2DF927C4}"/>
                </a:ext>
              </a:extLst>
            </xdr:cNvPr>
            <xdr:cNvGraphicFramePr/>
          </xdr:nvGraphicFramePr>
          <xdr:xfrm>
            <a:off x="0" y="0"/>
            <a:ext cx="0" cy="0"/>
          </xdr:xfrm>
          <a:graphic>
            <a:graphicData uri="http://schemas.microsoft.com/office/drawing/2010/slicer">
              <sle:slicer xmlns:sle="http://schemas.microsoft.com/office/drawing/2010/slicer" name="first_send_date (Month) 4"/>
            </a:graphicData>
          </a:graphic>
        </xdr:graphicFrame>
      </mc:Choice>
      <mc:Fallback xmlns="">
        <xdr:sp macro="" textlink="">
          <xdr:nvSpPr>
            <xdr:cNvPr id="0" name=""/>
            <xdr:cNvSpPr>
              <a:spLocks noTextEdit="1"/>
            </xdr:cNvSpPr>
          </xdr:nvSpPr>
          <xdr:spPr>
            <a:xfrm>
              <a:off x="4038600" y="4225178"/>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310963</xdr:colOff>
      <xdr:row>4</xdr:row>
      <xdr:rowOff>131669</xdr:rowOff>
    </xdr:from>
    <xdr:to>
      <xdr:col>3</xdr:col>
      <xdr:colOff>526116</xdr:colOff>
      <xdr:row>17</xdr:row>
      <xdr:rowOff>170890</xdr:rowOff>
    </xdr:to>
    <mc:AlternateContent xmlns:mc="http://schemas.openxmlformats.org/markup-compatibility/2006" xmlns:a14="http://schemas.microsoft.com/office/drawing/2010/main">
      <mc:Choice Requires="a14">
        <xdr:graphicFrame macro="">
          <xdr:nvGraphicFramePr>
            <xdr:cNvPr id="8" name="campaign name 3">
              <a:extLst>
                <a:ext uri="{FF2B5EF4-FFF2-40B4-BE49-F238E27FC236}">
                  <a16:creationId xmlns:a16="http://schemas.microsoft.com/office/drawing/2014/main" id="{05969130-909E-4374-989E-6D19263E17AF}"/>
                </a:ext>
              </a:extLst>
            </xdr:cNvPr>
            <xdr:cNvGraphicFramePr/>
          </xdr:nvGraphicFramePr>
          <xdr:xfrm>
            <a:off x="0" y="0"/>
            <a:ext cx="0" cy="0"/>
          </xdr:xfrm>
          <a:graphic>
            <a:graphicData uri="http://schemas.microsoft.com/office/drawing/2010/slicer">
              <sle:slicer xmlns:sle="http://schemas.microsoft.com/office/drawing/2010/slicer" name="campaign name 3"/>
            </a:graphicData>
          </a:graphic>
        </xdr:graphicFrame>
      </mc:Choice>
      <mc:Fallback xmlns="">
        <xdr:sp macro="" textlink="">
          <xdr:nvSpPr>
            <xdr:cNvPr id="0" name=""/>
            <xdr:cNvSpPr>
              <a:spLocks noTextEdit="1"/>
            </xdr:cNvSpPr>
          </xdr:nvSpPr>
          <xdr:spPr>
            <a:xfrm>
              <a:off x="3975287" y="1028140"/>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1015814</xdr:colOff>
      <xdr:row>124</xdr:row>
      <xdr:rowOff>205066</xdr:rowOff>
    </xdr:from>
    <xdr:to>
      <xdr:col>4</xdr:col>
      <xdr:colOff>1432673</xdr:colOff>
      <xdr:row>138</xdr:row>
      <xdr:rowOff>20169</xdr:rowOff>
    </xdr:to>
    <mc:AlternateContent xmlns:mc="http://schemas.openxmlformats.org/markup-compatibility/2006" xmlns:a14="http://schemas.microsoft.com/office/drawing/2010/main">
      <mc:Choice Requires="a14">
        <xdr:graphicFrame macro="">
          <xdr:nvGraphicFramePr>
            <xdr:cNvPr id="9" name="first_send_date (Month) 5">
              <a:extLst>
                <a:ext uri="{FF2B5EF4-FFF2-40B4-BE49-F238E27FC236}">
                  <a16:creationId xmlns:a16="http://schemas.microsoft.com/office/drawing/2014/main" id="{48E10E11-23C1-40B7-BCDD-EA39FDDE9878}"/>
                </a:ext>
              </a:extLst>
            </xdr:cNvPr>
            <xdr:cNvGraphicFramePr/>
          </xdr:nvGraphicFramePr>
          <xdr:xfrm>
            <a:off x="0" y="0"/>
            <a:ext cx="0" cy="0"/>
          </xdr:xfrm>
          <a:graphic>
            <a:graphicData uri="http://schemas.microsoft.com/office/drawing/2010/slicer">
              <sle:slicer xmlns:sle="http://schemas.microsoft.com/office/drawing/2010/slicer" name="first_send_date (Month) 5"/>
            </a:graphicData>
          </a:graphic>
        </xdr:graphicFrame>
      </mc:Choice>
      <mc:Fallback xmlns="">
        <xdr:sp macro="" textlink="">
          <xdr:nvSpPr>
            <xdr:cNvPr id="0" name=""/>
            <xdr:cNvSpPr>
              <a:spLocks noTextEdit="1"/>
            </xdr:cNvSpPr>
          </xdr:nvSpPr>
          <xdr:spPr>
            <a:xfrm>
              <a:off x="6809255" y="28062890"/>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414618</xdr:colOff>
      <xdr:row>124</xdr:row>
      <xdr:rowOff>112058</xdr:rowOff>
    </xdr:from>
    <xdr:to>
      <xdr:col>3</xdr:col>
      <xdr:colOff>629771</xdr:colOff>
      <xdr:row>137</xdr:row>
      <xdr:rowOff>151279</xdr:rowOff>
    </xdr:to>
    <mc:AlternateContent xmlns:mc="http://schemas.openxmlformats.org/markup-compatibility/2006" xmlns:a14="http://schemas.microsoft.com/office/drawing/2010/main">
      <mc:Choice Requires="a14">
        <xdr:graphicFrame macro="">
          <xdr:nvGraphicFramePr>
            <xdr:cNvPr id="10" name="campaign name 4">
              <a:extLst>
                <a:ext uri="{FF2B5EF4-FFF2-40B4-BE49-F238E27FC236}">
                  <a16:creationId xmlns:a16="http://schemas.microsoft.com/office/drawing/2014/main" id="{2F4515E1-5A9C-4B19-A655-11F0E327A113}"/>
                </a:ext>
              </a:extLst>
            </xdr:cNvPr>
            <xdr:cNvGraphicFramePr/>
          </xdr:nvGraphicFramePr>
          <xdr:xfrm>
            <a:off x="0" y="0"/>
            <a:ext cx="0" cy="0"/>
          </xdr:xfrm>
          <a:graphic>
            <a:graphicData uri="http://schemas.microsoft.com/office/drawing/2010/slicer">
              <sle:slicer xmlns:sle="http://schemas.microsoft.com/office/drawing/2010/slicer" name="campaign name 4"/>
            </a:graphicData>
          </a:graphic>
        </xdr:graphicFrame>
      </mc:Choice>
      <mc:Fallback xmlns="">
        <xdr:sp macro="" textlink="">
          <xdr:nvSpPr>
            <xdr:cNvPr id="0" name=""/>
            <xdr:cNvSpPr>
              <a:spLocks noTextEdit="1"/>
            </xdr:cNvSpPr>
          </xdr:nvSpPr>
          <xdr:spPr>
            <a:xfrm>
              <a:off x="4078942" y="27969882"/>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1389530</xdr:colOff>
      <xdr:row>146</xdr:row>
      <xdr:rowOff>180414</xdr:rowOff>
    </xdr:from>
    <xdr:to>
      <xdr:col>6</xdr:col>
      <xdr:colOff>2323204</xdr:colOff>
      <xdr:row>163</xdr:row>
      <xdr:rowOff>206473</xdr:rowOff>
    </xdr:to>
    <xdr:graphicFrame macro="">
      <xdr:nvGraphicFramePr>
        <xdr:cNvPr id="11" name="Chart 10">
          <a:extLst>
            <a:ext uri="{FF2B5EF4-FFF2-40B4-BE49-F238E27FC236}">
              <a16:creationId xmlns:a16="http://schemas.microsoft.com/office/drawing/2014/main" id="{4A13F091-BA4A-860F-2839-313C8066D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123263</xdr:colOff>
      <xdr:row>174</xdr:row>
      <xdr:rowOff>45942</xdr:rowOff>
    </xdr:from>
    <xdr:to>
      <xdr:col>4</xdr:col>
      <xdr:colOff>1927411</xdr:colOff>
      <xdr:row>186</xdr:row>
      <xdr:rowOff>201705</xdr:rowOff>
    </xdr:to>
    <xdr:graphicFrame macro="">
      <xdr:nvGraphicFramePr>
        <xdr:cNvPr id="12" name="Chart 11">
          <a:extLst>
            <a:ext uri="{FF2B5EF4-FFF2-40B4-BE49-F238E27FC236}">
              <a16:creationId xmlns:a16="http://schemas.microsoft.com/office/drawing/2014/main" id="{A0D933AE-A346-F394-8AD1-0BC8E3D8A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1860174</xdr:colOff>
      <xdr:row>33</xdr:row>
      <xdr:rowOff>57149</xdr:rowOff>
    </xdr:from>
    <xdr:to>
      <xdr:col>8</xdr:col>
      <xdr:colOff>359147</xdr:colOff>
      <xdr:row>51</xdr:row>
      <xdr:rowOff>67235</xdr:rowOff>
    </xdr:to>
    <xdr:graphicFrame macro="">
      <xdr:nvGraphicFramePr>
        <xdr:cNvPr id="13" name="Chart 12">
          <a:extLst>
            <a:ext uri="{FF2B5EF4-FFF2-40B4-BE49-F238E27FC236}">
              <a16:creationId xmlns:a16="http://schemas.microsoft.com/office/drawing/2014/main" id="{8B3F0AB2-BB78-A522-EAFA-5BB4605C5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900952</xdr:colOff>
      <xdr:row>4</xdr:row>
      <xdr:rowOff>1681</xdr:rowOff>
    </xdr:from>
    <xdr:to>
      <xdr:col>1</xdr:col>
      <xdr:colOff>1317811</xdr:colOff>
      <xdr:row>17</xdr:row>
      <xdr:rowOff>40902</xdr:rowOff>
    </xdr:to>
    <mc:AlternateContent xmlns:mc="http://schemas.openxmlformats.org/markup-compatibility/2006" xmlns:a14="http://schemas.microsoft.com/office/drawing/2010/main">
      <mc:Choice Requires="a14">
        <xdr:graphicFrame macro="">
          <xdr:nvGraphicFramePr>
            <xdr:cNvPr id="14" name="Ranges">
              <a:extLst>
                <a:ext uri="{FF2B5EF4-FFF2-40B4-BE49-F238E27FC236}">
                  <a16:creationId xmlns:a16="http://schemas.microsoft.com/office/drawing/2014/main" id="{D117DA23-893B-A183-566A-0D555410BCC4}"/>
                </a:ext>
              </a:extLst>
            </xdr:cNvPr>
            <xdr:cNvGraphicFramePr/>
          </xdr:nvGraphicFramePr>
          <xdr:xfrm>
            <a:off x="0" y="0"/>
            <a:ext cx="0" cy="0"/>
          </xdr:xfrm>
          <a:graphic>
            <a:graphicData uri="http://schemas.microsoft.com/office/drawing/2010/slicer">
              <sle:slicer xmlns:sle="http://schemas.microsoft.com/office/drawing/2010/slicer" name="Ranges"/>
            </a:graphicData>
          </a:graphic>
        </xdr:graphicFrame>
      </mc:Choice>
      <mc:Fallback xmlns="">
        <xdr:sp macro="" textlink="">
          <xdr:nvSpPr>
            <xdr:cNvPr id="0" name=""/>
            <xdr:cNvSpPr>
              <a:spLocks noTextEdit="1"/>
            </xdr:cNvSpPr>
          </xdr:nvSpPr>
          <xdr:spPr>
            <a:xfrm>
              <a:off x="900952" y="898152"/>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543485</xdr:colOff>
      <xdr:row>3</xdr:row>
      <xdr:rowOff>73958</xdr:rowOff>
    </xdr:from>
    <xdr:to>
      <xdr:col>7</xdr:col>
      <xdr:colOff>851646</xdr:colOff>
      <xdr:row>18</xdr:row>
      <xdr:rowOff>44823</xdr:rowOff>
    </xdr:to>
    <xdr:graphicFrame macro="">
      <xdr:nvGraphicFramePr>
        <xdr:cNvPr id="15" name="Chart 14">
          <a:extLst>
            <a:ext uri="{FF2B5EF4-FFF2-40B4-BE49-F238E27FC236}">
              <a16:creationId xmlns:a16="http://schemas.microsoft.com/office/drawing/2014/main" id="{02A1BCC7-2D8C-6F13-009D-B483EDC085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1243853</xdr:colOff>
      <xdr:row>88</xdr:row>
      <xdr:rowOff>191620</xdr:rowOff>
    </xdr:from>
    <xdr:to>
      <xdr:col>4</xdr:col>
      <xdr:colOff>537882</xdr:colOff>
      <xdr:row>101</xdr:row>
      <xdr:rowOff>21290</xdr:rowOff>
    </xdr:to>
    <xdr:graphicFrame macro="">
      <xdr:nvGraphicFramePr>
        <xdr:cNvPr id="16" name="Chart 15">
          <a:extLst>
            <a:ext uri="{FF2B5EF4-FFF2-40B4-BE49-F238E27FC236}">
              <a16:creationId xmlns:a16="http://schemas.microsoft.com/office/drawing/2014/main" id="{A7C32E38-CD05-57A9-E755-746E96147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195262</xdr:colOff>
      <xdr:row>2</xdr:row>
      <xdr:rowOff>0</xdr:rowOff>
    </xdr:from>
    <xdr:to>
      <xdr:col>8</xdr:col>
      <xdr:colOff>652462</xdr:colOff>
      <xdr:row>14</xdr:row>
      <xdr:rowOff>0</xdr:rowOff>
    </xdr:to>
    <xdr:graphicFrame macro="">
      <xdr:nvGraphicFramePr>
        <xdr:cNvPr id="2" name="Chart 1">
          <a:extLst>
            <a:ext uri="{FF2B5EF4-FFF2-40B4-BE49-F238E27FC236}">
              <a16:creationId xmlns:a16="http://schemas.microsoft.com/office/drawing/2014/main" id="{E2FA4BD8-B905-058C-94C5-EACB48611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261937</xdr:colOff>
      <xdr:row>15</xdr:row>
      <xdr:rowOff>9525</xdr:rowOff>
    </xdr:from>
    <xdr:to>
      <xdr:col>9</xdr:col>
      <xdr:colOff>33337</xdr:colOff>
      <xdr:row>27</xdr:row>
      <xdr:rowOff>9525</xdr:rowOff>
    </xdr:to>
    <xdr:graphicFrame macro="">
      <xdr:nvGraphicFramePr>
        <xdr:cNvPr id="3" name="Chart 2">
          <a:extLst>
            <a:ext uri="{FF2B5EF4-FFF2-40B4-BE49-F238E27FC236}">
              <a16:creationId xmlns:a16="http://schemas.microsoft.com/office/drawing/2014/main" id="{4220D72C-3BDE-641E-3E34-3D9337A0E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833437</xdr:colOff>
      <xdr:row>40</xdr:row>
      <xdr:rowOff>38100</xdr:rowOff>
    </xdr:from>
    <xdr:to>
      <xdr:col>3</xdr:col>
      <xdr:colOff>366712</xdr:colOff>
      <xdr:row>52</xdr:row>
      <xdr:rowOff>38100</xdr:rowOff>
    </xdr:to>
    <xdr:graphicFrame macro="">
      <xdr:nvGraphicFramePr>
        <xdr:cNvPr id="4" name="Chart 3">
          <a:extLst>
            <a:ext uri="{FF2B5EF4-FFF2-40B4-BE49-F238E27FC236}">
              <a16:creationId xmlns:a16="http://schemas.microsoft.com/office/drawing/2014/main" id="{A7CE011D-0789-1F08-8BB2-11FC31F87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304800</xdr:colOff>
      <xdr:row>17</xdr:row>
      <xdr:rowOff>19050</xdr:rowOff>
    </xdr:from>
    <xdr:to>
      <xdr:col>3</xdr:col>
      <xdr:colOff>400050</xdr:colOff>
      <xdr:row>30</xdr:row>
      <xdr:rowOff>0</xdr:rowOff>
    </xdr:to>
    <mc:AlternateContent xmlns:mc="http://schemas.openxmlformats.org/markup-compatibility/2006" xmlns:a14="http://schemas.microsoft.com/office/drawing/2010/main">
      <mc:Choice Requires="a14">
        <xdr:graphicFrame macro="">
          <xdr:nvGraphicFramePr>
            <xdr:cNvPr id="8" name="campaign">
              <a:extLst>
                <a:ext uri="{FF2B5EF4-FFF2-40B4-BE49-F238E27FC236}">
                  <a16:creationId xmlns:a16="http://schemas.microsoft.com/office/drawing/2014/main" id="{1CA67EEF-1FB4-1FA8-F3DE-A6FC604265BD}"/>
                </a:ext>
              </a:extLst>
            </xdr:cNvPr>
            <xdr:cNvGraphicFramePr/>
          </xdr:nvGraphicFramePr>
          <xdr:xfrm>
            <a:off x="0" y="0"/>
            <a:ext cx="0" cy="0"/>
          </xdr:xfrm>
          <a:graphic>
            <a:graphicData uri="http://schemas.microsoft.com/office/drawing/2010/slicer">
              <sle:slicer xmlns:sle="http://schemas.microsoft.com/office/drawing/2010/slicer" name="campaign"/>
            </a:graphicData>
          </a:graphic>
        </xdr:graphicFrame>
      </mc:Choice>
      <mc:Fallback xmlns="">
        <xdr:sp macro="" textlink="">
          <xdr:nvSpPr>
            <xdr:cNvPr id="0" name=""/>
            <xdr:cNvSpPr>
              <a:spLocks noTextEdit="1"/>
            </xdr:cNvSpPr>
          </xdr:nvSpPr>
          <xdr:spPr>
            <a:xfrm>
              <a:off x="3609975" y="3905250"/>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581025</xdr:colOff>
      <xdr:row>8</xdr:row>
      <xdr:rowOff>152400</xdr:rowOff>
    </xdr:from>
    <xdr:to>
      <xdr:col>6</xdr:col>
      <xdr:colOff>676275</xdr:colOff>
      <xdr:row>21</xdr:row>
      <xdr:rowOff>133350</xdr:rowOff>
    </xdr:to>
    <mc:AlternateContent xmlns:mc="http://schemas.openxmlformats.org/markup-compatibility/2006" xmlns:a14="http://schemas.microsoft.com/office/drawing/2010/main">
      <mc:Choice Requires="a14">
        <xdr:graphicFrame macro="">
          <xdr:nvGraphicFramePr>
            <xdr:cNvPr id="9" name="first_send_date (Year) 3">
              <a:extLst>
                <a:ext uri="{FF2B5EF4-FFF2-40B4-BE49-F238E27FC236}">
                  <a16:creationId xmlns:a16="http://schemas.microsoft.com/office/drawing/2014/main" id="{B5949BAB-5594-DBE2-5748-7165EBA01464}"/>
                </a:ext>
              </a:extLst>
            </xdr:cNvPr>
            <xdr:cNvGraphicFramePr/>
          </xdr:nvGraphicFramePr>
          <xdr:xfrm>
            <a:off x="0" y="0"/>
            <a:ext cx="0" cy="0"/>
          </xdr:xfrm>
          <a:graphic>
            <a:graphicData uri="http://schemas.microsoft.com/office/drawing/2010/slicer">
              <sle:slicer xmlns:sle="http://schemas.microsoft.com/office/drawing/2010/slicer" name="first_send_date (Year) 3"/>
            </a:graphicData>
          </a:graphic>
        </xdr:graphicFrame>
      </mc:Choice>
      <mc:Fallback xmlns="">
        <xdr:sp macro="" textlink="">
          <xdr:nvSpPr>
            <xdr:cNvPr id="0" name=""/>
            <xdr:cNvSpPr>
              <a:spLocks noTextEdit="1"/>
            </xdr:cNvSpPr>
          </xdr:nvSpPr>
          <xdr:spPr>
            <a:xfrm>
              <a:off x="6477000" y="1981200"/>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114300</xdr:colOff>
      <xdr:row>5</xdr:row>
      <xdr:rowOff>123825</xdr:rowOff>
    </xdr:from>
    <xdr:to>
      <xdr:col>11</xdr:col>
      <xdr:colOff>571500</xdr:colOff>
      <xdr:row>18</xdr:row>
      <xdr:rowOff>104775</xdr:rowOff>
    </xdr:to>
    <mc:AlternateContent xmlns:mc="http://schemas.openxmlformats.org/markup-compatibility/2006" xmlns:a14="http://schemas.microsoft.com/office/drawing/2010/main">
      <mc:Choice Requires="a14">
        <xdr:graphicFrame macro="">
          <xdr:nvGraphicFramePr>
            <xdr:cNvPr id="10" name="first_send_date (Month) 2">
              <a:extLst>
                <a:ext uri="{FF2B5EF4-FFF2-40B4-BE49-F238E27FC236}">
                  <a16:creationId xmlns:a16="http://schemas.microsoft.com/office/drawing/2014/main" id="{372D359A-3B7B-ADE2-AB3C-F32C09658012}"/>
                </a:ext>
              </a:extLst>
            </xdr:cNvPr>
            <xdr:cNvGraphicFramePr/>
          </xdr:nvGraphicFramePr>
          <xdr:xfrm>
            <a:off x="0" y="0"/>
            <a:ext cx="0" cy="0"/>
          </xdr:xfrm>
          <a:graphic>
            <a:graphicData uri="http://schemas.microsoft.com/office/drawing/2010/slicer">
              <sle:slicer xmlns:sle="http://schemas.microsoft.com/office/drawing/2010/slicer" name="first_send_date (Month) 2"/>
            </a:graphicData>
          </a:graphic>
        </xdr:graphicFrame>
      </mc:Choice>
      <mc:Fallback xmlns="">
        <xdr:sp macro="" textlink="">
          <xdr:nvSpPr>
            <xdr:cNvPr id="0" name=""/>
            <xdr:cNvSpPr>
              <a:spLocks noTextEdit="1"/>
            </xdr:cNvSpPr>
          </xdr:nvSpPr>
          <xdr:spPr>
            <a:xfrm>
              <a:off x="9801225" y="1266825"/>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1509712</xdr:colOff>
      <xdr:row>58</xdr:row>
      <xdr:rowOff>38100</xdr:rowOff>
    </xdr:from>
    <xdr:to>
      <xdr:col>5</xdr:col>
      <xdr:colOff>728662</xdr:colOff>
      <xdr:row>70</xdr:row>
      <xdr:rowOff>38100</xdr:rowOff>
    </xdr:to>
    <xdr:graphicFrame macro="">
      <xdr:nvGraphicFramePr>
        <xdr:cNvPr id="5" name="Chart 4">
          <a:extLst>
            <a:ext uri="{FF2B5EF4-FFF2-40B4-BE49-F238E27FC236}">
              <a16:creationId xmlns:a16="http://schemas.microsoft.com/office/drawing/2014/main" id="{460F1B4B-6EAD-6FB1-F776-EE1FD8241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Ahammed" refreshedDate="45201.954433101855" backgroundQuery="1" createdVersion="8" refreshedVersion="8" minRefreshableVersion="3" recordCount="0" supportSubquery="1" supportAdvancedDrill="1" xr:uid="{AEFDE87B-A3F3-4211-8670-03A8C8339279}">
  <cacheSource type="external" connectionId="1"/>
  <cacheFields count="3">
    <cacheField name="[Measures].[Count of offer_activity_name 2]" caption="Count of offer_activity_name 2" numFmtId="0" hierarchy="61" level="32767"/>
    <cacheField name="[Table2].[first_send_date (Month)].[first_send_date (Month)]" caption="first_send_date (Month)" numFmtId="0" hierarchy="41" level="1">
      <sharedItems count="12">
        <s v="Jan"/>
        <s v="Feb"/>
        <s v="Mar"/>
        <s v="Apr"/>
        <s v="May"/>
        <s v="Jun"/>
        <s v="Jul"/>
        <s v="Aug"/>
        <s v="Sep"/>
        <s v="Oct"/>
        <s v="Nov"/>
        <s v="Dec"/>
      </sharedItems>
    </cacheField>
    <cacheField name="[Table2].[campaign].[campaign]" caption="campaign" numFmtId="0" hierarchy="27"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0"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0" memberValueDatatype="130" unbalanced="0"/>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0"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2" memberValueDatatype="130" unbalanced="0">
      <fieldsUsage count="2">
        <fieldUsage x="-1"/>
        <fieldUsage x="2"/>
      </fieldsUsage>
    </cacheHierarchy>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2"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2" memberValueDatatype="130" unbalanced="0">
      <fieldsUsage count="2">
        <fieldUsage x="-1"/>
        <fieldUsage x="1"/>
      </fieldsUsage>
    </cacheHierarchy>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7090046298" backgroundQuery="1" createdVersion="8" refreshedVersion="8" minRefreshableVersion="3" recordCount="0" supportSubquery="1" supportAdvancedDrill="1" xr:uid="{049F373C-550D-4E3D-94ED-4E225D4DC937}">
  <cacheSource type="external" connectionId="1"/>
  <cacheFields count="3">
    <cacheField name="[Table1].[campaign name].[campaign name]" caption="campaign name" numFmtId="0" hierarchy="1" level="1">
      <sharedItems count="15">
        <s v="BlueFit"/>
        <s v="Cancerr"/>
        <s v="CCA-HED"/>
        <s v="CCA-rp5"/>
        <s v="CDH 1st"/>
        <s v="CDH Wel"/>
        <s v="CXDO Ne"/>
        <s v="EM-News"/>
        <s v="Enhance"/>
        <s v="Fitness"/>
        <s v="GEN-rp5"/>
        <s v="HOS-hea"/>
        <s v="PFH 2.0"/>
        <s v="VPCP-rp"/>
        <s v="Welcome"/>
      </sharedItems>
    </cacheField>
    <cacheField name="[Measures].[Average of email_ctr_calc]" caption="Average of email_ctr_calc" numFmtId="0" hierarchy="58"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fieldsUsage count="2">
        <fieldUsage x="-1"/>
        <fieldUsage x="0"/>
      </fieldsUsage>
    </cacheHierarchy>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2"/>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oneField="1" hidden="1">
      <fieldsUsage count="1">
        <fieldUsage x="1"/>
      </fieldsUsage>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7093055554" backgroundQuery="1" createdVersion="8" refreshedVersion="8" minRefreshableVersion="3" recordCount="0" supportSubquery="1" supportAdvancedDrill="1" xr:uid="{85AD1073-8BB2-4B90-920B-2EE79F5641B7}">
  <cacheSource type="external" connectionId="1"/>
  <cacheFields count="4">
    <cacheField name="[Table1].[campaign name].[campaign name]" caption="campaign name" numFmtId="0" hierarchy="1" level="1">
      <sharedItems count="15">
        <s v="BlueFit"/>
        <s v="Cancerr"/>
        <s v="CCA-HED"/>
        <s v="CCA-rp5"/>
        <s v="CDH 1st"/>
        <s v="CDH Wel"/>
        <s v="CXDO Ne"/>
        <s v="EM-News"/>
        <s v="Enhance"/>
        <s v="Fitness"/>
        <s v="GEN-rp5"/>
        <s v="HOS-hea"/>
        <s v="PFH 2.0"/>
        <s v="VPCP-rp"/>
        <s v="Welcome"/>
      </sharedItems>
    </cacheField>
    <cacheField name="[Measures].[Sum of total_opened]" caption="Sum of total_opened" numFmtId="0" hierarchy="56" level="32767"/>
    <cacheField name="[Measures].[Sum of total_sent]" caption="Sum of total_sent" numFmtId="0" hierarchy="48"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fieldsUsage count="2">
        <fieldUsage x="-1"/>
        <fieldUsage x="0"/>
      </fieldsUsage>
    </cacheHierarchy>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3"/>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7096064817" backgroundQuery="1" createdVersion="8" refreshedVersion="8" minRefreshableVersion="3" recordCount="0" supportSubquery="1" supportAdvancedDrill="1" xr:uid="{8B99ACF6-A1A5-4E72-BE97-A09E94677310}">
  <cacheSource type="external" connectionId="1"/>
  <cacheFields count="3">
    <cacheField name="[Table1].[campaign name].[campaign name]" caption="campaign name" numFmtId="0" hierarchy="1" level="1">
      <sharedItems count="15">
        <s v="BlueFit"/>
        <s v="Cancerr"/>
        <s v="CCA-HED"/>
        <s v="CCA-rp5"/>
        <s v="CDH 1st"/>
        <s v="CDH Wel"/>
        <s v="CXDO Ne"/>
        <s v="EM-News"/>
        <s v="Enhance"/>
        <s v="Fitness"/>
        <s v="GEN-rp5"/>
        <s v="HOS-hea"/>
        <s v="PFH 2.0"/>
        <s v="VPCP-rp"/>
        <s v="Welcome"/>
      </sharedItems>
    </cacheField>
    <cacheField name="[Measures].[Average of email_ctor_calc]" caption="Average of email_ctor_calc" numFmtId="0" hierarchy="59"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fieldsUsage count="2">
        <fieldUsage x="-1"/>
        <fieldUsage x="0"/>
      </fieldsUsage>
    </cacheHierarchy>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2"/>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7099884258" backgroundQuery="1" createdVersion="8" refreshedVersion="8" minRefreshableVersion="3" recordCount="0" supportSubquery="1" supportAdvancedDrill="1" xr:uid="{F3B5E2CD-1B16-42B1-B673-09B531FB5D51}">
  <cacheSource type="external" connectionId="1"/>
  <cacheFields count="2">
    <cacheField name="[Measures].[Sum of total_sent]" caption="Sum of total_sent" numFmtId="0" hierarchy="48"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1"/>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7102314814" backgroundQuery="1" createdVersion="8" refreshedVersion="8" minRefreshableVersion="3" recordCount="0" supportSubquery="1" supportAdvancedDrill="1" xr:uid="{9DFAB9B3-80D6-4103-9750-BCC08B616400}">
  <cacheSource type="external" connectionId="1"/>
  <cacheFields count="2">
    <cacheField name="[Measures].[Sum of total_clickthrough]" caption="Sum of total_clickthrough" numFmtId="0" hierarchy="53"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1"/>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7104629631" backgroundQuery="1" createdVersion="8" refreshedVersion="8" minRefreshableVersion="3" recordCount="0" supportSubquery="1" supportAdvancedDrill="1" xr:uid="{0EBCBD48-BE22-4D57-B883-33AF5B81FE62}">
  <cacheSource type="external" connectionId="1"/>
  <cacheFields count="2">
    <cacheField name="[Measures].[Sum of total_delivered]" caption="Sum of total_delivered" numFmtId="0" hierarchy="55"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1"/>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7107175925" backgroundQuery="1" createdVersion="8" refreshedVersion="8" minRefreshableVersion="3" recordCount="0" supportSubquery="1" supportAdvancedDrill="1" xr:uid="{A0DF4F27-2777-4889-B653-6CF728EB8D83}">
  <cacheSource type="external" connectionId="1"/>
  <cacheFields count="2">
    <cacheField name="[Measures].[Sum of total_opened]" caption="Sum of total_opened" numFmtId="0" hierarchy="56"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1"/>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7110416665" backgroundQuery="1" createdVersion="8" refreshedVersion="8" minRefreshableVersion="3" recordCount="0" supportSubquery="1" supportAdvancedDrill="1" xr:uid="{8C958AA5-3B46-43E5-9415-D7E16DA84B1C}">
  <cacheSource type="external" connectionId="1"/>
  <cacheFields count="2">
    <cacheField name="[Measures].[Average of email_ctr_calc]" caption="Average of email_ctr_calc" numFmtId="0" hierarchy="58"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1"/>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7115393515" backgroundQuery="1" createdVersion="8" refreshedVersion="8" minRefreshableVersion="3" recordCount="0" supportSubquery="1" supportAdvancedDrill="1" xr:uid="{9C703BC7-1458-4392-B8EC-0C7AF14515C4}">
  <cacheSource type="external" connectionId="1"/>
  <cacheFields count="2">
    <cacheField name="[Measures].[Average of email_ctor_calc]" caption="Average of email_ctor_calc" numFmtId="0" hierarchy="59"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1"/>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7118171294" backgroundQuery="1" createdVersion="8" refreshedVersion="8" minRefreshableVersion="3" recordCount="0" supportSubquery="1" supportAdvancedDrill="1" xr:uid="{07F66B9A-E207-49EE-A56F-57F7F2753889}">
  <cacheSource type="external" connectionId="1"/>
  <cacheFields count="3">
    <cacheField name="[Measures].[Count of offer_activity_name]" caption="Count of offer_activity_name" numFmtId="0" hierarchy="47" level="32767"/>
    <cacheField name="[Table1].[first_send_date (Month)].[first_send_date (Month)]" caption="first_send_date (Month)" numFmtId="0" hierarchy="25" level="1">
      <sharedItems count="11">
        <s v="Jan"/>
        <s v="Feb"/>
        <s v="Mar"/>
        <s v="Apr"/>
        <s v="May"/>
        <s v="Jun"/>
        <s v="Jul"/>
        <s v="Aug"/>
        <s v="Sep"/>
        <s v="Oct"/>
        <s v="Nov"/>
      </sharedItems>
    </cacheField>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2"/>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fieldsUsage count="2">
        <fieldUsage x="-1"/>
        <fieldUsage x="1"/>
      </fieldsUsage>
    </cacheHierarchy>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Ahammed" refreshedDate="45201.954433564817" backgroundQuery="1" createdVersion="8" refreshedVersion="8" minRefreshableVersion="3" recordCount="0" supportSubquery="1" supportAdvancedDrill="1" xr:uid="{8F0DE05E-CACD-430A-A7B2-78F578F302E0}">
  <cacheSource type="external" connectionId="1"/>
  <cacheFields count="2">
    <cacheField name="[Measures].[Sum of total_sent 2]" caption="Sum of total_sent 2" numFmtId="0" hierarchy="62" level="32767"/>
    <cacheField name="[Table2].[campaign].[campaign]" caption="campaign" numFmtId="0" hierarchy="27" level="1">
      <sharedItems count="9">
        <s v="BlueFit"/>
        <s v="CCA 109"/>
        <s v="CCA-HED"/>
        <s v="Enhance"/>
        <s v="Flu Sho"/>
        <s v="GEN-rp5"/>
        <s v="PFH 2.0"/>
        <s v="Relay-r"/>
        <s v="VPCP-rp"/>
      </sharedItems>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0"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0" memberValueDatatype="130" unbalanced="0"/>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0"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2" memberValueDatatype="130" unbalanced="0">
      <fieldsUsage count="2">
        <fieldUsage x="-1"/>
        <fieldUsage x="1"/>
      </fieldsUsage>
    </cacheHierarchy>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2"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2"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oneField="1" hidden="1">
      <fieldsUsage count="1">
        <fieldUsage x="0"/>
      </fieldsUsage>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7118402778" backgroundQuery="1" createdVersion="8" refreshedVersion="8" minRefreshableVersion="3" recordCount="0" supportSubquery="1" supportAdvancedDrill="1" xr:uid="{996CCF68-A33A-431E-BE02-95A5489D3F2B}">
  <cacheSource type="external" connectionId="1"/>
  <cacheFields count="1">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0"/>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7121759258" backgroundQuery="1" createdVersion="8" refreshedVersion="8" minRefreshableVersion="3" recordCount="0" supportSubquery="1" supportAdvancedDrill="1" xr:uid="{4D250FF7-7A19-4A4A-BBC8-0095D4245D82}">
  <cacheSource type="external" connectionId="1"/>
  <cacheFields count="2">
    <cacheField name="[Measures].[Average of email_open_rate_calc]" caption="Average of email_open_rate_calc" numFmtId="0" hierarchy="67"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1"/>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7126967592" backgroundQuery="1" createdVersion="8" refreshedVersion="8" minRefreshableVersion="3" recordCount="0" supportSubquery="1" supportAdvancedDrill="1" xr:uid="{9EF439D9-E484-4609-BFF1-07B6003B507C}">
  <cacheSource type="external" connectionId="1"/>
  <cacheFields count="3">
    <cacheField name="[Table1].[first_send_date (Month)].[first_send_date (Month)]" caption="first_send_date (Month)" numFmtId="0" hierarchy="25" level="1">
      <sharedItems count="11">
        <s v="Jan"/>
        <s v="Feb"/>
        <s v="Mar"/>
        <s v="Apr"/>
        <s v="May"/>
        <s v="Jun"/>
        <s v="Jul"/>
        <s v="Aug"/>
        <s v="Sep"/>
        <s v="Oct"/>
        <s v="Nov"/>
      </sharedItems>
    </cacheField>
    <cacheField name="[Measures].[Count of offer_activity_name]" caption="Count of offer_activity_name" numFmtId="0" hierarchy="47"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2"/>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fieldsUsage count="2">
        <fieldUsage x="-1"/>
        <fieldUsage x="0"/>
      </fieldsUsage>
    </cacheHierarchy>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7132754627" backgroundQuery="1" createdVersion="8" refreshedVersion="8" minRefreshableVersion="3" recordCount="0" supportSubquery="1" supportAdvancedDrill="1" xr:uid="{502CC66A-AB2B-4A97-94D0-E574CD576CFA}">
  <cacheSource type="external" connectionId="1"/>
  <cacheFields count="3">
    <cacheField name="[Table1].[campaign name].[campaign name]" caption="campaign name" numFmtId="0" hierarchy="1" level="1">
      <sharedItems count="15">
        <s v="BlueFit"/>
        <s v="Cancerr"/>
        <s v="CCA-HED"/>
        <s v="CCA-rp5"/>
        <s v="CDH 1st"/>
        <s v="CDH Wel"/>
        <s v="CXDO Ne"/>
        <s v="EM-News"/>
        <s v="Enhance"/>
        <s v="Fitness"/>
        <s v="GEN-rp5"/>
        <s v="HOS-hea"/>
        <s v="PFH 2.0"/>
        <s v="VPCP-rp"/>
        <s v="Welcome"/>
      </sharedItems>
    </cacheField>
    <cacheField name="[Measures].[Count of offer_activity_name]" caption="Count of offer_activity_name" numFmtId="0" hierarchy="47"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fieldsUsage count="2">
        <fieldUsage x="-1"/>
        <fieldUsage x="0"/>
      </fieldsUsage>
    </cacheHierarchy>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2"/>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Ahammed" refreshedDate="45195.677682060188" backgroundQuery="1" createdVersion="3" refreshedVersion="8" minRefreshableVersion="3" recordCount="0" supportSubquery="1" supportAdvancedDrill="1" xr:uid="{E5136767-408A-45CF-B4B6-C1F6EDE5D3F3}">
  <cacheSource type="external" connectionId="1">
    <extLst>
      <ext xmlns:x14="http://schemas.microsoft.com/office/spreadsheetml/2009/9/main" uri="{F057638F-6D5F-4e77-A914-E7F072B9BCA8}">
        <x14:sourceConnection name="ThisWorkbookDataModel"/>
      </ext>
    </extLst>
  </cacheSource>
  <cacheFields count="0"/>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0"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0" memberValueDatatype="130" unbalanced="0"/>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0"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2"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2"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2"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712519311"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Ahammed" refreshedDate="45195.67773541667" backgroundQuery="1" createdVersion="3" refreshedVersion="8" minRefreshableVersion="3" recordCount="0" supportSubquery="1" supportAdvancedDrill="1" xr:uid="{8B839BF9-4AED-42FA-AEFE-B83D3FF5FA09}">
  <cacheSource type="external" connectionId="1">
    <extLst>
      <ext xmlns:x14="http://schemas.microsoft.com/office/spreadsheetml/2009/9/main" uri="{F057638F-6D5F-4e77-A914-E7F072B9BCA8}">
        <x14:sourceConnection name="ThisWorkbookDataModel"/>
      </ext>
    </extLst>
  </cacheSource>
  <cacheFields count="0"/>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720880356"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Ahammed" refreshedDate="45195.677738310187" backgroundQuery="1" createdVersion="3" refreshedVersion="8" minRefreshableVersion="3" recordCount="0" supportSubquery="1" supportAdvancedDrill="1" xr:uid="{5CF52004-429F-461F-B0F9-536FA2C628EF}">
  <cacheSource type="external" connectionId="1">
    <extLst>
      <ext xmlns:x14="http://schemas.microsoft.com/office/spreadsheetml/2009/9/main" uri="{F057638F-6D5F-4e77-A914-E7F072B9BCA8}">
        <x14:sourceConnection name="ThisWorkbookDataModel"/>
      </ext>
    </extLst>
  </cacheSource>
  <cacheFields count="0"/>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2"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0"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0" memberValueDatatype="130" unbalanced="0"/>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0"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12027596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Ahammed" refreshedDate="45201.95443391204" backgroundQuery="1" createdVersion="8" refreshedVersion="8" minRefreshableVersion="3" recordCount="0" supportSubquery="1" supportAdvancedDrill="1" xr:uid="{2F9F19E1-7337-4188-A579-390D089EA6FD}">
  <cacheSource type="external" connectionId="1"/>
  <cacheFields count="3">
    <cacheField name="[Table2].[campaign].[campaign]" caption="campaign" numFmtId="0" hierarchy="27" level="1">
      <sharedItems count="9">
        <s v="BlueFit"/>
        <s v="CCA 109"/>
        <s v="CCA-HED"/>
        <s v="Enhance"/>
        <s v="Flu Sho"/>
        <s v="GEN-rp5"/>
        <s v="PFH 2.0"/>
        <s v="Relay-r"/>
        <s v="VPCP-rp"/>
      </sharedItems>
    </cacheField>
    <cacheField name="[Measures].[Sum of total_delivered 2]" caption="Sum of total_delivered 2" numFmtId="0" hierarchy="63" level="32767"/>
    <cacheField name="[Measures].[Sum of total_sent 2]" caption="Sum of total_sent 2" numFmtId="0" hierarchy="62" level="32767"/>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0"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0" memberValueDatatype="130" unbalanced="0"/>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0"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2" memberValueDatatype="130" unbalanced="0">
      <fieldsUsage count="2">
        <fieldUsage x="-1"/>
        <fieldUsage x="0"/>
      </fieldsUsage>
    </cacheHierarchy>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2"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2"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oneField="1" hidden="1">
      <fieldsUsage count="1">
        <fieldUsage x="2"/>
      </fieldsUsage>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oneField="1" hidden="1">
      <fieldsUsage count="1">
        <fieldUsage x="1"/>
      </fieldsUsage>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Ahammed" refreshedDate="45201.954434259256" backgroundQuery="1" createdVersion="8" refreshedVersion="8" minRefreshableVersion="3" recordCount="0" supportSubquery="1" supportAdvancedDrill="1" xr:uid="{BEBCF831-71B6-40AB-AD24-EE9AD85C638E}">
  <cacheSource type="external" connectionId="1"/>
  <cacheFields count="2">
    <cacheField name="[Table2].[campaign].[campaign]" caption="campaign" numFmtId="0" hierarchy="27" level="1">
      <sharedItems count="9">
        <s v="BlueFit"/>
        <s v="CCA 109"/>
        <s v="CCA-HED"/>
        <s v="Enhance"/>
        <s v="Flu Sho"/>
        <s v="GEN-rp5"/>
        <s v="PFH 2.0"/>
        <s v="Relay-r"/>
        <s v="VPCP-rp"/>
      </sharedItems>
    </cacheField>
    <cacheField name="[Measures].[Count of offer_activity_name 2]" caption="Count of offer_activity_name 2" numFmtId="0" hierarchy="61" level="32767"/>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0"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0" memberValueDatatype="130" unbalanced="0"/>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0"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2" memberValueDatatype="130" unbalanced="0">
      <fieldsUsage count="2">
        <fieldUsage x="-1"/>
        <fieldUsage x="0"/>
      </fieldsUsage>
    </cacheHierarchy>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2"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2"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Ahammed" refreshedDate="45201.954434375002" backgroundQuery="1" createdVersion="8" refreshedVersion="8" minRefreshableVersion="3" recordCount="0" supportSubquery="1" supportAdvancedDrill="1" xr:uid="{0BA50337-AEC6-4A16-B611-3014EE6B343C}">
  <cacheSource type="external" connectionId="1"/>
  <cacheFields count="2">
    <cacheField name="[Measures].[Sum of total_sent 2]" caption="Sum of total_sent 2" numFmtId="0" hierarchy="62" level="32767"/>
    <cacheField name="[Table2].[campaign].[campaign]" caption="campaign" numFmtId="0" hierarchy="27"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0"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0" memberValueDatatype="130" unbalanced="0"/>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0"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2" memberValueDatatype="130" unbalanced="0">
      <fieldsUsage count="2">
        <fieldUsage x="-1"/>
        <fieldUsage x="1"/>
      </fieldsUsage>
    </cacheHierarchy>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2"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2"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oneField="1" hidden="1">
      <fieldsUsage count="1">
        <fieldUsage x="0"/>
      </fieldsUsage>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Ahammed" refreshedDate="45201.954434606479" backgroundQuery="1" createdVersion="8" refreshedVersion="8" minRefreshableVersion="3" recordCount="0" supportSubquery="1" supportAdvancedDrill="1" xr:uid="{353C3CFD-0A9D-408F-8EF1-F850C47A190B}">
  <cacheSource type="external" connectionId="1"/>
  <cacheFields count="2">
    <cacheField name="[Measures].[Sum of total_delivered 2]" caption="Sum of total_delivered 2" numFmtId="0" hierarchy="63" level="32767"/>
    <cacheField name="[Table2].[campaign].[campaign]" caption="campaign" numFmtId="0" hierarchy="27"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0"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0" memberValueDatatype="130" unbalanced="0"/>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0"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2" memberValueDatatype="130" unbalanced="0">
      <fieldsUsage count="2">
        <fieldUsage x="-1"/>
        <fieldUsage x="1"/>
      </fieldsUsage>
    </cacheHierarchy>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2"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2"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oneField="1" hidden="1">
      <fieldsUsage count="1">
        <fieldUsage x="0"/>
      </fieldsUsage>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7077199074" backgroundQuery="1" createdVersion="8" refreshedVersion="8" minRefreshableVersion="3" recordCount="0" supportSubquery="1" supportAdvancedDrill="1" xr:uid="{BEF32DC8-8906-4138-9F5A-3234FBEB7EE6}">
  <cacheSource type="external" connectionId="1"/>
  <cacheFields count="2">
    <cacheField name="[Measures].[Count of offer_activity_name]" caption="Count of offer_activity_name" numFmtId="0" hierarchy="47"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1"/>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708229167" backgroundQuery="1" createdVersion="8" refreshedVersion="8" minRefreshableVersion="3" recordCount="0" supportSubquery="1" supportAdvancedDrill="1" xr:uid="{24EB02F7-D995-4B8A-BDF9-4D5270EA26FD}">
  <cacheSource type="external" connectionId="1"/>
  <cacheFields count="9">
    <cacheField name="[Table1].[offer_activity_name].[offer_activity_name]" caption="offer_activity_name" numFmtId="0" hierarchy="5" level="1">
      <sharedItems count="216">
        <s v="BlueFit-R1-C1-M1A-Welcome Shopper-New User-HLTH_BENEFITS"/>
        <s v="BlueFit-R1-C2-M1B-Welcome BlueFit Plan-Returning User"/>
        <s v="BlueFit-R1-C2-M1B-Welcome BlueFit Plan-Returning User-EM"/>
        <s v="BlueFit-R2-C10-M1-Pay Claims with HSA-EM"/>
        <s v="BlueFit-R2-C10-M1-Pay Claims with HSA-YR1-EM"/>
        <s v="BlueFit-R2-C10-M1-Pay Claims with HSA-YR2-EM"/>
        <s v="BlueFit-R2-C11-M1-Q1-Quarterly Virgin Pulse-EM"/>
        <s v="BlueFit-R2-C11-M1-Q1-Quarterly Virgin Pulse-YR1-EM"/>
        <s v="BlueFit-R2-C11-M1-Q1-Quarterly Virgin Pulse-YR2-EM"/>
        <s v="BlueFit-R2-C11-M1-Q2-Quarterly Virgin Pulse-EM"/>
        <s v="BlueFit-R2-C11-M1-Q2-Quarterly Virgin Pulse-YR1-EM"/>
        <s v="BlueFit-R2-C11-M1-Q2-Quarterly Virgin Pulse-YR2-EM"/>
        <s v="BlueFit-R2-C11-M1-Q3-Quarterly Virgin Pulse-EM"/>
        <s v="BlueFit-R2-C11-M1-Q3-Quarterly Virgin Pulse-YR1-EM"/>
        <s v="BlueFit-R2-C11-M1-Q3-Quarterly Virgin Pulse-YR2-EM"/>
        <s v="BlueFit-R2-C11-M1-Q4-Quarterly Virgin Pulse-EM"/>
        <s v="BlueFit-R2-C11-M2-Q1-Quarterly Virgin Pulse-EM"/>
        <s v="BlueFit-R2-C11-M2-Q1-Quarterly Virgin Pulse-YR1-EM"/>
        <s v="BlueFit-R2-C11-M2-Q1-Quarterly Virgin Pulse-YR2-EM"/>
        <s v="BlueFit-R2-C11-M2-Q2-Quarterly Virgin Pulse-EM"/>
        <s v="BlueFit-R2-C11-M2-Q2-Quarterly Virgin Pulse-YR1-EM"/>
        <s v="BlueFit-R2-C11-M2-Q2-Quarterly Virgin Pulse-YR2-EM"/>
        <s v="BlueFit-R2-C11-M2-Q3-Quarterly Virgin Pulse-EM"/>
        <s v="BlueFit-R2-C11-M2-Q3-Quarterly Virgin Pulse-YR1-EM"/>
        <s v="BlueFit-R2-C11-M2-Q3-Quarterly Virgin Pulse-YR2-EM"/>
        <s v="BlueFit-R2-C11-M2-Q4-Quarterly Virgin Pulse-EM"/>
        <s v="BlueFit-R2-C2-M1A-Earn Incentives-EM"/>
        <s v="BlueFit-R2-C2-M1A-Earn Incentives-YR1-EM"/>
        <s v="BlueFit-R2-C2-M1A-Earn Incentives-YR2-EM"/>
        <s v="BlueFit-R2-C2-M2-Earn Incentives-EM"/>
        <s v="BlueFit-R2-C2-M2-Earn Incentives-YR1-EM"/>
        <s v="BlueFit-R2-C2-M2-Earn Incentives-YR2-EM"/>
        <s v="BlueFit-R2-C3-First Deposit to HSA-EM"/>
        <s v="BlueFit-R2-C3-First Deposit to HSA-YR1-EM"/>
        <s v="BlueFit-R2-C3-First Deposit to HSA-YR2-EM"/>
        <s v="BlueFit-R2-C3-M1-Authenticated Account-EM"/>
        <s v="BlueFit-R2-C3-M1-Authenticated Account-YR1-EM"/>
        <s v="BlueFit-R2-C3-M1-Authenticated Account-YR2-EM"/>
        <s v="BlueFit-R2-C3-M2-Optimized HSA-EM"/>
        <s v="BlueFit-R2-C3-M2-Optimized HSA-YR1-EM"/>
        <s v="BlueFit-R2-C3-M2-Optimized HSA-YR2-EM"/>
        <s v="BlueFit-R2-C3-Q1 Wellness Level 1-EM"/>
        <s v="BlueFit-R2-C3-Q1 Wellness Level 1-YR1-EM"/>
        <s v="BlueFit-R2-C3-Q1 Wellness Level 1-YR2-EM"/>
        <s v="BlueFit-R2-C3-Q1 Wellness Level 2-EM"/>
        <s v="BlueFit-R2-C3-Q1 Wellness Level 2-YR1-EM"/>
        <s v="BlueFit-R2-C3-Q1 Wellness Level 2-YR2-EM"/>
        <s v="BlueFit-R2-C3-Q1 Wellness Level 3-EM"/>
        <s v="BlueFit-R2-C3-Q1 Wellness Level 3-YR1-EM"/>
        <s v="BlueFit-R2-C3-Q1 Wellness Level 3-YR2-EM"/>
        <s v="BlueFit-R2-C3-Q1 Wellness Level 4-EM"/>
        <s v="BlueFit-R2-C3-Q1 Wellness Level 4-YR1-EM"/>
        <s v="BlueFit-R2-C3-Q1 Wellness Level 4-YR2-EM"/>
        <s v="BlueFit-R2-C3-Q2 Wellness Level 1-YR1-EM"/>
        <s v="BlueFit-R2-C3-Q2 Wellness Level 1-YR2-EM"/>
        <s v="BlueFit-R2-C3-Q2 Wellness Level 2-YR1-EM"/>
        <s v="BlueFit-R2-C3-Q2 Wellness Level 2-YR2-EM"/>
        <s v="BlueFit-R2-C3-Q2 Wellness Level 3-YR1-EM"/>
        <s v="BlueFit-R2-C3-Q2 Wellness Level 3-YR2-EM"/>
        <s v="BlueFit-R2-C3-Q2 Wellness Level 4-YR1-EM"/>
        <s v="BlueFit-R2-C3-Q2 Wellness Level 4-YR2-EM"/>
        <s v="BlueFit-R2-C3-Q3 Wellness Level 1-EM"/>
        <s v="BlueFit-R2-C3-Q3 Wellness Level 1-YR1-EM"/>
        <s v="BlueFit-R2-C3-Q3 Wellness Level 1-YR2-EM"/>
        <s v="BlueFit-R2-C3-Q3 Wellness Level 2-EM"/>
        <s v="BlueFit-R2-C3-Q3 Wellness Level 2-YR1-EM"/>
        <s v="BlueFit-R2-C3-Q3 Wellness Level 2-YR2-EM"/>
        <s v="BlueFit-R2-C3-Q3 Wellness Level 3-EM"/>
        <s v="BlueFit-R2-C3-Q3 Wellness Level 3-YR1-EM"/>
        <s v="BlueFit-R2-C3-Q3 Wellness Level 3-YR2-EM"/>
        <s v="BlueFit-R2-C3-Q3 Wellness Level 4-EM"/>
        <s v="BlueFit-R2-C3-Q3 Wellness Level 4-YR1-EM"/>
        <s v="BlueFit-R2-C3-Q3 Wellness Level 4-YR2-EM"/>
        <s v="BlueFit-R2-C3-Q4 Wellness Level 1-EM"/>
        <s v="BlueFit-R2-C3-Q4 Wellness Level 2-EM"/>
        <s v="BlueFit-R2-C3-Q4 Wellness Level 3-EM"/>
        <s v="BlueFit-R2-C3-Q4 Wellness Level 4-EM"/>
        <s v="BlueFit-R2-C4-M1A-Register Virgin Pulse-EM"/>
        <s v="BlueFit-R2-C4-M1B-Register Virgin Pulse-EM"/>
        <s v="BlueFit-R2-C4-M1B-Register Virgin Pulse-YR1-EM"/>
        <s v="BlueFit-R2-C4-M1B-Register Virgin Pulse-YR2-EM"/>
        <s v="BlueFit-R2-C4-M1C-Register Virgin Pulse-EM"/>
        <s v="BlueFit-R2-C4-M1C-Register Virgin Pulse-YR1-EM"/>
        <s v="BlueFit-R2-C4-M1C-Register Virgin Pulse-YR2-EM"/>
        <s v="BlueFit-R2-C4-M2-Register Virgin Pulse-EM"/>
        <s v="BlueFit-R2-C4-M2-Register Virgin Pulse-YR1-EM"/>
        <s v="BlueFit-R2-C4-M2-Register Virgin Pulse-YR2-EM"/>
        <s v="BlueFit-R2-C5-M1A-Sonicare Toothbrush-EM"/>
        <s v="BlueFit-R2-C5-M1B-Sonicare Toothbrush-EM"/>
        <s v="BlueFit-R2-C5-M1B-Sonicare Toothbrush-YR1-EM"/>
        <s v="BlueFit-R2-C5-M1B-Sonicare Toothbrush-YR2-EM"/>
        <s v="BlueFit-R2-C5-M1C-Sonicare Toothbrush-YR1-EM"/>
        <s v="BlueFit-R2-C5-M1C-Sonicare Toothbrush-YR2-EM"/>
        <s v="BlueFit-R2-C5-M2-Sonicare Toothbrush-EM"/>
        <s v="BlueFit-R2-C5-M2-Sonicare Toothbrush-YR1-EM"/>
        <s v="BlueFit-R2-C5-M2-Sonicare Toothbrush-YR2-EM"/>
        <s v="BlueFit-R2-C5-M3-Sonicare Toothbrush-EM"/>
        <s v="BlueFit-R2-C5-M3-Sonicare Toothbrush-YR2-EM"/>
        <s v="BlueFit-R2-C6-M1-Digital Dental-EM"/>
        <s v="BlueFit-R2-C6-M1-Digital Dental-YR1-EM"/>
        <s v="BlueFit-R2-C6-M1-Digital Dental-YR2-EM"/>
        <s v="BlueFit-R2-C6-M2-Digital Dental-EM"/>
        <s v="BlueFit-R2-C6-M2-Digital Dental-YR1-EM"/>
        <s v="BlueFit-R2-C6-M2-Digital Dental-YR2-EM"/>
        <s v="BlueFit-R2-C7-M1B-Fitness Reimbursements-EM"/>
        <s v="BlueFit-R2-C7-M1B-Fitness Reimbursements-YR1-EM"/>
        <s v="BlueFit-R2-C7-M1B-Fitness Reimbursements-YR2-EM"/>
        <s v="BlueFit-R2-C7-M1D-Fitness Reimbursements-EM"/>
        <s v="BlueFit-R2-C7-M1D-Fitness Reimbursements-YR1-EM"/>
        <s v="BlueFit-R2-C7-M1D-Fitness Reimbursements-YR2-EM"/>
        <s v="BlueFit-R2-C7-M2-Fitness Reimbursements-EM"/>
        <s v="BlueFit-R2-C7-M2-Fitness Reimbursements-YR1-EM"/>
        <s v="BlueFit-R2-C7-M2-Fitness Reimbursements-YR2-EM"/>
        <s v="BlueFit-R2-C7-M3-Fitness Reimbursements-EM"/>
        <s v="BlueFit-R2-C7-M3-Fitness Reimbursements-YR1-EM"/>
        <s v="BlueFit-R2-C7-M3-Fitness Reimbursements-YR2-EM"/>
        <s v="BlueFit-R2-C8-M1-Mail Order Pharmacy-EM"/>
        <s v="BlueFit-R2-C8-M1-Mail Order Pharmacy-YR1-EM"/>
        <s v="BlueFit-R2-C8-M1-Mail Order Pharmacy-YR2-EM"/>
        <s v="BlueFit-R2-C8-M2-Mail Order Pharmacy-EM"/>
        <s v="BlueFit-R2-C8-M2-Mail Order Pharmacy-YR1-EM"/>
        <s v="BlueFit-R3-rp5019-Q3-M1-MHRC-EM"/>
        <s v="BlueFit-R3-rp5019-Q4-M1-MHRC-EM"/>
        <s v="BlueFit-R3-rp5020-M1A-L2L-EM"/>
        <s v="BlueFit-R3-rp5020-M1B-L2L-EM"/>
        <s v="BlueFit-R3-rp5020-M1B-L2L-YR1-EM"/>
        <s v="BlueFit-R3-rp5020-M1B-L2L-YR2-EM"/>
        <s v="BlueFit-R3-rp5020-M2-L2L-EM"/>
        <s v="BlueFit-R3-rp5020-M2-L2L-YR1-EM"/>
        <s v="BlueFit-R3-rp5021-M1-COVID-EM"/>
        <s v="CCA-HMM-COMM-Asthma-Adult v1-EM"/>
        <s v="CCA-HMM-COMM-Asthma-Adult v2-EM"/>
        <s v="CCA-HMM-COMM-Asthma-Child-EM"/>
        <s v="CCA-rp5016-M1-Welcome Opt-in-EM"/>
        <s v="CCA-rp5017-M1A-Welcome-HSA-EM"/>
        <s v="CCA-rp5017-M1B-Welcome-FSA-EM"/>
        <s v="CCA-rp5017-M1C-Welcome-HRA-EM"/>
        <s v="CCA-rp5017-M1D-Welcome-All Others-EM"/>
        <s v="CCA-rp5018-M1A-1st EOB-HSA-EM"/>
        <s v="CCA-rp5018-M1B-1st EOB-FSA-EM"/>
        <s v="CCA-rp5018-M1C-1st EOB-HRA-EM"/>
        <s v="CCA-rp5018-M1D-1st EOB-All Others-EM"/>
        <s v="CCA-rp5026-M1A-Fitness and Weight Loss-EM"/>
        <s v="CCA-rp5026-M1B-Fitness and Weight Loss-EM"/>
        <s v="CCA-rp5026-Medicare-M1A-Fitness and Weight Loss-EM"/>
        <s v="EM-Apr-rp5049"/>
        <s v="EM-CCA-rp5046b-M2-Medicare-L2L"/>
        <s v="EM-CCA-rp5046-M1-L2L"/>
        <s v="EM-CCA-rp5046-M1-L2L-Additional Send"/>
        <s v="EM-Mar-rp5039-audience"/>
        <s v="EM-Mar-rp5039r-audience"/>
        <s v="EM-rp5054-COMM-BP-Offer"/>
        <s v="EM-rp5064a-Offer"/>
        <s v="EM-rp5064-Offer"/>
        <s v="EM-rp5065a-Offer"/>
        <s v="EM-rp5065-Offer"/>
        <s v="EM-rp5066-Offer"/>
        <s v="EM-rp5067a-Adolescent-T1-Offer"/>
        <s v="EM-rp5067b-Child-T1-Offer"/>
        <s v="EM-rp5068-Combo-T2-Offer"/>
        <s v="EM-rp5069-Offer"/>
        <s v="EM-rp5070-Offer"/>
        <s v="EM-rp5073 Offer"/>
        <s v="EM-rp5074a-Diabetes Stroke Offer"/>
        <s v="EM-rp5074b-Oral Cancer Sjogrens Offer"/>
        <s v="GEN-rp5043-M1-Covid-PHE-OTC-COMM-EM Only"/>
        <s v="GEN-rp5043-M1-Covid-PHE-OTC-COMM-EM/SMS"/>
        <s v="L2L-M2 Offer"/>
        <s v="Medicare-rp5055CBP-Offer"/>
        <s v="Offer"/>
        <s v="PFH 2.0-C1-M1-HMO-Select PCP-Blue Select-EM"/>
        <s v="PFH 2.0-C1-M1-HMO-Select PCP-EM"/>
        <s v="PFH 2.0-C1-M1-HMO-Select PCP-EM/SMS"/>
        <s v="PFH 2.0-C1-M2-HMO-Select PCP-Blue Select-EM"/>
        <s v="PFH 2.0-C1-M2-HMO-Select PCP-EM"/>
        <s v="PFH 2.0-C2-M1-PPO-Select POC-EM"/>
        <s v="PFH 2.0-C2-M1-PPO-Select POC-EM/SMS"/>
        <s v="PFH 2.0-C2-M1-PPO-Select POC-HPN-EM"/>
        <s v="PFH 2.0-C2-M1-PPO-Select POC-HPN-EM/SMS"/>
        <s v="Q1-2023-CXDO-News"/>
        <s v="Q2-2023-CXDO-News"/>
        <s v="Q4-2022-Newsletter-rp5035-EM"/>
        <s v="VPCP-rp5027-M1-Intro-Audience1-EM"/>
        <s v="VPCP-rp5027-M1-Intro-Audience1-EM/SMS"/>
        <s v="VPCP-rp5027-M1-Intro-Audience2-EM"/>
        <s v="VPCP-rp5027-M1-Intro-Audience2-EM/SMS"/>
        <s v="VPCP-rp5034-M2-Retarget-Audience1-EM"/>
        <s v="VPCP-rp5034-M2-Retarget-Audience1-EM/SMS"/>
        <s v="VPCP-rp5034-M2-Retarget-Audience2-EM"/>
        <s v="VPCP-rp5034-M2-Retarget-Audience2-EM/SMS"/>
        <s v="VPCP-rp5037a-M3-DR-Movers-Audience1-EM"/>
        <s v="VPCP-rp5037a-M3-DR-Movers-Audience1-EM/SMS"/>
        <s v="VPCP-rp5037a-M3-DR-Movers-Audience2-EM"/>
        <s v="VPCP-rp5037a-M3-DR-Movers-Audience2-EM/SMS"/>
        <s v="VPCP-rp5037b-M3-DR-Heavy Telehealth-Audience1-EM"/>
        <s v="VPCP-rp5037b-M3-DR-Heavy Telehealth-Audience1-EM/SMS"/>
        <s v="VPCP-rp5037b-M3-DR-Heavy Telehealth-Audience2-EM"/>
        <s v="VPCP-rp5037b-M3-DR-Heavy Telehealth-Audience2-EM/SMS"/>
        <s v="VPCP-rp5037c-M3-DR-No PCP HMO-Audience1-EM"/>
        <s v="VPCP-rp5037c-M3-DR-No PCP HMO-Audience1-EM/SMS"/>
        <s v="VPCP-rp5037c-M3-DR-No PCP HMO-Audience2-EM"/>
        <s v="VPCP-rp5037c-M3-DR-No PCP HMO-Audience2-EM/SMS"/>
        <s v="VPCP-rp5037d-M3-DR-Aging Out Peds-Audience1-EM"/>
        <s v="VPCP-rp5037d-M3-DR-Aging Out Peds-Audience1-EM/SMS"/>
        <s v="VPCP-rp5037d-M3-DR-Aging Out Peds-Audience2-EM/SMS"/>
        <s v="VPCP-rp5037d-M3-DR-No PCP HMO-Audience1-EM"/>
        <s v="VPCP-rp5042-M4-Reengaging-Audience1-EM"/>
        <s v="VPCP-rp5042-M4-Reengaging-Audience1-EM/SMS"/>
        <s v="VPCP-rp5042-M4-Reengaging-Audience2-EM"/>
        <s v="VPCP-rp5042-M4-Reengaging-Audience2-EM/SMS"/>
        <s v="VPCP-rp5050-M5-Reengaging-Audience2-EM"/>
        <s v="VPCP-rp5050-M5-Reengaging-Audience2-EM/SMS"/>
        <s v="VPCP-rp5050-M5-Reengaging-Email Only-Audience1-EM"/>
        <s v="VPCP-rp5050-M5-Reengaging-Email Only-Audience1-EM/SMS"/>
        <s v="VPCP-rp5075-M6-$0 Cost Share-EM"/>
        <s v="VPCP-rp5075-M6-$0 Cost Share-EM/SMS"/>
      </sharedItems>
    </cacheField>
    <cacheField name="[Measures].[Sum of total_sent]" caption="Sum of total_sent" numFmtId="0" hierarchy="48" level="32767"/>
    <cacheField name="[Measures].[Sum of total_clickthrough]" caption="Sum of total_clickthrough" numFmtId="0" hierarchy="53" level="32767"/>
    <cacheField name="[Measures].[Sum of email_ctr_calc]" caption="Sum of email_ctr_calc" numFmtId="0" hierarchy="50" level="32767"/>
    <cacheField name="[Measures].[Sum of email_ctor_calc]" caption="Sum of email_ctor_calc" numFmtId="0" hierarchy="52" level="32767"/>
    <cacheField name="[Measures].[Sum of total_delivered]" caption="Sum of total_delivered" numFmtId="0" hierarchy="55" level="32767"/>
    <cacheField name="[Measures].[Sum of email_delivery_rate_calc]" caption="Sum of email_delivery_rate_calc" numFmtId="0" hierarchy="57" level="32767"/>
    <cacheField name="[Measures].[Sum of total_opened]" caption="Sum of total_opened" numFmtId="0" hierarchy="56"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2" memberValueDatatype="130" unbalanced="0">
      <fieldsUsage count="2">
        <fieldUsage x="-1"/>
        <fieldUsage x="0"/>
      </fieldsUsage>
    </cacheHierarchy>
    <cacheHierarchy uniqueName="[Table1].[first_send_date]" caption="first_send_date" attribute="1" time="1" defaultMemberUniqueName="[Table1].[first_send_date].[All]" allUniqueName="[Table1].[first_send_date].[All]" dimensionUniqueName="[Table1]" displayFolder="" count="2"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8"/>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oneField="1" hidden="1">
      <fieldsUsage count="1">
        <fieldUsage x="5"/>
      </fieldsUsage>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oneField="1" hidden="1">
      <fieldsUsage count="1">
        <fieldUsage x="7"/>
      </fieldsUsage>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oneField="1" hidden="1">
      <fieldsUsage count="1">
        <fieldUsage x="6"/>
      </fieldsUsage>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7085416664" backgroundQuery="1" createdVersion="8" refreshedVersion="8" minRefreshableVersion="3" recordCount="0" supportSubquery="1" supportAdvancedDrill="1" xr:uid="{D39D4DA7-E08F-4795-BA4F-984A4F1918D8}">
  <cacheSource type="external" connectionId="1"/>
  <cacheFields count="3">
    <cacheField name="[Measures].[Sum of total_opened]" caption="Sum of total_opened" numFmtId="0" hierarchy="56" level="32767"/>
    <cacheField name="[Table1].[campaign name].[campaign name]" caption="campaign name" numFmtId="0" hierarchy="1" level="1">
      <sharedItems count="15">
        <s v="BlueFit"/>
        <s v="Cancerr"/>
        <s v="CCA-HED"/>
        <s v="CCA-rp5"/>
        <s v="CDH 1st"/>
        <s v="CDH Wel"/>
        <s v="CXDO Ne"/>
        <s v="EM-News"/>
        <s v="Enhance"/>
        <s v="Fitness"/>
        <s v="GEN-rp5"/>
        <s v="HOS-hea"/>
        <s v="PFH 2.0"/>
        <s v="VPCP-rp"/>
        <s v="Welcome"/>
      </sharedItems>
    </cacheField>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2" memberValueDatatype="130" unbalanced="0"/>
    <cacheHierarchy uniqueName="[Table1].[campaign name]" caption="campaign name" attribute="1" defaultMemberUniqueName="[Table1].[campaign name].[All]" allUniqueName="[Table1].[campaign name].[All]" dimensionUniqueName="[Table1]" displayFolder="" count="2" memberValueDatatype="130" unbalanced="0">
      <fieldsUsage count="2">
        <fieldUsage x="-1"/>
        <fieldUsage x="1"/>
      </fieldsUsage>
    </cacheHierarchy>
    <cacheHierarchy uniqueName="[Table1].[campaign name2]" caption="campaign name2" attribute="1" defaultMemberUniqueName="[Table1].[campaign name2].[All]" allUniqueName="[Table1].[campaign name2].[All]" dimensionUniqueName="[Table1]" displayFolder="" count="2" memberValueDatatype="130" unbalanced="0"/>
    <cacheHierarchy uniqueName="[Table1].[campaign_id_parent]" caption="campaign_id_parent" attribute="1" defaultMemberUniqueName="[Table1].[campaign_id_parent].[All]" allUniqueName="[Table1].[campaign_id_parent].[All]" dimensionUniqueName="[Table1]" displayFolder="" count="2" memberValueDatatype="130" unbalanced="0"/>
    <cacheHierarchy uniqueName="[Table1].[campaign_id]" caption="campaign_id" attribute="1" defaultMemberUniqueName="[Table1].[campaign_id].[All]" allUniqueName="[Table1].[campaign_id].[All]" dimensionUniqueName="[Table1]" displayFolder="" count="2" memberValueDatatype="130" unbalanced="0"/>
    <cacheHierarchy uniqueName="[Table1].[offer_activity_name]" caption="offer_activity_name" attribute="1" defaultMemberUniqueName="[Table1].[offer_activity_name].[All]" allUniqueName="[Table1].[offer_activity_name].[All]" dimensionUniqueName="[Table1]" displayFolder="" count="2" memberValueDatatype="130" unbalanced="0"/>
    <cacheHierarchy uniqueName="[Table1].[first_send_date]" caption="first_send_date" attribute="1" time="1" defaultMemberUniqueName="[Table1].[first_send_date].[All]" allUniqueName="[Table1].[first_send_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total_sent]" caption="total_sent" attribute="1" defaultMemberUniqueName="[Table1].[total_sent].[All]" allUniqueName="[Table1].[total_sent].[All]" dimensionUniqueName="[Table1]" displayFolder="" count="2" memberValueDatatype="20" unbalanced="0"/>
    <cacheHierarchy uniqueName="[Table1].[total_processed]" caption="total_processed" attribute="1" defaultMemberUniqueName="[Table1].[total_processed].[All]" allUniqueName="[Table1].[total_processed].[All]" dimensionUniqueName="[Table1]" displayFolder="" count="2" memberValueDatatype="20" unbalanced="0"/>
    <cacheHierarchy uniqueName="[Table1].[total_bounced]" caption="total_bounced" attribute="1" defaultMemberUniqueName="[Table1].[total_bounced].[All]" allUniqueName="[Table1].[total_bounced].[All]" dimensionUniqueName="[Table1]" displayFolder="" count="2" memberValueDatatype="20" unbalanced="0"/>
    <cacheHierarchy uniqueName="[Table1].[total_softbounced]" caption="total_softbounced" attribute="1" defaultMemberUniqueName="[Table1].[total_softbounced].[All]" allUniqueName="[Table1].[total_softbounced].[All]" dimensionUniqueName="[Table1]" displayFolder="" count="2" memberValueDatatype="20" unbalanced="0"/>
    <cacheHierarchy uniqueName="[Table1].[total_clickthrough]" caption="total_clickthrough" attribute="1" defaultMemberUniqueName="[Table1].[total_clickthrough].[All]" allUniqueName="[Table1].[total_clickthrough].[All]" dimensionUniqueName="[Table1]" displayFolder="" count="2"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2" memberValueDatatype="5" unbalanced="0"/>
    <cacheHierarchy uniqueName="[Table1].[email_ctor_calc]" caption="email_ctor_calc" attribute="1" defaultMemberUniqueName="[Table1].[email_ctor_calc].[All]" allUniqueName="[Table1].[email_ctor_calc].[All]" dimensionUniqueName="[Table1]" displayFolder="" count="2" memberValueDatatype="5" unbalanced="0"/>
    <cacheHierarchy uniqueName="[Table1].[total_deferred]" caption="total_deferred" attribute="1" defaultMemberUniqueName="[Table1].[total_deferred].[All]" allUniqueName="[Table1].[total_deferred].[All]" dimensionUniqueName="[Table1]" displayFolder="" count="2" memberValueDatatype="20" unbalanced="0"/>
    <cacheHierarchy uniqueName="[Table1].[total_dropped]" caption="total_dropped" attribute="1" defaultMemberUniqueName="[Table1].[total_dropped].[All]" allUniqueName="[Table1].[total_dropped].[All]" dimensionUniqueName="[Table1]" displayFolder="" count="2" memberValueDatatype="20" unbalanced="0"/>
    <cacheHierarchy uniqueName="[Table1].[total_delivered]" caption="total_delivered" attribute="1" defaultMemberUniqueName="[Table1].[total_delivered].[All]" allUniqueName="[Table1].[total_delivered].[All]" dimensionUniqueName="[Table1]" displayFolder="" count="2"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2" memberValueDatatype="5" unbalanced="0"/>
    <cacheHierarchy uniqueName="[Table1].[total_opened]" caption="total_opened" attribute="1" defaultMemberUniqueName="[Table1].[total_opened].[All]" allUniqueName="[Table1].[total_opened].[All]" dimensionUniqueName="[Table1]" displayFolder="" count="2" memberValueDatatype="20" unbalanced="0"/>
    <cacheHierarchy uniqueName="[Table1].[email_open_rate_calc]" caption="email_open_rate_calc" attribute="1" defaultMemberUniqueName="[Table1].[email_open_rate_calc].[All]" allUniqueName="[Table1].[email_open_rate_calc].[All]" dimensionUniqueName="[Table1]" displayFolder="" count="2" memberValueDatatype="5" unbalanced="0"/>
    <cacheHierarchy uniqueName="[Table1].[total_reportedasspam]" caption="total_reportedasspam" attribute="1" defaultMemberUniqueName="[Table1].[total_reportedasspam].[All]" allUniqueName="[Table1].[total_reportedasspam].[All]" dimensionUniqueName="[Table1]" displayFolder="" count="2"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2"/>
      </fieldsUsage>
    </cacheHierarchy>
    <cacheHierarchy uniqueName="[Table1].[first_send_date (Quarter)]" caption="first_send_date (Quarter)" attribute="1" defaultMemberUniqueName="[Table1].[first_send_date (Quarter)].[All]" allUniqueName="[Table1].[first_send_date (Quarter)].[All]" dimensionUniqueName="[Table1]" displayFolder="" count="2"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2" memberValueDatatype="130" unbalanced="0"/>
    <cacheHierarchy uniqueName="[Table2].[campaign]" caption="campaign" attribute="1" defaultMemberUniqueName="[Table2].[campaign].[All]" allUniqueName="[Table2].[campaign].[All]" dimensionUniqueName="[Table2]" displayFolder="" count="2" memberValueDatatype="130" unbalanced="0"/>
    <cacheHierarchy uniqueName="[Table2].[campaign name]" caption="campaign name" attribute="1" defaultMemberUniqueName="[Table2].[campaign name].[All]" allUniqueName="[Table2].[campaign name].[All]" dimensionUniqueName="[Table2]" displayFolder="" count="2" memberValueDatatype="130" unbalanced="0"/>
    <cacheHierarchy uniqueName="[Table2].[campaign_id_parent]" caption="campaign_id_parent" attribute="1" defaultMemberUniqueName="[Table2].[campaign_id_parent].[All]" allUniqueName="[Table2].[campaign_id_parent].[All]" dimensionUniqueName="[Table2]" displayFolder="" count="2" memberValueDatatype="130" unbalanced="0"/>
    <cacheHierarchy uniqueName="[Table2].[campaign_id]" caption="campaign_id" attribute="1" defaultMemberUniqueName="[Table2].[campaign_id].[All]" allUniqueName="[Table2].[campaign_id].[All]" dimensionUniqueName="[Table2]" displayFolder="" count="2" memberValueDatatype="130" unbalanced="0"/>
    <cacheHierarchy uniqueName="[Table2].[offer_activity_name]" caption="offer_activity_name" attribute="1" defaultMemberUniqueName="[Table2].[offer_activity_name].[All]" allUniqueName="[Table2].[offer_activity_name].[All]" dimensionUniqueName="[Table2]" displayFolder="" count="2" memberValueDatatype="130" unbalanced="0"/>
    <cacheHierarchy uniqueName="[Table2].[first_send_date]" caption="first_send_date" attribute="1" time="1" defaultMemberUniqueName="[Table2].[first_send_date].[All]" allUniqueName="[Table2].[first_send_date].[All]" dimensionUniqueName="[Table2]" displayFolder="" count="2" memberValueDatatype="7" unbalanced="0"/>
    <cacheHierarchy uniqueName="[Table2].[total_sent]" caption="total_sent" attribute="1" defaultMemberUniqueName="[Table2].[total_sent].[All]" allUniqueName="[Table2].[total_sent].[All]" dimensionUniqueName="[Table2]" displayFolder="" count="2" memberValueDatatype="20" unbalanced="0"/>
    <cacheHierarchy uniqueName="[Table2].[total_delivered]" caption="total_delivered" attribute="1" defaultMemberUniqueName="[Table2].[total_delivered].[All]" allUniqueName="[Table2].[total_delivered].[All]" dimensionUniqueName="[Table2]" displayFolder="" count="2" memberValueDatatype="20" unbalanced="0"/>
    <cacheHierarchy uniqueName="[Table2].[total_help]" caption="total_help" attribute="1" defaultMemberUniqueName="[Table2].[total_help].[All]" allUniqueName="[Table2].[total_help].[All]" dimensionUniqueName="[Table2]" displayFolder="" count="2" memberValueDatatype="20" unbalanced="0"/>
    <cacheHierarchy uniqueName="[Table2].[total_invalidnumber]" caption="total_invalidnumber" attribute="1" defaultMemberUniqueName="[Table2].[total_invalidnumber].[All]" allUniqueName="[Table2].[total_invalidnumber].[All]" dimensionUniqueName="[Table2]" displayFolder="" count="2" memberValueDatatype="20" unbalanced="0"/>
    <cacheHierarchy uniqueName="[Table2].[total_start]" caption="total_start" attribute="1" defaultMemberUniqueName="[Table2].[total_start].[All]" allUniqueName="[Table2].[total_start].[All]" dimensionUniqueName="[Table2]" displayFolder="" count="2" memberValueDatatype="20" unbalanced="0"/>
    <cacheHierarchy uniqueName="[Table2].[total_stop]" caption="total_stop" attribute="1" defaultMemberUniqueName="[Table2].[total_stop].[All]" allUniqueName="[Table2].[total_stop].[All]" dimensionUniqueName="[Table2]" displayFolder="" count="2" memberValueDatatype="20" unbalanced="0"/>
    <cacheHierarchy uniqueName="[Table2].[first_send_date (Year)]" caption="first_send_date (Year)" attribute="1" defaultMemberUniqueName="[Table2].[first_send_date (Year)].[All]" allUniqueName="[Table2].[first_send_date (Year)].[All]" dimensionUniqueName="[Table2]" displayFolder="" count="2"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2" memberValueDatatype="130" unbalanced="0"/>
    <cacheHierarchy uniqueName="[Table2].[first_send_date (Month)]" caption="first_send_date (Month)" attribute="1" defaultMemberUniqueName="[Table2].[first_send_date (Month)].[All]" allUniqueName="[Table2].[first_send_date (Month)].[All]" dimensionUniqueName="[Table2]" displayFolder="" count="2"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2"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2"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C9CAC3-42E7-4D80-9BA9-B57CEA5DF397}" name="PivotTable1" cacheId="3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 rowHeaderCaption="Offer_activity_name">
  <location ref="D7:K224" firstHeaderRow="0" firstDataRow="1" firstDataCol="1"/>
  <pivotFields count="9">
    <pivotField axis="axisRow" allDrilled="1" subtotalTop="0" showAll="0" dataSourceSort="1" defaultSubtotal="0">
      <items count="216">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 x="179" e="0"/>
        <item x="180" e="0"/>
        <item x="181" e="0"/>
        <item x="182" e="0"/>
        <item x="183" e="0"/>
        <item x="184" e="0"/>
        <item x="185" e="0"/>
        <item x="186" e="0"/>
        <item x="187" e="0"/>
        <item x="188" e="0"/>
        <item x="189" e="0"/>
        <item x="190" e="0"/>
        <item x="191" e="0"/>
        <item x="192" e="0"/>
        <item x="193" e="0"/>
        <item x="194" e="0"/>
        <item x="195" e="0"/>
        <item x="196" e="0"/>
        <item x="197" e="0"/>
        <item x="198" e="0"/>
        <item x="199" e="0"/>
        <item x="200" e="0"/>
        <item x="201" e="0"/>
        <item x="202" e="0"/>
        <item x="203" e="0"/>
        <item x="204" e="0"/>
        <item x="205" e="0"/>
        <item x="206" e="0"/>
        <item x="207" e="0"/>
        <item x="208" e="0"/>
        <item x="209" e="0"/>
        <item x="210" e="0"/>
        <item x="211" e="0"/>
        <item x="212" e="0"/>
        <item x="213" e="0"/>
        <item x="214" e="0"/>
        <item x="215" e="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t="grand">
      <x/>
    </i>
  </rowItems>
  <colFields count="1">
    <field x="-2"/>
  </colFields>
  <colItems count="7">
    <i>
      <x/>
    </i>
    <i i="1">
      <x v="1"/>
    </i>
    <i i="2">
      <x v="2"/>
    </i>
    <i i="3">
      <x v="3"/>
    </i>
    <i i="4">
      <x v="4"/>
    </i>
    <i i="5">
      <x v="5"/>
    </i>
    <i i="6">
      <x v="6"/>
    </i>
  </colItems>
  <dataFields count="7">
    <dataField name="Sum of total_sent" fld="1" baseField="0" baseItem="0"/>
    <dataField name="Sum of total_clickthrough" fld="2" baseField="0" baseItem="0"/>
    <dataField name="Sum of email_ctr_calc" fld="3" baseField="0" baseItem="0"/>
    <dataField name="Sum of email_ctor_calc" fld="4" baseField="0" baseItem="0"/>
    <dataField name="Sum of total_delivered" fld="5" baseField="0" baseItem="0"/>
    <dataField name="Sum of email_delivery_rate_calc" fld="6" baseField="0" baseItem="0"/>
    <dataField name="Sum of total_opened" fld="7" baseField="0" baseItem="0"/>
  </dataFields>
  <formats count="2">
    <format dxfId="54">
      <pivotArea dataOnly="0" outline="0" fieldPosition="0">
        <references count="1">
          <reference field="4294967294" count="1">
            <x v="2"/>
          </reference>
        </references>
      </pivotArea>
    </format>
    <format dxfId="53">
      <pivotArea dataOnly="0" outline="0" fieldPosition="0">
        <references count="1">
          <reference field="4294967294" count="1">
            <x v="3"/>
          </reference>
        </references>
      </pivotArea>
    </format>
  </format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5F5F37-F2FA-4E18-986B-0E82C0DE8FA0}" name="PivotTable16" cacheId="7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rowHeaderCaption="Campaign Name">
  <location ref="D83:E98"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x v="14"/>
    </i>
  </rowItems>
  <colItems count="1">
    <i/>
  </colItems>
  <dataFields count="1">
    <dataField name="Count of offer_activity_name" fld="1" subtotal="count"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mail_ctr_calc"/>
    <pivotHierarchy dragToData="1" caption="Average of email_ctor_calc"/>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CD42AC7-1088-4368-8FD1-0E3C74AD4309}" name="PivotTable2" cacheId="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rowHeaderCaption="Campaign Name">
  <location ref="A19:B35" firstHeaderRow="1" firstDataRow="1" firstDataCol="1"/>
  <pivotFields count="3">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total_opened" fld="0" baseField="0" baseItem="0"/>
  </dataFields>
  <chartFormats count="17">
    <chartFormat chart="5"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2">
          <reference field="4294967294" count="1" selected="0">
            <x v="0"/>
          </reference>
          <reference field="1" count="1" selected="0">
            <x v="1"/>
          </reference>
        </references>
      </pivotArea>
    </chartFormat>
    <chartFormat chart="6" format="3">
      <pivotArea type="data" outline="0" fieldPosition="0">
        <references count="2">
          <reference field="4294967294" count="1" selected="0">
            <x v="0"/>
          </reference>
          <reference field="1" count="1" selected="0">
            <x v="2"/>
          </reference>
        </references>
      </pivotArea>
    </chartFormat>
    <chartFormat chart="6" format="4">
      <pivotArea type="data" outline="0" fieldPosition="0">
        <references count="2">
          <reference field="4294967294" count="1" selected="0">
            <x v="0"/>
          </reference>
          <reference field="1" count="1" selected="0">
            <x v="3"/>
          </reference>
        </references>
      </pivotArea>
    </chartFormat>
    <chartFormat chart="6" format="5">
      <pivotArea type="data" outline="0" fieldPosition="0">
        <references count="2">
          <reference field="4294967294" count="1" selected="0">
            <x v="0"/>
          </reference>
          <reference field="1" count="1" selected="0">
            <x v="4"/>
          </reference>
        </references>
      </pivotArea>
    </chartFormat>
    <chartFormat chart="6" format="6">
      <pivotArea type="data" outline="0" fieldPosition="0">
        <references count="2">
          <reference field="4294967294" count="1" selected="0">
            <x v="0"/>
          </reference>
          <reference field="1" count="1" selected="0">
            <x v="5"/>
          </reference>
        </references>
      </pivotArea>
    </chartFormat>
    <chartFormat chart="6" format="7">
      <pivotArea type="data" outline="0" fieldPosition="0">
        <references count="2">
          <reference field="4294967294" count="1" selected="0">
            <x v="0"/>
          </reference>
          <reference field="1" count="1" selected="0">
            <x v="6"/>
          </reference>
        </references>
      </pivotArea>
    </chartFormat>
    <chartFormat chart="6" format="8">
      <pivotArea type="data" outline="0" fieldPosition="0">
        <references count="2">
          <reference field="4294967294" count="1" selected="0">
            <x v="0"/>
          </reference>
          <reference field="1" count="1" selected="0">
            <x v="7"/>
          </reference>
        </references>
      </pivotArea>
    </chartFormat>
    <chartFormat chart="6" format="9">
      <pivotArea type="data" outline="0" fieldPosition="0">
        <references count="2">
          <reference field="4294967294" count="1" selected="0">
            <x v="0"/>
          </reference>
          <reference field="1" count="1" selected="0">
            <x v="8"/>
          </reference>
        </references>
      </pivotArea>
    </chartFormat>
    <chartFormat chart="6" format="10">
      <pivotArea type="data" outline="0" fieldPosition="0">
        <references count="2">
          <reference field="4294967294" count="1" selected="0">
            <x v="0"/>
          </reference>
          <reference field="1" count="1" selected="0">
            <x v="9"/>
          </reference>
        </references>
      </pivotArea>
    </chartFormat>
    <chartFormat chart="6" format="11">
      <pivotArea type="data" outline="0" fieldPosition="0">
        <references count="2">
          <reference field="4294967294" count="1" selected="0">
            <x v="0"/>
          </reference>
          <reference field="1" count="1" selected="0">
            <x v="10"/>
          </reference>
        </references>
      </pivotArea>
    </chartFormat>
    <chartFormat chart="6" format="12">
      <pivotArea type="data" outline="0" fieldPosition="0">
        <references count="2">
          <reference field="4294967294" count="1" selected="0">
            <x v="0"/>
          </reference>
          <reference field="1" count="1" selected="0">
            <x v="11"/>
          </reference>
        </references>
      </pivotArea>
    </chartFormat>
    <chartFormat chart="6" format="13">
      <pivotArea type="data" outline="0" fieldPosition="0">
        <references count="2">
          <reference field="4294967294" count="1" selected="0">
            <x v="0"/>
          </reference>
          <reference field="1" count="1" selected="0">
            <x v="12"/>
          </reference>
        </references>
      </pivotArea>
    </chartFormat>
    <chartFormat chart="6" format="14">
      <pivotArea type="data" outline="0" fieldPosition="0">
        <references count="2">
          <reference field="4294967294" count="1" selected="0">
            <x v="0"/>
          </reference>
          <reference field="1" count="1" selected="0">
            <x v="13"/>
          </reference>
        </references>
      </pivotArea>
    </chartFormat>
    <chartFormat chart="6" format="15">
      <pivotArea type="data" outline="0" fieldPosition="0">
        <references count="2">
          <reference field="4294967294" count="1" selected="0">
            <x v="0"/>
          </reference>
          <reference field="1" count="1" selected="0">
            <x v="14"/>
          </reference>
        </references>
      </pivotArea>
    </chartFormat>
  </chartFormat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A77CB38-5230-4074-9A50-1537254668B3}" name="PivotTable4" cacheId="6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rowHeaderCaption="Campaign Name">
  <location ref="A111:B123" firstHeaderRow="1" firstDataRow="1" firstDataCol="1"/>
  <pivotFields count="3">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Items count="1">
    <i/>
  </colItems>
  <dataFields count="1">
    <dataField name="Count of offer_activity_name" fld="0" subtotal="count" baseField="0" baseItem="0"/>
  </dataFields>
  <chartFormats count="2">
    <chartFormat chart="7"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2703779-4E81-4E55-B6C2-5DCB18775CC2}" name="PivotTable3" cacheId="3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5" rowHeaderCaption="Campaign Name">
  <location ref="A66:B81"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x v="14"/>
    </i>
  </rowItems>
  <colItems count="1">
    <i/>
  </colItems>
  <dataFields count="1">
    <dataField name="Average of email_ctr_calc" fld="1" subtotal="average" baseField="0" baseItem="0"/>
  </dataFields>
  <formats count="3">
    <format dxfId="5">
      <pivotArea field="0" type="button" dataOnly="0" labelOnly="1" outline="0" axis="axisRow" fieldPosition="0"/>
    </format>
    <format dxfId="4">
      <pivotArea dataOnly="0" labelOnly="1" fieldPosition="0">
        <references count="1">
          <reference field="0" count="1">
            <x v="0"/>
          </reference>
        </references>
      </pivotArea>
    </format>
    <format dxfId="3">
      <pivotArea dataOnly="0" outline="0" fieldPosition="0">
        <references count="1">
          <reference field="4294967294"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mail_ctr_calc"/>
    <pivotHierarchy dragToData="1" caption="Average of email_ctor_calc"/>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F5042E0-3383-424D-906A-B8CACF353452}" name="PivotTable6" cacheId="4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5" rowHeaderCaption="Campaign Name">
  <location ref="A86:B101"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x v="14"/>
    </i>
  </rowItems>
  <colItems count="1">
    <i/>
  </colItems>
  <dataFields count="1">
    <dataField name="Average of email_ctor_calc" fld="1" subtotal="average" baseField="0" baseItem="0"/>
  </dataFields>
  <formats count="3">
    <format dxfId="8">
      <pivotArea field="0" type="button" dataOnly="0" labelOnly="1" outline="0" axis="axisRow" fieldPosition="0"/>
    </format>
    <format dxfId="7">
      <pivotArea dataOnly="0" labelOnly="1" fieldPosition="0">
        <references count="1">
          <reference field="0" count="1">
            <x v="0"/>
          </reference>
        </references>
      </pivotArea>
    </format>
    <format dxfId="6">
      <pivotArea dataOnly="0" outline="0" fieldPosition="0">
        <references count="1">
          <reference field="4294967294" count="1">
            <x v="0"/>
          </reference>
        </references>
      </pivotArea>
    </format>
  </formats>
  <chartFormats count="2">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mail_ctr_calc"/>
    <pivotHierarchy dragToData="1" caption="Average of email_ctor_calc"/>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EFB0D89-BDDD-4ACB-84B0-87FC105933E5}" name="PivotTable15" cacheId="7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rowHeaderCaption="Campaign Name">
  <location ref="A175:B187" firstHeaderRow="1" firstDataRow="1" firstDataCol="1"/>
  <pivotFields count="3">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name="Count of offer_activity_name" fld="1" subtotal="count" baseField="0" baseItem="0"/>
  </dataFields>
  <chartFormats count="1">
    <chartFormat chart="15" format="0" series="1">
      <pivotArea type="data" outline="0" fieldPosition="0">
        <references count="1">
          <reference field="4294967294" count="1" selected="0">
            <x v="0"/>
          </reference>
        </references>
      </pivotArea>
    </chartFormat>
  </chartFormat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27DA744-B846-4401-88D4-FE713B7AA471}" name="PivotTable13" cacheId="6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rowHeaderCaption="Campaign Name">
  <location ref="A140:C157" firstHeaderRow="1" firstDataRow="1" firstDataCol="0"/>
  <pivotFields count="1">
    <pivotField allDrilled="1" subtotalTop="0" showAll="0" dataSourceSort="1" defaultSubtotal="0" defaultAttributeDrillState="1"/>
  </pivotField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CE942CA-EC8D-4F43-B468-3E002906BF28}" name="PivotTable10" cacheId="5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Campaign Name">
  <location ref="E29:E3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_opened" fld="0" baseField="0" baseItem="0"/>
  </dataField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A388665-79F3-452F-8888-321B0C3C2FF0}" name="PivotTable3"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8:C48" firstHeaderRow="0"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s>
  <rowFields count="1">
    <field x="0"/>
  </rowFields>
  <rowItems count="10">
    <i>
      <x/>
    </i>
    <i>
      <x v="1"/>
    </i>
    <i>
      <x v="2"/>
    </i>
    <i>
      <x v="3"/>
    </i>
    <i>
      <x v="4"/>
    </i>
    <i>
      <x v="5"/>
    </i>
    <i>
      <x v="6"/>
    </i>
    <i>
      <x v="7"/>
    </i>
    <i>
      <x v="8"/>
    </i>
    <i t="grand">
      <x/>
    </i>
  </rowItems>
  <colFields count="1">
    <field x="-2"/>
  </colFields>
  <colItems count="2">
    <i>
      <x/>
    </i>
    <i i="1">
      <x v="1"/>
    </i>
  </colItems>
  <dataFields count="2">
    <dataField name="Sum of total_sent" fld="2" baseField="0" baseItem="0"/>
    <dataField name="Sum of total_delivered" fld="1" baseField="0" baseItem="0"/>
  </dataFields>
  <chartFormats count="4">
    <chartFormat chart="5" format="0"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1"/>
          </reference>
        </references>
      </pivotArea>
    </chartFormat>
    <chartFormat chart="5"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Campaign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185A171-D362-417B-8E20-F13D92F2BF79}"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22:B32" firstHeaderRow="1" firstDataRow="1" firstDataCol="1"/>
  <pivotFields count="2">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s>
  <rowFields count="1">
    <field x="1"/>
  </rowFields>
  <rowItems count="10">
    <i>
      <x/>
    </i>
    <i>
      <x v="1"/>
    </i>
    <i>
      <x v="2"/>
    </i>
    <i>
      <x v="3"/>
    </i>
    <i>
      <x v="4"/>
    </i>
    <i>
      <x v="5"/>
    </i>
    <i>
      <x v="6"/>
    </i>
    <i>
      <x v="7"/>
    </i>
    <i>
      <x v="8"/>
    </i>
    <i t="grand">
      <x/>
    </i>
  </rowItems>
  <colItems count="1">
    <i/>
  </colItems>
  <dataFields count="1">
    <dataField name="Sum of total_sent" fld="0" baseField="0" baseItem="0"/>
  </dataFields>
  <chartFormats count="1">
    <chartFormat chart="4" format="0"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Campaign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9C8E39-6770-4DE7-A8D1-A8B1D68AB945}" name="PivotTable11" cacheId="5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Campaign Name">
  <location ref="E32:E3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email_ctr_calc" fld="0" subtotal="average" baseField="0" baseItem="0" numFmtId="9"/>
  </dataFields>
  <formats count="1">
    <format dxfId="0">
      <pivotArea outline="0" collapsedLevelsAreSubtotals="1" fieldPosition="0"/>
    </format>
  </format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mail_ctr_calc"/>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8BEF608-2F8F-46E6-B4FC-74CC42FD04B2}"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3:B16"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Count of offer_activity_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Campaign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C27CD24-C19D-4C1C-8FE2-51457B695BFA}" name="PivotTable6"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F35:F3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_delivered" fld="0"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Campaign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7863019-CE4F-4CF4-8852-AEF624384B56}" name="PivotTable5"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F31:F3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_sent" fld="0"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Campaign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11F62F4-03AC-41E3-9667-239BCE3CB7F9}" name="PivotTable4"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54:B64"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Count of offer_activity_name" fld="1" subtotal="count" baseField="0" baseItem="0"/>
  </dataFields>
  <chartFormats count="5">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Campaign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A52712-CA9B-4C25-92D7-BC931393338B}" name="PivotTable7" cacheId="4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Campaign Name">
  <location ref="E20:E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_sent" fld="0" baseField="0" baseItem="0"/>
  </dataField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9A97B6-0397-433F-94E7-D210AD154F0E}" name="PivotTable9" cacheId="5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Campaign Name">
  <location ref="E26:E2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_delivered" fld="0" baseField="0" baseItem="0"/>
  </dataField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5B025E-1B55-4EB4-A492-AAE2BDA7B1FF}" name="PivotTable8" cacheId="4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Campaign Name">
  <location ref="E23:E2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_clickthrough" fld="0" baseField="0" baseItem="0"/>
  </dataField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B2BEF8-9FE7-4A87-9CC3-E40B59A5B843}" name="PivotTable1" cacheId="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rowHeaderCaption="Campaign Name">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ffer_activity_name" fld="0" subtotal="count" baseField="0" baseItem="0"/>
  </dataField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BCCB40-DCF1-40E2-A2FA-F15CEFCFF7EC}" name="PivotTable14" cacheId="7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Campaign Name">
  <location ref="E38:E3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email_open_rate_calc" fld="0" subtotal="average" baseField="0" baseItem="0"/>
  </dataFields>
  <formats count="1">
    <format dxfId="1">
      <pivotArea outline="0" collapsedLevelsAreSubtotals="1" fieldPosition="0"/>
    </format>
  </format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mail_ctor_calc"/>
    <pivotHierarchy dragToData="1"/>
    <pivotHierarchy dragToData="1"/>
    <pivotHierarchy dragToData="1"/>
    <pivotHierarchy dragToData="1"/>
    <pivotHierarchy dragToData="1"/>
    <pivotHierarchy dragToData="1"/>
    <pivotHierarchy dragToData="1"/>
    <pivotHierarchy dragToData="1" caption="Average of email_open_rate_calc"/>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627B5B-8822-4010-AA1F-A6F7CEF464A0}" name="PivotTable12" cacheId="6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Campaign Name">
  <location ref="E35:E3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email_ctor_calc" fld="0" subtotal="average" baseField="0" baseItem="0" numFmtId="9"/>
  </dataFields>
  <formats count="1">
    <format dxfId="2">
      <pivotArea outline="0" collapsedLevelsAreSubtotals="1" fieldPosition="0"/>
    </format>
  </format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mail_ctor_calc"/>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98FD814-4D69-46C6-9DB7-B5039A5F40E3}" name="PivotTable5" cacheId="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rowHeaderCaption="Campaign Name">
  <location ref="A39:C55" firstHeaderRow="0" firstDataRow="1" firstDataCol="1"/>
  <pivotFields count="4">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total_sent" fld="2" baseField="0" baseItem="0"/>
    <dataField name="Sum of total_opened" fld="1" baseField="0" baseItem="0"/>
  </dataFields>
  <chartFormats count="8">
    <chartFormat chart="6" format="3" series="1">
      <pivotArea type="data" outline="0" fieldPosition="0">
        <references count="1">
          <reference field="4294967294" count="1" selected="0">
            <x v="1"/>
          </reference>
        </references>
      </pivotArea>
    </chartFormat>
    <chartFormat chart="7" format="1" series="1">
      <pivotArea type="data" outline="0" fieldPosition="0">
        <references count="1">
          <reference field="4294967294" count="1" selected="0">
            <x v="1"/>
          </reference>
        </references>
      </pivotArea>
    </chartFormat>
    <chartFormat chart="7" format="2">
      <pivotArea type="data" outline="0" fieldPosition="0">
        <references count="2">
          <reference field="4294967294" count="1" selected="0">
            <x v="1"/>
          </reference>
          <reference field="0" count="1" selected="0">
            <x v="13"/>
          </reference>
        </references>
      </pivotArea>
    </chartFormat>
    <chartFormat chart="10" format="6" series="1">
      <pivotArea type="data" outline="0" fieldPosition="0">
        <references count="1">
          <reference field="4294967294" count="1" selected="0">
            <x v="1"/>
          </reference>
        </references>
      </pivotArea>
    </chartFormat>
    <chartFormat chart="10" format="7"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0" count="1" selected="0">
            <x v="13"/>
          </reference>
        </references>
      </pivotArea>
    </chartFormat>
  </chartFormat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send_date__Year" xr10:uid="{862D2BF5-6BB0-4579-A2C3-4B3B5F3A9B92}" sourceName="[Table1].[first_send_date (Year)]">
  <pivotTables>
    <pivotTable tabId="3" name="PivotTable1"/>
    <pivotTable tabId="6" name="PivotTable1"/>
    <pivotTable tabId="3" name="PivotTable2"/>
    <pivotTable tabId="3" name="PivotTable3"/>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4"/>
    <pivotTable tabId="3" name="PivotTable13"/>
    <pivotTable tabId="3" name="PivotTable14"/>
    <pivotTable tabId="3" name="PivotTable15"/>
    <pivotTable tabId="3" name="PivotTable16"/>
  </pivotTables>
  <data>
    <olap pivotCacheId="720880356">
      <levels count="2">
        <level uniqueName="[Table1].[first_send_date (Year)].[(All)]" sourceCaption="(All)" count="0"/>
        <level uniqueName="[Table1].[first_send_date (Year)].[first_send_date (Year)]" sourceCaption="first_send_date (Year)" count="2">
          <ranges>
            <range startItem="0">
              <i n="[Table1].[first_send_date (Year)].&amp;[2022]" c="2022"/>
              <i n="[Table1].[first_send_date (Year)].&amp;[2023]" c="2023"/>
            </range>
          </ranges>
        </level>
      </levels>
      <selections count="1">
        <selection n="[Table1].[first_send_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send_date__Month" xr10:uid="{0A6E2EE4-AAED-4308-92FA-6EEB2A5890E1}" sourceName="[Table1].[first_send_date (Month)]">
  <pivotTables>
    <pivotTable tabId="3" name="PivotTable12"/>
    <pivotTable tabId="6" name="PivotTable1"/>
    <pivotTable tabId="3" name="PivotTable1"/>
    <pivotTable tabId="3" name="PivotTable10"/>
    <pivotTable tabId="3" name="PivotTable11"/>
    <pivotTable tabId="3" name="PivotTable2"/>
    <pivotTable tabId="3" name="PivotTable3"/>
    <pivotTable tabId="3" name="PivotTable5"/>
    <pivotTable tabId="3" name="PivotTable6"/>
    <pivotTable tabId="3" name="PivotTable7"/>
    <pivotTable tabId="3" name="PivotTable8"/>
    <pivotTable tabId="3" name="PivotTable9"/>
    <pivotTable tabId="3" name="PivotTable4"/>
    <pivotTable tabId="3" name="PivotTable13"/>
    <pivotTable tabId="3" name="PivotTable14"/>
    <pivotTable tabId="3" name="PivotTable15"/>
    <pivotTable tabId="3" name="PivotTable16"/>
  </pivotTables>
  <data>
    <olap pivotCacheId="720880356">
      <levels count="2">
        <level uniqueName="[Table1].[first_send_date (Month)].[(All)]" sourceCaption="(All)" count="0"/>
        <level uniqueName="[Table1].[first_send_date (Month)].[first_send_date (Month)]" sourceCaption="first_send_date (Month)" count="11">
          <ranges>
            <range startItem="0">
              <i n="[Table1].[first_send_date (Month)].&amp;[Jan]" c="Jan"/>
              <i n="[Table1].[first_send_date (Month)].&amp;[Feb]" c="Feb"/>
              <i n="[Table1].[first_send_date (Month)].&amp;[Mar]" c="Mar"/>
              <i n="[Table1].[first_send_date (Month)].&amp;[Apr]" c="Apr"/>
              <i n="[Table1].[first_send_date (Month)].&amp;[May]" c="May"/>
              <i n="[Table1].[first_send_date (Month)].&amp;[Jun]" c="Jun"/>
              <i n="[Table1].[first_send_date (Month)].&amp;[Jul]" c="Jul"/>
              <i n="[Table1].[first_send_date (Month)].&amp;[Aug]" c="Aug"/>
              <i n="[Table1].[first_send_date (Month)].&amp;[Sep]" c="Sep"/>
              <i n="[Table1].[first_send_date (Month)].&amp;[Oct]" c="Oct"/>
              <i n="[Table1].[first_send_date (Month)].&amp;[Nov]" c="Nov"/>
            </range>
          </ranges>
        </level>
      </levels>
      <selections count="1">
        <selection n="[Table1].[first_send_dat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1" xr10:uid="{F55BA416-BD77-40E5-A7F4-E3FADE08E851}" sourceName="[Table1].[campaign name]">
  <pivotTables>
    <pivotTable tabId="3" name="PivotTable12"/>
    <pivotTable tabId="6" name="PivotTable1"/>
    <pivotTable tabId="3" name="PivotTable1"/>
    <pivotTable tabId="3" name="PivotTable10"/>
    <pivotTable tabId="3" name="PivotTable11"/>
    <pivotTable tabId="3" name="PivotTable2"/>
    <pivotTable tabId="3" name="PivotTable5"/>
    <pivotTable tabId="3" name="PivotTable6"/>
    <pivotTable tabId="3" name="PivotTable7"/>
    <pivotTable tabId="3" name="PivotTable8"/>
    <pivotTable tabId="3" name="PivotTable9"/>
    <pivotTable tabId="3" name="PivotTable4"/>
    <pivotTable tabId="3" name="PivotTable3"/>
    <pivotTable tabId="3" name="PivotTable13"/>
    <pivotTable tabId="3" name="PivotTable14"/>
    <pivotTable tabId="3" name="PivotTable15"/>
    <pivotTable tabId="3" name="PivotTable16"/>
  </pivotTables>
  <data>
    <olap pivotCacheId="720880356">
      <levels count="2">
        <level uniqueName="[Table1].[campaign name].[(All)]" sourceCaption="(All)" count="0"/>
        <level uniqueName="[Table1].[campaign name].[campaign name]" sourceCaption="campaign name" count="15">
          <ranges>
            <range startItem="0">
              <i n="[Table1].[campaign name].&amp;[BlueFit]" c="BlueFit"/>
              <i n="[Table1].[campaign name].&amp;[Cancerr]" c="Cancerr"/>
              <i n="[Table1].[campaign name].&amp;[CCA-HED]" c="CCA-HED"/>
              <i n="[Table1].[campaign name].&amp;[CCA-rp5]" c="CCA-rp5"/>
              <i n="[Table1].[campaign name].&amp;[CDH 1st]" c="CDH 1st"/>
              <i n="[Table1].[campaign name].&amp;[CDH Wel]" c="CDH Wel"/>
              <i n="[Table1].[campaign name].&amp;[CXDO Ne]" c="CXDO Ne"/>
              <i n="[Table1].[campaign name].&amp;[EM-News]" c="EM-News"/>
              <i n="[Table1].[campaign name].&amp;[Enhance]" c="Enhance"/>
              <i n="[Table1].[campaign name].&amp;[Fitness]" c="Fitness"/>
              <i n="[Table1].[campaign name].&amp;[GEN-rp5]" c="GEN-rp5"/>
              <i n="[Table1].[campaign name].&amp;[HOS-hea]" c="HOS-hea"/>
              <i n="[Table1].[campaign name].&amp;[PFH 2.0]" c="PFH 2.0"/>
              <i n="[Table1].[campaign name].&amp;[VPCP-rp]" c="VPCP-rp"/>
              <i n="[Table1].[campaign name].&amp;[Welcome]" c="Welcome"/>
            </range>
          </ranges>
        </level>
      </levels>
      <selections count="1">
        <selection n="[Table1].[campaign 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 xr10:uid="{AFE5628B-8151-4572-B873-D668E53E32AB}" sourceName="[Table2].[campaign]">
  <pivotTables>
    <pivotTable tabId="11" name="PivotTable1"/>
    <pivotTable tabId="11" name="PivotTable2"/>
    <pivotTable tabId="11" name="PivotTable3"/>
    <pivotTable tabId="11" name="PivotTable4"/>
    <pivotTable tabId="11" name="PivotTable5"/>
    <pivotTable tabId="11" name="PivotTable6"/>
  </pivotTables>
  <data>
    <olap pivotCacheId="712519311">
      <levels count="2">
        <level uniqueName="[Table2].[campaign].[(All)]" sourceCaption="(All)" count="0"/>
        <level uniqueName="[Table2].[campaign].[campaign]" sourceCaption="campaign" count="9">
          <ranges>
            <range startItem="0">
              <i n="[Table2].[campaign].&amp;[BlueFit]" c="BlueFit"/>
              <i n="[Table2].[campaign].&amp;[CCA 109]" c="CCA 109"/>
              <i n="[Table2].[campaign].&amp;[CCA-HED]" c="CCA-HED"/>
              <i n="[Table2].[campaign].&amp;[Enhance]" c="Enhance"/>
              <i n="[Table2].[campaign].&amp;[Flu Sho]" c="Flu Sho"/>
              <i n="[Table2].[campaign].&amp;[GEN-rp5]" c="GEN-rp5"/>
              <i n="[Table2].[campaign].&amp;[PFH 2.0]" c="PFH 2.0"/>
              <i n="[Table2].[campaign].&amp;[Relay-r]" c="Relay-r"/>
              <i n="[Table2].[campaign].&amp;[VPCP-rp]" c="VPCP-rp"/>
            </range>
          </ranges>
        </level>
      </levels>
      <selections count="1">
        <selection n="[Table2].[campaig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send_date__Year1" xr10:uid="{A993B753-CBF1-4B6C-B4EF-2C05CB6B3FED}" sourceName="[Table2].[first_send_date (Year)]">
  <pivotTables>
    <pivotTable tabId="11" name="PivotTable1"/>
    <pivotTable tabId="11" name="PivotTable2"/>
    <pivotTable tabId="11" name="PivotTable3"/>
    <pivotTable tabId="11" name="PivotTable4"/>
    <pivotTable tabId="11" name="PivotTable5"/>
    <pivotTable tabId="11" name="PivotTable6"/>
  </pivotTables>
  <data>
    <olap pivotCacheId="712519311">
      <levels count="2">
        <level uniqueName="[Table2].[first_send_date (Year)].[(All)]" sourceCaption="(All)" count="0"/>
        <level uniqueName="[Table2].[first_send_date (Year)].[first_send_date (Year)]" sourceCaption="first_send_date (Year)" count="2">
          <ranges>
            <range startItem="0">
              <i n="[Table2].[first_send_date (Year)].&amp;[2022]" c="2022"/>
              <i n="[Table2].[first_send_date (Year)].&amp;[2023]" c="2023"/>
            </range>
          </ranges>
        </level>
      </levels>
      <selections count="1">
        <selection n="[Table2].[first_send_date (Yea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send_date__Month1" xr10:uid="{2E71AA5C-B7A0-4CC9-B336-A1647B64C01F}" sourceName="[Table2].[first_send_date (Month)]">
  <pivotTables>
    <pivotTable tabId="11" name="PivotTable1"/>
    <pivotTable tabId="11" name="PivotTable2"/>
    <pivotTable tabId="11" name="PivotTable3"/>
    <pivotTable tabId="11" name="PivotTable4"/>
    <pivotTable tabId="11" name="PivotTable5"/>
    <pivotTable tabId="11" name="PivotTable6"/>
  </pivotTables>
  <data>
    <olap pivotCacheId="712519311">
      <levels count="2">
        <level uniqueName="[Table2].[first_send_date (Month)].[(All)]" sourceCaption="(All)" count="0"/>
        <level uniqueName="[Table2].[first_send_date (Month)].[first_send_date (Month)]" sourceCaption="first_send_date (Month)" count="12">
          <ranges>
            <range startItem="0">
              <i n="[Table2].[first_send_date (Month)].&amp;[Jan]" c="Jan"/>
              <i n="[Table2].[first_send_date (Month)].&amp;[Feb]" c="Feb"/>
              <i n="[Table2].[first_send_date (Month)].&amp;[Mar]" c="Mar"/>
              <i n="[Table2].[first_send_date (Month)].&amp;[Apr]" c="Apr"/>
              <i n="[Table2].[first_send_date (Month)].&amp;[May]" c="May"/>
              <i n="[Table2].[first_send_date (Month)].&amp;[Jun]" c="Jun"/>
              <i n="[Table2].[first_send_date (Month)].&amp;[Jul]" c="Jul"/>
              <i n="[Table2].[first_send_date (Month)].&amp;[Aug]" c="Aug"/>
              <i n="[Table2].[first_send_date (Month)].&amp;[Sep]" c="Sep"/>
              <i n="[Table2].[first_send_date (Month)].&amp;[Oct]" c="Oct"/>
              <i n="[Table2].[first_send_date (Month)].&amp;[Nov]" c="Nov"/>
              <i n="[Table2].[first_send_date (Month)].&amp;[Dec]" c="Dec"/>
            </range>
          </ranges>
        </level>
      </levels>
      <selections count="1">
        <selection n="[Table2].[first_send_date (Month)].[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ges" xr10:uid="{6DB01231-680D-48D1-996C-29DBF25D2843}" sourceName="[Table1].[Ranges]">
  <pivotTables>
    <pivotTable tabId="3" name="PivotTable2"/>
    <pivotTable tabId="6" name="PivotTable1"/>
    <pivotTable tabId="3" name="PivotTable1"/>
    <pivotTable tabId="3" name="PivotTable10"/>
    <pivotTable tabId="3" name="PivotTable11"/>
    <pivotTable tabId="3" name="PivotTable12"/>
    <pivotTable tabId="3" name="PivotTable13"/>
    <pivotTable tabId="3" name="PivotTable14"/>
    <pivotTable tabId="3" name="PivotTable15"/>
    <pivotTable tabId="3" name="PivotTable16"/>
    <pivotTable tabId="3" name="PivotTable3"/>
    <pivotTable tabId="3" name="PivotTable4"/>
    <pivotTable tabId="3" name="PivotTable5"/>
    <pivotTable tabId="3" name="PivotTable6"/>
    <pivotTable tabId="3" name="PivotTable7"/>
    <pivotTable tabId="3" name="PivotTable8"/>
    <pivotTable tabId="3" name="PivotTable9"/>
  </pivotTables>
  <data>
    <olap pivotCacheId="720880356">
      <levels count="2">
        <level uniqueName="[Table1].[Ranges].[(All)]" sourceCaption="(All)" count="0"/>
        <level uniqueName="[Table1].[Ranges].[Ranges]" sourceCaption="Ranges" count="7">
          <ranges>
            <range startItem="0">
              <i n="[Table1].[Ranges].&amp;[10%-20%]" c="10%-20%"/>
              <i n="[Table1].[Ranges].&amp;[30%-40%]" c="30%-40%"/>
              <i n="[Table1].[Ranges].&amp;[40%-50%]" c="40%-50%"/>
              <i n="[Table1].[Ranges].&amp;[50%-60%]" c="50%-60%"/>
              <i n="[Table1].[Ranges].&amp;[60%-70%]" c="60%-70%"/>
              <i n="[Table1].[Ranges].&amp;[70%-80%]" c="70%-80%"/>
              <i n="[Table1].[Ranges].&amp;[Less than 10%]" c="Less than 10%"/>
            </range>
          </ranges>
        </level>
      </levels>
      <selections count="1">
        <selection n="[Table1].[Rang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1E50EDF-F9A2-4EF0-B9BD-08FC2B4649AF}" cache="Slicer_first_send_date__Year" caption="YEAR" columnCount="2" level="1" style="SlicerStyleDark1" rowHeight="257175"/>
  <slicer name="first_send_date (Month) 1" xr10:uid="{82950064-7F72-42A8-9242-14F154466780}" cache="Slicer_first_send_date__Month" caption="MONTH" columnCount="2" level="1" style="SlicerStyleDark1" rowHeight="457200"/>
  <slicer name="campaign name 2" xr10:uid="{0C616A65-6320-4600-9744-CF67CD669468}" cache="Slicer_campaign_name1" caption="campaign name" columnCount="2" level="1" style="SlicerStyleDark1" rowHeight="365760"/>
  <slicer name="Ranges 1" xr10:uid="{71D2BC18-D67F-489C-8BA9-9BB882CE2E3B}" cache="Slicer_Ranges" caption="Ranges" level="1" style="SlicerStyleDark1" rowHeight="4572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1" xr10:uid="{9F7104B1-8BF7-44F5-9369-5F11C05A39A0}" cache="Slicer_campaign" caption="campaign" columnCount="9" level="1" rowHeight="288925"/>
  <slicer name="first_send_date (Year) 4" xr10:uid="{F9B1803D-CCF9-4DF7-A355-1DA6C7009021}" cache="Slicer_first_send_date__Year1" caption="first_send_date (Year)" level="1" style="SlicerStyleDark2" rowHeight="548640"/>
  <slicer name="first_send_date (Month) 3" xr10:uid="{C63A1BE1-1B3A-4D56-B1FD-072A1ACEA3AE}" cache="Slicer_first_send_date__Month1" caption="first_send_date (Month)" level="1" style="SlicerStyleDark2" rowHeight="2889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name" xr10:uid="{36E7B6AA-EBF4-49D5-A1C8-355089D55D06}" cache="Slicer_campaign_name1" caption="campaign name" level="1"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st_send_date (Year)" xr10:uid="{DA9845C5-3FF2-40CE-B3E9-237A605F3F78}" cache="Slicer_first_send_date__Year" caption="first_send_date (Year)" level="1" rowHeight="257175"/>
  <slicer name="first_send_date (Year) 1" xr10:uid="{02B1C461-D098-4646-A1E9-FD7386D437BA}" cache="Slicer_first_send_date__Year" caption="first_send_date (Year)" level="1" rowHeight="288925"/>
  <slicer name="first_send_date (Month)" xr10:uid="{C2337A83-B8CE-425A-98FA-2D26FA9B008A}" cache="Slicer_first_send_date__Month" caption="first_send_date (Month)" startItem="3" level="1" rowHeight="288925"/>
  <slicer name="first_send_date (Month) 4" xr10:uid="{7459154A-F5D5-45A7-B456-D8389A29F30E}" cache="Slicer_first_send_date__Month" caption="first_send_date (Month)" startItem="3" level="1" rowHeight="288925"/>
  <slicer name="first_send_date (Month) 5" xr10:uid="{9D9BA17C-523E-4166-B78B-A44BAD46A1A2}" cache="Slicer_first_send_date__Month" caption="first_send_date (Month)" level="1" rowHeight="288925"/>
  <slicer name="campaign name 1" xr10:uid="{740E9B3E-1B25-4D73-96B9-11807F2DB121}" cache="Slicer_campaign_name1" caption="campaign name" level="1" rowHeight="288925"/>
  <slicer name="campaign name 3" xr10:uid="{513C396D-B2D3-482C-A721-165315F8D742}" cache="Slicer_campaign_name1" caption="campaign name" level="1" rowHeight="288925"/>
  <slicer name="campaign name 4" xr10:uid="{C123ADD9-0A7F-4D49-9357-D9E3DD860139}" cache="Slicer_campaign_name1" caption="campaign name" level="1" rowHeight="288925"/>
  <slicer name="Ranges" xr10:uid="{12E8CFA5-E43C-4633-BF13-15AB13D0F8A8}" cache="Slicer_Ranges" caption="Ranges" level="1" rowHeight="28892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xr10:uid="{F0A3F9A6-CA10-48EB-8261-B3CE38049B6A}" cache="Slicer_campaign" caption="campaign" startItem="1" level="1" rowHeight="288925"/>
  <slicer name="first_send_date (Year) 3" xr10:uid="{EC8D5EB5-588F-4D2D-AF7F-B3B470964088}" cache="Slicer_first_send_date__Year1" caption="first_send_date (Year)" level="1" rowHeight="288925"/>
  <slicer name="first_send_date (Month) 2" xr10:uid="{CF0D2F1E-1B0A-42F3-89A2-779E809DB5C2}" cache="Slicer_first_send_date__Month1" caption="first_send_date (Month)" startItem="4" level="1" rowHeight="2889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CF89E6-CD40-409E-AC26-3EFAE5539E2E}" name="Table1" displayName="Table1" ref="A1:W217" totalsRowShown="0" headerRowDxfId="52" headerRowBorderDxfId="51" tableBorderDxfId="50" totalsRowBorderDxfId="49">
  <autoFilter ref="A1:W217" xr:uid="{821E7B57-0B59-144C-8779-BEF20C827C21}"/>
  <sortState xmlns:xlrd2="http://schemas.microsoft.com/office/spreadsheetml/2017/richdata2" ref="A2:W217">
    <sortCondition ref="N1:N217"/>
  </sortState>
  <tableColumns count="23">
    <tableColumn id="1" xr3:uid="{66C15159-6037-44E3-BBE2-A670354EB276}" name="campaign source" dataDxfId="48"/>
    <tableColumn id="2" xr3:uid="{D5D7D4C0-8FC2-4FFA-A7B5-2543BCBFB44F}" name="campaign name" dataDxfId="47">
      <calculatedColumnFormula>LEFT(C2,7)</calculatedColumnFormula>
    </tableColumn>
    <tableColumn id="3" xr3:uid="{73DCA834-DA1C-4920-A90D-AC337986A0AD}" name="campaign name2" dataDxfId="46"/>
    <tableColumn id="4" xr3:uid="{C5BD439E-401B-426A-9C0C-47C219520364}" name="campaign_id_parent" dataDxfId="45"/>
    <tableColumn id="5" xr3:uid="{65FAD7F7-D043-4414-ACB1-B837FB5329E3}" name="campaign_id" dataDxfId="44"/>
    <tableColumn id="6" xr3:uid="{81AAF573-1C46-49F2-AF2E-DB47F0E52882}" name="offer_activity_name" dataDxfId="43"/>
    <tableColumn id="7" xr3:uid="{A61FF4B6-41EE-4097-8E7C-E09F9175AF17}" name="first_send_date" dataDxfId="42"/>
    <tableColumn id="22" xr3:uid="{9D1AE753-EAC4-4571-803A-29EBC3536C96}" name="Month" dataDxfId="41">
      <calculatedColumnFormula>TEXT(Table1[[#This Row],[first_send_date]],"mmm")</calculatedColumnFormula>
    </tableColumn>
    <tableColumn id="8" xr3:uid="{80EBB345-1FA8-42B5-8BAE-FBF5337A40E0}" name="total_sent" dataDxfId="40"/>
    <tableColumn id="9" xr3:uid="{0BE49D8E-12ED-4B7D-A714-6149D130E53A}" name="total_processed" dataDxfId="39"/>
    <tableColumn id="10" xr3:uid="{A37350EB-9B0C-4182-9A62-64DE4019542E}" name="total_bounced" dataDxfId="38"/>
    <tableColumn id="11" xr3:uid="{2624C827-769B-48D5-8828-E29109FFD026}" name="total_softbounced" dataDxfId="37"/>
    <tableColumn id="12" xr3:uid="{A9565609-840C-4D63-918B-0764164FCCBD}" name="total_clickthrough" dataDxfId="36"/>
    <tableColumn id="23" xr3:uid="{9F25EC20-3664-4321-BD93-FBEC1CE7264D}" name="Ranges" dataDxfId="35">
      <calculatedColumnFormula>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calculatedColumnFormula>
    </tableColumn>
    <tableColumn id="13" xr3:uid="{59799B28-1C3C-4227-A455-2A6E66D8320E}" name="email_ctr_calc" dataDxfId="34"/>
    <tableColumn id="14" xr3:uid="{E6496806-8459-4FC2-91E7-1ABC0F1087C5}" name="email_ctor_calc" dataDxfId="33"/>
    <tableColumn id="15" xr3:uid="{49CE9193-4AE1-41AE-97C6-56AD5BBB9F24}" name="total_deferred" dataDxfId="32"/>
    <tableColumn id="16" xr3:uid="{96DD3817-A983-43C6-AD88-0480ADF38479}" name="total_dropped" dataDxfId="31"/>
    <tableColumn id="17" xr3:uid="{C9209852-23F8-44CC-871D-B725B6421F04}" name="total_delivered" dataDxfId="30"/>
    <tableColumn id="18" xr3:uid="{15EC5064-8ABD-4B85-9D02-3679C8C75D03}" name="email_delivery_rate_calc" dataDxfId="29"/>
    <tableColumn id="19" xr3:uid="{8B3A013F-1143-4FEE-B5D9-902DB32003D5}" name="total_opened" dataDxfId="28"/>
    <tableColumn id="20" xr3:uid="{8BD76E93-67B7-412F-BF08-3EF1A0FC47D6}" name="email_open_rate_calc" dataDxfId="27"/>
    <tableColumn id="21" xr3:uid="{29322FE2-F697-46DB-8167-56299BD268CE}" name="total_reportedasspam"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106E7C-774D-44E4-9154-3BC2B1B6B4BD}" name="Table2" displayName="Table2" ref="A1:M144" totalsRowShown="0" headerRowDxfId="25" headerRowBorderDxfId="24" tableBorderDxfId="23" totalsRowBorderDxfId="22">
  <autoFilter ref="A1:M144" xr:uid="{09106E7C-774D-44E4-9154-3BC2B1B6B4BD}"/>
  <tableColumns count="13">
    <tableColumn id="1" xr3:uid="{9E9295A4-945E-4C9D-B4E7-1B1669DAA355}" name="campaign source" dataDxfId="21"/>
    <tableColumn id="2" xr3:uid="{4466EC0E-EB94-4343-AF68-767340E50C2A}" name="campaign" dataDxfId="20">
      <calculatedColumnFormula>LEFT(C2,7)</calculatedColumnFormula>
    </tableColumn>
    <tableColumn id="3" xr3:uid="{9E124EFD-8E3D-4F11-8997-5038F63B43AE}" name="campaign name" dataDxfId="19"/>
    <tableColumn id="4" xr3:uid="{EE3761B5-3330-49B7-8404-1CE912AAFBFE}" name="campaign_id_parent" dataDxfId="18"/>
    <tableColumn id="5" xr3:uid="{947E9062-43F1-4CE6-BB19-0BA59200A940}" name="campaign_id" dataDxfId="17"/>
    <tableColumn id="6" xr3:uid="{675225E0-630D-4419-B81A-F6AC98D042B6}" name="offer_activity_name" dataDxfId="16"/>
    <tableColumn id="7" xr3:uid="{1524050B-DE92-415E-AB84-0CC23858B006}" name="first_send_date" dataDxfId="15"/>
    <tableColumn id="8" xr3:uid="{38443142-4C5D-46B8-9DA0-0CF3E763B9FE}" name="total_sent" dataDxfId="14"/>
    <tableColumn id="9" xr3:uid="{EDB3FC2B-EADF-4FE3-821B-C1B2983CDA8F}" name="total_delivered" dataDxfId="13"/>
    <tableColumn id="10" xr3:uid="{66A4F70F-F0DD-492F-92CC-1C0BFC22461E}" name="total_help" dataDxfId="12"/>
    <tableColumn id="11" xr3:uid="{9C2E9FE7-B380-4A1F-AEC2-AA01377217EE}" name="total_invalidnumber" dataDxfId="11"/>
    <tableColumn id="12" xr3:uid="{17549241-CB3A-4D7C-97B3-FE95893B2B40}" name="total_start" dataDxfId="10"/>
    <tableColumn id="13" xr3:uid="{78B2FCF1-5A8E-456E-A2AD-A83E2487F0D8}" name="total_stop" dataDxfId="9"/>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first_send_date" xr10:uid="{84D6E941-8F45-40C5-B2F6-DBE300986570}" sourceName="[Table1].[first_send_date]">
  <pivotTables>
    <pivotTable tabId="6" name="PivotTable1"/>
  </pivotTables>
  <state minimalRefreshVersion="6" lastRefreshVersion="6" pivotCacheId="1202759630" filterType="unknown">
    <bounds startDate="2022-01-01T14:30:00" endDate="2024-01-01T14:55: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irst_send_date" xr10:uid="{DA7B554A-81D9-44CE-8A22-A0D27C33087D}" cache="Timeline_first_send_date" caption="first_send_date" level="2" selectionLevel="2" scrollPosition="2022-01-01T00:00:00"/>
</timelines>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18" Type="http://schemas.microsoft.com/office/2007/relationships/slicer" Target="../slicers/slicer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17" Type="http://schemas.openxmlformats.org/officeDocument/2006/relationships/drawing" Target="../drawings/drawing4.xml"/><Relationship Id="rId2" Type="http://schemas.openxmlformats.org/officeDocument/2006/relationships/pivotTable" Target="../pivotTables/pivotTable3.xml"/><Relationship Id="rId16" Type="http://schemas.openxmlformats.org/officeDocument/2006/relationships/pivotTable" Target="../pivotTables/pivotTable17.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_rels/sheet7.xml.rels><?xml version="1.0" encoding="UTF-8" standalone="yes"?>
<Relationships xmlns="http://schemas.openxmlformats.org/package/2006/relationships"><Relationship Id="rId8" Type="http://schemas.microsoft.com/office/2007/relationships/slicer" Target="../slicers/slicer5.xml"/><Relationship Id="rId3" Type="http://schemas.openxmlformats.org/officeDocument/2006/relationships/pivotTable" Target="../pivotTables/pivotTable20.xml"/><Relationship Id="rId7" Type="http://schemas.openxmlformats.org/officeDocument/2006/relationships/drawing" Target="../drawings/drawing5.xml"/><Relationship Id="rId2" Type="http://schemas.openxmlformats.org/officeDocument/2006/relationships/pivotTable" Target="../pivotTables/pivotTable19.xml"/><Relationship Id="rId1" Type="http://schemas.openxmlformats.org/officeDocument/2006/relationships/pivotTable" Target="../pivotTables/pivotTable18.xml"/><Relationship Id="rId6" Type="http://schemas.openxmlformats.org/officeDocument/2006/relationships/pivotTable" Target="../pivotTables/pivotTable23.xml"/><Relationship Id="rId5" Type="http://schemas.openxmlformats.org/officeDocument/2006/relationships/pivotTable" Target="../pivotTables/pivotTable22.xml"/><Relationship Id="rId4" Type="http://schemas.openxmlformats.org/officeDocument/2006/relationships/pivotTable" Target="../pivotTables/pivot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CF75-D168-43F8-99A1-12B0F0D29BB4}">
  <dimension ref="P4:W72"/>
  <sheetViews>
    <sheetView showGridLines="0" zoomScale="44" zoomScaleNormal="44" workbookViewId="0">
      <selection activeCell="S72" sqref="S72"/>
    </sheetView>
  </sheetViews>
  <sheetFormatPr defaultRowHeight="16.2" x14ac:dyDescent="0.35"/>
  <cols>
    <col min="33" max="33" width="8.69921875" customWidth="1"/>
  </cols>
  <sheetData>
    <row r="4" spans="23:23" x14ac:dyDescent="0.35">
      <c r="W4" s="28"/>
    </row>
    <row r="72" spans="16:19" x14ac:dyDescent="0.35">
      <c r="P72">
        <f>1165708-138197</f>
        <v>1027511</v>
      </c>
      <c r="R72">
        <f>138197/1165708</f>
        <v>0.11855198729012754</v>
      </c>
      <c r="S72">
        <f>1165708/138197</f>
        <v>8.4351179837478387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8E2E9-E20E-4516-ADE5-1FD61DCB52C3}">
  <dimension ref="A1"/>
  <sheetViews>
    <sheetView zoomScale="70" zoomScaleNormal="70" workbookViewId="0">
      <selection activeCell="M48" sqref="M48"/>
    </sheetView>
  </sheetViews>
  <sheetFormatPr defaultRowHeight="16.2"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C6086-371E-497F-BF4F-3A3E8FE9DA6C}">
  <dimension ref="D7:K224"/>
  <sheetViews>
    <sheetView zoomScale="90" zoomScaleNormal="90" workbookViewId="0">
      <selection activeCell="A23" sqref="A20:A34"/>
    </sheetView>
  </sheetViews>
  <sheetFormatPr defaultRowHeight="16.2" x14ac:dyDescent="0.35"/>
  <cols>
    <col min="4" max="4" width="59.796875" bestFit="1" customWidth="1"/>
    <col min="5" max="5" width="17.69921875" bestFit="1" customWidth="1"/>
    <col min="6" max="6" width="25.5" bestFit="1" customWidth="1"/>
    <col min="7" max="7" width="22.09765625" bestFit="1" customWidth="1"/>
    <col min="8" max="8" width="23.19921875" bestFit="1" customWidth="1"/>
    <col min="9" max="9" width="22.8984375" bestFit="1" customWidth="1"/>
    <col min="10" max="10" width="32.69921875" bestFit="1" customWidth="1"/>
    <col min="11" max="11" width="20.69921875" bestFit="1" customWidth="1"/>
  </cols>
  <sheetData>
    <row r="7" spans="4:11" x14ac:dyDescent="0.35">
      <c r="D7" s="15" t="s">
        <v>585</v>
      </c>
      <c r="E7" t="s">
        <v>574</v>
      </c>
      <c r="F7" t="s">
        <v>579</v>
      </c>
      <c r="G7" s="21" t="s">
        <v>580</v>
      </c>
      <c r="H7" s="21" t="s">
        <v>578</v>
      </c>
      <c r="I7" t="s">
        <v>581</v>
      </c>
      <c r="J7" t="s">
        <v>583</v>
      </c>
      <c r="K7" t="s">
        <v>582</v>
      </c>
    </row>
    <row r="8" spans="4:11" x14ac:dyDescent="0.35">
      <c r="D8" s="16" t="s">
        <v>174</v>
      </c>
      <c r="E8" s="34">
        <v>3</v>
      </c>
      <c r="F8" s="34">
        <v>0</v>
      </c>
      <c r="G8" s="21">
        <v>0</v>
      </c>
      <c r="H8" s="21">
        <v>0</v>
      </c>
      <c r="I8" s="34">
        <v>1</v>
      </c>
      <c r="J8" s="34">
        <v>1</v>
      </c>
      <c r="K8" s="34">
        <v>0</v>
      </c>
    </row>
    <row r="9" spans="4:11" x14ac:dyDescent="0.35">
      <c r="D9" s="16" t="s">
        <v>178</v>
      </c>
      <c r="E9" s="34">
        <v>26</v>
      </c>
      <c r="F9" s="34">
        <v>0</v>
      </c>
      <c r="G9" s="21">
        <v>0</v>
      </c>
      <c r="H9" s="21">
        <v>0</v>
      </c>
      <c r="I9" s="34">
        <v>87</v>
      </c>
      <c r="J9" s="34">
        <v>1</v>
      </c>
      <c r="K9" s="34">
        <v>68</v>
      </c>
    </row>
    <row r="10" spans="4:11" x14ac:dyDescent="0.35">
      <c r="D10" s="16" t="s">
        <v>179</v>
      </c>
      <c r="E10" s="34">
        <v>3</v>
      </c>
      <c r="F10" s="34">
        <v>0</v>
      </c>
      <c r="G10" s="21">
        <v>0</v>
      </c>
      <c r="H10" s="21">
        <v>0</v>
      </c>
      <c r="I10" s="34">
        <v>12</v>
      </c>
      <c r="J10" s="34">
        <v>1</v>
      </c>
      <c r="K10" s="34">
        <v>11</v>
      </c>
    </row>
    <row r="11" spans="4:11" x14ac:dyDescent="0.35">
      <c r="D11" s="16" t="s">
        <v>145</v>
      </c>
      <c r="E11" s="34">
        <v>116</v>
      </c>
      <c r="F11" s="34">
        <v>6</v>
      </c>
      <c r="G11" s="21">
        <v>5.2200000000000003E-2</v>
      </c>
      <c r="H11" s="21">
        <v>5.3600000000000002E-2</v>
      </c>
      <c r="I11" s="34">
        <v>115</v>
      </c>
      <c r="J11" s="34">
        <v>1</v>
      </c>
      <c r="K11" s="34">
        <v>112</v>
      </c>
    </row>
    <row r="12" spans="4:11" x14ac:dyDescent="0.35">
      <c r="D12" s="16" t="s">
        <v>146</v>
      </c>
      <c r="E12" s="34">
        <v>25</v>
      </c>
      <c r="F12" s="34">
        <v>3</v>
      </c>
      <c r="G12" s="21">
        <v>0.12</v>
      </c>
      <c r="H12" s="21">
        <v>0.15</v>
      </c>
      <c r="I12" s="34">
        <v>25</v>
      </c>
      <c r="J12" s="34">
        <v>1</v>
      </c>
      <c r="K12" s="34">
        <v>20</v>
      </c>
    </row>
    <row r="13" spans="4:11" x14ac:dyDescent="0.35">
      <c r="D13" s="16" t="s">
        <v>147</v>
      </c>
      <c r="E13" s="34">
        <v>7</v>
      </c>
      <c r="F13" s="34">
        <v>1</v>
      </c>
      <c r="G13" s="21">
        <v>0.1429</v>
      </c>
      <c r="H13" s="21">
        <v>0.2</v>
      </c>
      <c r="I13" s="34">
        <v>7</v>
      </c>
      <c r="J13" s="34">
        <v>1</v>
      </c>
      <c r="K13" s="34">
        <v>5</v>
      </c>
    </row>
    <row r="14" spans="4:11" x14ac:dyDescent="0.35">
      <c r="D14" s="16" t="s">
        <v>150</v>
      </c>
      <c r="E14" s="34">
        <v>122</v>
      </c>
      <c r="F14" s="34">
        <v>23</v>
      </c>
      <c r="G14" s="21">
        <v>0.1885</v>
      </c>
      <c r="H14" s="21">
        <v>0.28749999999999998</v>
      </c>
      <c r="I14" s="34">
        <v>122</v>
      </c>
      <c r="J14" s="34">
        <v>1</v>
      </c>
      <c r="K14" s="34">
        <v>80</v>
      </c>
    </row>
    <row r="15" spans="4:11" x14ac:dyDescent="0.35">
      <c r="D15" s="16" t="s">
        <v>151</v>
      </c>
      <c r="E15" s="34">
        <v>156</v>
      </c>
      <c r="F15" s="34">
        <v>16</v>
      </c>
      <c r="G15" s="21">
        <v>0.1026</v>
      </c>
      <c r="H15" s="21">
        <v>0.129</v>
      </c>
      <c r="I15" s="34">
        <v>156</v>
      </c>
      <c r="J15" s="34">
        <v>1</v>
      </c>
      <c r="K15" s="34">
        <v>124</v>
      </c>
    </row>
    <row r="16" spans="4:11" x14ac:dyDescent="0.35">
      <c r="D16" s="16" t="s">
        <v>152</v>
      </c>
      <c r="E16" s="34">
        <v>94</v>
      </c>
      <c r="F16" s="34">
        <v>5</v>
      </c>
      <c r="G16" s="21">
        <v>5.3199999999999997E-2</v>
      </c>
      <c r="H16" s="21">
        <v>7.1400000000000005E-2</v>
      </c>
      <c r="I16" s="34">
        <v>94</v>
      </c>
      <c r="J16" s="34">
        <v>1</v>
      </c>
      <c r="K16" s="34">
        <v>70</v>
      </c>
    </row>
    <row r="17" spans="4:11" x14ac:dyDescent="0.35">
      <c r="D17" s="16" t="s">
        <v>153</v>
      </c>
      <c r="E17" s="34">
        <v>142</v>
      </c>
      <c r="F17" s="34">
        <v>32</v>
      </c>
      <c r="G17" s="21">
        <v>0.22539999999999999</v>
      </c>
      <c r="H17" s="21">
        <v>0.29630000000000001</v>
      </c>
      <c r="I17" s="34">
        <v>142</v>
      </c>
      <c r="J17" s="34">
        <v>1</v>
      </c>
      <c r="K17" s="34">
        <v>108</v>
      </c>
    </row>
    <row r="18" spans="4:11" x14ac:dyDescent="0.35">
      <c r="D18" s="16" t="s">
        <v>154</v>
      </c>
      <c r="E18" s="34">
        <v>80</v>
      </c>
      <c r="F18" s="34">
        <v>5</v>
      </c>
      <c r="G18" s="21">
        <v>6.25E-2</v>
      </c>
      <c r="H18" s="21">
        <v>9.2600000000000002E-2</v>
      </c>
      <c r="I18" s="34">
        <v>80</v>
      </c>
      <c r="J18" s="34">
        <v>1</v>
      </c>
      <c r="K18" s="34">
        <v>54</v>
      </c>
    </row>
    <row r="19" spans="4:11" x14ac:dyDescent="0.35">
      <c r="D19" s="16" t="s">
        <v>155</v>
      </c>
      <c r="E19" s="34">
        <v>58</v>
      </c>
      <c r="F19" s="34">
        <v>0</v>
      </c>
      <c r="G19" s="21">
        <v>0</v>
      </c>
      <c r="H19" s="21">
        <v>0</v>
      </c>
      <c r="I19" s="34">
        <v>58</v>
      </c>
      <c r="J19" s="34">
        <v>1</v>
      </c>
      <c r="K19" s="34">
        <v>26</v>
      </c>
    </row>
    <row r="20" spans="4:11" x14ac:dyDescent="0.35">
      <c r="D20" s="16" t="s">
        <v>156</v>
      </c>
      <c r="E20" s="34">
        <v>181</v>
      </c>
      <c r="F20" s="34">
        <v>0</v>
      </c>
      <c r="G20" s="21">
        <v>0</v>
      </c>
      <c r="H20" s="21">
        <v>0</v>
      </c>
      <c r="I20" s="34">
        <v>0</v>
      </c>
      <c r="J20" s="34">
        <v>0</v>
      </c>
      <c r="K20" s="34">
        <v>0</v>
      </c>
    </row>
    <row r="21" spans="4:11" x14ac:dyDescent="0.35">
      <c r="D21" s="16" t="s">
        <v>157</v>
      </c>
      <c r="E21" s="34">
        <v>193</v>
      </c>
      <c r="F21" s="34">
        <v>20</v>
      </c>
      <c r="G21" s="21">
        <v>0.1036</v>
      </c>
      <c r="H21" s="21">
        <v>0.15040000000000001</v>
      </c>
      <c r="I21" s="34">
        <v>193</v>
      </c>
      <c r="J21" s="34">
        <v>1</v>
      </c>
      <c r="K21" s="34">
        <v>133</v>
      </c>
    </row>
    <row r="22" spans="4:11" x14ac:dyDescent="0.35">
      <c r="D22" s="16" t="s">
        <v>158</v>
      </c>
      <c r="E22" s="34">
        <v>139</v>
      </c>
      <c r="F22" s="34">
        <v>4</v>
      </c>
      <c r="G22" s="21">
        <v>2.8799999999999999E-2</v>
      </c>
      <c r="H22" s="21">
        <v>0.04</v>
      </c>
      <c r="I22" s="34">
        <v>139</v>
      </c>
      <c r="J22" s="34">
        <v>1</v>
      </c>
      <c r="K22" s="34">
        <v>100</v>
      </c>
    </row>
    <row r="23" spans="4:11" x14ac:dyDescent="0.35">
      <c r="D23" s="16" t="s">
        <v>159</v>
      </c>
      <c r="E23" s="34">
        <v>151</v>
      </c>
      <c r="F23" s="34">
        <v>16</v>
      </c>
      <c r="G23" s="21">
        <v>0.106</v>
      </c>
      <c r="H23" s="21">
        <v>0.15529999999999999</v>
      </c>
      <c r="I23" s="34">
        <v>151</v>
      </c>
      <c r="J23" s="34">
        <v>1</v>
      </c>
      <c r="K23" s="34">
        <v>103</v>
      </c>
    </row>
    <row r="24" spans="4:11" x14ac:dyDescent="0.35">
      <c r="D24" s="16" t="s">
        <v>160</v>
      </c>
      <c r="E24" s="34">
        <v>125</v>
      </c>
      <c r="F24" s="34">
        <v>6</v>
      </c>
      <c r="G24" s="21">
        <v>4.8000000000000001E-2</v>
      </c>
      <c r="H24" s="21">
        <v>7.4999999999999997E-2</v>
      </c>
      <c r="I24" s="34">
        <v>125</v>
      </c>
      <c r="J24" s="34">
        <v>1</v>
      </c>
      <c r="K24" s="34">
        <v>80</v>
      </c>
    </row>
    <row r="25" spans="4:11" x14ac:dyDescent="0.35">
      <c r="D25" s="16" t="s">
        <v>161</v>
      </c>
      <c r="E25" s="34">
        <v>132</v>
      </c>
      <c r="F25" s="34">
        <v>14</v>
      </c>
      <c r="G25" s="21">
        <v>0.1061</v>
      </c>
      <c r="H25" s="21">
        <v>0.1429</v>
      </c>
      <c r="I25" s="34">
        <v>132</v>
      </c>
      <c r="J25" s="34">
        <v>1</v>
      </c>
      <c r="K25" s="34">
        <v>98</v>
      </c>
    </row>
    <row r="26" spans="4:11" x14ac:dyDescent="0.35">
      <c r="D26" s="16" t="s">
        <v>614</v>
      </c>
      <c r="E26" s="34">
        <v>87</v>
      </c>
      <c r="F26" s="34">
        <v>2</v>
      </c>
      <c r="G26" s="21">
        <v>2.3E-2</v>
      </c>
      <c r="H26" s="21">
        <v>3.0300000000000001E-2</v>
      </c>
      <c r="I26" s="34">
        <v>87</v>
      </c>
      <c r="J26" s="34">
        <v>1</v>
      </c>
      <c r="K26" s="34">
        <v>66</v>
      </c>
    </row>
    <row r="27" spans="4:11" x14ac:dyDescent="0.35">
      <c r="D27" s="16" t="s">
        <v>163</v>
      </c>
      <c r="E27" s="34">
        <v>146</v>
      </c>
      <c r="F27" s="34">
        <v>5</v>
      </c>
      <c r="G27" s="21">
        <v>3.4200000000000001E-2</v>
      </c>
      <c r="H27" s="21">
        <v>5.1499999999999997E-2</v>
      </c>
      <c r="I27" s="34">
        <v>146</v>
      </c>
      <c r="J27" s="34">
        <v>1</v>
      </c>
      <c r="K27" s="34">
        <v>97</v>
      </c>
    </row>
    <row r="28" spans="4:11" x14ac:dyDescent="0.35">
      <c r="D28" s="16" t="s">
        <v>164</v>
      </c>
      <c r="E28" s="34">
        <v>218</v>
      </c>
      <c r="F28" s="34">
        <v>7</v>
      </c>
      <c r="G28" s="21">
        <v>3.2099999999999997E-2</v>
      </c>
      <c r="H28" s="21">
        <v>4.4900000000000002E-2</v>
      </c>
      <c r="I28" s="34">
        <v>218</v>
      </c>
      <c r="J28" s="34">
        <v>1</v>
      </c>
      <c r="K28" s="34">
        <v>156</v>
      </c>
    </row>
    <row r="29" spans="4:11" x14ac:dyDescent="0.35">
      <c r="D29" s="16" t="s">
        <v>165</v>
      </c>
      <c r="E29" s="34">
        <v>104</v>
      </c>
      <c r="F29" s="34">
        <v>6</v>
      </c>
      <c r="G29" s="21">
        <v>5.7700000000000001E-2</v>
      </c>
      <c r="H29" s="21">
        <v>8.8200000000000001E-2</v>
      </c>
      <c r="I29" s="34">
        <v>104</v>
      </c>
      <c r="J29" s="34">
        <v>1</v>
      </c>
      <c r="K29" s="34">
        <v>68</v>
      </c>
    </row>
    <row r="30" spans="4:11" x14ac:dyDescent="0.35">
      <c r="D30" s="16" t="s">
        <v>166</v>
      </c>
      <c r="E30" s="34">
        <v>186</v>
      </c>
      <c r="F30" s="34">
        <v>0</v>
      </c>
      <c r="G30" s="21">
        <v>0</v>
      </c>
      <c r="H30" s="21">
        <v>0</v>
      </c>
      <c r="I30" s="34">
        <v>0</v>
      </c>
      <c r="J30" s="34">
        <v>0</v>
      </c>
      <c r="K30" s="34">
        <v>0</v>
      </c>
    </row>
    <row r="31" spans="4:11" x14ac:dyDescent="0.35">
      <c r="D31" s="16" t="s">
        <v>167</v>
      </c>
      <c r="E31" s="34">
        <v>192</v>
      </c>
      <c r="F31" s="34">
        <v>9</v>
      </c>
      <c r="G31" s="21">
        <v>4.6899999999999997E-2</v>
      </c>
      <c r="H31" s="21">
        <v>6.5699999999999995E-2</v>
      </c>
      <c r="I31" s="34">
        <v>192</v>
      </c>
      <c r="J31" s="34">
        <v>1</v>
      </c>
      <c r="K31" s="34">
        <v>137</v>
      </c>
    </row>
    <row r="32" spans="4:11" x14ac:dyDescent="0.35">
      <c r="D32" s="16" t="s">
        <v>168</v>
      </c>
      <c r="E32" s="34">
        <v>137</v>
      </c>
      <c r="F32" s="34">
        <v>10</v>
      </c>
      <c r="G32" s="21">
        <v>7.2999999999999995E-2</v>
      </c>
      <c r="H32" s="21">
        <v>0.1087</v>
      </c>
      <c r="I32" s="34">
        <v>137</v>
      </c>
      <c r="J32" s="34">
        <v>1</v>
      </c>
      <c r="K32" s="34">
        <v>92</v>
      </c>
    </row>
    <row r="33" spans="4:11" x14ac:dyDescent="0.35">
      <c r="D33" s="16" t="s">
        <v>169</v>
      </c>
      <c r="E33" s="34">
        <v>152</v>
      </c>
      <c r="F33" s="34">
        <v>11</v>
      </c>
      <c r="G33" s="21">
        <v>7.2400000000000006E-2</v>
      </c>
      <c r="H33" s="21">
        <v>9.2399999999999996E-2</v>
      </c>
      <c r="I33" s="34">
        <v>152</v>
      </c>
      <c r="J33" s="34">
        <v>1</v>
      </c>
      <c r="K33" s="34">
        <v>119</v>
      </c>
    </row>
    <row r="34" spans="4:11" x14ac:dyDescent="0.35">
      <c r="D34" s="16" t="s">
        <v>23</v>
      </c>
      <c r="E34" s="34">
        <v>179</v>
      </c>
      <c r="F34" s="34">
        <v>11</v>
      </c>
      <c r="G34" s="21">
        <v>7.6899999999999996E-2</v>
      </c>
      <c r="H34" s="21">
        <v>0.1028</v>
      </c>
      <c r="I34" s="34">
        <v>143</v>
      </c>
      <c r="J34" s="34">
        <v>1</v>
      </c>
      <c r="K34" s="34">
        <v>107</v>
      </c>
    </row>
    <row r="35" spans="4:11" x14ac:dyDescent="0.35">
      <c r="D35" s="16" t="s">
        <v>24</v>
      </c>
      <c r="E35" s="34">
        <v>92</v>
      </c>
      <c r="F35" s="34">
        <v>9</v>
      </c>
      <c r="G35" s="21">
        <v>9.7799999999999998E-2</v>
      </c>
      <c r="H35" s="21">
        <v>0.11840000000000001</v>
      </c>
      <c r="I35" s="34">
        <v>92</v>
      </c>
      <c r="J35" s="34">
        <v>1</v>
      </c>
      <c r="K35" s="34">
        <v>76</v>
      </c>
    </row>
    <row r="36" spans="4:11" x14ac:dyDescent="0.35">
      <c r="D36" s="16" t="s">
        <v>25</v>
      </c>
      <c r="E36" s="34">
        <v>173</v>
      </c>
      <c r="F36" s="34">
        <v>8</v>
      </c>
      <c r="G36" s="21">
        <v>4.65E-2</v>
      </c>
      <c r="H36" s="21">
        <v>5.7599999999999998E-2</v>
      </c>
      <c r="I36" s="34">
        <v>172</v>
      </c>
      <c r="J36" s="34">
        <v>1</v>
      </c>
      <c r="K36" s="34">
        <v>139</v>
      </c>
    </row>
    <row r="37" spans="4:11" x14ac:dyDescent="0.35">
      <c r="D37" s="16" t="s">
        <v>26</v>
      </c>
      <c r="E37" s="34">
        <v>156</v>
      </c>
      <c r="F37" s="34">
        <v>7</v>
      </c>
      <c r="G37" s="21">
        <v>5.9299999999999999E-2</v>
      </c>
      <c r="H37" s="21">
        <v>8.5400000000000004E-2</v>
      </c>
      <c r="I37" s="34">
        <v>118</v>
      </c>
      <c r="J37" s="34">
        <v>0.99160000000000004</v>
      </c>
      <c r="K37" s="34">
        <v>82</v>
      </c>
    </row>
    <row r="38" spans="4:11" x14ac:dyDescent="0.35">
      <c r="D38" s="16" t="s">
        <v>27</v>
      </c>
      <c r="E38" s="34">
        <v>42</v>
      </c>
      <c r="F38" s="34">
        <v>5</v>
      </c>
      <c r="G38" s="21">
        <v>0.11899999999999999</v>
      </c>
      <c r="H38" s="21">
        <v>0.1515</v>
      </c>
      <c r="I38" s="34">
        <v>42</v>
      </c>
      <c r="J38" s="34">
        <v>1</v>
      </c>
      <c r="K38" s="34">
        <v>33</v>
      </c>
    </row>
    <row r="39" spans="4:11" x14ac:dyDescent="0.35">
      <c r="D39" s="16" t="s">
        <v>28</v>
      </c>
      <c r="E39" s="34">
        <v>45</v>
      </c>
      <c r="F39" s="34">
        <v>0</v>
      </c>
      <c r="G39" s="21">
        <v>0</v>
      </c>
      <c r="H39" s="21">
        <v>0</v>
      </c>
      <c r="I39" s="34">
        <v>45</v>
      </c>
      <c r="J39" s="34">
        <v>1</v>
      </c>
      <c r="K39" s="34">
        <v>36</v>
      </c>
    </row>
    <row r="40" spans="4:11" x14ac:dyDescent="0.35">
      <c r="D40" s="16" t="s">
        <v>42</v>
      </c>
      <c r="E40" s="34">
        <v>101</v>
      </c>
      <c r="F40" s="34">
        <v>15</v>
      </c>
      <c r="G40" s="21">
        <v>0.1613</v>
      </c>
      <c r="H40" s="21">
        <v>0.1923</v>
      </c>
      <c r="I40" s="34">
        <v>93</v>
      </c>
      <c r="J40" s="34">
        <v>1</v>
      </c>
      <c r="K40" s="34">
        <v>78</v>
      </c>
    </row>
    <row r="41" spans="4:11" x14ac:dyDescent="0.35">
      <c r="D41" s="16" t="s">
        <v>43</v>
      </c>
      <c r="E41" s="34">
        <v>42</v>
      </c>
      <c r="F41" s="34">
        <v>7</v>
      </c>
      <c r="G41" s="21">
        <v>0.16669999999999999</v>
      </c>
      <c r="H41" s="21">
        <v>0.17949999999999999</v>
      </c>
      <c r="I41" s="34">
        <v>42</v>
      </c>
      <c r="J41" s="34">
        <v>1</v>
      </c>
      <c r="K41" s="34">
        <v>39</v>
      </c>
    </row>
    <row r="42" spans="4:11" x14ac:dyDescent="0.35">
      <c r="D42" s="16" t="s">
        <v>44</v>
      </c>
      <c r="E42" s="34">
        <v>84</v>
      </c>
      <c r="F42" s="34">
        <v>1</v>
      </c>
      <c r="G42" s="21">
        <v>1.1900000000000001E-2</v>
      </c>
      <c r="H42" s="21">
        <v>1.5900000000000001E-2</v>
      </c>
      <c r="I42" s="34">
        <v>84</v>
      </c>
      <c r="J42" s="34">
        <v>1</v>
      </c>
      <c r="K42" s="34">
        <v>63</v>
      </c>
    </row>
    <row r="43" spans="4:11" x14ac:dyDescent="0.35">
      <c r="D43" s="16" t="s">
        <v>32</v>
      </c>
      <c r="E43" s="34">
        <v>182</v>
      </c>
      <c r="F43" s="34">
        <v>9</v>
      </c>
      <c r="G43" s="21">
        <v>6.2100000000000002E-2</v>
      </c>
      <c r="H43" s="21">
        <v>0.10340000000000001</v>
      </c>
      <c r="I43" s="34">
        <v>145</v>
      </c>
      <c r="J43" s="34">
        <v>1</v>
      </c>
      <c r="K43" s="34">
        <v>87</v>
      </c>
    </row>
    <row r="44" spans="4:11" x14ac:dyDescent="0.35">
      <c r="D44" s="16" t="s">
        <v>33</v>
      </c>
      <c r="E44" s="34">
        <v>106</v>
      </c>
      <c r="F44" s="34">
        <v>14</v>
      </c>
      <c r="G44" s="21">
        <v>0.1321</v>
      </c>
      <c r="H44" s="21">
        <v>0.1346</v>
      </c>
      <c r="I44" s="34">
        <v>106</v>
      </c>
      <c r="J44" s="34">
        <v>1</v>
      </c>
      <c r="K44" s="34">
        <v>104</v>
      </c>
    </row>
    <row r="45" spans="4:11" x14ac:dyDescent="0.35">
      <c r="D45" s="16" t="s">
        <v>34</v>
      </c>
      <c r="E45" s="34">
        <v>176</v>
      </c>
      <c r="F45" s="34">
        <v>11</v>
      </c>
      <c r="G45" s="21">
        <v>6.25E-2</v>
      </c>
      <c r="H45" s="21">
        <v>7.0999999999999994E-2</v>
      </c>
      <c r="I45" s="34">
        <v>176</v>
      </c>
      <c r="J45" s="34">
        <v>1</v>
      </c>
      <c r="K45" s="34">
        <v>155</v>
      </c>
    </row>
    <row r="46" spans="4:11" x14ac:dyDescent="0.35">
      <c r="D46" s="16" t="s">
        <v>37</v>
      </c>
      <c r="E46" s="34">
        <v>76</v>
      </c>
      <c r="F46" s="34">
        <v>8</v>
      </c>
      <c r="G46" s="21">
        <v>0.11940000000000001</v>
      </c>
      <c r="H46" s="21">
        <v>0.1333</v>
      </c>
      <c r="I46" s="34">
        <v>67</v>
      </c>
      <c r="J46" s="34">
        <v>1</v>
      </c>
      <c r="K46" s="34">
        <v>60</v>
      </c>
    </row>
    <row r="47" spans="4:11" x14ac:dyDescent="0.35">
      <c r="D47" s="16" t="s">
        <v>38</v>
      </c>
      <c r="E47" s="34">
        <v>40</v>
      </c>
      <c r="F47" s="34">
        <v>2</v>
      </c>
      <c r="G47" s="21">
        <v>0.05</v>
      </c>
      <c r="H47" s="21">
        <v>7.1400000000000005E-2</v>
      </c>
      <c r="I47" s="34">
        <v>40</v>
      </c>
      <c r="J47" s="34">
        <v>1</v>
      </c>
      <c r="K47" s="34">
        <v>28</v>
      </c>
    </row>
    <row r="48" spans="4:11" x14ac:dyDescent="0.35">
      <c r="D48" s="16" t="s">
        <v>39</v>
      </c>
      <c r="E48" s="34">
        <v>36</v>
      </c>
      <c r="F48" s="34">
        <v>5</v>
      </c>
      <c r="G48" s="21">
        <v>0.1389</v>
      </c>
      <c r="H48" s="21">
        <v>0.14710000000000001</v>
      </c>
      <c r="I48" s="34">
        <v>36</v>
      </c>
      <c r="J48" s="34">
        <v>1</v>
      </c>
      <c r="K48" s="34">
        <v>34</v>
      </c>
    </row>
    <row r="49" spans="4:11" x14ac:dyDescent="0.35">
      <c r="D49" s="16" t="s">
        <v>47</v>
      </c>
      <c r="E49" s="34">
        <v>32</v>
      </c>
      <c r="F49" s="34">
        <v>3</v>
      </c>
      <c r="G49" s="21">
        <v>9.3799999999999994E-2</v>
      </c>
      <c r="H49" s="21">
        <v>0.13039999999999999</v>
      </c>
      <c r="I49" s="34">
        <v>32</v>
      </c>
      <c r="J49" s="34">
        <v>1</v>
      </c>
      <c r="K49" s="34">
        <v>23</v>
      </c>
    </row>
    <row r="50" spans="4:11" x14ac:dyDescent="0.35">
      <c r="D50" s="16" t="s">
        <v>48</v>
      </c>
      <c r="E50" s="34">
        <v>18</v>
      </c>
      <c r="F50" s="34">
        <v>0</v>
      </c>
      <c r="G50" s="21">
        <v>0</v>
      </c>
      <c r="H50" s="21">
        <v>0</v>
      </c>
      <c r="I50" s="34">
        <v>18</v>
      </c>
      <c r="J50" s="34">
        <v>1</v>
      </c>
      <c r="K50" s="34">
        <v>16</v>
      </c>
    </row>
    <row r="51" spans="4:11" x14ac:dyDescent="0.35">
      <c r="D51" s="16" t="s">
        <v>49</v>
      </c>
      <c r="E51" s="34">
        <v>20</v>
      </c>
      <c r="F51" s="34">
        <v>2</v>
      </c>
      <c r="G51" s="21">
        <v>0.1</v>
      </c>
      <c r="H51" s="21">
        <v>0.125</v>
      </c>
      <c r="I51" s="34">
        <v>20</v>
      </c>
      <c r="J51" s="34">
        <v>1</v>
      </c>
      <c r="K51" s="34">
        <v>16</v>
      </c>
    </row>
    <row r="52" spans="4:11" x14ac:dyDescent="0.35">
      <c r="D52" s="16" t="s">
        <v>58</v>
      </c>
      <c r="E52" s="34">
        <v>21</v>
      </c>
      <c r="F52" s="34">
        <v>1</v>
      </c>
      <c r="G52" s="21">
        <v>4.7600000000000003E-2</v>
      </c>
      <c r="H52" s="21">
        <v>0.05</v>
      </c>
      <c r="I52" s="34">
        <v>21</v>
      </c>
      <c r="J52" s="34">
        <v>1</v>
      </c>
      <c r="K52" s="34">
        <v>20</v>
      </c>
    </row>
    <row r="53" spans="4:11" x14ac:dyDescent="0.35">
      <c r="D53" s="16" t="s">
        <v>59</v>
      </c>
      <c r="E53" s="34">
        <v>13</v>
      </c>
      <c r="F53" s="34">
        <v>0</v>
      </c>
      <c r="G53" s="21">
        <v>0</v>
      </c>
      <c r="H53" s="21">
        <v>0</v>
      </c>
      <c r="I53" s="34">
        <v>13</v>
      </c>
      <c r="J53" s="34">
        <v>1</v>
      </c>
      <c r="K53" s="34">
        <v>11</v>
      </c>
    </row>
    <row r="54" spans="4:11" x14ac:dyDescent="0.35">
      <c r="D54" s="16" t="s">
        <v>60</v>
      </c>
      <c r="E54" s="34">
        <v>14</v>
      </c>
      <c r="F54" s="34">
        <v>0</v>
      </c>
      <c r="G54" s="21">
        <v>0</v>
      </c>
      <c r="H54" s="21">
        <v>0</v>
      </c>
      <c r="I54" s="34">
        <v>14</v>
      </c>
      <c r="J54" s="34">
        <v>1</v>
      </c>
      <c r="K54" s="34">
        <v>13</v>
      </c>
    </row>
    <row r="55" spans="4:11" x14ac:dyDescent="0.35">
      <c r="D55" s="16" t="s">
        <v>69</v>
      </c>
      <c r="E55" s="34">
        <v>13</v>
      </c>
      <c r="F55" s="34">
        <v>0</v>
      </c>
      <c r="G55" s="21">
        <v>0</v>
      </c>
      <c r="H55" s="21">
        <v>0</v>
      </c>
      <c r="I55" s="34">
        <v>13</v>
      </c>
      <c r="J55" s="34">
        <v>1</v>
      </c>
      <c r="K55" s="34">
        <v>13</v>
      </c>
    </row>
    <row r="56" spans="4:11" x14ac:dyDescent="0.35">
      <c r="D56" s="16" t="s">
        <v>70</v>
      </c>
      <c r="E56" s="34">
        <v>3</v>
      </c>
      <c r="F56" s="34">
        <v>1</v>
      </c>
      <c r="G56" s="21">
        <v>0.33329999999999999</v>
      </c>
      <c r="H56" s="21">
        <v>0.5</v>
      </c>
      <c r="I56" s="34">
        <v>3</v>
      </c>
      <c r="J56" s="34">
        <v>1</v>
      </c>
      <c r="K56" s="34">
        <v>2</v>
      </c>
    </row>
    <row r="57" spans="4:11" x14ac:dyDescent="0.35">
      <c r="D57" s="16" t="s">
        <v>71</v>
      </c>
      <c r="E57" s="34">
        <v>6</v>
      </c>
      <c r="F57" s="34">
        <v>0</v>
      </c>
      <c r="G57" s="21">
        <v>0</v>
      </c>
      <c r="H57" s="21">
        <v>0</v>
      </c>
      <c r="I57" s="34">
        <v>6</v>
      </c>
      <c r="J57" s="34">
        <v>1</v>
      </c>
      <c r="K57" s="34">
        <v>5</v>
      </c>
    </row>
    <row r="58" spans="4:11" x14ac:dyDescent="0.35">
      <c r="D58" s="16" t="s">
        <v>80</v>
      </c>
      <c r="E58" s="34">
        <v>10</v>
      </c>
      <c r="F58" s="34">
        <v>0</v>
      </c>
      <c r="G58" s="21">
        <v>0</v>
      </c>
      <c r="H58" s="21">
        <v>0</v>
      </c>
      <c r="I58" s="34">
        <v>10</v>
      </c>
      <c r="J58" s="34">
        <v>1</v>
      </c>
      <c r="K58" s="34">
        <v>6</v>
      </c>
    </row>
    <row r="59" spans="4:11" x14ac:dyDescent="0.35">
      <c r="D59" s="16" t="s">
        <v>81</v>
      </c>
      <c r="E59" s="34">
        <v>3</v>
      </c>
      <c r="F59" s="34">
        <v>0</v>
      </c>
      <c r="G59" s="21">
        <v>0</v>
      </c>
      <c r="H59" s="21">
        <v>0</v>
      </c>
      <c r="I59" s="34">
        <v>3</v>
      </c>
      <c r="J59" s="34">
        <v>1</v>
      </c>
      <c r="K59" s="34">
        <v>2</v>
      </c>
    </row>
    <row r="60" spans="4:11" x14ac:dyDescent="0.35">
      <c r="D60" s="16" t="s">
        <v>82</v>
      </c>
      <c r="E60" s="34">
        <v>6</v>
      </c>
      <c r="F60" s="34">
        <v>0</v>
      </c>
      <c r="G60" s="21">
        <v>0</v>
      </c>
      <c r="H60" s="21">
        <v>0</v>
      </c>
      <c r="I60" s="34">
        <v>6</v>
      </c>
      <c r="J60" s="34">
        <v>1</v>
      </c>
      <c r="K60" s="34">
        <v>8</v>
      </c>
    </row>
    <row r="61" spans="4:11" x14ac:dyDescent="0.35">
      <c r="D61" s="16" t="s">
        <v>50</v>
      </c>
      <c r="E61" s="34">
        <v>17</v>
      </c>
      <c r="F61" s="34">
        <v>0</v>
      </c>
      <c r="G61" s="21">
        <v>0</v>
      </c>
      <c r="H61" s="21">
        <v>0</v>
      </c>
      <c r="I61" s="34">
        <v>17</v>
      </c>
      <c r="J61" s="34">
        <v>1</v>
      </c>
      <c r="K61" s="34">
        <v>17</v>
      </c>
    </row>
    <row r="62" spans="4:11" x14ac:dyDescent="0.35">
      <c r="D62" s="16" t="s">
        <v>51</v>
      </c>
      <c r="E62" s="34">
        <v>13</v>
      </c>
      <c r="F62" s="34">
        <v>0</v>
      </c>
      <c r="G62" s="21">
        <v>0</v>
      </c>
      <c r="H62" s="21">
        <v>0</v>
      </c>
      <c r="I62" s="34">
        <v>13</v>
      </c>
      <c r="J62" s="34">
        <v>1</v>
      </c>
      <c r="K62" s="34">
        <v>10</v>
      </c>
    </row>
    <row r="63" spans="4:11" x14ac:dyDescent="0.35">
      <c r="D63" s="16" t="s">
        <v>61</v>
      </c>
      <c r="E63" s="34">
        <v>35</v>
      </c>
      <c r="F63" s="34">
        <v>1</v>
      </c>
      <c r="G63" s="21">
        <v>2.86E-2</v>
      </c>
      <c r="H63" s="21">
        <v>3.1300000000000001E-2</v>
      </c>
      <c r="I63" s="34">
        <v>35</v>
      </c>
      <c r="J63" s="34">
        <v>1</v>
      </c>
      <c r="K63" s="34">
        <v>32</v>
      </c>
    </row>
    <row r="64" spans="4:11" x14ac:dyDescent="0.35">
      <c r="D64" s="16" t="s">
        <v>62</v>
      </c>
      <c r="E64" s="34">
        <v>11</v>
      </c>
      <c r="F64" s="34">
        <v>0</v>
      </c>
      <c r="G64" s="21">
        <v>0</v>
      </c>
      <c r="H64" s="21">
        <v>0</v>
      </c>
      <c r="I64" s="34">
        <v>11</v>
      </c>
      <c r="J64" s="34">
        <v>1</v>
      </c>
      <c r="K64" s="34">
        <v>9</v>
      </c>
    </row>
    <row r="65" spans="4:11" x14ac:dyDescent="0.35">
      <c r="D65" s="16" t="s">
        <v>72</v>
      </c>
      <c r="E65" s="34">
        <v>24</v>
      </c>
      <c r="F65" s="34">
        <v>2</v>
      </c>
      <c r="G65" s="21">
        <v>8.3299999999999999E-2</v>
      </c>
      <c r="H65" s="21">
        <v>8.3299999999999999E-2</v>
      </c>
      <c r="I65" s="34">
        <v>24</v>
      </c>
      <c r="J65" s="34">
        <v>1</v>
      </c>
      <c r="K65" s="34">
        <v>24</v>
      </c>
    </row>
    <row r="66" spans="4:11" x14ac:dyDescent="0.35">
      <c r="D66" s="16" t="s">
        <v>73</v>
      </c>
      <c r="E66" s="34">
        <v>10</v>
      </c>
      <c r="F66" s="34">
        <v>0</v>
      </c>
      <c r="G66" s="21">
        <v>0</v>
      </c>
      <c r="H66" s="21">
        <v>0</v>
      </c>
      <c r="I66" s="34">
        <v>10</v>
      </c>
      <c r="J66" s="34">
        <v>1</v>
      </c>
      <c r="K66" s="34">
        <v>13</v>
      </c>
    </row>
    <row r="67" spans="4:11" x14ac:dyDescent="0.35">
      <c r="D67" s="16" t="s">
        <v>83</v>
      </c>
      <c r="E67" s="34">
        <v>19</v>
      </c>
      <c r="F67" s="34">
        <v>3</v>
      </c>
      <c r="G67" s="21">
        <v>0.15790000000000001</v>
      </c>
      <c r="H67" s="21">
        <v>0.17649999999999999</v>
      </c>
      <c r="I67" s="34">
        <v>19</v>
      </c>
      <c r="J67" s="34">
        <v>1</v>
      </c>
      <c r="K67" s="34">
        <v>17</v>
      </c>
    </row>
    <row r="68" spans="4:11" x14ac:dyDescent="0.35">
      <c r="D68" s="16" t="s">
        <v>84</v>
      </c>
      <c r="E68" s="34">
        <v>6</v>
      </c>
      <c r="F68" s="34">
        <v>0</v>
      </c>
      <c r="G68" s="21">
        <v>0</v>
      </c>
      <c r="H68" s="21">
        <v>0</v>
      </c>
      <c r="I68" s="34">
        <v>6</v>
      </c>
      <c r="J68" s="34">
        <v>1</v>
      </c>
      <c r="K68" s="34">
        <v>7</v>
      </c>
    </row>
    <row r="69" spans="4:11" x14ac:dyDescent="0.35">
      <c r="D69" s="16" t="s">
        <v>52</v>
      </c>
      <c r="E69" s="34">
        <v>36</v>
      </c>
      <c r="F69" s="34">
        <v>0</v>
      </c>
      <c r="G69" s="21">
        <v>0</v>
      </c>
      <c r="H69" s="21">
        <v>0</v>
      </c>
      <c r="I69" s="34">
        <v>0</v>
      </c>
      <c r="J69" s="34">
        <v>0</v>
      </c>
      <c r="K69" s="34">
        <v>0</v>
      </c>
    </row>
    <row r="70" spans="4:11" x14ac:dyDescent="0.35">
      <c r="D70" s="16" t="s">
        <v>53</v>
      </c>
      <c r="E70" s="34">
        <v>27</v>
      </c>
      <c r="F70" s="34">
        <v>2</v>
      </c>
      <c r="G70" s="21">
        <v>7.4099999999999999E-2</v>
      </c>
      <c r="H70" s="21">
        <v>8.6999999999999994E-2</v>
      </c>
      <c r="I70" s="34">
        <v>27</v>
      </c>
      <c r="J70" s="34">
        <v>1</v>
      </c>
      <c r="K70" s="34">
        <v>23</v>
      </c>
    </row>
    <row r="71" spans="4:11" x14ac:dyDescent="0.35">
      <c r="D71" s="16" t="s">
        <v>54</v>
      </c>
      <c r="E71" s="34">
        <v>17</v>
      </c>
      <c r="F71" s="34">
        <v>1</v>
      </c>
      <c r="G71" s="21">
        <v>5.8799999999999998E-2</v>
      </c>
      <c r="H71" s="21">
        <v>7.1400000000000005E-2</v>
      </c>
      <c r="I71" s="34">
        <v>17</v>
      </c>
      <c r="J71" s="34">
        <v>1</v>
      </c>
      <c r="K71" s="34">
        <v>14</v>
      </c>
    </row>
    <row r="72" spans="4:11" x14ac:dyDescent="0.35">
      <c r="D72" s="16" t="s">
        <v>63</v>
      </c>
      <c r="E72" s="34">
        <v>21</v>
      </c>
      <c r="F72" s="34">
        <v>0</v>
      </c>
      <c r="G72" s="21">
        <v>0</v>
      </c>
      <c r="H72" s="21">
        <v>0</v>
      </c>
      <c r="I72" s="34">
        <v>0</v>
      </c>
      <c r="J72" s="34">
        <v>0</v>
      </c>
      <c r="K72" s="34">
        <v>0</v>
      </c>
    </row>
    <row r="73" spans="4:11" x14ac:dyDescent="0.35">
      <c r="D73" s="16" t="s">
        <v>64</v>
      </c>
      <c r="E73" s="34">
        <v>18</v>
      </c>
      <c r="F73" s="34">
        <v>0</v>
      </c>
      <c r="G73" s="21">
        <v>0</v>
      </c>
      <c r="H73" s="21">
        <v>0</v>
      </c>
      <c r="I73" s="34">
        <v>18</v>
      </c>
      <c r="J73" s="34">
        <v>1</v>
      </c>
      <c r="K73" s="34">
        <v>13</v>
      </c>
    </row>
    <row r="74" spans="4:11" x14ac:dyDescent="0.35">
      <c r="D74" s="16" t="s">
        <v>65</v>
      </c>
      <c r="E74" s="34">
        <v>10</v>
      </c>
      <c r="F74" s="34">
        <v>0</v>
      </c>
      <c r="G74" s="21">
        <v>0</v>
      </c>
      <c r="H74" s="21">
        <v>0</v>
      </c>
      <c r="I74" s="34">
        <v>10</v>
      </c>
      <c r="J74" s="34">
        <v>1</v>
      </c>
      <c r="K74" s="34">
        <v>6</v>
      </c>
    </row>
    <row r="75" spans="4:11" x14ac:dyDescent="0.35">
      <c r="D75" s="16" t="s">
        <v>74</v>
      </c>
      <c r="E75" s="34">
        <v>14</v>
      </c>
      <c r="F75" s="34">
        <v>0</v>
      </c>
      <c r="G75" s="21">
        <v>0</v>
      </c>
      <c r="H75" s="21">
        <v>0</v>
      </c>
      <c r="I75" s="34">
        <v>0</v>
      </c>
      <c r="J75" s="34">
        <v>0</v>
      </c>
      <c r="K75" s="34">
        <v>0</v>
      </c>
    </row>
    <row r="76" spans="4:11" x14ac:dyDescent="0.35">
      <c r="D76" s="16" t="s">
        <v>75</v>
      </c>
      <c r="E76" s="34">
        <v>10</v>
      </c>
      <c r="F76" s="34">
        <v>0</v>
      </c>
      <c r="G76" s="21">
        <v>0</v>
      </c>
      <c r="H76" s="21">
        <v>0</v>
      </c>
      <c r="I76" s="34">
        <v>10</v>
      </c>
      <c r="J76" s="34">
        <v>1</v>
      </c>
      <c r="K76" s="34">
        <v>9</v>
      </c>
    </row>
    <row r="77" spans="4:11" x14ac:dyDescent="0.35">
      <c r="D77" s="16" t="s">
        <v>76</v>
      </c>
      <c r="E77" s="34">
        <v>8</v>
      </c>
      <c r="F77" s="34">
        <v>0</v>
      </c>
      <c r="G77" s="21">
        <v>0</v>
      </c>
      <c r="H77" s="21">
        <v>0</v>
      </c>
      <c r="I77" s="34">
        <v>8</v>
      </c>
      <c r="J77" s="34">
        <v>1</v>
      </c>
      <c r="K77" s="34">
        <v>4</v>
      </c>
    </row>
    <row r="78" spans="4:11" x14ac:dyDescent="0.35">
      <c r="D78" s="16" t="s">
        <v>85</v>
      </c>
      <c r="E78" s="34">
        <v>11</v>
      </c>
      <c r="F78" s="34">
        <v>0</v>
      </c>
      <c r="G78" s="21">
        <v>0</v>
      </c>
      <c r="H78" s="21">
        <v>0</v>
      </c>
      <c r="I78" s="34">
        <v>0</v>
      </c>
      <c r="J78" s="34">
        <v>0</v>
      </c>
      <c r="K78" s="34">
        <v>0</v>
      </c>
    </row>
    <row r="79" spans="4:11" x14ac:dyDescent="0.35">
      <c r="D79" s="16" t="s">
        <v>86</v>
      </c>
      <c r="E79" s="34">
        <v>6</v>
      </c>
      <c r="F79" s="34">
        <v>0</v>
      </c>
      <c r="G79" s="21">
        <v>0</v>
      </c>
      <c r="H79" s="21">
        <v>0</v>
      </c>
      <c r="I79" s="34">
        <v>6</v>
      </c>
      <c r="J79" s="34">
        <v>1</v>
      </c>
      <c r="K79" s="34">
        <v>5</v>
      </c>
    </row>
    <row r="80" spans="4:11" x14ac:dyDescent="0.35">
      <c r="D80" s="16" t="s">
        <v>87</v>
      </c>
      <c r="E80" s="34">
        <v>4</v>
      </c>
      <c r="F80" s="34">
        <v>0</v>
      </c>
      <c r="G80" s="21">
        <v>0</v>
      </c>
      <c r="H80" s="21">
        <v>0</v>
      </c>
      <c r="I80" s="34">
        <v>4</v>
      </c>
      <c r="J80" s="34">
        <v>1</v>
      </c>
      <c r="K80" s="34">
        <v>2</v>
      </c>
    </row>
    <row r="81" spans="4:11" x14ac:dyDescent="0.35">
      <c r="D81" s="16" t="s">
        <v>55</v>
      </c>
      <c r="E81" s="34">
        <v>32</v>
      </c>
      <c r="F81" s="34">
        <v>1</v>
      </c>
      <c r="G81" s="21">
        <v>3.1300000000000001E-2</v>
      </c>
      <c r="H81" s="21">
        <v>2.9399999999999999E-2</v>
      </c>
      <c r="I81" s="34">
        <v>32</v>
      </c>
      <c r="J81" s="34">
        <v>1</v>
      </c>
      <c r="K81" s="34">
        <v>34</v>
      </c>
    </row>
    <row r="82" spans="4:11" x14ac:dyDescent="0.35">
      <c r="D82" s="16" t="s">
        <v>66</v>
      </c>
      <c r="E82" s="34">
        <v>19</v>
      </c>
      <c r="F82" s="34">
        <v>0</v>
      </c>
      <c r="G82" s="21">
        <v>0</v>
      </c>
      <c r="H82" s="21">
        <v>0</v>
      </c>
      <c r="I82" s="34">
        <v>19</v>
      </c>
      <c r="J82" s="34">
        <v>1</v>
      </c>
      <c r="K82" s="34">
        <v>22</v>
      </c>
    </row>
    <row r="83" spans="4:11" x14ac:dyDescent="0.35">
      <c r="D83" s="16" t="s">
        <v>77</v>
      </c>
      <c r="E83" s="34">
        <v>15</v>
      </c>
      <c r="F83" s="34">
        <v>0</v>
      </c>
      <c r="G83" s="21">
        <v>0</v>
      </c>
      <c r="H83" s="21">
        <v>0</v>
      </c>
      <c r="I83" s="34">
        <v>15</v>
      </c>
      <c r="J83" s="34">
        <v>1</v>
      </c>
      <c r="K83" s="34">
        <v>15</v>
      </c>
    </row>
    <row r="84" spans="4:11" x14ac:dyDescent="0.35">
      <c r="D84" s="16" t="s">
        <v>88</v>
      </c>
      <c r="E84" s="34">
        <v>10</v>
      </c>
      <c r="F84" s="34">
        <v>0</v>
      </c>
      <c r="G84" s="21">
        <v>0</v>
      </c>
      <c r="H84" s="21">
        <v>0</v>
      </c>
      <c r="I84" s="34">
        <v>10</v>
      </c>
      <c r="J84" s="34">
        <v>1</v>
      </c>
      <c r="K84" s="34">
        <v>10</v>
      </c>
    </row>
    <row r="85" spans="4:11" x14ac:dyDescent="0.35">
      <c r="D85" s="16" t="s">
        <v>91</v>
      </c>
      <c r="E85" s="34">
        <v>3</v>
      </c>
      <c r="F85" s="34">
        <v>0</v>
      </c>
      <c r="G85" s="21">
        <v>0</v>
      </c>
      <c r="H85" s="21">
        <v>0</v>
      </c>
      <c r="I85" s="34">
        <v>3</v>
      </c>
      <c r="J85" s="34">
        <v>1</v>
      </c>
      <c r="K85" s="34">
        <v>4</v>
      </c>
    </row>
    <row r="86" spans="4:11" x14ac:dyDescent="0.35">
      <c r="D86" s="16" t="s">
        <v>92</v>
      </c>
      <c r="E86" s="34">
        <v>130</v>
      </c>
      <c r="F86" s="34">
        <v>8</v>
      </c>
      <c r="G86" s="21">
        <v>7.6899999999999996E-2</v>
      </c>
      <c r="H86" s="21">
        <v>9.8799999999999999E-2</v>
      </c>
      <c r="I86" s="34">
        <v>104</v>
      </c>
      <c r="J86" s="34">
        <v>1</v>
      </c>
      <c r="K86" s="34">
        <v>81</v>
      </c>
    </row>
    <row r="87" spans="4:11" x14ac:dyDescent="0.35">
      <c r="D87" s="16" t="s">
        <v>93</v>
      </c>
      <c r="E87" s="34">
        <v>36</v>
      </c>
      <c r="F87" s="34">
        <v>1</v>
      </c>
      <c r="G87" s="21">
        <v>2.7799999999999998E-2</v>
      </c>
      <c r="H87" s="21">
        <v>3.3300000000000003E-2</v>
      </c>
      <c r="I87" s="34">
        <v>36</v>
      </c>
      <c r="J87" s="34">
        <v>1</v>
      </c>
      <c r="K87" s="34">
        <v>30</v>
      </c>
    </row>
    <row r="88" spans="4:11" x14ac:dyDescent="0.35">
      <c r="D88" s="16" t="s">
        <v>94</v>
      </c>
      <c r="E88" s="34">
        <v>35</v>
      </c>
      <c r="F88" s="34">
        <v>2</v>
      </c>
      <c r="G88" s="21">
        <v>5.7099999999999998E-2</v>
      </c>
      <c r="H88" s="21">
        <v>8.6999999999999994E-2</v>
      </c>
      <c r="I88" s="34">
        <v>35</v>
      </c>
      <c r="J88" s="34">
        <v>1</v>
      </c>
      <c r="K88" s="34">
        <v>23</v>
      </c>
    </row>
    <row r="89" spans="4:11" x14ac:dyDescent="0.35">
      <c r="D89" s="16" t="s">
        <v>95</v>
      </c>
      <c r="E89" s="34">
        <v>10</v>
      </c>
      <c r="F89" s="34">
        <v>3</v>
      </c>
      <c r="G89" s="21">
        <v>0.33329999999999999</v>
      </c>
      <c r="H89" s="21">
        <v>0.33329999999999999</v>
      </c>
      <c r="I89" s="34">
        <v>9</v>
      </c>
      <c r="J89" s="34">
        <v>1</v>
      </c>
      <c r="K89" s="34">
        <v>9</v>
      </c>
    </row>
    <row r="90" spans="4:11" x14ac:dyDescent="0.35">
      <c r="D90" s="16" t="s">
        <v>96</v>
      </c>
      <c r="E90" s="34">
        <v>8</v>
      </c>
      <c r="F90" s="34">
        <v>5</v>
      </c>
      <c r="G90" s="21">
        <v>0.625</v>
      </c>
      <c r="H90" s="21">
        <v>0.55559999999999998</v>
      </c>
      <c r="I90" s="34">
        <v>8</v>
      </c>
      <c r="J90" s="34">
        <v>1</v>
      </c>
      <c r="K90" s="34">
        <v>9</v>
      </c>
    </row>
    <row r="91" spans="4:11" x14ac:dyDescent="0.35">
      <c r="D91" s="16" t="s">
        <v>97</v>
      </c>
      <c r="E91" s="34">
        <v>1</v>
      </c>
      <c r="F91" s="34">
        <v>0</v>
      </c>
      <c r="G91" s="21">
        <v>0</v>
      </c>
      <c r="H91" s="21">
        <v>0</v>
      </c>
      <c r="I91" s="34">
        <v>1</v>
      </c>
      <c r="J91" s="34">
        <v>1</v>
      </c>
      <c r="K91" s="34">
        <v>1</v>
      </c>
    </row>
    <row r="92" spans="4:11" x14ac:dyDescent="0.35">
      <c r="D92" s="16" t="s">
        <v>98</v>
      </c>
      <c r="E92" s="34">
        <v>134</v>
      </c>
      <c r="F92" s="34">
        <v>5</v>
      </c>
      <c r="G92" s="21">
        <v>4.5900000000000003E-2</v>
      </c>
      <c r="H92" s="21">
        <v>6.4100000000000004E-2</v>
      </c>
      <c r="I92" s="34">
        <v>109</v>
      </c>
      <c r="J92" s="34">
        <v>1</v>
      </c>
      <c r="K92" s="34">
        <v>78</v>
      </c>
    </row>
    <row r="93" spans="4:11" x14ac:dyDescent="0.35">
      <c r="D93" s="16" t="s">
        <v>99</v>
      </c>
      <c r="E93" s="34">
        <v>28</v>
      </c>
      <c r="F93" s="34">
        <v>1</v>
      </c>
      <c r="G93" s="21">
        <v>3.5700000000000003E-2</v>
      </c>
      <c r="H93" s="21">
        <v>4.3499999999999997E-2</v>
      </c>
      <c r="I93" s="34">
        <v>28</v>
      </c>
      <c r="J93" s="34">
        <v>1</v>
      </c>
      <c r="K93" s="34">
        <v>23</v>
      </c>
    </row>
    <row r="94" spans="4:11" x14ac:dyDescent="0.35">
      <c r="D94" s="16" t="s">
        <v>100</v>
      </c>
      <c r="E94" s="34">
        <v>30</v>
      </c>
      <c r="F94" s="34">
        <v>2</v>
      </c>
      <c r="G94" s="21">
        <v>6.6699999999999995E-2</v>
      </c>
      <c r="H94" s="21">
        <v>0.1</v>
      </c>
      <c r="I94" s="34">
        <v>30</v>
      </c>
      <c r="J94" s="34">
        <v>1</v>
      </c>
      <c r="K94" s="34">
        <v>20</v>
      </c>
    </row>
    <row r="95" spans="4:11" x14ac:dyDescent="0.35">
      <c r="D95" s="16" t="s">
        <v>103</v>
      </c>
      <c r="E95" s="34">
        <v>1</v>
      </c>
      <c r="F95" s="34">
        <v>0</v>
      </c>
      <c r="G95" s="21">
        <v>0</v>
      </c>
      <c r="H95" s="21">
        <v>0</v>
      </c>
      <c r="I95" s="34">
        <v>1</v>
      </c>
      <c r="J95" s="34">
        <v>1</v>
      </c>
      <c r="K95" s="34">
        <v>0</v>
      </c>
    </row>
    <row r="96" spans="4:11" x14ac:dyDescent="0.35">
      <c r="D96" s="16" t="s">
        <v>104</v>
      </c>
      <c r="E96" s="34">
        <v>25</v>
      </c>
      <c r="F96" s="34">
        <v>4</v>
      </c>
      <c r="G96" s="21">
        <v>0.16</v>
      </c>
      <c r="H96" s="21">
        <v>0.1739</v>
      </c>
      <c r="I96" s="34">
        <v>25</v>
      </c>
      <c r="J96" s="34">
        <v>1</v>
      </c>
      <c r="K96" s="34">
        <v>23</v>
      </c>
    </row>
    <row r="97" spans="4:11" x14ac:dyDescent="0.35">
      <c r="D97" s="16" t="s">
        <v>105</v>
      </c>
      <c r="E97" s="34">
        <v>3</v>
      </c>
      <c r="F97" s="34">
        <v>0</v>
      </c>
      <c r="G97" s="21">
        <v>0</v>
      </c>
      <c r="H97" s="21">
        <v>0</v>
      </c>
      <c r="I97" s="34">
        <v>3</v>
      </c>
      <c r="J97" s="34">
        <v>1</v>
      </c>
      <c r="K97" s="34">
        <v>2</v>
      </c>
    </row>
    <row r="98" spans="4:11" x14ac:dyDescent="0.35">
      <c r="D98" s="16" t="s">
        <v>106</v>
      </c>
      <c r="E98" s="34">
        <v>5</v>
      </c>
      <c r="F98" s="34">
        <v>4</v>
      </c>
      <c r="G98" s="21">
        <v>0.8</v>
      </c>
      <c r="H98" s="21">
        <v>2</v>
      </c>
      <c r="I98" s="34">
        <v>5</v>
      </c>
      <c r="J98" s="34">
        <v>1</v>
      </c>
      <c r="K98" s="34">
        <v>2</v>
      </c>
    </row>
    <row r="99" spans="4:11" x14ac:dyDescent="0.35">
      <c r="D99" s="16" t="s">
        <v>107</v>
      </c>
      <c r="E99" s="34">
        <v>2</v>
      </c>
      <c r="F99" s="34">
        <v>0</v>
      </c>
      <c r="G99" s="21">
        <v>0</v>
      </c>
      <c r="H99" s="21">
        <v>0</v>
      </c>
      <c r="I99" s="34">
        <v>2</v>
      </c>
      <c r="J99" s="34">
        <v>1</v>
      </c>
      <c r="K99" s="34">
        <v>1</v>
      </c>
    </row>
    <row r="100" spans="4:11" x14ac:dyDescent="0.35">
      <c r="D100" s="16" t="s">
        <v>108</v>
      </c>
      <c r="E100" s="34">
        <v>6</v>
      </c>
      <c r="F100" s="34">
        <v>3</v>
      </c>
      <c r="G100" s="21">
        <v>0.5</v>
      </c>
      <c r="H100" s="21">
        <v>0.6</v>
      </c>
      <c r="I100" s="34">
        <v>6</v>
      </c>
      <c r="J100" s="34">
        <v>1</v>
      </c>
      <c r="K100" s="34">
        <v>5</v>
      </c>
    </row>
    <row r="101" spans="4:11" x14ac:dyDescent="0.35">
      <c r="D101" s="16" t="s">
        <v>109</v>
      </c>
      <c r="E101" s="34">
        <v>14</v>
      </c>
      <c r="F101" s="34">
        <v>0</v>
      </c>
      <c r="G101" s="21">
        <v>0</v>
      </c>
      <c r="H101" s="21">
        <v>0</v>
      </c>
      <c r="I101" s="34">
        <v>13</v>
      </c>
      <c r="J101" s="34">
        <v>1</v>
      </c>
      <c r="K101" s="34">
        <v>12</v>
      </c>
    </row>
    <row r="102" spans="4:11" x14ac:dyDescent="0.35">
      <c r="D102" s="16" t="s">
        <v>110</v>
      </c>
      <c r="E102" s="34">
        <v>1</v>
      </c>
      <c r="F102" s="34">
        <v>0</v>
      </c>
      <c r="G102" s="21">
        <v>0</v>
      </c>
      <c r="H102" s="21">
        <v>0</v>
      </c>
      <c r="I102" s="34">
        <v>1</v>
      </c>
      <c r="J102" s="34">
        <v>1</v>
      </c>
      <c r="K102" s="34">
        <v>1</v>
      </c>
    </row>
    <row r="103" spans="4:11" x14ac:dyDescent="0.35">
      <c r="D103" s="16" t="s">
        <v>111</v>
      </c>
      <c r="E103" s="34">
        <v>1</v>
      </c>
      <c r="F103" s="34">
        <v>0</v>
      </c>
      <c r="G103" s="21">
        <v>0</v>
      </c>
      <c r="H103" s="21">
        <v>0</v>
      </c>
      <c r="I103" s="34">
        <v>1</v>
      </c>
      <c r="J103" s="34">
        <v>1</v>
      </c>
      <c r="K103" s="34">
        <v>0</v>
      </c>
    </row>
    <row r="104" spans="4:11" x14ac:dyDescent="0.35">
      <c r="D104" s="16" t="s">
        <v>112</v>
      </c>
      <c r="E104" s="34">
        <v>6</v>
      </c>
      <c r="F104" s="34">
        <v>0</v>
      </c>
      <c r="G104" s="21">
        <v>0</v>
      </c>
      <c r="H104" s="21">
        <v>0</v>
      </c>
      <c r="I104" s="34">
        <v>6</v>
      </c>
      <c r="J104" s="34">
        <v>1</v>
      </c>
      <c r="K104" s="34">
        <v>3</v>
      </c>
    </row>
    <row r="105" spans="4:11" x14ac:dyDescent="0.35">
      <c r="D105" s="16" t="s">
        <v>113</v>
      </c>
      <c r="E105" s="34">
        <v>1</v>
      </c>
      <c r="F105" s="34">
        <v>0</v>
      </c>
      <c r="G105" s="21">
        <v>0</v>
      </c>
      <c r="H105" s="21">
        <v>0</v>
      </c>
      <c r="I105" s="34">
        <v>1</v>
      </c>
      <c r="J105" s="34">
        <v>1</v>
      </c>
      <c r="K105" s="34">
        <v>0</v>
      </c>
    </row>
    <row r="106" spans="4:11" x14ac:dyDescent="0.35">
      <c r="D106" s="16" t="s">
        <v>116</v>
      </c>
      <c r="E106" s="34">
        <v>153</v>
      </c>
      <c r="F106" s="34">
        <v>1</v>
      </c>
      <c r="G106" s="21">
        <v>7.7999999999999996E-3</v>
      </c>
      <c r="H106" s="21">
        <v>0.01</v>
      </c>
      <c r="I106" s="34">
        <v>128</v>
      </c>
      <c r="J106" s="34">
        <v>1</v>
      </c>
      <c r="K106" s="34">
        <v>100</v>
      </c>
    </row>
    <row r="107" spans="4:11" x14ac:dyDescent="0.35">
      <c r="D107" s="16" t="s">
        <v>117</v>
      </c>
      <c r="E107" s="34">
        <v>43</v>
      </c>
      <c r="F107" s="34">
        <v>1</v>
      </c>
      <c r="G107" s="21">
        <v>2.3300000000000001E-2</v>
      </c>
      <c r="H107" s="21">
        <v>2.63E-2</v>
      </c>
      <c r="I107" s="34">
        <v>43</v>
      </c>
      <c r="J107" s="34">
        <v>1</v>
      </c>
      <c r="K107" s="34">
        <v>38</v>
      </c>
    </row>
    <row r="108" spans="4:11" x14ac:dyDescent="0.35">
      <c r="D108" s="16" t="s">
        <v>118</v>
      </c>
      <c r="E108" s="34">
        <v>48</v>
      </c>
      <c r="F108" s="34">
        <v>1</v>
      </c>
      <c r="G108" s="21">
        <v>2.0799999999999999E-2</v>
      </c>
      <c r="H108" s="21">
        <v>2.7799999999999998E-2</v>
      </c>
      <c r="I108" s="34">
        <v>48</v>
      </c>
      <c r="J108" s="34">
        <v>1</v>
      </c>
      <c r="K108" s="34">
        <v>36</v>
      </c>
    </row>
    <row r="109" spans="4:11" x14ac:dyDescent="0.35">
      <c r="D109" s="16" t="s">
        <v>119</v>
      </c>
      <c r="E109" s="34">
        <v>130</v>
      </c>
      <c r="F109" s="34">
        <v>0</v>
      </c>
      <c r="G109" s="21">
        <v>0</v>
      </c>
      <c r="H109" s="21">
        <v>0</v>
      </c>
      <c r="I109" s="34">
        <v>114</v>
      </c>
      <c r="J109" s="34">
        <v>1</v>
      </c>
      <c r="K109" s="34">
        <v>74</v>
      </c>
    </row>
    <row r="110" spans="4:11" x14ac:dyDescent="0.35">
      <c r="D110" s="16" t="s">
        <v>120</v>
      </c>
      <c r="E110" s="34">
        <v>29</v>
      </c>
      <c r="F110" s="34">
        <v>1</v>
      </c>
      <c r="G110" s="21">
        <v>3.4500000000000003E-2</v>
      </c>
      <c r="H110" s="21">
        <v>0.05</v>
      </c>
      <c r="I110" s="34">
        <v>29</v>
      </c>
      <c r="J110" s="34">
        <v>1</v>
      </c>
      <c r="K110" s="34">
        <v>20</v>
      </c>
    </row>
    <row r="111" spans="4:11" x14ac:dyDescent="0.35">
      <c r="D111" s="16" t="s">
        <v>121</v>
      </c>
      <c r="E111" s="34">
        <v>17</v>
      </c>
      <c r="F111" s="34">
        <v>0</v>
      </c>
      <c r="G111" s="21">
        <v>0</v>
      </c>
      <c r="H111" s="21">
        <v>0</v>
      </c>
      <c r="I111" s="34">
        <v>17</v>
      </c>
      <c r="J111" s="34">
        <v>1</v>
      </c>
      <c r="K111" s="34">
        <v>15</v>
      </c>
    </row>
    <row r="112" spans="4:11" x14ac:dyDescent="0.35">
      <c r="D112" s="16" t="s">
        <v>124</v>
      </c>
      <c r="E112" s="34">
        <v>34</v>
      </c>
      <c r="F112" s="34">
        <v>4</v>
      </c>
      <c r="G112" s="21">
        <v>0.13789999999999999</v>
      </c>
      <c r="H112" s="21">
        <v>0.16</v>
      </c>
      <c r="I112" s="34">
        <v>29</v>
      </c>
      <c r="J112" s="34">
        <v>1</v>
      </c>
      <c r="K112" s="34">
        <v>25</v>
      </c>
    </row>
    <row r="113" spans="4:11" x14ac:dyDescent="0.35">
      <c r="D113" s="16" t="s">
        <v>125</v>
      </c>
      <c r="E113" s="34">
        <v>20</v>
      </c>
      <c r="F113" s="34">
        <v>2</v>
      </c>
      <c r="G113" s="21">
        <v>0.1</v>
      </c>
      <c r="H113" s="21">
        <v>0.125</v>
      </c>
      <c r="I113" s="34">
        <v>20</v>
      </c>
      <c r="J113" s="34">
        <v>1</v>
      </c>
      <c r="K113" s="34">
        <v>16</v>
      </c>
    </row>
    <row r="114" spans="4:11" x14ac:dyDescent="0.35">
      <c r="D114" s="16" t="s">
        <v>126</v>
      </c>
      <c r="E114" s="34">
        <v>10</v>
      </c>
      <c r="F114" s="34">
        <v>0</v>
      </c>
      <c r="G114" s="21">
        <v>0</v>
      </c>
      <c r="H114" s="21">
        <v>0</v>
      </c>
      <c r="I114" s="34">
        <v>10</v>
      </c>
      <c r="J114" s="34">
        <v>1</v>
      </c>
      <c r="K114" s="34">
        <v>9</v>
      </c>
    </row>
    <row r="115" spans="4:11" x14ac:dyDescent="0.35">
      <c r="D115" s="16" t="s">
        <v>127</v>
      </c>
      <c r="E115" s="34">
        <v>131</v>
      </c>
      <c r="F115" s="34">
        <v>4</v>
      </c>
      <c r="G115" s="21">
        <v>3.7699999999999997E-2</v>
      </c>
      <c r="H115" s="21">
        <v>6.4500000000000002E-2</v>
      </c>
      <c r="I115" s="34">
        <v>106</v>
      </c>
      <c r="J115" s="34">
        <v>1</v>
      </c>
      <c r="K115" s="34">
        <v>62</v>
      </c>
    </row>
    <row r="116" spans="4:11" x14ac:dyDescent="0.35">
      <c r="D116" s="16" t="s">
        <v>128</v>
      </c>
      <c r="E116" s="34">
        <v>28</v>
      </c>
      <c r="F116" s="34">
        <v>2</v>
      </c>
      <c r="G116" s="21">
        <v>7.1400000000000005E-2</v>
      </c>
      <c r="H116" s="21">
        <v>8.3299999999999999E-2</v>
      </c>
      <c r="I116" s="34">
        <v>28</v>
      </c>
      <c r="J116" s="34">
        <v>1</v>
      </c>
      <c r="K116" s="34">
        <v>24</v>
      </c>
    </row>
    <row r="117" spans="4:11" x14ac:dyDescent="0.35">
      <c r="D117" s="16" t="s">
        <v>129</v>
      </c>
      <c r="E117" s="34">
        <v>39</v>
      </c>
      <c r="F117" s="34">
        <v>2</v>
      </c>
      <c r="G117" s="21">
        <v>5.1299999999999998E-2</v>
      </c>
      <c r="H117" s="21">
        <v>6.4500000000000002E-2</v>
      </c>
      <c r="I117" s="34">
        <v>39</v>
      </c>
      <c r="J117" s="34">
        <v>1</v>
      </c>
      <c r="K117" s="34">
        <v>31</v>
      </c>
    </row>
    <row r="118" spans="4:11" x14ac:dyDescent="0.35">
      <c r="D118" s="16" t="s">
        <v>130</v>
      </c>
      <c r="E118" s="34">
        <v>139</v>
      </c>
      <c r="F118" s="34">
        <v>0</v>
      </c>
      <c r="G118" s="21">
        <v>0</v>
      </c>
      <c r="H118" s="21">
        <v>0</v>
      </c>
      <c r="I118" s="34">
        <v>122</v>
      </c>
      <c r="J118" s="34">
        <v>0.9919</v>
      </c>
      <c r="K118" s="34">
        <v>103</v>
      </c>
    </row>
    <row r="119" spans="4:11" x14ac:dyDescent="0.35">
      <c r="D119" s="16" t="s">
        <v>131</v>
      </c>
      <c r="E119" s="34">
        <v>31</v>
      </c>
      <c r="F119" s="34">
        <v>5</v>
      </c>
      <c r="G119" s="21">
        <v>0.1613</v>
      </c>
      <c r="H119" s="21">
        <v>0.16669999999999999</v>
      </c>
      <c r="I119" s="34">
        <v>31</v>
      </c>
      <c r="J119" s="34">
        <v>1</v>
      </c>
      <c r="K119" s="34">
        <v>30</v>
      </c>
    </row>
    <row r="120" spans="4:11" x14ac:dyDescent="0.35">
      <c r="D120" s="16" t="s">
        <v>132</v>
      </c>
      <c r="E120" s="34">
        <v>17</v>
      </c>
      <c r="F120" s="34">
        <v>7</v>
      </c>
      <c r="G120" s="21">
        <v>0.4118</v>
      </c>
      <c r="H120" s="21">
        <v>0.53849999999999998</v>
      </c>
      <c r="I120" s="34">
        <v>17</v>
      </c>
      <c r="J120" s="34">
        <v>1</v>
      </c>
      <c r="K120" s="34">
        <v>13</v>
      </c>
    </row>
    <row r="121" spans="4:11" x14ac:dyDescent="0.35">
      <c r="D121" s="16" t="s">
        <v>133</v>
      </c>
      <c r="E121" s="34">
        <v>63</v>
      </c>
      <c r="F121" s="34">
        <v>9</v>
      </c>
      <c r="G121" s="21">
        <v>0.1429</v>
      </c>
      <c r="H121" s="21">
        <v>0.15790000000000001</v>
      </c>
      <c r="I121" s="34">
        <v>63</v>
      </c>
      <c r="J121" s="34">
        <v>1</v>
      </c>
      <c r="K121" s="34">
        <v>57</v>
      </c>
    </row>
    <row r="122" spans="4:11" x14ac:dyDescent="0.35">
      <c r="D122" s="16" t="s">
        <v>134</v>
      </c>
      <c r="E122" s="34">
        <v>20</v>
      </c>
      <c r="F122" s="34">
        <v>1</v>
      </c>
      <c r="G122" s="21">
        <v>0.05</v>
      </c>
      <c r="H122" s="21">
        <v>0.05</v>
      </c>
      <c r="I122" s="34">
        <v>20</v>
      </c>
      <c r="J122" s="34">
        <v>1</v>
      </c>
      <c r="K122" s="34">
        <v>20</v>
      </c>
    </row>
    <row r="123" spans="4:11" x14ac:dyDescent="0.35">
      <c r="D123" s="16" t="s">
        <v>135</v>
      </c>
      <c r="E123" s="34">
        <v>11</v>
      </c>
      <c r="F123" s="34">
        <v>0</v>
      </c>
      <c r="G123" s="21">
        <v>0</v>
      </c>
      <c r="H123" s="21">
        <v>0</v>
      </c>
      <c r="I123" s="34">
        <v>11</v>
      </c>
      <c r="J123" s="34">
        <v>1</v>
      </c>
      <c r="K123" s="34">
        <v>9</v>
      </c>
    </row>
    <row r="124" spans="4:11" x14ac:dyDescent="0.35">
      <c r="D124" s="16" t="s">
        <v>138</v>
      </c>
      <c r="E124" s="34">
        <v>149</v>
      </c>
      <c r="F124" s="34">
        <v>3</v>
      </c>
      <c r="G124" s="21">
        <v>2.3599999999999999E-2</v>
      </c>
      <c r="H124" s="21">
        <v>3.5700000000000003E-2</v>
      </c>
      <c r="I124" s="34">
        <v>127</v>
      </c>
      <c r="J124" s="34">
        <v>1</v>
      </c>
      <c r="K124" s="34">
        <v>84</v>
      </c>
    </row>
    <row r="125" spans="4:11" x14ac:dyDescent="0.35">
      <c r="D125" s="16" t="s">
        <v>139</v>
      </c>
      <c r="E125" s="34">
        <v>41</v>
      </c>
      <c r="F125" s="34">
        <v>0</v>
      </c>
      <c r="G125" s="21">
        <v>0</v>
      </c>
      <c r="H125" s="21">
        <v>0</v>
      </c>
      <c r="I125" s="34">
        <v>41</v>
      </c>
      <c r="J125" s="34">
        <v>1</v>
      </c>
      <c r="K125" s="34">
        <v>24</v>
      </c>
    </row>
    <row r="126" spans="4:11" x14ac:dyDescent="0.35">
      <c r="D126" s="16" t="s">
        <v>140</v>
      </c>
      <c r="E126" s="34">
        <v>47</v>
      </c>
      <c r="F126" s="34">
        <v>1</v>
      </c>
      <c r="G126" s="21">
        <v>2.1299999999999999E-2</v>
      </c>
      <c r="H126" s="21">
        <v>3.2300000000000002E-2</v>
      </c>
      <c r="I126" s="34">
        <v>47</v>
      </c>
      <c r="J126" s="34">
        <v>1</v>
      </c>
      <c r="K126" s="34">
        <v>31</v>
      </c>
    </row>
    <row r="127" spans="4:11" x14ac:dyDescent="0.35">
      <c r="D127" s="16" t="s">
        <v>141</v>
      </c>
      <c r="E127" s="34">
        <v>32</v>
      </c>
      <c r="F127" s="34">
        <v>0</v>
      </c>
      <c r="G127" s="21">
        <v>0</v>
      </c>
      <c r="H127" s="21">
        <v>0</v>
      </c>
      <c r="I127" s="34">
        <v>20</v>
      </c>
      <c r="J127" s="34">
        <v>1</v>
      </c>
      <c r="K127" s="34">
        <v>11</v>
      </c>
    </row>
    <row r="128" spans="4:11" x14ac:dyDescent="0.35">
      <c r="D128" s="16" t="s">
        <v>142</v>
      </c>
      <c r="E128" s="34">
        <v>24</v>
      </c>
      <c r="F128" s="34">
        <v>0</v>
      </c>
      <c r="G128" s="21">
        <v>0</v>
      </c>
      <c r="H128" s="21">
        <v>0</v>
      </c>
      <c r="I128" s="34">
        <v>24</v>
      </c>
      <c r="J128" s="34">
        <v>1</v>
      </c>
      <c r="K128" s="34">
        <v>16</v>
      </c>
    </row>
    <row r="129" spans="4:11" x14ac:dyDescent="0.35">
      <c r="D129" s="16" t="s">
        <v>213</v>
      </c>
      <c r="E129" s="34">
        <v>154</v>
      </c>
      <c r="F129" s="34">
        <v>0</v>
      </c>
      <c r="G129" s="21">
        <v>0</v>
      </c>
      <c r="H129" s="21">
        <v>0</v>
      </c>
      <c r="I129" s="34">
        <v>0</v>
      </c>
      <c r="J129" s="34">
        <v>0</v>
      </c>
      <c r="K129" s="34">
        <v>0</v>
      </c>
    </row>
    <row r="130" spans="4:11" x14ac:dyDescent="0.35">
      <c r="D130" s="16" t="s">
        <v>214</v>
      </c>
      <c r="E130" s="34">
        <v>170</v>
      </c>
      <c r="F130" s="34">
        <v>4</v>
      </c>
      <c r="G130" s="21">
        <v>2.35E-2</v>
      </c>
      <c r="H130" s="21">
        <v>3.3099999999999997E-2</v>
      </c>
      <c r="I130" s="34">
        <v>170</v>
      </c>
      <c r="J130" s="34">
        <v>1</v>
      </c>
      <c r="K130" s="34">
        <v>121</v>
      </c>
    </row>
    <row r="131" spans="4:11" x14ac:dyDescent="0.35">
      <c r="D131" s="16" t="s">
        <v>217</v>
      </c>
      <c r="E131" s="34">
        <v>189</v>
      </c>
      <c r="F131" s="34">
        <v>0</v>
      </c>
      <c r="G131" s="21">
        <v>0</v>
      </c>
      <c r="H131" s="21">
        <v>0</v>
      </c>
      <c r="I131" s="34">
        <v>0</v>
      </c>
      <c r="J131" s="34">
        <v>0</v>
      </c>
      <c r="K131" s="34">
        <v>0</v>
      </c>
    </row>
    <row r="132" spans="4:11" x14ac:dyDescent="0.35">
      <c r="D132" s="16" t="s">
        <v>218</v>
      </c>
      <c r="E132" s="34">
        <v>10</v>
      </c>
      <c r="F132" s="34">
        <v>0</v>
      </c>
      <c r="G132" s="21">
        <v>0</v>
      </c>
      <c r="H132" s="21">
        <v>0</v>
      </c>
      <c r="I132" s="34">
        <v>10</v>
      </c>
      <c r="J132" s="34">
        <v>1</v>
      </c>
      <c r="K132" s="34">
        <v>7</v>
      </c>
    </row>
    <row r="133" spans="4:11" x14ac:dyDescent="0.35">
      <c r="D133" s="16" t="s">
        <v>219</v>
      </c>
      <c r="E133" s="34">
        <v>38</v>
      </c>
      <c r="F133" s="34">
        <v>0</v>
      </c>
      <c r="G133" s="21">
        <v>0</v>
      </c>
      <c r="H133" s="21">
        <v>0</v>
      </c>
      <c r="I133" s="34">
        <v>38</v>
      </c>
      <c r="J133" s="34">
        <v>1</v>
      </c>
      <c r="K133" s="34">
        <v>27</v>
      </c>
    </row>
    <row r="134" spans="4:11" x14ac:dyDescent="0.35">
      <c r="D134" s="16" t="s">
        <v>220</v>
      </c>
      <c r="E134" s="34">
        <v>46</v>
      </c>
      <c r="F134" s="34">
        <v>0</v>
      </c>
      <c r="G134" s="21">
        <v>0</v>
      </c>
      <c r="H134" s="21">
        <v>0</v>
      </c>
      <c r="I134" s="34">
        <v>46</v>
      </c>
      <c r="J134" s="34">
        <v>1</v>
      </c>
      <c r="K134" s="34">
        <v>31</v>
      </c>
    </row>
    <row r="135" spans="4:11" x14ac:dyDescent="0.35">
      <c r="D135" s="16" t="s">
        <v>221</v>
      </c>
      <c r="E135" s="34">
        <v>12</v>
      </c>
      <c r="F135" s="34">
        <v>0</v>
      </c>
      <c r="G135" s="21">
        <v>0</v>
      </c>
      <c r="H135" s="21">
        <v>0</v>
      </c>
      <c r="I135" s="34">
        <v>8</v>
      </c>
      <c r="J135" s="34">
        <v>1</v>
      </c>
      <c r="K135" s="34">
        <v>6</v>
      </c>
    </row>
    <row r="136" spans="4:11" x14ac:dyDescent="0.35">
      <c r="D136" s="16" t="s">
        <v>222</v>
      </c>
      <c r="E136" s="34">
        <v>26</v>
      </c>
      <c r="F136" s="34">
        <v>0</v>
      </c>
      <c r="G136" s="21">
        <v>0</v>
      </c>
      <c r="H136" s="21">
        <v>0</v>
      </c>
      <c r="I136" s="34">
        <v>26</v>
      </c>
      <c r="J136" s="34">
        <v>1</v>
      </c>
      <c r="K136" s="34">
        <v>22</v>
      </c>
    </row>
    <row r="137" spans="4:11" x14ac:dyDescent="0.35">
      <c r="D137" s="16" t="s">
        <v>225</v>
      </c>
      <c r="E137" s="34">
        <v>154</v>
      </c>
      <c r="F137" s="34">
        <v>0</v>
      </c>
      <c r="G137" s="21">
        <v>0</v>
      </c>
      <c r="H137" s="21">
        <v>0</v>
      </c>
      <c r="I137" s="34">
        <v>0</v>
      </c>
      <c r="J137" s="34">
        <v>0</v>
      </c>
      <c r="K137" s="34">
        <v>0</v>
      </c>
    </row>
    <row r="138" spans="4:11" x14ac:dyDescent="0.35">
      <c r="D138" s="16" t="s">
        <v>315</v>
      </c>
      <c r="E138" s="34">
        <v>193</v>
      </c>
      <c r="F138" s="34">
        <v>21</v>
      </c>
      <c r="G138" s="21">
        <v>0.1094</v>
      </c>
      <c r="H138" s="21">
        <v>0.1628</v>
      </c>
      <c r="I138" s="34">
        <v>192</v>
      </c>
      <c r="J138" s="34">
        <v>0.99480000000000002</v>
      </c>
      <c r="K138" s="34">
        <v>129</v>
      </c>
    </row>
    <row r="139" spans="4:11" x14ac:dyDescent="0.35">
      <c r="D139" s="16" t="s">
        <v>317</v>
      </c>
      <c r="E139" s="34">
        <v>199</v>
      </c>
      <c r="F139" s="34">
        <v>3</v>
      </c>
      <c r="G139" s="21">
        <v>1.5100000000000001E-2</v>
      </c>
      <c r="H139" s="21">
        <v>2.2200000000000001E-2</v>
      </c>
      <c r="I139" s="34">
        <v>199</v>
      </c>
      <c r="J139" s="34">
        <v>1</v>
      </c>
      <c r="K139" s="34">
        <v>135</v>
      </c>
    </row>
    <row r="140" spans="4:11" x14ac:dyDescent="0.35">
      <c r="D140" s="16" t="s">
        <v>319</v>
      </c>
      <c r="E140" s="34">
        <v>48</v>
      </c>
      <c r="F140" s="34">
        <v>1</v>
      </c>
      <c r="G140" s="21">
        <v>2.1299999999999999E-2</v>
      </c>
      <c r="H140" s="21">
        <v>3.0300000000000001E-2</v>
      </c>
      <c r="I140" s="34">
        <v>47</v>
      </c>
      <c r="J140" s="34">
        <v>0.97919999999999996</v>
      </c>
      <c r="K140" s="34">
        <v>33</v>
      </c>
    </row>
    <row r="141" spans="4:11" x14ac:dyDescent="0.35">
      <c r="D141" s="16" t="s">
        <v>196</v>
      </c>
      <c r="E141" s="34">
        <v>59466</v>
      </c>
      <c r="F141" s="34">
        <v>4116</v>
      </c>
      <c r="G141" s="21">
        <v>6.93E-2</v>
      </c>
      <c r="H141" s="21">
        <v>9.1300000000000006E-2</v>
      </c>
      <c r="I141" s="34">
        <v>59393</v>
      </c>
      <c r="J141" s="34">
        <v>0.99939999999999996</v>
      </c>
      <c r="K141" s="34">
        <v>45104</v>
      </c>
    </row>
    <row r="142" spans="4:11" x14ac:dyDescent="0.35">
      <c r="D142" s="16" t="s">
        <v>200</v>
      </c>
      <c r="E142" s="34">
        <v>527</v>
      </c>
      <c r="F142" s="34">
        <v>72</v>
      </c>
      <c r="G142" s="21">
        <v>0.1366</v>
      </c>
      <c r="H142" s="21">
        <v>0.15190000000000001</v>
      </c>
      <c r="I142" s="34">
        <v>527</v>
      </c>
      <c r="J142" s="34">
        <v>1</v>
      </c>
      <c r="K142" s="34">
        <v>474</v>
      </c>
    </row>
    <row r="143" spans="4:11" x14ac:dyDescent="0.35">
      <c r="D143" s="16" t="s">
        <v>201</v>
      </c>
      <c r="E143" s="34">
        <v>425</v>
      </c>
      <c r="F143" s="34">
        <v>101</v>
      </c>
      <c r="G143" s="21">
        <v>0.23760000000000001</v>
      </c>
      <c r="H143" s="21">
        <v>0.26369999999999999</v>
      </c>
      <c r="I143" s="34">
        <v>425</v>
      </c>
      <c r="J143" s="34">
        <v>1</v>
      </c>
      <c r="K143" s="34">
        <v>383</v>
      </c>
    </row>
    <row r="144" spans="4:11" x14ac:dyDescent="0.35">
      <c r="D144" s="16" t="s">
        <v>202</v>
      </c>
      <c r="E144" s="34">
        <v>623</v>
      </c>
      <c r="F144" s="34">
        <v>79</v>
      </c>
      <c r="G144" s="21">
        <v>0.1268</v>
      </c>
      <c r="H144" s="21">
        <v>0.1482</v>
      </c>
      <c r="I144" s="34">
        <v>623</v>
      </c>
      <c r="J144" s="34">
        <v>1</v>
      </c>
      <c r="K144" s="34">
        <v>533</v>
      </c>
    </row>
    <row r="145" spans="4:11" x14ac:dyDescent="0.35">
      <c r="D145" s="16" t="s">
        <v>203</v>
      </c>
      <c r="E145" s="34">
        <v>10238</v>
      </c>
      <c r="F145" s="34">
        <v>1392</v>
      </c>
      <c r="G145" s="21">
        <v>0.13600000000000001</v>
      </c>
      <c r="H145" s="21">
        <v>0.14760000000000001</v>
      </c>
      <c r="I145" s="34">
        <v>10235</v>
      </c>
      <c r="J145" s="34">
        <v>0.99990000000000001</v>
      </c>
      <c r="K145" s="34">
        <v>9434</v>
      </c>
    </row>
    <row r="146" spans="4:11" x14ac:dyDescent="0.35">
      <c r="D146" s="16" t="s">
        <v>206</v>
      </c>
      <c r="E146" s="34">
        <v>1219</v>
      </c>
      <c r="F146" s="34">
        <v>58</v>
      </c>
      <c r="G146" s="21">
        <v>4.7800000000000002E-2</v>
      </c>
      <c r="H146" s="21">
        <v>7.0800000000000002E-2</v>
      </c>
      <c r="I146" s="34">
        <v>1213</v>
      </c>
      <c r="J146" s="34">
        <v>0.99919999999999998</v>
      </c>
      <c r="K146" s="34">
        <v>819</v>
      </c>
    </row>
    <row r="147" spans="4:11" x14ac:dyDescent="0.35">
      <c r="D147" s="16" t="s">
        <v>207</v>
      </c>
      <c r="E147" s="34">
        <v>1309</v>
      </c>
      <c r="F147" s="34">
        <v>62</v>
      </c>
      <c r="G147" s="21">
        <v>4.7500000000000001E-2</v>
      </c>
      <c r="H147" s="21">
        <v>6.9900000000000004E-2</v>
      </c>
      <c r="I147" s="34">
        <v>1306</v>
      </c>
      <c r="J147" s="34">
        <v>0.99770000000000003</v>
      </c>
      <c r="K147" s="34">
        <v>887</v>
      </c>
    </row>
    <row r="148" spans="4:11" x14ac:dyDescent="0.35">
      <c r="D148" s="16" t="s">
        <v>208</v>
      </c>
      <c r="E148" s="34">
        <v>1712</v>
      </c>
      <c r="F148" s="34">
        <v>82</v>
      </c>
      <c r="G148" s="21">
        <v>4.82E-2</v>
      </c>
      <c r="H148" s="21">
        <v>6.7400000000000002E-2</v>
      </c>
      <c r="I148" s="34">
        <v>1703</v>
      </c>
      <c r="J148" s="34">
        <v>0.99939999999999996</v>
      </c>
      <c r="K148" s="34">
        <v>1217</v>
      </c>
    </row>
    <row r="149" spans="4:11" x14ac:dyDescent="0.35">
      <c r="D149" s="16" t="s">
        <v>209</v>
      </c>
      <c r="E149" s="34">
        <v>6441</v>
      </c>
      <c r="F149" s="34">
        <v>227</v>
      </c>
      <c r="G149" s="21">
        <v>3.5400000000000001E-2</v>
      </c>
      <c r="H149" s="21">
        <v>5.0299999999999997E-2</v>
      </c>
      <c r="I149" s="34">
        <v>6411</v>
      </c>
      <c r="J149" s="34">
        <v>0.99750000000000005</v>
      </c>
      <c r="K149" s="34">
        <v>4515</v>
      </c>
    </row>
    <row r="150" spans="4:11" x14ac:dyDescent="0.35">
      <c r="D150" s="16" t="s">
        <v>228</v>
      </c>
      <c r="E150" s="34">
        <v>52734</v>
      </c>
      <c r="F150" s="34">
        <v>5289</v>
      </c>
      <c r="G150" s="21">
        <v>0.10150000000000001</v>
      </c>
      <c r="H150" s="21">
        <v>0.14180000000000001</v>
      </c>
      <c r="I150" s="34">
        <v>52115</v>
      </c>
      <c r="J150" s="34">
        <v>0.98980000000000001</v>
      </c>
      <c r="K150" s="34">
        <v>37301</v>
      </c>
    </row>
    <row r="151" spans="4:11" x14ac:dyDescent="0.35">
      <c r="D151" s="16" t="s">
        <v>229</v>
      </c>
      <c r="E151" s="34">
        <v>53634</v>
      </c>
      <c r="F151" s="34">
        <v>6277</v>
      </c>
      <c r="G151" s="21">
        <v>0.1181</v>
      </c>
      <c r="H151" s="21">
        <v>0.1542</v>
      </c>
      <c r="I151" s="34">
        <v>53156</v>
      </c>
      <c r="J151" s="34">
        <v>0.99260000000000004</v>
      </c>
      <c r="K151" s="34">
        <v>40717</v>
      </c>
    </row>
    <row r="152" spans="4:11" x14ac:dyDescent="0.35">
      <c r="D152" s="16" t="s">
        <v>230</v>
      </c>
      <c r="E152" s="34">
        <v>37364</v>
      </c>
      <c r="F152" s="34">
        <v>3782</v>
      </c>
      <c r="G152" s="21">
        <v>0.1016</v>
      </c>
      <c r="H152" s="21">
        <v>0.1172</v>
      </c>
      <c r="I152" s="34">
        <v>37238</v>
      </c>
      <c r="J152" s="34">
        <v>0.99790000000000001</v>
      </c>
      <c r="K152" s="34">
        <v>32271</v>
      </c>
    </row>
    <row r="153" spans="4:11" x14ac:dyDescent="0.35">
      <c r="D153" s="16" t="s">
        <v>297</v>
      </c>
      <c r="E153" s="34">
        <v>140</v>
      </c>
      <c r="F153" s="34">
        <v>84</v>
      </c>
      <c r="G153" s="21">
        <v>0.6</v>
      </c>
      <c r="H153" s="21">
        <v>0.61309999999999998</v>
      </c>
      <c r="I153" s="34">
        <v>140</v>
      </c>
      <c r="J153" s="34">
        <v>1</v>
      </c>
      <c r="K153" s="34">
        <v>137</v>
      </c>
    </row>
    <row r="154" spans="4:11" x14ac:dyDescent="0.35">
      <c r="D154" s="16" t="s">
        <v>292</v>
      </c>
      <c r="E154" s="34">
        <v>8041</v>
      </c>
      <c r="F154" s="34">
        <v>88</v>
      </c>
      <c r="G154" s="21">
        <v>1.12E-2</v>
      </c>
      <c r="H154" s="21">
        <v>1.5800000000000002E-2</v>
      </c>
      <c r="I154" s="34">
        <v>7877</v>
      </c>
      <c r="J154" s="34">
        <v>0.99839999999999995</v>
      </c>
      <c r="K154" s="34">
        <v>5581</v>
      </c>
    </row>
    <row r="155" spans="4:11" x14ac:dyDescent="0.35">
      <c r="D155" s="16" t="s">
        <v>293</v>
      </c>
      <c r="E155" s="34">
        <v>137731</v>
      </c>
      <c r="F155" s="34">
        <v>4682</v>
      </c>
      <c r="G155" s="21">
        <v>3.4200000000000001E-2</v>
      </c>
      <c r="H155" s="21">
        <v>5.0999999999999997E-2</v>
      </c>
      <c r="I155" s="34">
        <v>137059</v>
      </c>
      <c r="J155" s="34">
        <v>0.99819999999999998</v>
      </c>
      <c r="K155" s="34">
        <v>91760</v>
      </c>
    </row>
    <row r="156" spans="4:11" x14ac:dyDescent="0.35">
      <c r="D156" s="16" t="s">
        <v>294</v>
      </c>
      <c r="E156" s="34">
        <v>2093</v>
      </c>
      <c r="F156" s="34">
        <v>25</v>
      </c>
      <c r="G156" s="21">
        <v>1.21E-2</v>
      </c>
      <c r="H156" s="21">
        <v>1.9E-2</v>
      </c>
      <c r="I156" s="34">
        <v>2070</v>
      </c>
      <c r="J156" s="34">
        <v>0.99760000000000004</v>
      </c>
      <c r="K156" s="34">
        <v>1317</v>
      </c>
    </row>
    <row r="157" spans="4:11" x14ac:dyDescent="0.35">
      <c r="D157" s="16" t="s">
        <v>272</v>
      </c>
      <c r="E157" s="34">
        <v>2006</v>
      </c>
      <c r="F157" s="34">
        <v>154</v>
      </c>
      <c r="G157" s="21">
        <v>7.6999999999999999E-2</v>
      </c>
      <c r="H157" s="21">
        <v>0.1182</v>
      </c>
      <c r="I157" s="34">
        <v>2001</v>
      </c>
      <c r="J157" s="34">
        <v>0.998</v>
      </c>
      <c r="K157" s="34">
        <v>1303</v>
      </c>
    </row>
    <row r="158" spans="4:11" x14ac:dyDescent="0.35">
      <c r="D158" s="16" t="s">
        <v>274</v>
      </c>
      <c r="E158" s="34">
        <v>1916</v>
      </c>
      <c r="F158" s="34">
        <v>141</v>
      </c>
      <c r="G158" s="21">
        <v>7.3700000000000002E-2</v>
      </c>
      <c r="H158" s="21">
        <v>0.1134</v>
      </c>
      <c r="I158" s="34">
        <v>1912</v>
      </c>
      <c r="J158" s="34">
        <v>0.999</v>
      </c>
      <c r="K158" s="34">
        <v>1243</v>
      </c>
    </row>
    <row r="159" spans="4:11" x14ac:dyDescent="0.35">
      <c r="D159" s="16" t="s">
        <v>307</v>
      </c>
      <c r="E159" s="34">
        <v>17293</v>
      </c>
      <c r="F159" s="34">
        <v>364</v>
      </c>
      <c r="G159" s="21">
        <v>2.1100000000000001E-2</v>
      </c>
      <c r="H159" s="21">
        <v>3.4500000000000003E-2</v>
      </c>
      <c r="I159" s="34">
        <v>17217</v>
      </c>
      <c r="J159" s="34">
        <v>0.99809999999999999</v>
      </c>
      <c r="K159" s="34">
        <v>10559</v>
      </c>
    </row>
    <row r="160" spans="4:11" x14ac:dyDescent="0.35">
      <c r="D160" s="16" t="s">
        <v>323</v>
      </c>
      <c r="E160" s="34">
        <v>138</v>
      </c>
      <c r="F160" s="34">
        <v>1</v>
      </c>
      <c r="G160" s="21">
        <v>7.1999999999999998E-3</v>
      </c>
      <c r="H160" s="21">
        <v>1.2500000000000001E-2</v>
      </c>
      <c r="I160" s="34">
        <v>138</v>
      </c>
      <c r="J160" s="34">
        <v>1</v>
      </c>
      <c r="K160" s="34">
        <v>80</v>
      </c>
    </row>
    <row r="161" spans="4:11" x14ac:dyDescent="0.35">
      <c r="D161" s="16" t="s">
        <v>324</v>
      </c>
      <c r="E161" s="34">
        <v>2046</v>
      </c>
      <c r="F161" s="34">
        <v>43</v>
      </c>
      <c r="G161" s="21">
        <v>2.1100000000000001E-2</v>
      </c>
      <c r="H161" s="21">
        <v>3.6700000000000003E-2</v>
      </c>
      <c r="I161" s="34">
        <v>2034</v>
      </c>
      <c r="J161" s="34">
        <v>0.99609999999999999</v>
      </c>
      <c r="K161" s="34">
        <v>1171</v>
      </c>
    </row>
    <row r="162" spans="4:11" x14ac:dyDescent="0.35">
      <c r="D162" s="16" t="s">
        <v>328</v>
      </c>
      <c r="E162" s="34">
        <v>1191</v>
      </c>
      <c r="F162" s="34">
        <v>27</v>
      </c>
      <c r="G162" s="21">
        <v>2.29E-2</v>
      </c>
      <c r="H162" s="21">
        <v>3.2199999999999999E-2</v>
      </c>
      <c r="I162" s="34">
        <v>1177</v>
      </c>
      <c r="J162" s="34">
        <v>1</v>
      </c>
      <c r="K162" s="34">
        <v>839</v>
      </c>
    </row>
    <row r="163" spans="4:11" x14ac:dyDescent="0.35">
      <c r="D163" s="16" t="s">
        <v>329</v>
      </c>
      <c r="E163" s="34">
        <v>24509</v>
      </c>
      <c r="F163" s="34">
        <v>747</v>
      </c>
      <c r="G163" s="21">
        <v>3.0700000000000002E-2</v>
      </c>
      <c r="H163" s="21">
        <v>4.6699999999999998E-2</v>
      </c>
      <c r="I163" s="34">
        <v>24354</v>
      </c>
      <c r="J163" s="34">
        <v>0.99729999999999996</v>
      </c>
      <c r="K163" s="34">
        <v>16002</v>
      </c>
    </row>
    <row r="164" spans="4:11" x14ac:dyDescent="0.35">
      <c r="D164" s="16" t="s">
        <v>332</v>
      </c>
      <c r="E164" s="34">
        <v>2898</v>
      </c>
      <c r="F164" s="34">
        <v>83</v>
      </c>
      <c r="G164" s="21">
        <v>2.87E-2</v>
      </c>
      <c r="H164" s="21">
        <v>4.8099999999999997E-2</v>
      </c>
      <c r="I164" s="34">
        <v>2893</v>
      </c>
      <c r="J164" s="34">
        <v>0.999</v>
      </c>
      <c r="K164" s="34">
        <v>1726</v>
      </c>
    </row>
    <row r="165" spans="4:11" x14ac:dyDescent="0.35">
      <c r="D165" s="16" t="s">
        <v>335</v>
      </c>
      <c r="E165" s="34">
        <v>25037</v>
      </c>
      <c r="F165" s="34">
        <v>852</v>
      </c>
      <c r="G165" s="21">
        <v>3.4200000000000001E-2</v>
      </c>
      <c r="H165" s="21">
        <v>5.8299999999999998E-2</v>
      </c>
      <c r="I165" s="34">
        <v>24941</v>
      </c>
      <c r="J165" s="34">
        <v>0.99829999999999997</v>
      </c>
      <c r="K165" s="34">
        <v>14626</v>
      </c>
    </row>
    <row r="166" spans="4:11" x14ac:dyDescent="0.35">
      <c r="D166" s="16" t="s">
        <v>338</v>
      </c>
      <c r="E166" s="34">
        <v>17189</v>
      </c>
      <c r="F166" s="34">
        <v>391</v>
      </c>
      <c r="G166" s="21">
        <v>2.29E-2</v>
      </c>
      <c r="H166" s="21">
        <v>3.4299999999999997E-2</v>
      </c>
      <c r="I166" s="34">
        <v>17110</v>
      </c>
      <c r="J166" s="34">
        <v>0.99870000000000003</v>
      </c>
      <c r="K166" s="34">
        <v>11412</v>
      </c>
    </row>
    <row r="167" spans="4:11" x14ac:dyDescent="0.35">
      <c r="D167" s="16" t="s">
        <v>341</v>
      </c>
      <c r="E167" s="34">
        <v>31909</v>
      </c>
      <c r="F167" s="34">
        <v>922</v>
      </c>
      <c r="G167" s="21">
        <v>2.9000000000000001E-2</v>
      </c>
      <c r="H167" s="21">
        <v>4.7399999999999998E-2</v>
      </c>
      <c r="I167" s="34">
        <v>31778</v>
      </c>
      <c r="J167" s="34">
        <v>0.99850000000000005</v>
      </c>
      <c r="K167" s="34">
        <v>19443</v>
      </c>
    </row>
    <row r="168" spans="4:11" x14ac:dyDescent="0.35">
      <c r="D168" s="16" t="s">
        <v>345</v>
      </c>
      <c r="E168" s="34">
        <v>8592</v>
      </c>
      <c r="F168" s="34">
        <v>464</v>
      </c>
      <c r="G168" s="21">
        <v>5.5100000000000003E-2</v>
      </c>
      <c r="H168" s="21">
        <v>7.3499999999999996E-2</v>
      </c>
      <c r="I168" s="34">
        <v>8418</v>
      </c>
      <c r="J168" s="34">
        <v>0.99880000000000002</v>
      </c>
      <c r="K168" s="34">
        <v>6317</v>
      </c>
    </row>
    <row r="169" spans="4:11" x14ac:dyDescent="0.35">
      <c r="D169" s="16" t="s">
        <v>348</v>
      </c>
      <c r="E169" s="34">
        <v>48789</v>
      </c>
      <c r="F169" s="34">
        <v>1412</v>
      </c>
      <c r="G169" s="21">
        <v>2.9100000000000001E-2</v>
      </c>
      <c r="H169" s="21">
        <v>4.4600000000000001E-2</v>
      </c>
      <c r="I169" s="34">
        <v>48575</v>
      </c>
      <c r="J169" s="34">
        <v>0.99760000000000004</v>
      </c>
      <c r="K169" s="34">
        <v>31674</v>
      </c>
    </row>
    <row r="170" spans="4:11" x14ac:dyDescent="0.35">
      <c r="D170" s="16" t="s">
        <v>357</v>
      </c>
      <c r="E170" s="34">
        <v>1941</v>
      </c>
      <c r="F170" s="34">
        <v>54</v>
      </c>
      <c r="G170" s="21">
        <v>2.8299999999999999E-2</v>
      </c>
      <c r="H170" s="21">
        <v>3.8199999999999998E-2</v>
      </c>
      <c r="I170" s="34">
        <v>1910</v>
      </c>
      <c r="J170" s="34">
        <v>0.99790000000000001</v>
      </c>
      <c r="K170" s="34">
        <v>1413</v>
      </c>
    </row>
    <row r="171" spans="4:11" x14ac:dyDescent="0.35">
      <c r="D171" s="16" t="s">
        <v>360</v>
      </c>
      <c r="E171" s="34">
        <v>5021</v>
      </c>
      <c r="F171" s="34">
        <v>367</v>
      </c>
      <c r="G171" s="21">
        <v>7.3499999999999996E-2</v>
      </c>
      <c r="H171" s="21">
        <v>0.11700000000000001</v>
      </c>
      <c r="I171" s="34">
        <v>4990</v>
      </c>
      <c r="J171" s="34">
        <v>0.99680000000000002</v>
      </c>
      <c r="K171" s="34">
        <v>3136</v>
      </c>
    </row>
    <row r="172" spans="4:11" x14ac:dyDescent="0.35">
      <c r="D172" s="16" t="s">
        <v>363</v>
      </c>
      <c r="E172" s="34">
        <v>55</v>
      </c>
      <c r="F172" s="34">
        <v>2</v>
      </c>
      <c r="G172" s="21">
        <v>3.6400000000000002E-2</v>
      </c>
      <c r="H172" s="21">
        <v>6.0600000000000001E-2</v>
      </c>
      <c r="I172" s="34">
        <v>55</v>
      </c>
      <c r="J172" s="34">
        <v>1</v>
      </c>
      <c r="K172" s="34">
        <v>33</v>
      </c>
    </row>
    <row r="173" spans="4:11" x14ac:dyDescent="0.35">
      <c r="D173" s="16" t="s">
        <v>284</v>
      </c>
      <c r="E173" s="34">
        <v>120400</v>
      </c>
      <c r="F173" s="34">
        <v>3587</v>
      </c>
      <c r="G173" s="21">
        <v>2.9899999999999999E-2</v>
      </c>
      <c r="H173" s="21">
        <v>4.1099999999999998E-2</v>
      </c>
      <c r="I173" s="34">
        <v>119944</v>
      </c>
      <c r="J173" s="34">
        <v>0.99790000000000001</v>
      </c>
      <c r="K173" s="34">
        <v>87368</v>
      </c>
    </row>
    <row r="174" spans="4:11" x14ac:dyDescent="0.35">
      <c r="D174" s="16" t="s">
        <v>285</v>
      </c>
      <c r="E174" s="34">
        <v>10498</v>
      </c>
      <c r="F174" s="34">
        <v>287</v>
      </c>
      <c r="G174" s="21">
        <v>2.7400000000000001E-2</v>
      </c>
      <c r="H174" s="21">
        <v>3.9600000000000003E-2</v>
      </c>
      <c r="I174" s="34">
        <v>10467</v>
      </c>
      <c r="J174" s="34">
        <v>0.99819999999999998</v>
      </c>
      <c r="K174" s="34">
        <v>7239</v>
      </c>
    </row>
    <row r="175" spans="4:11" x14ac:dyDescent="0.35">
      <c r="D175" s="16" t="s">
        <v>354</v>
      </c>
      <c r="E175" s="34">
        <v>16757</v>
      </c>
      <c r="F175" s="34">
        <v>556</v>
      </c>
      <c r="G175" s="21">
        <v>3.3399999999999999E-2</v>
      </c>
      <c r="H175" s="21">
        <v>5.2299999999999999E-2</v>
      </c>
      <c r="I175" s="34">
        <v>16626</v>
      </c>
      <c r="J175" s="34">
        <v>0.99819999999999998</v>
      </c>
      <c r="K175" s="34">
        <v>10633</v>
      </c>
    </row>
    <row r="176" spans="4:11" x14ac:dyDescent="0.35">
      <c r="D176" s="16" t="s">
        <v>311</v>
      </c>
      <c r="E176" s="34">
        <v>2004</v>
      </c>
      <c r="F176" s="34">
        <v>25</v>
      </c>
      <c r="G176" s="21">
        <v>1.26E-2</v>
      </c>
      <c r="H176" s="21">
        <v>1.8100000000000002E-2</v>
      </c>
      <c r="I176" s="34">
        <v>1986</v>
      </c>
      <c r="J176" s="34">
        <v>1</v>
      </c>
      <c r="K176" s="34">
        <v>1383</v>
      </c>
    </row>
    <row r="177" spans="4:11" x14ac:dyDescent="0.35">
      <c r="D177" s="16" t="s">
        <v>270</v>
      </c>
      <c r="E177" s="34">
        <v>1998</v>
      </c>
      <c r="F177" s="34">
        <v>172</v>
      </c>
      <c r="G177" s="21">
        <v>8.6300000000000002E-2</v>
      </c>
      <c r="H177" s="21">
        <v>0.13769999999999999</v>
      </c>
      <c r="I177" s="34">
        <v>1993</v>
      </c>
      <c r="J177" s="34">
        <v>0.99850000000000005</v>
      </c>
      <c r="K177" s="34">
        <v>1249</v>
      </c>
    </row>
    <row r="178" spans="4:11" x14ac:dyDescent="0.35">
      <c r="D178" s="16" t="s">
        <v>183</v>
      </c>
      <c r="E178" s="34">
        <v>8</v>
      </c>
      <c r="F178" s="34">
        <v>10</v>
      </c>
      <c r="G178" s="21">
        <v>2</v>
      </c>
      <c r="H178" s="21">
        <v>3.3332999999999999</v>
      </c>
      <c r="I178" s="34">
        <v>5</v>
      </c>
      <c r="J178" s="34">
        <v>1</v>
      </c>
      <c r="K178" s="34">
        <v>3</v>
      </c>
    </row>
    <row r="179" spans="4:11" x14ac:dyDescent="0.35">
      <c r="D179" s="16" t="s">
        <v>184</v>
      </c>
      <c r="E179" s="34">
        <v>16351</v>
      </c>
      <c r="F179" s="34">
        <v>2674</v>
      </c>
      <c r="G179" s="21">
        <v>0.1923</v>
      </c>
      <c r="H179" s="21">
        <v>0.26019999999999999</v>
      </c>
      <c r="I179" s="34">
        <v>13902</v>
      </c>
      <c r="J179" s="34">
        <v>0.99760000000000004</v>
      </c>
      <c r="K179" s="34">
        <v>10275</v>
      </c>
    </row>
    <row r="180" spans="4:11" x14ac:dyDescent="0.35">
      <c r="D180" s="16" t="s">
        <v>185</v>
      </c>
      <c r="E180" s="34">
        <v>2</v>
      </c>
      <c r="F180" s="34">
        <v>0</v>
      </c>
      <c r="G180" s="21">
        <v>0</v>
      </c>
      <c r="H180" s="21">
        <v>0</v>
      </c>
      <c r="I180" s="34">
        <v>2</v>
      </c>
      <c r="J180" s="34">
        <v>1</v>
      </c>
      <c r="K180" s="34">
        <v>1</v>
      </c>
    </row>
    <row r="181" spans="4:11" x14ac:dyDescent="0.35">
      <c r="D181" s="16" t="s">
        <v>186</v>
      </c>
      <c r="E181" s="34">
        <v>9</v>
      </c>
      <c r="F181" s="34">
        <v>2</v>
      </c>
      <c r="G181" s="21">
        <v>0.33329999999999999</v>
      </c>
      <c r="H181" s="21">
        <v>0.28570000000000001</v>
      </c>
      <c r="I181" s="34">
        <v>6</v>
      </c>
      <c r="J181" s="34">
        <v>1</v>
      </c>
      <c r="K181" s="34">
        <v>7</v>
      </c>
    </row>
    <row r="182" spans="4:11" x14ac:dyDescent="0.35">
      <c r="D182" s="16" t="s">
        <v>187</v>
      </c>
      <c r="E182" s="34">
        <v>12387</v>
      </c>
      <c r="F182" s="34">
        <v>1608</v>
      </c>
      <c r="G182" s="21">
        <v>0.15160000000000001</v>
      </c>
      <c r="H182" s="21">
        <v>0.1991</v>
      </c>
      <c r="I182" s="34">
        <v>10610</v>
      </c>
      <c r="J182" s="34">
        <v>0.99939999999999996</v>
      </c>
      <c r="K182" s="34">
        <v>8075</v>
      </c>
    </row>
    <row r="183" spans="4:11" x14ac:dyDescent="0.35">
      <c r="D183" s="16" t="s">
        <v>190</v>
      </c>
      <c r="E183" s="34">
        <v>41974</v>
      </c>
      <c r="F183" s="34">
        <v>9278</v>
      </c>
      <c r="G183" s="21">
        <v>0.26629999999999998</v>
      </c>
      <c r="H183" s="21">
        <v>0.33629999999999999</v>
      </c>
      <c r="I183" s="34">
        <v>34835</v>
      </c>
      <c r="J183" s="34">
        <v>0.99729999999999996</v>
      </c>
      <c r="K183" s="34">
        <v>27589</v>
      </c>
    </row>
    <row r="184" spans="4:11" x14ac:dyDescent="0.35">
      <c r="D184" s="16" t="s">
        <v>191</v>
      </c>
      <c r="E184" s="34">
        <v>3804</v>
      </c>
      <c r="F184" s="34">
        <v>486</v>
      </c>
      <c r="G184" s="21">
        <v>0.14860000000000001</v>
      </c>
      <c r="H184" s="21">
        <v>0.19620000000000001</v>
      </c>
      <c r="I184" s="34">
        <v>3271</v>
      </c>
      <c r="J184" s="34">
        <v>0.99570000000000003</v>
      </c>
      <c r="K184" s="34">
        <v>2477</v>
      </c>
    </row>
    <row r="185" spans="4:11" x14ac:dyDescent="0.35">
      <c r="D185" s="16" t="s">
        <v>192</v>
      </c>
      <c r="E185" s="34">
        <v>71</v>
      </c>
      <c r="F185" s="34">
        <v>5</v>
      </c>
      <c r="G185" s="21">
        <v>0.1163</v>
      </c>
      <c r="H185" s="21">
        <v>0.1429</v>
      </c>
      <c r="I185" s="34">
        <v>43</v>
      </c>
      <c r="J185" s="34">
        <v>1</v>
      </c>
      <c r="K185" s="34">
        <v>35</v>
      </c>
    </row>
    <row r="186" spans="4:11" x14ac:dyDescent="0.35">
      <c r="D186" s="16" t="s">
        <v>193</v>
      </c>
      <c r="E186" s="34">
        <v>4</v>
      </c>
      <c r="F186" s="34">
        <v>0</v>
      </c>
      <c r="G186" s="21">
        <v>0</v>
      </c>
      <c r="H186" s="21">
        <v>0</v>
      </c>
      <c r="I186" s="34">
        <v>2</v>
      </c>
      <c r="J186" s="34">
        <v>1</v>
      </c>
      <c r="K186" s="34">
        <v>1</v>
      </c>
    </row>
    <row r="187" spans="4:11" x14ac:dyDescent="0.35">
      <c r="D187" s="16" t="s">
        <v>289</v>
      </c>
      <c r="E187" s="34">
        <v>318</v>
      </c>
      <c r="F187" s="34">
        <v>32</v>
      </c>
      <c r="G187" s="21">
        <v>0.10059999999999999</v>
      </c>
      <c r="H187" s="21">
        <v>0.1231</v>
      </c>
      <c r="I187" s="34">
        <v>318</v>
      </c>
      <c r="J187" s="34">
        <v>1</v>
      </c>
      <c r="K187" s="34">
        <v>260</v>
      </c>
    </row>
    <row r="188" spans="4:11" x14ac:dyDescent="0.35">
      <c r="D188" s="16" t="s">
        <v>351</v>
      </c>
      <c r="E188" s="34">
        <v>322</v>
      </c>
      <c r="F188" s="34">
        <v>15</v>
      </c>
      <c r="G188" s="21">
        <v>4.6600000000000003E-2</v>
      </c>
      <c r="H188" s="21">
        <v>6.7599999999999993E-2</v>
      </c>
      <c r="I188" s="34">
        <v>322</v>
      </c>
      <c r="J188" s="34">
        <v>1</v>
      </c>
      <c r="K188" s="34">
        <v>222</v>
      </c>
    </row>
    <row r="189" spans="4:11" x14ac:dyDescent="0.35">
      <c r="D189" s="16" t="s">
        <v>246</v>
      </c>
      <c r="E189" s="34">
        <v>300</v>
      </c>
      <c r="F189" s="34">
        <v>25</v>
      </c>
      <c r="G189" s="21">
        <v>8.3299999999999999E-2</v>
      </c>
      <c r="H189" s="21">
        <v>0.1812</v>
      </c>
      <c r="I189" s="34">
        <v>300</v>
      </c>
      <c r="J189" s="34">
        <v>1</v>
      </c>
      <c r="K189" s="34">
        <v>138</v>
      </c>
    </row>
    <row r="190" spans="4:11" x14ac:dyDescent="0.35">
      <c r="D190" s="16" t="s">
        <v>233</v>
      </c>
      <c r="E190" s="34">
        <v>41597</v>
      </c>
      <c r="F190" s="34">
        <v>1859</v>
      </c>
      <c r="G190" s="21">
        <v>4.48E-2</v>
      </c>
      <c r="H190" s="21">
        <v>6.1800000000000001E-2</v>
      </c>
      <c r="I190" s="34">
        <v>41467</v>
      </c>
      <c r="J190" s="34">
        <v>0.99719999999999998</v>
      </c>
      <c r="K190" s="34">
        <v>30073</v>
      </c>
    </row>
    <row r="191" spans="4:11" x14ac:dyDescent="0.35">
      <c r="D191" s="16" t="s">
        <v>234</v>
      </c>
      <c r="E191" s="34">
        <v>3133</v>
      </c>
      <c r="F191" s="34">
        <v>143</v>
      </c>
      <c r="G191" s="21">
        <v>4.5600000000000002E-2</v>
      </c>
      <c r="H191" s="21">
        <v>6.5199999999999994E-2</v>
      </c>
      <c r="I191" s="34">
        <v>3137</v>
      </c>
      <c r="J191" s="34">
        <v>0.99619999999999997</v>
      </c>
      <c r="K191" s="34">
        <v>2193</v>
      </c>
    </row>
    <row r="192" spans="4:11" x14ac:dyDescent="0.35">
      <c r="D192" s="16" t="s">
        <v>235</v>
      </c>
      <c r="E192" s="34">
        <v>97657</v>
      </c>
      <c r="F192" s="34">
        <v>3434</v>
      </c>
      <c r="G192" s="21">
        <v>3.5200000000000002E-2</v>
      </c>
      <c r="H192" s="21">
        <v>4.7699999999999999E-2</v>
      </c>
      <c r="I192" s="34">
        <v>97430</v>
      </c>
      <c r="J192" s="34">
        <v>0.99729999999999996</v>
      </c>
      <c r="K192" s="34">
        <v>71925</v>
      </c>
    </row>
    <row r="193" spans="4:11" x14ac:dyDescent="0.35">
      <c r="D193" s="16" t="s">
        <v>236</v>
      </c>
      <c r="E193" s="34">
        <v>7772</v>
      </c>
      <c r="F193" s="34">
        <v>313</v>
      </c>
      <c r="G193" s="21">
        <v>3.9899999999999998E-2</v>
      </c>
      <c r="H193" s="21">
        <v>5.6099999999999997E-2</v>
      </c>
      <c r="I193" s="34">
        <v>7846</v>
      </c>
      <c r="J193" s="34">
        <v>0.99729999999999996</v>
      </c>
      <c r="K193" s="34">
        <v>5575</v>
      </c>
    </row>
    <row r="194" spans="4:11" x14ac:dyDescent="0.35">
      <c r="D194" s="16" t="s">
        <v>239</v>
      </c>
      <c r="E194" s="34">
        <v>20754</v>
      </c>
      <c r="F194" s="34">
        <v>1471</v>
      </c>
      <c r="G194" s="21">
        <v>7.0900000000000005E-2</v>
      </c>
      <c r="H194" s="21">
        <v>7.7899999999999997E-2</v>
      </c>
      <c r="I194" s="34">
        <v>20733</v>
      </c>
      <c r="J194" s="34">
        <v>0.99960000000000004</v>
      </c>
      <c r="K194" s="34">
        <v>18872</v>
      </c>
    </row>
    <row r="195" spans="4:11" x14ac:dyDescent="0.35">
      <c r="D195" s="16" t="s">
        <v>240</v>
      </c>
      <c r="E195" s="34">
        <v>1724</v>
      </c>
      <c r="F195" s="34">
        <v>124</v>
      </c>
      <c r="G195" s="21">
        <v>7.2099999999999997E-2</v>
      </c>
      <c r="H195" s="21">
        <v>8.1699999999999995E-2</v>
      </c>
      <c r="I195" s="34">
        <v>1721</v>
      </c>
      <c r="J195" s="34">
        <v>0.99880000000000002</v>
      </c>
      <c r="K195" s="34">
        <v>1518</v>
      </c>
    </row>
    <row r="196" spans="4:11" x14ac:dyDescent="0.35">
      <c r="D196" s="16" t="s">
        <v>241</v>
      </c>
      <c r="E196" s="34">
        <v>49149</v>
      </c>
      <c r="F196" s="34">
        <v>2373</v>
      </c>
      <c r="G196" s="21">
        <v>4.8300000000000003E-2</v>
      </c>
      <c r="H196" s="21">
        <v>5.2600000000000001E-2</v>
      </c>
      <c r="I196" s="34">
        <v>49093</v>
      </c>
      <c r="J196" s="34">
        <v>0.99939999999999996</v>
      </c>
      <c r="K196" s="34">
        <v>45135</v>
      </c>
    </row>
    <row r="197" spans="4:11" x14ac:dyDescent="0.35">
      <c r="D197" s="16" t="s">
        <v>242</v>
      </c>
      <c r="E197" s="34">
        <v>4028</v>
      </c>
      <c r="F197" s="34">
        <v>232</v>
      </c>
      <c r="G197" s="21">
        <v>5.7599999999999998E-2</v>
      </c>
      <c r="H197" s="21">
        <v>6.3899999999999998E-2</v>
      </c>
      <c r="I197" s="34">
        <v>4025</v>
      </c>
      <c r="J197" s="34">
        <v>0.99950000000000006</v>
      </c>
      <c r="K197" s="34">
        <v>3629</v>
      </c>
    </row>
    <row r="198" spans="4:11" x14ac:dyDescent="0.35">
      <c r="D198" s="16" t="s">
        <v>249</v>
      </c>
      <c r="E198" s="34">
        <v>77</v>
      </c>
      <c r="F198" s="34">
        <v>0</v>
      </c>
      <c r="G198" s="21">
        <v>0</v>
      </c>
      <c r="H198" s="21">
        <v>0</v>
      </c>
      <c r="I198" s="34">
        <v>76</v>
      </c>
      <c r="J198" s="34">
        <v>1</v>
      </c>
      <c r="K198" s="34">
        <v>57</v>
      </c>
    </row>
    <row r="199" spans="4:11" x14ac:dyDescent="0.35">
      <c r="D199" s="16" t="s">
        <v>250</v>
      </c>
      <c r="E199" s="34">
        <v>7</v>
      </c>
      <c r="F199" s="34">
        <v>0</v>
      </c>
      <c r="G199" s="21">
        <v>0</v>
      </c>
      <c r="H199" s="21">
        <v>0</v>
      </c>
      <c r="I199" s="34">
        <v>6</v>
      </c>
      <c r="J199" s="34">
        <v>1</v>
      </c>
      <c r="K199" s="34">
        <v>4</v>
      </c>
    </row>
    <row r="200" spans="4:11" x14ac:dyDescent="0.35">
      <c r="D200" s="16" t="s">
        <v>251</v>
      </c>
      <c r="E200" s="34">
        <v>204</v>
      </c>
      <c r="F200" s="34">
        <v>9</v>
      </c>
      <c r="G200" s="21">
        <v>4.41E-2</v>
      </c>
      <c r="H200" s="21">
        <v>6.0400000000000002E-2</v>
      </c>
      <c r="I200" s="34">
        <v>204</v>
      </c>
      <c r="J200" s="34">
        <v>1</v>
      </c>
      <c r="K200" s="34">
        <v>149</v>
      </c>
    </row>
    <row r="201" spans="4:11" x14ac:dyDescent="0.35">
      <c r="D201" s="16" t="s">
        <v>252</v>
      </c>
      <c r="E201" s="34">
        <v>17</v>
      </c>
      <c r="F201" s="34">
        <v>0</v>
      </c>
      <c r="G201" s="21">
        <v>0</v>
      </c>
      <c r="H201" s="21">
        <v>0</v>
      </c>
      <c r="I201" s="34">
        <v>17</v>
      </c>
      <c r="J201" s="34">
        <v>1</v>
      </c>
      <c r="K201" s="34">
        <v>9</v>
      </c>
    </row>
    <row r="202" spans="4:11" x14ac:dyDescent="0.35">
      <c r="D202" s="16" t="s">
        <v>254</v>
      </c>
      <c r="E202" s="34">
        <v>24306</v>
      </c>
      <c r="F202" s="34">
        <v>719</v>
      </c>
      <c r="G202" s="21">
        <v>2.9700000000000001E-2</v>
      </c>
      <c r="H202" s="21">
        <v>4.3999999999999997E-2</v>
      </c>
      <c r="I202" s="34">
        <v>24196</v>
      </c>
      <c r="J202" s="34">
        <v>0.99850000000000005</v>
      </c>
      <c r="K202" s="34">
        <v>16323</v>
      </c>
    </row>
    <row r="203" spans="4:11" x14ac:dyDescent="0.35">
      <c r="D203" s="16" t="s">
        <v>255</v>
      </c>
      <c r="E203" s="34">
        <v>1797</v>
      </c>
      <c r="F203" s="34">
        <v>65</v>
      </c>
      <c r="G203" s="21">
        <v>3.6400000000000002E-2</v>
      </c>
      <c r="H203" s="21">
        <v>5.3800000000000001E-2</v>
      </c>
      <c r="I203" s="34">
        <v>1787</v>
      </c>
      <c r="J203" s="34">
        <v>0.99609999999999999</v>
      </c>
      <c r="K203" s="34">
        <v>1208</v>
      </c>
    </row>
    <row r="204" spans="4:11" x14ac:dyDescent="0.35">
      <c r="D204" s="16" t="s">
        <v>256</v>
      </c>
      <c r="E204" s="34">
        <v>47449</v>
      </c>
      <c r="F204" s="34">
        <v>1103</v>
      </c>
      <c r="G204" s="21">
        <v>2.3300000000000001E-2</v>
      </c>
      <c r="H204" s="21">
        <v>3.3500000000000002E-2</v>
      </c>
      <c r="I204" s="34">
        <v>47277</v>
      </c>
      <c r="J204" s="34">
        <v>0.99860000000000004</v>
      </c>
      <c r="K204" s="34">
        <v>32924</v>
      </c>
    </row>
    <row r="205" spans="4:11" x14ac:dyDescent="0.35">
      <c r="D205" s="16" t="s">
        <v>257</v>
      </c>
      <c r="E205" s="34">
        <v>3305</v>
      </c>
      <c r="F205" s="34">
        <v>71</v>
      </c>
      <c r="G205" s="21">
        <v>2.1499999999999998E-2</v>
      </c>
      <c r="H205" s="21">
        <v>3.2000000000000001E-2</v>
      </c>
      <c r="I205" s="34">
        <v>3296</v>
      </c>
      <c r="J205" s="34">
        <v>0.99850000000000005</v>
      </c>
      <c r="K205" s="34">
        <v>2217</v>
      </c>
    </row>
    <row r="206" spans="4:11" x14ac:dyDescent="0.35">
      <c r="D206" s="16" t="s">
        <v>259</v>
      </c>
      <c r="E206" s="34">
        <v>2533</v>
      </c>
      <c r="F206" s="34">
        <v>338</v>
      </c>
      <c r="G206" s="21">
        <v>0.13420000000000001</v>
      </c>
      <c r="H206" s="21">
        <v>0.18179999999999999</v>
      </c>
      <c r="I206" s="34">
        <v>2519</v>
      </c>
      <c r="J206" s="34">
        <v>0.99719999999999998</v>
      </c>
      <c r="K206" s="34">
        <v>1859</v>
      </c>
    </row>
    <row r="207" spans="4:11" x14ac:dyDescent="0.35">
      <c r="D207" s="16" t="s">
        <v>260</v>
      </c>
      <c r="E207" s="34">
        <v>268</v>
      </c>
      <c r="F207" s="34">
        <v>37</v>
      </c>
      <c r="G207" s="21">
        <v>0.1391</v>
      </c>
      <c r="H207" s="21">
        <v>0.19170000000000001</v>
      </c>
      <c r="I207" s="34">
        <v>266</v>
      </c>
      <c r="J207" s="34">
        <v>0.99629999999999996</v>
      </c>
      <c r="K207" s="34">
        <v>193</v>
      </c>
    </row>
    <row r="208" spans="4:11" x14ac:dyDescent="0.35">
      <c r="D208" s="16" t="s">
        <v>261</v>
      </c>
      <c r="E208" s="34">
        <v>4027</v>
      </c>
      <c r="F208" s="34">
        <v>441</v>
      </c>
      <c r="G208" s="21">
        <v>0.11</v>
      </c>
      <c r="H208" s="21">
        <v>0.14949999999999999</v>
      </c>
      <c r="I208" s="34">
        <v>4009</v>
      </c>
      <c r="J208" s="34">
        <v>0.99880000000000002</v>
      </c>
      <c r="K208" s="34">
        <v>2949</v>
      </c>
    </row>
    <row r="209" spans="4:11" x14ac:dyDescent="0.35">
      <c r="D209" s="16" t="s">
        <v>262</v>
      </c>
      <c r="E209" s="34">
        <v>433</v>
      </c>
      <c r="F209" s="34">
        <v>56</v>
      </c>
      <c r="G209" s="21">
        <v>0.12989999999999999</v>
      </c>
      <c r="H209" s="21">
        <v>0.18729999999999999</v>
      </c>
      <c r="I209" s="34">
        <v>431</v>
      </c>
      <c r="J209" s="34">
        <v>1</v>
      </c>
      <c r="K209" s="34">
        <v>299</v>
      </c>
    </row>
    <row r="210" spans="4:11" x14ac:dyDescent="0.35">
      <c r="D210" s="16" t="s">
        <v>264</v>
      </c>
      <c r="E210" s="34">
        <v>758</v>
      </c>
      <c r="F210" s="34">
        <v>11</v>
      </c>
      <c r="G210" s="21">
        <v>1.46E-2</v>
      </c>
      <c r="H210" s="21">
        <v>2.1499999999999998E-2</v>
      </c>
      <c r="I210" s="34">
        <v>751</v>
      </c>
      <c r="J210" s="34">
        <v>0.99470000000000003</v>
      </c>
      <c r="K210" s="34">
        <v>511</v>
      </c>
    </row>
    <row r="211" spans="4:11" x14ac:dyDescent="0.35">
      <c r="D211" s="16" t="s">
        <v>265</v>
      </c>
      <c r="E211" s="34">
        <v>34</v>
      </c>
      <c r="F211" s="34">
        <v>0</v>
      </c>
      <c r="G211" s="21">
        <v>0</v>
      </c>
      <c r="H211" s="21">
        <v>0</v>
      </c>
      <c r="I211" s="34">
        <v>33</v>
      </c>
      <c r="J211" s="34">
        <v>0.97060000000000002</v>
      </c>
      <c r="K211" s="34">
        <v>28</v>
      </c>
    </row>
    <row r="212" spans="4:11" x14ac:dyDescent="0.35">
      <c r="D212" s="16" t="s">
        <v>266</v>
      </c>
      <c r="E212" s="34">
        <v>74</v>
      </c>
      <c r="F212" s="34">
        <v>0</v>
      </c>
      <c r="G212" s="21">
        <v>0</v>
      </c>
      <c r="H212" s="21">
        <v>0</v>
      </c>
      <c r="I212" s="34">
        <v>74</v>
      </c>
      <c r="J212" s="34">
        <v>1</v>
      </c>
      <c r="K212" s="34">
        <v>45</v>
      </c>
    </row>
    <row r="213" spans="4:11" x14ac:dyDescent="0.35">
      <c r="D213" s="16" t="s">
        <v>267</v>
      </c>
      <c r="E213" s="34">
        <v>361</v>
      </c>
      <c r="F213" s="34">
        <v>4</v>
      </c>
      <c r="G213" s="21">
        <v>1.11E-2</v>
      </c>
      <c r="H213" s="21">
        <v>1.49E-2</v>
      </c>
      <c r="I213" s="34">
        <v>359</v>
      </c>
      <c r="J213" s="34">
        <v>0.99450000000000005</v>
      </c>
      <c r="K213" s="34">
        <v>268</v>
      </c>
    </row>
    <row r="214" spans="4:11" x14ac:dyDescent="0.35">
      <c r="D214" s="16" t="s">
        <v>277</v>
      </c>
      <c r="E214" s="34">
        <v>790</v>
      </c>
      <c r="F214" s="34">
        <v>117</v>
      </c>
      <c r="G214" s="21">
        <v>0.1487</v>
      </c>
      <c r="H214" s="21">
        <v>0.17180000000000001</v>
      </c>
      <c r="I214" s="34">
        <v>787</v>
      </c>
      <c r="J214" s="34">
        <v>0.99870000000000003</v>
      </c>
      <c r="K214" s="34">
        <v>681</v>
      </c>
    </row>
    <row r="215" spans="4:11" x14ac:dyDescent="0.35">
      <c r="D215" s="16" t="s">
        <v>278</v>
      </c>
      <c r="E215" s="34">
        <v>82</v>
      </c>
      <c r="F215" s="34">
        <v>6</v>
      </c>
      <c r="G215" s="21">
        <v>7.3200000000000001E-2</v>
      </c>
      <c r="H215" s="21">
        <v>0.1017</v>
      </c>
      <c r="I215" s="34">
        <v>82</v>
      </c>
      <c r="J215" s="34">
        <v>1</v>
      </c>
      <c r="K215" s="34">
        <v>59</v>
      </c>
    </row>
    <row r="216" spans="4:11" x14ac:dyDescent="0.35">
      <c r="D216" s="16" t="s">
        <v>279</v>
      </c>
      <c r="E216" s="34">
        <v>1466</v>
      </c>
      <c r="F216" s="34">
        <v>253</v>
      </c>
      <c r="G216" s="21">
        <v>0.17269999999999999</v>
      </c>
      <c r="H216" s="21">
        <v>0.19520000000000001</v>
      </c>
      <c r="I216" s="34">
        <v>1465</v>
      </c>
      <c r="J216" s="34">
        <v>1</v>
      </c>
      <c r="K216" s="34">
        <v>1296</v>
      </c>
    </row>
    <row r="217" spans="4:11" x14ac:dyDescent="0.35">
      <c r="D217" s="16" t="s">
        <v>280</v>
      </c>
      <c r="E217" s="34">
        <v>145</v>
      </c>
      <c r="F217" s="34">
        <v>24</v>
      </c>
      <c r="G217" s="21">
        <v>0.16550000000000001</v>
      </c>
      <c r="H217" s="21">
        <v>0.189</v>
      </c>
      <c r="I217" s="34">
        <v>145</v>
      </c>
      <c r="J217" s="34">
        <v>1</v>
      </c>
      <c r="K217" s="34">
        <v>127</v>
      </c>
    </row>
    <row r="218" spans="4:11" x14ac:dyDescent="0.35">
      <c r="D218" s="16" t="s">
        <v>300</v>
      </c>
      <c r="E218" s="34">
        <v>73873</v>
      </c>
      <c r="F218" s="34">
        <v>1617</v>
      </c>
      <c r="G218" s="21">
        <v>2.1999999999999999E-2</v>
      </c>
      <c r="H218" s="21">
        <v>2.9399999999999999E-2</v>
      </c>
      <c r="I218" s="34">
        <v>73544</v>
      </c>
      <c r="J218" s="34">
        <v>0.99839999999999995</v>
      </c>
      <c r="K218" s="34">
        <v>54952</v>
      </c>
    </row>
    <row r="219" spans="4:11" x14ac:dyDescent="0.35">
      <c r="D219" s="16" t="s">
        <v>301</v>
      </c>
      <c r="E219" s="34">
        <v>5706</v>
      </c>
      <c r="F219" s="34">
        <v>165</v>
      </c>
      <c r="G219" s="21">
        <v>2.9000000000000001E-2</v>
      </c>
      <c r="H219" s="21">
        <v>0.04</v>
      </c>
      <c r="I219" s="34">
        <v>5685</v>
      </c>
      <c r="J219" s="34">
        <v>0.99790000000000001</v>
      </c>
      <c r="K219" s="34">
        <v>4127</v>
      </c>
    </row>
    <row r="220" spans="4:11" x14ac:dyDescent="0.35">
      <c r="D220" s="16" t="s">
        <v>302</v>
      </c>
      <c r="E220" s="34">
        <v>45669</v>
      </c>
      <c r="F220" s="34">
        <v>1331</v>
      </c>
      <c r="G220" s="21">
        <v>2.93E-2</v>
      </c>
      <c r="H220" s="21">
        <v>4.02E-2</v>
      </c>
      <c r="I220" s="34">
        <v>45392</v>
      </c>
      <c r="J220" s="34">
        <v>0.99760000000000004</v>
      </c>
      <c r="K220" s="34">
        <v>33130</v>
      </c>
    </row>
    <row r="221" spans="4:11" x14ac:dyDescent="0.35">
      <c r="D221" s="16" t="s">
        <v>303</v>
      </c>
      <c r="E221" s="34">
        <v>3560</v>
      </c>
      <c r="F221" s="34">
        <v>95</v>
      </c>
      <c r="G221" s="21">
        <v>2.69E-2</v>
      </c>
      <c r="H221" s="21">
        <v>3.8399999999999997E-2</v>
      </c>
      <c r="I221" s="34">
        <v>3534</v>
      </c>
      <c r="J221" s="34">
        <v>0.99609999999999999</v>
      </c>
      <c r="K221" s="34">
        <v>2475</v>
      </c>
    </row>
    <row r="222" spans="4:11" x14ac:dyDescent="0.35">
      <c r="D222" s="16" t="s">
        <v>366</v>
      </c>
      <c r="E222" s="34">
        <v>57130</v>
      </c>
      <c r="F222" s="34">
        <v>1354</v>
      </c>
      <c r="G222" s="21">
        <v>2.3800000000000002E-2</v>
      </c>
      <c r="H222" s="21">
        <v>3.85E-2</v>
      </c>
      <c r="I222" s="34">
        <v>56854</v>
      </c>
      <c r="J222" s="34">
        <v>0.99819999999999998</v>
      </c>
      <c r="K222" s="34">
        <v>35153</v>
      </c>
    </row>
    <row r="223" spans="4:11" x14ac:dyDescent="0.35">
      <c r="D223" s="16" t="s">
        <v>367</v>
      </c>
      <c r="E223" s="34">
        <v>4554</v>
      </c>
      <c r="F223" s="34">
        <v>119</v>
      </c>
      <c r="G223" s="21">
        <v>2.63E-2</v>
      </c>
      <c r="H223" s="21">
        <v>4.3400000000000001E-2</v>
      </c>
      <c r="I223" s="34">
        <v>4530</v>
      </c>
      <c r="J223" s="34">
        <v>0.99690000000000001</v>
      </c>
      <c r="K223" s="34">
        <v>2744</v>
      </c>
    </row>
    <row r="224" spans="4:11" x14ac:dyDescent="0.35">
      <c r="D224" s="16" t="s">
        <v>573</v>
      </c>
      <c r="E224" s="34">
        <v>1303905</v>
      </c>
      <c r="F224" s="34">
        <v>69527</v>
      </c>
      <c r="G224" s="21">
        <v>16.0945</v>
      </c>
      <c r="H224" s="21">
        <v>21.973299999999998</v>
      </c>
      <c r="I224" s="34">
        <v>1285240</v>
      </c>
      <c r="J224" s="34">
        <v>206.79490000000001</v>
      </c>
      <c r="K224" s="34">
        <v>928244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E7B57-0B59-144C-8779-BEF20C827C21}">
  <dimension ref="A1:W219"/>
  <sheetViews>
    <sheetView topLeftCell="I1" workbookViewId="0">
      <pane ySplit="1" topLeftCell="A2" activePane="bottomLeft" state="frozen"/>
      <selection activeCell="G1" sqref="G1"/>
      <selection pane="bottomLeft" activeCell="N2" sqref="N2"/>
    </sheetView>
  </sheetViews>
  <sheetFormatPr defaultColWidth="11" defaultRowHeight="16.2" x14ac:dyDescent="0.35"/>
  <cols>
    <col min="1" max="2" width="31.09765625" customWidth="1"/>
    <col min="3" max="3" width="19.3984375" hidden="1" customWidth="1"/>
    <col min="4" max="4" width="13.19921875" hidden="1" customWidth="1"/>
    <col min="5" max="5" width="22.8984375" hidden="1" customWidth="1"/>
    <col min="6" max="6" width="56.59765625" customWidth="1"/>
    <col min="7" max="8" width="20" style="6" customWidth="1"/>
    <col min="9" max="9" width="14.59765625" bestFit="1" customWidth="1"/>
    <col min="10" max="10" width="17.3984375" hidden="1" customWidth="1"/>
    <col min="11" max="11" width="1.5" hidden="1" customWidth="1"/>
    <col min="12" max="12" width="20.69921875" hidden="1" customWidth="1"/>
    <col min="13" max="14" width="21.5" customWidth="1"/>
    <col min="15" max="15" width="20.09765625" customWidth="1"/>
    <col min="16" max="16" width="18.69921875" customWidth="1"/>
    <col min="17" max="17" width="15.5" hidden="1" customWidth="1"/>
    <col min="18" max="18" width="10.8984375" hidden="1" customWidth="1"/>
    <col min="19" max="19" width="18.59765625" customWidth="1"/>
    <col min="20" max="20" width="25.59765625" hidden="1" customWidth="1"/>
    <col min="21" max="21" width="16.59765625" customWidth="1"/>
    <col min="22" max="22" width="25.19921875" customWidth="1"/>
    <col min="23" max="23" width="0.19921875" customWidth="1"/>
  </cols>
  <sheetData>
    <row r="1" spans="1:23" s="3" customFormat="1" ht="18" x14ac:dyDescent="0.35">
      <c r="A1" s="17" t="s">
        <v>0</v>
      </c>
      <c r="B1" s="18" t="s">
        <v>1</v>
      </c>
      <c r="C1" s="19" t="s">
        <v>571</v>
      </c>
      <c r="D1" s="19" t="s">
        <v>2</v>
      </c>
      <c r="E1" s="19" t="s">
        <v>3</v>
      </c>
      <c r="F1" s="19" t="s">
        <v>4</v>
      </c>
      <c r="G1" s="20" t="s">
        <v>5</v>
      </c>
      <c r="H1" s="20" t="s">
        <v>572</v>
      </c>
      <c r="I1" s="19" t="s">
        <v>6</v>
      </c>
      <c r="J1" s="19" t="s">
        <v>7</v>
      </c>
      <c r="K1" s="19" t="s">
        <v>8</v>
      </c>
      <c r="L1" s="19" t="s">
        <v>9</v>
      </c>
      <c r="M1" s="19" t="s">
        <v>10</v>
      </c>
      <c r="N1" s="19" t="s">
        <v>612</v>
      </c>
      <c r="O1" s="19" t="s">
        <v>11</v>
      </c>
      <c r="P1" s="19" t="s">
        <v>12</v>
      </c>
      <c r="Q1" s="19" t="s">
        <v>13</v>
      </c>
      <c r="R1" s="19" t="s">
        <v>14</v>
      </c>
      <c r="S1" s="19" t="s">
        <v>15</v>
      </c>
      <c r="T1" s="19" t="s">
        <v>16</v>
      </c>
      <c r="U1" s="19" t="s">
        <v>17</v>
      </c>
      <c r="V1" s="19" t="s">
        <v>18</v>
      </c>
      <c r="W1" s="9" t="s">
        <v>19</v>
      </c>
    </row>
    <row r="2" spans="1:23" x14ac:dyDescent="0.35">
      <c r="A2" s="7" t="s">
        <v>20</v>
      </c>
      <c r="B2" s="1" t="str">
        <f t="shared" ref="B2:B65" si="0">LEFT(C2,7)</f>
        <v>BlueFit</v>
      </c>
      <c r="C2" s="1" t="s">
        <v>21</v>
      </c>
      <c r="D2" s="1" t="s">
        <v>22</v>
      </c>
      <c r="E2" s="1" t="s">
        <v>22</v>
      </c>
      <c r="F2" s="1" t="s">
        <v>27</v>
      </c>
      <c r="G2" s="4">
        <v>44960.6875</v>
      </c>
      <c r="H2" s="4" t="str">
        <f>TEXT(Table1[[#This Row],[first_send_date]],"mmm")</f>
        <v>Feb</v>
      </c>
      <c r="I2" s="1">
        <v>42</v>
      </c>
      <c r="J2" s="1">
        <v>42</v>
      </c>
      <c r="K2" s="1">
        <v>0</v>
      </c>
      <c r="L2" s="1">
        <v>0</v>
      </c>
      <c r="M2" s="1">
        <v>5</v>
      </c>
      <c r="N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2" s="2">
        <v>0.11899999999999999</v>
      </c>
      <c r="P2" s="2">
        <v>0.1515</v>
      </c>
      <c r="Q2" s="1">
        <v>0</v>
      </c>
      <c r="R2" s="1">
        <v>0</v>
      </c>
      <c r="S2" s="1">
        <v>42</v>
      </c>
      <c r="T2" s="2">
        <v>1</v>
      </c>
      <c r="U2" s="1">
        <v>33</v>
      </c>
      <c r="V2" s="2">
        <v>0.78569999999999995</v>
      </c>
      <c r="W2" s="8">
        <v>0</v>
      </c>
    </row>
    <row r="3" spans="1:23" x14ac:dyDescent="0.35">
      <c r="A3" s="7" t="s">
        <v>29</v>
      </c>
      <c r="B3" s="1" t="str">
        <f t="shared" si="0"/>
        <v>BlueFit</v>
      </c>
      <c r="C3" s="1" t="s">
        <v>30</v>
      </c>
      <c r="D3" s="1" t="s">
        <v>31</v>
      </c>
      <c r="E3" s="1" t="s">
        <v>31</v>
      </c>
      <c r="F3" s="1" t="s">
        <v>33</v>
      </c>
      <c r="G3" s="4">
        <v>44938.604166666664</v>
      </c>
      <c r="H3" s="4" t="str">
        <f>TEXT(Table1[[#This Row],[first_send_date]],"mmm")</f>
        <v>Jan</v>
      </c>
      <c r="I3" s="1">
        <v>106</v>
      </c>
      <c r="J3" s="1">
        <v>106</v>
      </c>
      <c r="K3" s="1">
        <v>0</v>
      </c>
      <c r="L3" s="1">
        <v>0</v>
      </c>
      <c r="M3" s="1">
        <v>14</v>
      </c>
      <c r="N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3" s="2">
        <v>0.1321</v>
      </c>
      <c r="P3" s="2">
        <v>0.1346</v>
      </c>
      <c r="Q3" s="1">
        <v>2</v>
      </c>
      <c r="R3" s="1">
        <v>0</v>
      </c>
      <c r="S3" s="1">
        <v>106</v>
      </c>
      <c r="T3" s="2">
        <v>1</v>
      </c>
      <c r="U3" s="1">
        <v>104</v>
      </c>
      <c r="V3" s="2">
        <v>0.98109999999999997</v>
      </c>
      <c r="W3" s="8">
        <v>0</v>
      </c>
    </row>
    <row r="4" spans="1:23" x14ac:dyDescent="0.35">
      <c r="A4" s="7" t="s">
        <v>29</v>
      </c>
      <c r="B4" s="1" t="str">
        <f t="shared" si="0"/>
        <v>BlueFit</v>
      </c>
      <c r="C4" s="1" t="s">
        <v>35</v>
      </c>
      <c r="D4" s="1" t="s">
        <v>36</v>
      </c>
      <c r="E4" s="1" t="s">
        <v>36</v>
      </c>
      <c r="F4" s="1" t="s">
        <v>37</v>
      </c>
      <c r="G4" s="4">
        <v>44567.614583333336</v>
      </c>
      <c r="H4" s="4" t="str">
        <f>TEXT(Table1[[#This Row],[first_send_date]],"mmm")</f>
        <v>Jan</v>
      </c>
      <c r="I4" s="1">
        <v>76</v>
      </c>
      <c r="J4" s="1">
        <v>67</v>
      </c>
      <c r="K4" s="1">
        <v>0</v>
      </c>
      <c r="L4" s="1">
        <v>0</v>
      </c>
      <c r="M4" s="1">
        <v>8</v>
      </c>
      <c r="N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4" s="2">
        <v>0.11940000000000001</v>
      </c>
      <c r="P4" s="2">
        <v>0.1333</v>
      </c>
      <c r="Q4" s="1">
        <v>24</v>
      </c>
      <c r="R4" s="1">
        <v>0</v>
      </c>
      <c r="S4" s="1">
        <v>67</v>
      </c>
      <c r="T4" s="2">
        <v>1</v>
      </c>
      <c r="U4" s="1">
        <v>60</v>
      </c>
      <c r="V4" s="2">
        <v>0.89549999999999996</v>
      </c>
      <c r="W4" s="8">
        <v>0</v>
      </c>
    </row>
    <row r="5" spans="1:23" x14ac:dyDescent="0.35">
      <c r="A5" s="7" t="s">
        <v>29</v>
      </c>
      <c r="B5" s="1" t="str">
        <f t="shared" si="0"/>
        <v>BlueFit</v>
      </c>
      <c r="C5" s="1" t="s">
        <v>35</v>
      </c>
      <c r="D5" s="1" t="s">
        <v>36</v>
      </c>
      <c r="E5" s="1" t="s">
        <v>36</v>
      </c>
      <c r="F5" s="1" t="s">
        <v>39</v>
      </c>
      <c r="G5" s="4">
        <v>44939.618055555555</v>
      </c>
      <c r="H5" s="4" t="str">
        <f>TEXT(Table1[[#This Row],[first_send_date]],"mmm")</f>
        <v>Jan</v>
      </c>
      <c r="I5" s="1">
        <v>36</v>
      </c>
      <c r="J5" s="1">
        <v>36</v>
      </c>
      <c r="K5" s="1">
        <v>0</v>
      </c>
      <c r="L5" s="1">
        <v>0</v>
      </c>
      <c r="M5" s="1">
        <v>5</v>
      </c>
      <c r="N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5" s="2">
        <v>0.1389</v>
      </c>
      <c r="P5" s="2">
        <v>0.14710000000000001</v>
      </c>
      <c r="Q5" s="1">
        <v>2</v>
      </c>
      <c r="R5" s="1">
        <v>0</v>
      </c>
      <c r="S5" s="1">
        <v>36</v>
      </c>
      <c r="T5" s="2">
        <v>1</v>
      </c>
      <c r="U5" s="1">
        <v>34</v>
      </c>
      <c r="V5" s="2">
        <v>0.94440000000000002</v>
      </c>
      <c r="W5" s="8">
        <v>0</v>
      </c>
    </row>
    <row r="6" spans="1:23" x14ac:dyDescent="0.35">
      <c r="A6" s="7" t="s">
        <v>29</v>
      </c>
      <c r="B6" s="1" t="str">
        <f t="shared" si="0"/>
        <v>BlueFit</v>
      </c>
      <c r="C6" s="1" t="s">
        <v>40</v>
      </c>
      <c r="D6" s="1" t="s">
        <v>41</v>
      </c>
      <c r="E6" s="1" t="s">
        <v>41</v>
      </c>
      <c r="F6" s="1" t="s">
        <v>42</v>
      </c>
      <c r="G6" s="4">
        <v>44572.625</v>
      </c>
      <c r="H6" s="4" t="str">
        <f>TEXT(Table1[[#This Row],[first_send_date]],"mmm")</f>
        <v>Jan</v>
      </c>
      <c r="I6" s="1">
        <v>101</v>
      </c>
      <c r="J6" s="1">
        <v>93</v>
      </c>
      <c r="K6" s="1">
        <v>0</v>
      </c>
      <c r="L6" s="1">
        <v>0</v>
      </c>
      <c r="M6" s="1">
        <v>15</v>
      </c>
      <c r="N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6" s="2">
        <v>0.1613</v>
      </c>
      <c r="P6" s="2">
        <v>0.1923</v>
      </c>
      <c r="Q6" s="1">
        <v>2</v>
      </c>
      <c r="R6" s="1">
        <v>0</v>
      </c>
      <c r="S6" s="1">
        <v>93</v>
      </c>
      <c r="T6" s="2">
        <v>1</v>
      </c>
      <c r="U6" s="1">
        <v>78</v>
      </c>
      <c r="V6" s="2">
        <v>0.8387</v>
      </c>
      <c r="W6" s="8">
        <v>0</v>
      </c>
    </row>
    <row r="7" spans="1:23" x14ac:dyDescent="0.35">
      <c r="A7" s="7" t="s">
        <v>29</v>
      </c>
      <c r="B7" s="1" t="str">
        <f t="shared" si="0"/>
        <v>BlueFit</v>
      </c>
      <c r="C7" s="1" t="s">
        <v>40</v>
      </c>
      <c r="D7" s="1" t="s">
        <v>41</v>
      </c>
      <c r="E7" s="1" t="s">
        <v>41</v>
      </c>
      <c r="F7" s="1" t="s">
        <v>43</v>
      </c>
      <c r="G7" s="4">
        <v>44939.625</v>
      </c>
      <c r="H7" s="4" t="str">
        <f>TEXT(Table1[[#This Row],[first_send_date]],"mmm")</f>
        <v>Jan</v>
      </c>
      <c r="I7" s="1">
        <v>42</v>
      </c>
      <c r="J7" s="1">
        <v>42</v>
      </c>
      <c r="K7" s="1">
        <v>0</v>
      </c>
      <c r="L7" s="1">
        <v>0</v>
      </c>
      <c r="M7" s="1">
        <v>7</v>
      </c>
      <c r="N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7" s="2">
        <v>0.16669999999999999</v>
      </c>
      <c r="P7" s="2">
        <v>0.17949999999999999</v>
      </c>
      <c r="Q7" s="1">
        <v>0</v>
      </c>
      <c r="R7" s="1">
        <v>0</v>
      </c>
      <c r="S7" s="1">
        <v>42</v>
      </c>
      <c r="T7" s="2">
        <v>1</v>
      </c>
      <c r="U7" s="1">
        <v>39</v>
      </c>
      <c r="V7" s="2">
        <v>0.92859999999999998</v>
      </c>
      <c r="W7" s="8">
        <v>0</v>
      </c>
    </row>
    <row r="8" spans="1:23" x14ac:dyDescent="0.35">
      <c r="A8" s="7" t="s">
        <v>29</v>
      </c>
      <c r="B8" s="1" t="str">
        <f t="shared" si="0"/>
        <v>BlueFit</v>
      </c>
      <c r="C8" s="1" t="s">
        <v>45</v>
      </c>
      <c r="D8" s="1" t="s">
        <v>46</v>
      </c>
      <c r="E8" s="1" t="s">
        <v>46</v>
      </c>
      <c r="F8" s="1" t="s">
        <v>49</v>
      </c>
      <c r="G8" s="4">
        <v>44940.638888888891</v>
      </c>
      <c r="H8" s="4" t="str">
        <f>TEXT(Table1[[#This Row],[first_send_date]],"mmm")</f>
        <v>Jan</v>
      </c>
      <c r="I8" s="1">
        <v>20</v>
      </c>
      <c r="J8" s="1">
        <v>20</v>
      </c>
      <c r="K8" s="1">
        <v>0</v>
      </c>
      <c r="L8" s="1">
        <v>0</v>
      </c>
      <c r="M8" s="1">
        <v>2</v>
      </c>
      <c r="N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8" s="2">
        <v>0.1</v>
      </c>
      <c r="P8" s="2">
        <v>0.125</v>
      </c>
      <c r="Q8" s="1">
        <v>0</v>
      </c>
      <c r="R8" s="1">
        <v>0</v>
      </c>
      <c r="S8" s="1">
        <v>20</v>
      </c>
      <c r="T8" s="2">
        <v>1</v>
      </c>
      <c r="U8" s="1">
        <v>16</v>
      </c>
      <c r="V8" s="2">
        <v>0.8</v>
      </c>
      <c r="W8" s="8">
        <v>0</v>
      </c>
    </row>
    <row r="9" spans="1:23" x14ac:dyDescent="0.35">
      <c r="A9" s="7" t="s">
        <v>29</v>
      </c>
      <c r="B9" s="1" t="str">
        <f t="shared" si="0"/>
        <v>BlueFit</v>
      </c>
      <c r="C9" s="1" t="s">
        <v>78</v>
      </c>
      <c r="D9" s="1" t="s">
        <v>79</v>
      </c>
      <c r="E9" s="1" t="s">
        <v>79</v>
      </c>
      <c r="F9" s="1" t="s">
        <v>83</v>
      </c>
      <c r="G9" s="4">
        <v>45070.621527777781</v>
      </c>
      <c r="H9" s="4" t="str">
        <f>TEXT(Table1[[#This Row],[first_send_date]],"mmm")</f>
        <v>May</v>
      </c>
      <c r="I9" s="1">
        <v>19</v>
      </c>
      <c r="J9" s="1">
        <v>19</v>
      </c>
      <c r="K9" s="1">
        <v>0</v>
      </c>
      <c r="L9" s="1">
        <v>0</v>
      </c>
      <c r="M9" s="1">
        <v>3</v>
      </c>
      <c r="N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9" s="2">
        <v>0.15790000000000001</v>
      </c>
      <c r="P9" s="2">
        <v>0.17649999999999999</v>
      </c>
      <c r="Q9" s="1">
        <v>0</v>
      </c>
      <c r="R9" s="1">
        <v>0</v>
      </c>
      <c r="S9" s="1">
        <v>19</v>
      </c>
      <c r="T9" s="2">
        <v>1</v>
      </c>
      <c r="U9" s="1">
        <v>17</v>
      </c>
      <c r="V9" s="2">
        <v>0.89470000000000005</v>
      </c>
      <c r="W9" s="8">
        <v>0</v>
      </c>
    </row>
    <row r="10" spans="1:23" x14ac:dyDescent="0.35">
      <c r="A10" s="7" t="s">
        <v>20</v>
      </c>
      <c r="B10" s="1" t="str">
        <f t="shared" si="0"/>
        <v>BlueFit</v>
      </c>
      <c r="C10" s="1" t="s">
        <v>101</v>
      </c>
      <c r="D10" s="1" t="s">
        <v>102</v>
      </c>
      <c r="E10" s="1" t="s">
        <v>102</v>
      </c>
      <c r="F10" s="1" t="s">
        <v>104</v>
      </c>
      <c r="G10" s="4">
        <v>44607.708333333336</v>
      </c>
      <c r="H10" s="4" t="str">
        <f>TEXT(Table1[[#This Row],[first_send_date]],"mmm")</f>
        <v>Feb</v>
      </c>
      <c r="I10" s="1">
        <v>25</v>
      </c>
      <c r="J10" s="1">
        <v>25</v>
      </c>
      <c r="K10" s="1">
        <v>0</v>
      </c>
      <c r="L10" s="1">
        <v>0</v>
      </c>
      <c r="M10" s="1">
        <v>4</v>
      </c>
      <c r="N1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10" s="2">
        <v>0.16</v>
      </c>
      <c r="P10" s="2">
        <v>0.1739</v>
      </c>
      <c r="Q10" s="1">
        <v>0</v>
      </c>
      <c r="R10" s="1">
        <v>0</v>
      </c>
      <c r="S10" s="1">
        <v>25</v>
      </c>
      <c r="T10" s="2">
        <v>1</v>
      </c>
      <c r="U10" s="1">
        <v>23</v>
      </c>
      <c r="V10" s="2">
        <v>0.92</v>
      </c>
      <c r="W10" s="8">
        <v>0</v>
      </c>
    </row>
    <row r="11" spans="1:23" x14ac:dyDescent="0.35">
      <c r="A11" s="7" t="s">
        <v>20</v>
      </c>
      <c r="B11" s="1" t="str">
        <f t="shared" si="0"/>
        <v>BlueFit</v>
      </c>
      <c r="C11" s="1" t="s">
        <v>122</v>
      </c>
      <c r="D11" s="1" t="s">
        <v>123</v>
      </c>
      <c r="E11" s="1" t="s">
        <v>123</v>
      </c>
      <c r="F11" s="1" t="s">
        <v>124</v>
      </c>
      <c r="G11" s="4">
        <v>44588.760416666664</v>
      </c>
      <c r="H11" s="4" t="str">
        <f>TEXT(Table1[[#This Row],[first_send_date]],"mmm")</f>
        <v>Jan</v>
      </c>
      <c r="I11" s="1">
        <v>34</v>
      </c>
      <c r="J11" s="1">
        <v>29</v>
      </c>
      <c r="K11" s="1">
        <v>0</v>
      </c>
      <c r="L11" s="1">
        <v>0</v>
      </c>
      <c r="M11" s="1">
        <v>4</v>
      </c>
      <c r="N1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11" s="2">
        <v>0.13789999999999999</v>
      </c>
      <c r="P11" s="2">
        <v>0.16</v>
      </c>
      <c r="Q11" s="1">
        <v>0</v>
      </c>
      <c r="R11" s="1">
        <v>0</v>
      </c>
      <c r="S11" s="1">
        <v>29</v>
      </c>
      <c r="T11" s="2">
        <v>1</v>
      </c>
      <c r="U11" s="1">
        <v>25</v>
      </c>
      <c r="V11" s="2">
        <v>0.86209999999999998</v>
      </c>
      <c r="W11" s="8">
        <v>0</v>
      </c>
    </row>
    <row r="12" spans="1:23" x14ac:dyDescent="0.35">
      <c r="A12" s="7" t="s">
        <v>20</v>
      </c>
      <c r="B12" s="1" t="str">
        <f t="shared" si="0"/>
        <v>BlueFit</v>
      </c>
      <c r="C12" s="1" t="s">
        <v>122</v>
      </c>
      <c r="D12" s="1" t="s">
        <v>123</v>
      </c>
      <c r="E12" s="1" t="s">
        <v>123</v>
      </c>
      <c r="F12" s="1" t="s">
        <v>125</v>
      </c>
      <c r="G12" s="4">
        <v>44953.760416666664</v>
      </c>
      <c r="H12" s="4" t="str">
        <f>TEXT(Table1[[#This Row],[first_send_date]],"mmm")</f>
        <v>Jan</v>
      </c>
      <c r="I12" s="1">
        <v>20</v>
      </c>
      <c r="J12" s="1">
        <v>20</v>
      </c>
      <c r="K12" s="1">
        <v>0</v>
      </c>
      <c r="L12" s="1">
        <v>0</v>
      </c>
      <c r="M12" s="1">
        <v>2</v>
      </c>
      <c r="N1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12" s="2">
        <v>0.1</v>
      </c>
      <c r="P12" s="2">
        <v>0.125</v>
      </c>
      <c r="Q12" s="1">
        <v>0</v>
      </c>
      <c r="R12" s="1">
        <v>0</v>
      </c>
      <c r="S12" s="1">
        <v>20</v>
      </c>
      <c r="T12" s="2">
        <v>1</v>
      </c>
      <c r="U12" s="1">
        <v>16</v>
      </c>
      <c r="V12" s="2">
        <v>0.8</v>
      </c>
      <c r="W12" s="8">
        <v>0</v>
      </c>
    </row>
    <row r="13" spans="1:23" x14ac:dyDescent="0.35">
      <c r="A13" s="7" t="s">
        <v>20</v>
      </c>
      <c r="B13" s="1" t="str">
        <f t="shared" si="0"/>
        <v>BlueFit</v>
      </c>
      <c r="C13" s="1" t="s">
        <v>122</v>
      </c>
      <c r="D13" s="1" t="s">
        <v>123</v>
      </c>
      <c r="E13" s="1" t="s">
        <v>123</v>
      </c>
      <c r="F13" s="1" t="s">
        <v>131</v>
      </c>
      <c r="G13" s="4">
        <v>44936.770833333336</v>
      </c>
      <c r="H13" s="4" t="str">
        <f>TEXT(Table1[[#This Row],[first_send_date]],"mmm")</f>
        <v>Jan</v>
      </c>
      <c r="I13" s="1">
        <v>31</v>
      </c>
      <c r="J13" s="1">
        <v>31</v>
      </c>
      <c r="K13" s="1">
        <v>0</v>
      </c>
      <c r="L13" s="1">
        <v>0</v>
      </c>
      <c r="M13" s="1">
        <v>5</v>
      </c>
      <c r="N1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13" s="2">
        <v>0.1613</v>
      </c>
      <c r="P13" s="2">
        <v>0.16669999999999999</v>
      </c>
      <c r="Q13" s="1">
        <v>0</v>
      </c>
      <c r="R13" s="1">
        <v>0</v>
      </c>
      <c r="S13" s="1">
        <v>31</v>
      </c>
      <c r="T13" s="2">
        <v>1</v>
      </c>
      <c r="U13" s="1">
        <v>30</v>
      </c>
      <c r="V13" s="2">
        <v>0.9677</v>
      </c>
      <c r="W13" s="8">
        <v>0</v>
      </c>
    </row>
    <row r="14" spans="1:23" x14ac:dyDescent="0.35">
      <c r="A14" s="7" t="s">
        <v>20</v>
      </c>
      <c r="B14" s="1" t="str">
        <f t="shared" si="0"/>
        <v>BlueFit</v>
      </c>
      <c r="C14" s="1" t="s">
        <v>122</v>
      </c>
      <c r="D14" s="1" t="s">
        <v>123</v>
      </c>
      <c r="E14" s="1" t="s">
        <v>123</v>
      </c>
      <c r="F14" s="1" t="s">
        <v>133</v>
      </c>
      <c r="G14" s="4">
        <v>44831.739583333336</v>
      </c>
      <c r="H14" s="4" t="str">
        <f>TEXT(Table1[[#This Row],[first_send_date]],"mmm")</f>
        <v>Sep</v>
      </c>
      <c r="I14" s="1">
        <v>63</v>
      </c>
      <c r="J14" s="1">
        <v>63</v>
      </c>
      <c r="K14" s="1">
        <v>0</v>
      </c>
      <c r="L14" s="1">
        <v>0</v>
      </c>
      <c r="M14" s="1">
        <v>9</v>
      </c>
      <c r="N1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14" s="2">
        <v>0.1429</v>
      </c>
      <c r="P14" s="2">
        <v>0.15790000000000001</v>
      </c>
      <c r="Q14" s="1">
        <v>2</v>
      </c>
      <c r="R14" s="1">
        <v>0</v>
      </c>
      <c r="S14" s="1">
        <v>63</v>
      </c>
      <c r="T14" s="2">
        <v>1</v>
      </c>
      <c r="U14" s="1">
        <v>57</v>
      </c>
      <c r="V14" s="2">
        <v>0.90480000000000005</v>
      </c>
      <c r="W14" s="8">
        <v>0</v>
      </c>
    </row>
    <row r="15" spans="1:23" x14ac:dyDescent="0.35">
      <c r="A15" s="7" t="s">
        <v>20</v>
      </c>
      <c r="B15" s="1" t="str">
        <f t="shared" si="0"/>
        <v>BlueFit</v>
      </c>
      <c r="C15" s="1" t="s">
        <v>143</v>
      </c>
      <c r="D15" s="1" t="s">
        <v>144</v>
      </c>
      <c r="E15" s="1" t="s">
        <v>144</v>
      </c>
      <c r="F15" s="1" t="s">
        <v>146</v>
      </c>
      <c r="G15" s="4">
        <v>44935.8125</v>
      </c>
      <c r="H15" s="4" t="str">
        <f>TEXT(Table1[[#This Row],[first_send_date]],"mmm")</f>
        <v>Jan</v>
      </c>
      <c r="I15" s="1">
        <v>25</v>
      </c>
      <c r="J15" s="1">
        <v>25</v>
      </c>
      <c r="K15" s="1">
        <v>0</v>
      </c>
      <c r="L15" s="1">
        <v>0</v>
      </c>
      <c r="M15" s="1">
        <v>3</v>
      </c>
      <c r="N1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15" s="2">
        <v>0.12</v>
      </c>
      <c r="P15" s="2">
        <v>0.15</v>
      </c>
      <c r="Q15" s="1">
        <v>0</v>
      </c>
      <c r="R15" s="1">
        <v>0</v>
      </c>
      <c r="S15" s="1">
        <v>25</v>
      </c>
      <c r="T15" s="2">
        <v>1</v>
      </c>
      <c r="U15" s="1">
        <v>20</v>
      </c>
      <c r="V15" s="2">
        <v>0.8</v>
      </c>
      <c r="W15" s="8">
        <v>0</v>
      </c>
    </row>
    <row r="16" spans="1:23" x14ac:dyDescent="0.35">
      <c r="A16" s="7" t="s">
        <v>20</v>
      </c>
      <c r="B16" s="1" t="str">
        <f t="shared" si="0"/>
        <v>BlueFit</v>
      </c>
      <c r="C16" s="1" t="s">
        <v>143</v>
      </c>
      <c r="D16" s="1" t="s">
        <v>144</v>
      </c>
      <c r="E16" s="1" t="s">
        <v>144</v>
      </c>
      <c r="F16" s="1" t="s">
        <v>147</v>
      </c>
      <c r="G16" s="4">
        <v>44935.819444444445</v>
      </c>
      <c r="H16" s="4" t="str">
        <f>TEXT(Table1[[#This Row],[first_send_date]],"mmm")</f>
        <v>Jan</v>
      </c>
      <c r="I16" s="1">
        <v>7</v>
      </c>
      <c r="J16" s="1">
        <v>7</v>
      </c>
      <c r="K16" s="1">
        <v>0</v>
      </c>
      <c r="L16" s="1">
        <v>0</v>
      </c>
      <c r="M16" s="1">
        <v>1</v>
      </c>
      <c r="N1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16" s="2">
        <v>0.1429</v>
      </c>
      <c r="P16" s="2">
        <v>0.2</v>
      </c>
      <c r="Q16" s="1">
        <v>0</v>
      </c>
      <c r="R16" s="1">
        <v>0</v>
      </c>
      <c r="S16" s="1">
        <v>7</v>
      </c>
      <c r="T16" s="2">
        <v>1</v>
      </c>
      <c r="U16" s="1">
        <v>5</v>
      </c>
      <c r="V16" s="2">
        <v>0.71430000000000005</v>
      </c>
      <c r="W16" s="8">
        <v>0</v>
      </c>
    </row>
    <row r="17" spans="1:23" x14ac:dyDescent="0.35">
      <c r="A17" s="7" t="s">
        <v>20</v>
      </c>
      <c r="B17" s="1" t="str">
        <f t="shared" si="0"/>
        <v>BlueFit</v>
      </c>
      <c r="C17" s="1" t="s">
        <v>148</v>
      </c>
      <c r="D17" s="1" t="s">
        <v>149</v>
      </c>
      <c r="E17" s="1" t="s">
        <v>149</v>
      </c>
      <c r="F17" s="1" t="s">
        <v>150</v>
      </c>
      <c r="G17" s="4">
        <v>44599.875</v>
      </c>
      <c r="H17" s="4" t="str">
        <f>TEXT(Table1[[#This Row],[first_send_date]],"mmm")</f>
        <v>Feb</v>
      </c>
      <c r="I17" s="1">
        <v>122</v>
      </c>
      <c r="J17" s="1">
        <v>122</v>
      </c>
      <c r="K17" s="1">
        <v>0</v>
      </c>
      <c r="L17" s="1">
        <v>0</v>
      </c>
      <c r="M17" s="1">
        <v>23</v>
      </c>
      <c r="N1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17" s="2">
        <v>0.1885</v>
      </c>
      <c r="P17" s="2">
        <v>0.28749999999999998</v>
      </c>
      <c r="Q17" s="1">
        <v>0</v>
      </c>
      <c r="R17" s="1">
        <v>0</v>
      </c>
      <c r="S17" s="1">
        <v>122</v>
      </c>
      <c r="T17" s="2">
        <v>1</v>
      </c>
      <c r="U17" s="1">
        <v>80</v>
      </c>
      <c r="V17" s="2">
        <v>0.65569999999999995</v>
      </c>
      <c r="W17" s="8">
        <v>0</v>
      </c>
    </row>
    <row r="18" spans="1:23" x14ac:dyDescent="0.35">
      <c r="A18" s="7" t="s">
        <v>20</v>
      </c>
      <c r="B18" s="1" t="str">
        <f t="shared" si="0"/>
        <v>BlueFit</v>
      </c>
      <c r="C18" s="1" t="s">
        <v>148</v>
      </c>
      <c r="D18" s="1" t="s">
        <v>149</v>
      </c>
      <c r="E18" s="1" t="s">
        <v>149</v>
      </c>
      <c r="F18" s="1" t="s">
        <v>151</v>
      </c>
      <c r="G18" s="4">
        <v>44963.875</v>
      </c>
      <c r="H18" s="4" t="str">
        <f>TEXT(Table1[[#This Row],[first_send_date]],"mmm")</f>
        <v>Feb</v>
      </c>
      <c r="I18" s="1">
        <v>156</v>
      </c>
      <c r="J18" s="1">
        <v>156</v>
      </c>
      <c r="K18" s="1">
        <v>0</v>
      </c>
      <c r="L18" s="1">
        <v>0</v>
      </c>
      <c r="M18" s="1">
        <v>16</v>
      </c>
      <c r="N1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18" s="2">
        <v>0.1026</v>
      </c>
      <c r="P18" s="2">
        <v>0.129</v>
      </c>
      <c r="Q18" s="1">
        <v>3</v>
      </c>
      <c r="R18" s="1">
        <v>0</v>
      </c>
      <c r="S18" s="1">
        <v>156</v>
      </c>
      <c r="T18" s="2">
        <v>1</v>
      </c>
      <c r="U18" s="1">
        <v>124</v>
      </c>
      <c r="V18" s="2">
        <v>0.79490000000000005</v>
      </c>
      <c r="W18" s="8">
        <v>0</v>
      </c>
    </row>
    <row r="19" spans="1:23" x14ac:dyDescent="0.35">
      <c r="A19" s="7" t="s">
        <v>20</v>
      </c>
      <c r="B19" s="1" t="str">
        <f t="shared" si="0"/>
        <v>BlueFit</v>
      </c>
      <c r="C19" s="1" t="s">
        <v>148</v>
      </c>
      <c r="D19" s="1" t="s">
        <v>149</v>
      </c>
      <c r="E19" s="1" t="s">
        <v>149</v>
      </c>
      <c r="F19" s="1" t="s">
        <v>153</v>
      </c>
      <c r="G19" s="4">
        <v>44683.833333333336</v>
      </c>
      <c r="H19" s="4" t="str">
        <f>TEXT(Table1[[#This Row],[first_send_date]],"mmm")</f>
        <v>May</v>
      </c>
      <c r="I19" s="1">
        <v>142</v>
      </c>
      <c r="J19" s="1">
        <v>142</v>
      </c>
      <c r="K19" s="1">
        <v>0</v>
      </c>
      <c r="L19" s="1">
        <v>0</v>
      </c>
      <c r="M19" s="1">
        <v>32</v>
      </c>
      <c r="N1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19" s="2">
        <v>0.22539999999999999</v>
      </c>
      <c r="P19" s="2">
        <v>0.29630000000000001</v>
      </c>
      <c r="Q19" s="1">
        <v>6</v>
      </c>
      <c r="R19" s="1">
        <v>0</v>
      </c>
      <c r="S19" s="1">
        <v>142</v>
      </c>
      <c r="T19" s="2">
        <v>1</v>
      </c>
      <c r="U19" s="1">
        <v>108</v>
      </c>
      <c r="V19" s="2">
        <v>0.76060000000000005</v>
      </c>
      <c r="W19" s="8">
        <v>0</v>
      </c>
    </row>
    <row r="20" spans="1:23" x14ac:dyDescent="0.35">
      <c r="A20" s="7" t="s">
        <v>20</v>
      </c>
      <c r="B20" s="1" t="str">
        <f t="shared" si="0"/>
        <v>BlueFit</v>
      </c>
      <c r="C20" s="1" t="s">
        <v>148</v>
      </c>
      <c r="D20" s="1" t="s">
        <v>149</v>
      </c>
      <c r="E20" s="1" t="s">
        <v>149</v>
      </c>
      <c r="F20" s="1" t="s">
        <v>157</v>
      </c>
      <c r="G20" s="4">
        <v>45138.833333333336</v>
      </c>
      <c r="H20" s="4" t="str">
        <f>TEXT(Table1[[#This Row],[first_send_date]],"mmm")</f>
        <v>Jul</v>
      </c>
      <c r="I20" s="1">
        <v>193</v>
      </c>
      <c r="J20" s="1">
        <v>193</v>
      </c>
      <c r="K20" s="1">
        <v>0</v>
      </c>
      <c r="L20" s="1">
        <v>0</v>
      </c>
      <c r="M20" s="1">
        <v>20</v>
      </c>
      <c r="N2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20" s="2">
        <v>0.1036</v>
      </c>
      <c r="P20" s="2">
        <v>0.15040000000000001</v>
      </c>
      <c r="Q20" s="1">
        <v>0</v>
      </c>
      <c r="R20" s="1">
        <v>0</v>
      </c>
      <c r="S20" s="1">
        <v>193</v>
      </c>
      <c r="T20" s="2">
        <v>1</v>
      </c>
      <c r="U20" s="1">
        <v>133</v>
      </c>
      <c r="V20" s="2">
        <v>0.68910000000000005</v>
      </c>
      <c r="W20" s="8">
        <v>0</v>
      </c>
    </row>
    <row r="21" spans="1:23" x14ac:dyDescent="0.35">
      <c r="A21" s="7" t="s">
        <v>20</v>
      </c>
      <c r="B21" s="1" t="str">
        <f t="shared" si="0"/>
        <v>BlueFit</v>
      </c>
      <c r="C21" s="1" t="s">
        <v>148</v>
      </c>
      <c r="D21" s="1" t="s">
        <v>149</v>
      </c>
      <c r="E21" s="1" t="s">
        <v>149</v>
      </c>
      <c r="F21" s="1" t="s">
        <v>159</v>
      </c>
      <c r="G21" s="4">
        <v>44858.833333333336</v>
      </c>
      <c r="H21" s="4" t="str">
        <f>TEXT(Table1[[#This Row],[first_send_date]],"mmm")</f>
        <v>Oct</v>
      </c>
      <c r="I21" s="1">
        <v>151</v>
      </c>
      <c r="J21" s="1">
        <v>151</v>
      </c>
      <c r="K21" s="1">
        <v>0</v>
      </c>
      <c r="L21" s="1">
        <v>0</v>
      </c>
      <c r="M21" s="1">
        <v>16</v>
      </c>
      <c r="N2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21" s="2">
        <v>0.106</v>
      </c>
      <c r="P21" s="2">
        <v>0.15529999999999999</v>
      </c>
      <c r="Q21" s="1">
        <v>1</v>
      </c>
      <c r="R21" s="1">
        <v>0</v>
      </c>
      <c r="S21" s="1">
        <v>151</v>
      </c>
      <c r="T21" s="2">
        <v>1</v>
      </c>
      <c r="U21" s="1">
        <v>103</v>
      </c>
      <c r="V21" s="2">
        <v>0.68210000000000004</v>
      </c>
      <c r="W21" s="8">
        <v>0</v>
      </c>
    </row>
    <row r="22" spans="1:23" x14ac:dyDescent="0.35">
      <c r="A22" s="7" t="s">
        <v>20</v>
      </c>
      <c r="B22" s="1" t="str">
        <f t="shared" si="0"/>
        <v>BlueFit</v>
      </c>
      <c r="C22" s="1" t="s">
        <v>148</v>
      </c>
      <c r="D22" s="1" t="s">
        <v>149</v>
      </c>
      <c r="E22" s="1" t="s">
        <v>149</v>
      </c>
      <c r="F22" s="1" t="s">
        <v>161</v>
      </c>
      <c r="G22" s="4">
        <v>44970.875</v>
      </c>
      <c r="H22" s="4" t="str">
        <f>TEXT(Table1[[#This Row],[first_send_date]],"mmm")</f>
        <v>Feb</v>
      </c>
      <c r="I22" s="1">
        <v>132</v>
      </c>
      <c r="J22" s="1">
        <v>132</v>
      </c>
      <c r="K22" s="1">
        <v>0</v>
      </c>
      <c r="L22" s="1">
        <v>0</v>
      </c>
      <c r="M22" s="1">
        <v>14</v>
      </c>
      <c r="N2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22" s="2">
        <v>0.1061</v>
      </c>
      <c r="P22" s="2">
        <v>0.1429</v>
      </c>
      <c r="Q22" s="1">
        <v>0</v>
      </c>
      <c r="R22" s="1">
        <v>0</v>
      </c>
      <c r="S22" s="1">
        <v>132</v>
      </c>
      <c r="T22" s="2">
        <v>1</v>
      </c>
      <c r="U22" s="1">
        <v>98</v>
      </c>
      <c r="V22" s="2">
        <v>0.74239999999999995</v>
      </c>
      <c r="W22" s="8">
        <v>0</v>
      </c>
    </row>
    <row r="23" spans="1:23" x14ac:dyDescent="0.35">
      <c r="A23" s="7" t="s">
        <v>180</v>
      </c>
      <c r="B23" s="1" t="str">
        <f t="shared" si="0"/>
        <v>PFH 2.0</v>
      </c>
      <c r="C23" s="1" t="s">
        <v>181</v>
      </c>
      <c r="D23" s="1" t="s">
        <v>182</v>
      </c>
      <c r="E23" s="1" t="s">
        <v>182</v>
      </c>
      <c r="F23" s="1" t="s">
        <v>184</v>
      </c>
      <c r="G23" s="4">
        <v>44651.569444444445</v>
      </c>
      <c r="H23" s="4" t="str">
        <f>TEXT(Table1[[#This Row],[first_send_date]],"mmm")</f>
        <v>Mar</v>
      </c>
      <c r="I23" s="1">
        <v>16351</v>
      </c>
      <c r="J23" s="1">
        <v>13936</v>
      </c>
      <c r="K23" s="1">
        <v>30</v>
      </c>
      <c r="L23" s="1">
        <v>6</v>
      </c>
      <c r="M23" s="1">
        <v>2674</v>
      </c>
      <c r="N2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23" s="2">
        <v>0.1923</v>
      </c>
      <c r="P23" s="2">
        <v>0.26019999999999999</v>
      </c>
      <c r="Q23" s="1">
        <v>307</v>
      </c>
      <c r="R23" s="1">
        <v>0</v>
      </c>
      <c r="S23" s="1">
        <v>13902</v>
      </c>
      <c r="T23" s="2">
        <v>0.99760000000000004</v>
      </c>
      <c r="U23" s="1">
        <v>10275</v>
      </c>
      <c r="V23" s="2">
        <v>0.73909999999999998</v>
      </c>
      <c r="W23" s="8">
        <v>0</v>
      </c>
    </row>
    <row r="24" spans="1:23" x14ac:dyDescent="0.35">
      <c r="A24" s="7" t="s">
        <v>180</v>
      </c>
      <c r="B24" s="1" t="str">
        <f t="shared" si="0"/>
        <v>PFH 2.0</v>
      </c>
      <c r="C24" s="1" t="s">
        <v>181</v>
      </c>
      <c r="D24" s="1" t="s">
        <v>182</v>
      </c>
      <c r="E24" s="1" t="s">
        <v>182</v>
      </c>
      <c r="F24" s="1" t="s">
        <v>187</v>
      </c>
      <c r="G24" s="4">
        <v>44670.625</v>
      </c>
      <c r="H24" s="4" t="str">
        <f>TEXT(Table1[[#This Row],[first_send_date]],"mmm")</f>
        <v>Apr</v>
      </c>
      <c r="I24" s="1">
        <v>12387</v>
      </c>
      <c r="J24" s="1">
        <v>10616</v>
      </c>
      <c r="K24" s="1">
        <v>1</v>
      </c>
      <c r="L24" s="1">
        <v>5</v>
      </c>
      <c r="M24" s="1">
        <v>1608</v>
      </c>
      <c r="N2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24" s="2">
        <v>0.15160000000000001</v>
      </c>
      <c r="P24" s="2">
        <v>0.1991</v>
      </c>
      <c r="Q24" s="1">
        <v>51</v>
      </c>
      <c r="R24" s="1">
        <v>21</v>
      </c>
      <c r="S24" s="1">
        <v>10610</v>
      </c>
      <c r="T24" s="2">
        <v>0.99939999999999996</v>
      </c>
      <c r="U24" s="1">
        <v>8075</v>
      </c>
      <c r="V24" s="2">
        <v>0.7611</v>
      </c>
      <c r="W24" s="8">
        <v>1</v>
      </c>
    </row>
    <row r="25" spans="1:23" x14ac:dyDescent="0.35">
      <c r="A25" s="7" t="s">
        <v>180</v>
      </c>
      <c r="B25" s="1" t="str">
        <f t="shared" si="0"/>
        <v>PFH 2.0</v>
      </c>
      <c r="C25" s="1" t="s">
        <v>188</v>
      </c>
      <c r="D25" s="1" t="s">
        <v>189</v>
      </c>
      <c r="E25" s="1" t="s">
        <v>189</v>
      </c>
      <c r="F25" s="1" t="s">
        <v>190</v>
      </c>
      <c r="G25" s="4">
        <v>44651.579861111109</v>
      </c>
      <c r="H25" s="4" t="str">
        <f>TEXT(Table1[[#This Row],[first_send_date]],"mmm")</f>
        <v>Mar</v>
      </c>
      <c r="I25" s="1">
        <v>41974</v>
      </c>
      <c r="J25" s="1">
        <v>34930</v>
      </c>
      <c r="K25" s="1">
        <v>60</v>
      </c>
      <c r="L25" s="1">
        <v>36</v>
      </c>
      <c r="M25" s="1">
        <v>9278</v>
      </c>
      <c r="N2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25" s="2">
        <v>0.26629999999999998</v>
      </c>
      <c r="P25" s="2">
        <v>0.33629999999999999</v>
      </c>
      <c r="Q25" s="1">
        <v>1714</v>
      </c>
      <c r="R25" s="1">
        <v>0</v>
      </c>
      <c r="S25" s="1">
        <v>34835</v>
      </c>
      <c r="T25" s="2">
        <v>0.99729999999999996</v>
      </c>
      <c r="U25" s="1">
        <v>27589</v>
      </c>
      <c r="V25" s="2">
        <v>0.79200000000000004</v>
      </c>
      <c r="W25" s="8">
        <v>5</v>
      </c>
    </row>
    <row r="26" spans="1:23" x14ac:dyDescent="0.35">
      <c r="A26" s="7" t="s">
        <v>180</v>
      </c>
      <c r="B26" s="1" t="str">
        <f t="shared" si="0"/>
        <v>PFH 2.0</v>
      </c>
      <c r="C26" s="1" t="s">
        <v>188</v>
      </c>
      <c r="D26" s="1" t="s">
        <v>189</v>
      </c>
      <c r="E26" s="1" t="s">
        <v>189</v>
      </c>
      <c r="F26" s="1" t="s">
        <v>191</v>
      </c>
      <c r="G26" s="4">
        <v>44651.579861111109</v>
      </c>
      <c r="H26" s="4" t="str">
        <f>TEXT(Table1[[#This Row],[first_send_date]],"mmm")</f>
        <v>Mar</v>
      </c>
      <c r="I26" s="1">
        <v>3804</v>
      </c>
      <c r="J26" s="1">
        <v>3285</v>
      </c>
      <c r="K26" s="1">
        <v>6</v>
      </c>
      <c r="L26" s="1">
        <v>8</v>
      </c>
      <c r="M26" s="1">
        <v>486</v>
      </c>
      <c r="N2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26" s="2">
        <v>0.14860000000000001</v>
      </c>
      <c r="P26" s="2">
        <v>0.19620000000000001</v>
      </c>
      <c r="Q26" s="1">
        <v>205</v>
      </c>
      <c r="R26" s="1">
        <v>0</v>
      </c>
      <c r="S26" s="1">
        <v>3271</v>
      </c>
      <c r="T26" s="2">
        <v>0.99570000000000003</v>
      </c>
      <c r="U26" s="1">
        <v>2477</v>
      </c>
      <c r="V26" s="2">
        <v>0.75729999999999997</v>
      </c>
      <c r="W26" s="8">
        <v>1</v>
      </c>
    </row>
    <row r="27" spans="1:23" x14ac:dyDescent="0.35">
      <c r="A27" s="7" t="s">
        <v>180</v>
      </c>
      <c r="B27" s="1" t="str">
        <f t="shared" si="0"/>
        <v>PFH 2.0</v>
      </c>
      <c r="C27" s="1" t="s">
        <v>188</v>
      </c>
      <c r="D27" s="1" t="s">
        <v>189</v>
      </c>
      <c r="E27" s="1" t="s">
        <v>189</v>
      </c>
      <c r="F27" s="1" t="s">
        <v>192</v>
      </c>
      <c r="G27" s="4">
        <v>44728.642361111109</v>
      </c>
      <c r="H27" s="4" t="str">
        <f>TEXT(Table1[[#This Row],[first_send_date]],"mmm")</f>
        <v>Jun</v>
      </c>
      <c r="I27" s="1">
        <v>71</v>
      </c>
      <c r="J27" s="1">
        <v>43</v>
      </c>
      <c r="K27" s="1">
        <v>0</v>
      </c>
      <c r="L27" s="1">
        <v>0</v>
      </c>
      <c r="M27" s="1">
        <v>5</v>
      </c>
      <c r="N2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27" s="2">
        <v>0.1163</v>
      </c>
      <c r="P27" s="2">
        <v>0.1429</v>
      </c>
      <c r="Q27" s="1">
        <v>0</v>
      </c>
      <c r="R27" s="1">
        <v>0</v>
      </c>
      <c r="S27" s="1">
        <v>43</v>
      </c>
      <c r="T27" s="2">
        <v>1</v>
      </c>
      <c r="U27" s="1">
        <v>35</v>
      </c>
      <c r="V27" s="2">
        <v>0.81399999999999995</v>
      </c>
      <c r="W27" s="8">
        <v>0</v>
      </c>
    </row>
    <row r="28" spans="1:23" x14ac:dyDescent="0.35">
      <c r="A28" s="7" t="s">
        <v>197</v>
      </c>
      <c r="B28" s="1" t="str">
        <f t="shared" si="0"/>
        <v>CDH Wel</v>
      </c>
      <c r="C28" s="1" t="s">
        <v>198</v>
      </c>
      <c r="D28" s="1" t="s">
        <v>199</v>
      </c>
      <c r="E28" s="1" t="s">
        <v>199</v>
      </c>
      <c r="F28" s="1" t="s">
        <v>200</v>
      </c>
      <c r="G28" s="4">
        <v>44958.651388888888</v>
      </c>
      <c r="H28" s="4" t="str">
        <f>TEXT(Table1[[#This Row],[first_send_date]],"mmm")</f>
        <v>Feb</v>
      </c>
      <c r="I28" s="1">
        <v>527</v>
      </c>
      <c r="J28" s="1">
        <v>527</v>
      </c>
      <c r="K28" s="1">
        <v>0</v>
      </c>
      <c r="L28" s="1">
        <v>0</v>
      </c>
      <c r="M28" s="1">
        <v>72</v>
      </c>
      <c r="N2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28" s="2">
        <v>0.1366</v>
      </c>
      <c r="P28" s="2">
        <v>0.15190000000000001</v>
      </c>
      <c r="Q28" s="1">
        <v>13</v>
      </c>
      <c r="R28" s="1">
        <v>0</v>
      </c>
      <c r="S28" s="1">
        <v>527</v>
      </c>
      <c r="T28" s="2">
        <v>1</v>
      </c>
      <c r="U28" s="1">
        <v>474</v>
      </c>
      <c r="V28" s="2">
        <v>0.89939999999999998</v>
      </c>
      <c r="W28" s="8">
        <v>0</v>
      </c>
    </row>
    <row r="29" spans="1:23" x14ac:dyDescent="0.35">
      <c r="A29" s="7" t="s">
        <v>197</v>
      </c>
      <c r="B29" s="1" t="str">
        <f t="shared" si="0"/>
        <v>CDH Wel</v>
      </c>
      <c r="C29" s="1" t="s">
        <v>198</v>
      </c>
      <c r="D29" s="1" t="s">
        <v>199</v>
      </c>
      <c r="E29" s="1" t="s">
        <v>199</v>
      </c>
      <c r="F29" s="1" t="s">
        <v>201</v>
      </c>
      <c r="G29" s="4">
        <v>44958.652083333334</v>
      </c>
      <c r="H29" s="4" t="str">
        <f>TEXT(Table1[[#This Row],[first_send_date]],"mmm")</f>
        <v>Feb</v>
      </c>
      <c r="I29" s="1">
        <v>425</v>
      </c>
      <c r="J29" s="1">
        <v>425</v>
      </c>
      <c r="K29" s="1">
        <v>0</v>
      </c>
      <c r="L29" s="1">
        <v>0</v>
      </c>
      <c r="M29" s="1">
        <v>101</v>
      </c>
      <c r="N2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29" s="2">
        <v>0.23760000000000001</v>
      </c>
      <c r="P29" s="2">
        <v>0.26369999999999999</v>
      </c>
      <c r="Q29" s="1">
        <v>10</v>
      </c>
      <c r="R29" s="1">
        <v>0</v>
      </c>
      <c r="S29" s="1">
        <v>425</v>
      </c>
      <c r="T29" s="2">
        <v>1</v>
      </c>
      <c r="U29" s="1">
        <v>383</v>
      </c>
      <c r="V29" s="2">
        <v>0.9012</v>
      </c>
      <c r="W29" s="8">
        <v>1</v>
      </c>
    </row>
    <row r="30" spans="1:23" x14ac:dyDescent="0.35">
      <c r="A30" s="7" t="s">
        <v>197</v>
      </c>
      <c r="B30" s="1" t="str">
        <f t="shared" si="0"/>
        <v>CDH Wel</v>
      </c>
      <c r="C30" s="1" t="s">
        <v>198</v>
      </c>
      <c r="D30" s="1" t="s">
        <v>199</v>
      </c>
      <c r="E30" s="1" t="s">
        <v>199</v>
      </c>
      <c r="F30" s="1" t="s">
        <v>202</v>
      </c>
      <c r="G30" s="4">
        <v>44958.652083333334</v>
      </c>
      <c r="H30" s="4" t="str">
        <f>TEXT(Table1[[#This Row],[first_send_date]],"mmm")</f>
        <v>Feb</v>
      </c>
      <c r="I30" s="1">
        <v>623</v>
      </c>
      <c r="J30" s="1">
        <v>623</v>
      </c>
      <c r="K30" s="1">
        <v>0</v>
      </c>
      <c r="L30" s="1">
        <v>0</v>
      </c>
      <c r="M30" s="1">
        <v>79</v>
      </c>
      <c r="N3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30" s="2">
        <v>0.1268</v>
      </c>
      <c r="P30" s="2">
        <v>0.1482</v>
      </c>
      <c r="Q30" s="1">
        <v>11</v>
      </c>
      <c r="R30" s="1">
        <v>0</v>
      </c>
      <c r="S30" s="1">
        <v>623</v>
      </c>
      <c r="T30" s="2">
        <v>1</v>
      </c>
      <c r="U30" s="1">
        <v>533</v>
      </c>
      <c r="V30" s="2">
        <v>0.85550000000000004</v>
      </c>
      <c r="W30" s="8">
        <v>0</v>
      </c>
    </row>
    <row r="31" spans="1:23" x14ac:dyDescent="0.35">
      <c r="A31" s="7" t="s">
        <v>197</v>
      </c>
      <c r="B31" s="1" t="str">
        <f t="shared" si="0"/>
        <v>CDH Wel</v>
      </c>
      <c r="C31" s="1" t="s">
        <v>198</v>
      </c>
      <c r="D31" s="1" t="s">
        <v>199</v>
      </c>
      <c r="E31" s="1" t="s">
        <v>199</v>
      </c>
      <c r="F31" s="1" t="s">
        <v>203</v>
      </c>
      <c r="G31" s="4">
        <v>44958.652083333334</v>
      </c>
      <c r="H31" s="4" t="str">
        <f>TEXT(Table1[[#This Row],[first_send_date]],"mmm")</f>
        <v>Feb</v>
      </c>
      <c r="I31" s="1">
        <v>10238</v>
      </c>
      <c r="J31" s="1">
        <v>10236</v>
      </c>
      <c r="K31" s="1">
        <v>0</v>
      </c>
      <c r="L31" s="1">
        <v>1</v>
      </c>
      <c r="M31" s="1">
        <v>1392</v>
      </c>
      <c r="N3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31" s="2">
        <v>0.13600000000000001</v>
      </c>
      <c r="P31" s="2">
        <v>0.14760000000000001</v>
      </c>
      <c r="Q31" s="1">
        <v>184</v>
      </c>
      <c r="R31" s="1">
        <v>0</v>
      </c>
      <c r="S31" s="1">
        <v>10235</v>
      </c>
      <c r="T31" s="2">
        <v>0.99990000000000001</v>
      </c>
      <c r="U31" s="1">
        <v>9434</v>
      </c>
      <c r="V31" s="2">
        <v>0.92169999999999996</v>
      </c>
      <c r="W31" s="8">
        <v>0</v>
      </c>
    </row>
    <row r="32" spans="1:23" x14ac:dyDescent="0.35">
      <c r="A32" s="7" t="s">
        <v>180</v>
      </c>
      <c r="B32" s="1" t="str">
        <f t="shared" si="0"/>
        <v>Fitness</v>
      </c>
      <c r="C32" s="1" t="s">
        <v>226</v>
      </c>
      <c r="D32" s="1" t="s">
        <v>227</v>
      </c>
      <c r="E32" s="1" t="s">
        <v>227</v>
      </c>
      <c r="F32" s="1" t="s">
        <v>228</v>
      </c>
      <c r="G32" s="4">
        <v>44998.59375</v>
      </c>
      <c r="H32" s="4" t="str">
        <f>TEXT(Table1[[#This Row],[first_send_date]],"mmm")</f>
        <v>Mar</v>
      </c>
      <c r="I32" s="1">
        <v>52734</v>
      </c>
      <c r="J32" s="1">
        <v>52654</v>
      </c>
      <c r="K32" s="1">
        <v>442</v>
      </c>
      <c r="L32" s="1">
        <v>104</v>
      </c>
      <c r="M32" s="1">
        <v>5289</v>
      </c>
      <c r="N3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32" s="2">
        <v>0.10150000000000001</v>
      </c>
      <c r="P32" s="2">
        <v>0.14180000000000001</v>
      </c>
      <c r="Q32" s="1">
        <v>14796</v>
      </c>
      <c r="R32" s="1">
        <v>72</v>
      </c>
      <c r="S32" s="1">
        <v>52115</v>
      </c>
      <c r="T32" s="2">
        <v>0.98980000000000001</v>
      </c>
      <c r="U32" s="1">
        <v>37301</v>
      </c>
      <c r="V32" s="2">
        <v>0.7157</v>
      </c>
      <c r="W32" s="8">
        <v>32</v>
      </c>
    </row>
    <row r="33" spans="1:23" x14ac:dyDescent="0.35">
      <c r="A33" s="7" t="s">
        <v>180</v>
      </c>
      <c r="B33" s="1" t="str">
        <f t="shared" si="0"/>
        <v>Fitness</v>
      </c>
      <c r="C33" s="1" t="s">
        <v>226</v>
      </c>
      <c r="D33" s="1" t="s">
        <v>227</v>
      </c>
      <c r="E33" s="1" t="s">
        <v>227</v>
      </c>
      <c r="F33" s="1" t="s">
        <v>229</v>
      </c>
      <c r="G33" s="4">
        <v>44998.604166666664</v>
      </c>
      <c r="H33" s="4" t="str">
        <f>TEXT(Table1[[#This Row],[first_send_date]],"mmm")</f>
        <v>Mar</v>
      </c>
      <c r="I33" s="1">
        <v>53634</v>
      </c>
      <c r="J33" s="1">
        <v>53550</v>
      </c>
      <c r="K33" s="1">
        <v>300</v>
      </c>
      <c r="L33" s="1">
        <v>97</v>
      </c>
      <c r="M33" s="1">
        <v>6277</v>
      </c>
      <c r="N3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33" s="2">
        <v>0.1181</v>
      </c>
      <c r="P33" s="2">
        <v>0.1542</v>
      </c>
      <c r="Q33" s="1">
        <v>11710</v>
      </c>
      <c r="R33" s="1">
        <v>67</v>
      </c>
      <c r="S33" s="1">
        <v>53156</v>
      </c>
      <c r="T33" s="2">
        <v>0.99260000000000004</v>
      </c>
      <c r="U33" s="1">
        <v>40717</v>
      </c>
      <c r="V33" s="2">
        <v>0.76600000000000001</v>
      </c>
      <c r="W33" s="8">
        <v>27</v>
      </c>
    </row>
    <row r="34" spans="1:23" x14ac:dyDescent="0.35">
      <c r="A34" s="7" t="s">
        <v>180</v>
      </c>
      <c r="B34" s="1" t="str">
        <f t="shared" si="0"/>
        <v>Fitness</v>
      </c>
      <c r="C34" s="1" t="s">
        <v>226</v>
      </c>
      <c r="D34" s="1" t="s">
        <v>227</v>
      </c>
      <c r="E34" s="1" t="s">
        <v>227</v>
      </c>
      <c r="F34" s="1" t="s">
        <v>230</v>
      </c>
      <c r="G34" s="4">
        <v>44998.614583333336</v>
      </c>
      <c r="H34" s="4" t="str">
        <f>TEXT(Table1[[#This Row],[first_send_date]],"mmm")</f>
        <v>Mar</v>
      </c>
      <c r="I34" s="1">
        <v>37364</v>
      </c>
      <c r="J34" s="1">
        <v>37315</v>
      </c>
      <c r="K34" s="1">
        <v>50</v>
      </c>
      <c r="L34" s="1">
        <v>31</v>
      </c>
      <c r="M34" s="1">
        <v>3782</v>
      </c>
      <c r="N3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34" s="2">
        <v>0.1016</v>
      </c>
      <c r="P34" s="2">
        <v>0.1172</v>
      </c>
      <c r="Q34" s="1">
        <v>41570</v>
      </c>
      <c r="R34" s="1">
        <v>4</v>
      </c>
      <c r="S34" s="1">
        <v>37238</v>
      </c>
      <c r="T34" s="2">
        <v>0.99790000000000001</v>
      </c>
      <c r="U34" s="1">
        <v>32271</v>
      </c>
      <c r="V34" s="2">
        <v>0.86660000000000004</v>
      </c>
      <c r="W34" s="8">
        <v>41</v>
      </c>
    </row>
    <row r="35" spans="1:23" x14ac:dyDescent="0.35">
      <c r="A35" s="7" t="s">
        <v>180</v>
      </c>
      <c r="B35" s="1" t="str">
        <f t="shared" si="0"/>
        <v>VPCP-rp</v>
      </c>
      <c r="C35" s="1" t="s">
        <v>247</v>
      </c>
      <c r="D35" s="1" t="s">
        <v>258</v>
      </c>
      <c r="E35" s="1" t="s">
        <v>258</v>
      </c>
      <c r="F35" s="1" t="s">
        <v>259</v>
      </c>
      <c r="G35" s="4">
        <v>45021.552777777775</v>
      </c>
      <c r="H35" s="4" t="str">
        <f>TEXT(Table1[[#This Row],[first_send_date]],"mmm")</f>
        <v>Apr</v>
      </c>
      <c r="I35" s="1">
        <v>2533</v>
      </c>
      <c r="J35" s="1">
        <v>2526</v>
      </c>
      <c r="K35" s="1">
        <v>1</v>
      </c>
      <c r="L35" s="1">
        <v>6</v>
      </c>
      <c r="M35" s="1">
        <v>338</v>
      </c>
      <c r="N3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35" s="2">
        <v>0.13420000000000001</v>
      </c>
      <c r="P35" s="2">
        <v>0.18179999999999999</v>
      </c>
      <c r="Q35" s="1">
        <v>57</v>
      </c>
      <c r="R35" s="1">
        <v>5</v>
      </c>
      <c r="S35" s="1">
        <v>2519</v>
      </c>
      <c r="T35" s="2">
        <v>0.99719999999999998</v>
      </c>
      <c r="U35" s="1">
        <v>1859</v>
      </c>
      <c r="V35" s="2">
        <v>0.73799999999999999</v>
      </c>
      <c r="W35" s="8">
        <v>0</v>
      </c>
    </row>
    <row r="36" spans="1:23" x14ac:dyDescent="0.35">
      <c r="A36" s="7" t="s">
        <v>180</v>
      </c>
      <c r="B36" s="1" t="str">
        <f t="shared" si="0"/>
        <v>VPCP-rp</v>
      </c>
      <c r="C36" s="1" t="s">
        <v>247</v>
      </c>
      <c r="D36" s="1" t="s">
        <v>258</v>
      </c>
      <c r="E36" s="1" t="s">
        <v>258</v>
      </c>
      <c r="F36" s="1" t="s">
        <v>260</v>
      </c>
      <c r="G36" s="4">
        <v>45021.552777777775</v>
      </c>
      <c r="H36" s="4" t="str">
        <f>TEXT(Table1[[#This Row],[first_send_date]],"mmm")</f>
        <v>Apr</v>
      </c>
      <c r="I36" s="1">
        <v>268</v>
      </c>
      <c r="J36" s="1">
        <v>267</v>
      </c>
      <c r="K36" s="1">
        <v>0</v>
      </c>
      <c r="L36" s="1">
        <v>1</v>
      </c>
      <c r="M36" s="1">
        <v>37</v>
      </c>
      <c r="N3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36" s="2">
        <v>0.1391</v>
      </c>
      <c r="P36" s="2">
        <v>0.19170000000000001</v>
      </c>
      <c r="Q36" s="1">
        <v>9</v>
      </c>
      <c r="R36" s="1">
        <v>1</v>
      </c>
      <c r="S36" s="1">
        <v>266</v>
      </c>
      <c r="T36" s="2">
        <v>0.99629999999999996</v>
      </c>
      <c r="U36" s="1">
        <v>193</v>
      </c>
      <c r="V36" s="2">
        <v>0.72560000000000002</v>
      </c>
      <c r="W36" s="8">
        <v>0</v>
      </c>
    </row>
    <row r="37" spans="1:23" x14ac:dyDescent="0.35">
      <c r="A37" s="7" t="s">
        <v>180</v>
      </c>
      <c r="B37" s="1" t="str">
        <f t="shared" si="0"/>
        <v>VPCP-rp</v>
      </c>
      <c r="C37" s="1" t="s">
        <v>247</v>
      </c>
      <c r="D37" s="1" t="s">
        <v>258</v>
      </c>
      <c r="E37" s="1" t="s">
        <v>258</v>
      </c>
      <c r="F37" s="1" t="s">
        <v>261</v>
      </c>
      <c r="G37" s="4">
        <v>45021.574999999997</v>
      </c>
      <c r="H37" s="4" t="str">
        <f>TEXT(Table1[[#This Row],[first_send_date]],"mmm")</f>
        <v>Apr</v>
      </c>
      <c r="I37" s="1">
        <v>4027</v>
      </c>
      <c r="J37" s="1">
        <v>4014</v>
      </c>
      <c r="K37" s="1">
        <v>2</v>
      </c>
      <c r="L37" s="1">
        <v>3</v>
      </c>
      <c r="M37" s="1">
        <v>441</v>
      </c>
      <c r="N3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37" s="2">
        <v>0.11</v>
      </c>
      <c r="P37" s="2">
        <v>0.14949999999999999</v>
      </c>
      <c r="Q37" s="1">
        <v>31</v>
      </c>
      <c r="R37" s="1">
        <v>9</v>
      </c>
      <c r="S37" s="1">
        <v>4009</v>
      </c>
      <c r="T37" s="2">
        <v>0.99880000000000002</v>
      </c>
      <c r="U37" s="1">
        <v>2949</v>
      </c>
      <c r="V37" s="2">
        <v>0.73560000000000003</v>
      </c>
      <c r="W37" s="8">
        <v>0</v>
      </c>
    </row>
    <row r="38" spans="1:23" x14ac:dyDescent="0.35">
      <c r="A38" s="7" t="s">
        <v>180</v>
      </c>
      <c r="B38" s="1" t="str">
        <f t="shared" si="0"/>
        <v>VPCP-rp</v>
      </c>
      <c r="C38" s="1" t="s">
        <v>247</v>
      </c>
      <c r="D38" s="1" t="s">
        <v>258</v>
      </c>
      <c r="E38" s="1" t="s">
        <v>258</v>
      </c>
      <c r="F38" s="1" t="s">
        <v>262</v>
      </c>
      <c r="G38" s="4">
        <v>45021.574305555558</v>
      </c>
      <c r="H38" s="4" t="str">
        <f>TEXT(Table1[[#This Row],[first_send_date]],"mmm")</f>
        <v>Apr</v>
      </c>
      <c r="I38" s="1">
        <v>433</v>
      </c>
      <c r="J38" s="1">
        <v>431</v>
      </c>
      <c r="K38" s="1">
        <v>0</v>
      </c>
      <c r="L38" s="1">
        <v>0</v>
      </c>
      <c r="M38" s="1">
        <v>56</v>
      </c>
      <c r="N3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38" s="2">
        <v>0.12989999999999999</v>
      </c>
      <c r="P38" s="2">
        <v>0.18729999999999999</v>
      </c>
      <c r="Q38" s="1">
        <v>0</v>
      </c>
      <c r="R38" s="1">
        <v>0</v>
      </c>
      <c r="S38" s="1">
        <v>431</v>
      </c>
      <c r="T38" s="2">
        <v>1</v>
      </c>
      <c r="U38" s="1">
        <v>299</v>
      </c>
      <c r="V38" s="2">
        <v>0.69369999999999998</v>
      </c>
      <c r="W38" s="8">
        <v>0</v>
      </c>
    </row>
    <row r="39" spans="1:23" x14ac:dyDescent="0.35">
      <c r="A39" s="7" t="s">
        <v>180</v>
      </c>
      <c r="B39" s="1" t="str">
        <f t="shared" si="0"/>
        <v>VPCP-rp</v>
      </c>
      <c r="C39" s="1" t="s">
        <v>275</v>
      </c>
      <c r="D39" s="1" t="s">
        <v>276</v>
      </c>
      <c r="E39" s="1" t="s">
        <v>276</v>
      </c>
      <c r="F39" s="1" t="s">
        <v>277</v>
      </c>
      <c r="G39" s="4">
        <v>45034.684027777781</v>
      </c>
      <c r="H39" s="4" t="str">
        <f>TEXT(Table1[[#This Row],[first_send_date]],"mmm")</f>
        <v>Apr</v>
      </c>
      <c r="I39" s="1">
        <v>790</v>
      </c>
      <c r="J39" s="1">
        <v>788</v>
      </c>
      <c r="K39" s="1">
        <v>0</v>
      </c>
      <c r="L39" s="1">
        <v>1</v>
      </c>
      <c r="M39" s="1">
        <v>117</v>
      </c>
      <c r="N3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39" s="2">
        <v>0.1487</v>
      </c>
      <c r="P39" s="2">
        <v>0.17180000000000001</v>
      </c>
      <c r="Q39" s="1">
        <v>7</v>
      </c>
      <c r="R39" s="1">
        <v>2</v>
      </c>
      <c r="S39" s="1">
        <v>787</v>
      </c>
      <c r="T39" s="2">
        <v>0.99870000000000003</v>
      </c>
      <c r="U39" s="1">
        <v>681</v>
      </c>
      <c r="V39" s="2">
        <v>0.86529999999999996</v>
      </c>
      <c r="W39" s="8">
        <v>1</v>
      </c>
    </row>
    <row r="40" spans="1:23" x14ac:dyDescent="0.35">
      <c r="A40" s="7" t="s">
        <v>180</v>
      </c>
      <c r="B40" s="1" t="str">
        <f t="shared" si="0"/>
        <v>VPCP-rp</v>
      </c>
      <c r="C40" s="1" t="s">
        <v>275</v>
      </c>
      <c r="D40" s="1" t="s">
        <v>276</v>
      </c>
      <c r="E40" s="1" t="s">
        <v>276</v>
      </c>
      <c r="F40" s="1" t="s">
        <v>279</v>
      </c>
      <c r="G40" s="4">
        <v>45034.706944444442</v>
      </c>
      <c r="H40" s="4" t="str">
        <f>TEXT(Table1[[#This Row],[first_send_date]],"mmm")</f>
        <v>Apr</v>
      </c>
      <c r="I40" s="1">
        <v>1466</v>
      </c>
      <c r="J40" s="1">
        <v>1465</v>
      </c>
      <c r="K40" s="1">
        <v>0</v>
      </c>
      <c r="L40" s="1">
        <v>0</v>
      </c>
      <c r="M40" s="1">
        <v>253</v>
      </c>
      <c r="N4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40" s="2">
        <v>0.17269999999999999</v>
      </c>
      <c r="P40" s="2">
        <v>0.19520000000000001</v>
      </c>
      <c r="Q40" s="1">
        <v>8</v>
      </c>
      <c r="R40" s="1">
        <v>1</v>
      </c>
      <c r="S40" s="1">
        <v>1465</v>
      </c>
      <c r="T40" s="2">
        <v>1</v>
      </c>
      <c r="U40" s="1">
        <v>1296</v>
      </c>
      <c r="V40" s="2">
        <v>0.88460000000000005</v>
      </c>
      <c r="W40" s="8">
        <v>1</v>
      </c>
    </row>
    <row r="41" spans="1:23" x14ac:dyDescent="0.35">
      <c r="A41" s="7" t="s">
        <v>180</v>
      </c>
      <c r="B41" s="1" t="str">
        <f t="shared" si="0"/>
        <v>VPCP-rp</v>
      </c>
      <c r="C41" s="1" t="s">
        <v>275</v>
      </c>
      <c r="D41" s="1" t="s">
        <v>276</v>
      </c>
      <c r="E41" s="1" t="s">
        <v>276</v>
      </c>
      <c r="F41" s="1" t="s">
        <v>280</v>
      </c>
      <c r="G41" s="4">
        <v>45034.706250000003</v>
      </c>
      <c r="H41" s="4" t="str">
        <f>TEXT(Table1[[#This Row],[first_send_date]],"mmm")</f>
        <v>Apr</v>
      </c>
      <c r="I41" s="1">
        <v>145</v>
      </c>
      <c r="J41" s="1">
        <v>145</v>
      </c>
      <c r="K41" s="1">
        <v>0</v>
      </c>
      <c r="L41" s="1">
        <v>0</v>
      </c>
      <c r="M41" s="1">
        <v>24</v>
      </c>
      <c r="N4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41" s="2">
        <v>0.16550000000000001</v>
      </c>
      <c r="P41" s="2">
        <v>0.189</v>
      </c>
      <c r="Q41" s="1">
        <v>0</v>
      </c>
      <c r="R41" s="1">
        <v>0</v>
      </c>
      <c r="S41" s="1">
        <v>145</v>
      </c>
      <c r="T41" s="2">
        <v>1</v>
      </c>
      <c r="U41" s="1">
        <v>127</v>
      </c>
      <c r="V41" s="2">
        <v>0.87590000000000001</v>
      </c>
      <c r="W41" s="8">
        <v>0</v>
      </c>
    </row>
    <row r="42" spans="1:23" x14ac:dyDescent="0.35">
      <c r="A42" s="7" t="s">
        <v>286</v>
      </c>
      <c r="B42" s="1" t="str">
        <f t="shared" si="0"/>
        <v>EM-News</v>
      </c>
      <c r="C42" s="1" t="s">
        <v>287</v>
      </c>
      <c r="D42" s="1" t="s">
        <v>288</v>
      </c>
      <c r="E42" s="1" t="s">
        <v>288</v>
      </c>
      <c r="F42" s="1" t="s">
        <v>289</v>
      </c>
      <c r="G42" s="4">
        <v>45041.666666666664</v>
      </c>
      <c r="H42" s="4" t="str">
        <f>TEXT(Table1[[#This Row],[first_send_date]],"mmm")</f>
        <v>Apr</v>
      </c>
      <c r="I42" s="1">
        <v>318</v>
      </c>
      <c r="J42" s="1">
        <v>318</v>
      </c>
      <c r="K42" s="1">
        <v>0</v>
      </c>
      <c r="L42" s="1">
        <v>0</v>
      </c>
      <c r="M42" s="1">
        <v>32</v>
      </c>
      <c r="N4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42" s="2">
        <v>0.10059999999999999</v>
      </c>
      <c r="P42" s="2">
        <v>0.1231</v>
      </c>
      <c r="Q42" s="1">
        <v>0</v>
      </c>
      <c r="R42" s="1">
        <v>0</v>
      </c>
      <c r="S42" s="1">
        <v>318</v>
      </c>
      <c r="T42" s="2">
        <v>1</v>
      </c>
      <c r="U42" s="1">
        <v>260</v>
      </c>
      <c r="V42" s="2">
        <v>0.81759999999999999</v>
      </c>
      <c r="W42" s="8">
        <v>0</v>
      </c>
    </row>
    <row r="43" spans="1:23" x14ac:dyDescent="0.35">
      <c r="A43" s="7" t="s">
        <v>312</v>
      </c>
      <c r="B43" s="1" t="str">
        <f t="shared" si="0"/>
        <v>CCA-HED</v>
      </c>
      <c r="C43" s="1" t="s">
        <v>313</v>
      </c>
      <c r="D43" s="1" t="s">
        <v>314</v>
      </c>
      <c r="E43" s="1" t="s">
        <v>314</v>
      </c>
      <c r="F43" s="1" t="s">
        <v>315</v>
      </c>
      <c r="G43" s="4">
        <v>45100.601388888892</v>
      </c>
      <c r="H43" s="4" t="str">
        <f>TEXT(Table1[[#This Row],[first_send_date]],"mmm")</f>
        <v>Jun</v>
      </c>
      <c r="I43" s="1">
        <v>193</v>
      </c>
      <c r="J43" s="1">
        <v>193</v>
      </c>
      <c r="K43" s="1">
        <v>0</v>
      </c>
      <c r="L43" s="1">
        <v>1</v>
      </c>
      <c r="M43" s="1">
        <v>21</v>
      </c>
      <c r="N4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43" s="2">
        <v>0.1094</v>
      </c>
      <c r="P43" s="2">
        <v>0.1628</v>
      </c>
      <c r="Q43" s="1">
        <v>3</v>
      </c>
      <c r="R43" s="1">
        <v>0</v>
      </c>
      <c r="S43" s="1">
        <v>192</v>
      </c>
      <c r="T43" s="2">
        <v>0.99480000000000002</v>
      </c>
      <c r="U43" s="1">
        <v>129</v>
      </c>
      <c r="V43" s="2">
        <v>0.67190000000000005</v>
      </c>
      <c r="W43" s="8">
        <v>0</v>
      </c>
    </row>
    <row r="44" spans="1:23" x14ac:dyDescent="0.35">
      <c r="A44" s="7" t="s">
        <v>29</v>
      </c>
      <c r="B44" s="1" t="str">
        <f t="shared" si="0"/>
        <v>BlueFit</v>
      </c>
      <c r="C44" s="1" t="s">
        <v>67</v>
      </c>
      <c r="D44" s="1" t="s">
        <v>68</v>
      </c>
      <c r="E44" s="1" t="s">
        <v>68</v>
      </c>
      <c r="F44" s="1" t="s">
        <v>70</v>
      </c>
      <c r="G44" s="4">
        <v>44985.65625</v>
      </c>
      <c r="H44" s="4" t="str">
        <f>TEXT(Table1[[#This Row],[first_send_date]],"mmm")</f>
        <v>Feb</v>
      </c>
      <c r="I44" s="1">
        <v>3</v>
      </c>
      <c r="J44" s="1">
        <v>3</v>
      </c>
      <c r="K44" s="1">
        <v>0</v>
      </c>
      <c r="L44" s="1">
        <v>0</v>
      </c>
      <c r="M44" s="1">
        <v>1</v>
      </c>
      <c r="N4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30%-40%</v>
      </c>
      <c r="O44" s="2">
        <v>0.33329999999999999</v>
      </c>
      <c r="P44" s="2">
        <v>0.5</v>
      </c>
      <c r="Q44" s="1">
        <v>0</v>
      </c>
      <c r="R44" s="1">
        <v>0</v>
      </c>
      <c r="S44" s="1">
        <v>3</v>
      </c>
      <c r="T44" s="2">
        <v>1</v>
      </c>
      <c r="U44" s="1">
        <v>2</v>
      </c>
      <c r="V44" s="2">
        <v>0.66669999999999996</v>
      </c>
      <c r="W44" s="8">
        <v>0</v>
      </c>
    </row>
    <row r="45" spans="1:23" x14ac:dyDescent="0.35">
      <c r="A45" s="7" t="s">
        <v>29</v>
      </c>
      <c r="B45" s="1" t="str">
        <f t="shared" si="0"/>
        <v>BlueFit</v>
      </c>
      <c r="C45" s="1" t="s">
        <v>89</v>
      </c>
      <c r="D45" s="1" t="s">
        <v>90</v>
      </c>
      <c r="E45" s="1" t="s">
        <v>90</v>
      </c>
      <c r="F45" s="1" t="s">
        <v>95</v>
      </c>
      <c r="G45" s="4">
        <v>44587.6875</v>
      </c>
      <c r="H45" s="4" t="str">
        <f>TEXT(Table1[[#This Row],[first_send_date]],"mmm")</f>
        <v>Jan</v>
      </c>
      <c r="I45" s="1">
        <v>10</v>
      </c>
      <c r="J45" s="1">
        <v>9</v>
      </c>
      <c r="K45" s="1">
        <v>0</v>
      </c>
      <c r="L45" s="1">
        <v>0</v>
      </c>
      <c r="M45" s="1">
        <v>3</v>
      </c>
      <c r="N4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30%-40%</v>
      </c>
      <c r="O45" s="2">
        <v>0.33329999999999999</v>
      </c>
      <c r="P45" s="2">
        <v>0.33329999999999999</v>
      </c>
      <c r="Q45" s="1">
        <v>0</v>
      </c>
      <c r="R45" s="1">
        <v>0</v>
      </c>
      <c r="S45" s="1">
        <v>9</v>
      </c>
      <c r="T45" s="2">
        <v>1</v>
      </c>
      <c r="U45" s="1">
        <v>9</v>
      </c>
      <c r="V45" s="2">
        <v>1</v>
      </c>
      <c r="W45" s="8">
        <v>0</v>
      </c>
    </row>
    <row r="46" spans="1:23" x14ac:dyDescent="0.35">
      <c r="A46" s="7" t="s">
        <v>180</v>
      </c>
      <c r="B46" s="1" t="str">
        <f t="shared" si="0"/>
        <v>PFH 2.0</v>
      </c>
      <c r="C46" s="1" t="s">
        <v>181</v>
      </c>
      <c r="D46" s="1" t="s">
        <v>182</v>
      </c>
      <c r="E46" s="1" t="s">
        <v>182</v>
      </c>
      <c r="F46" s="1" t="s">
        <v>186</v>
      </c>
      <c r="G46" s="4">
        <v>44748.684027777781</v>
      </c>
      <c r="H46" s="4" t="str">
        <f>TEXT(Table1[[#This Row],[first_send_date]],"mmm")</f>
        <v>Jul</v>
      </c>
      <c r="I46" s="1">
        <v>9</v>
      </c>
      <c r="J46" s="1">
        <v>6</v>
      </c>
      <c r="K46" s="1">
        <v>0</v>
      </c>
      <c r="L46" s="1">
        <v>0</v>
      </c>
      <c r="M46" s="1">
        <v>2</v>
      </c>
      <c r="N4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30%-40%</v>
      </c>
      <c r="O46" s="2">
        <v>0.33329999999999999</v>
      </c>
      <c r="P46" s="2">
        <v>0.28570000000000001</v>
      </c>
      <c r="Q46" s="1">
        <v>0</v>
      </c>
      <c r="R46" s="1">
        <v>0</v>
      </c>
      <c r="S46" s="1">
        <v>6</v>
      </c>
      <c r="T46" s="2">
        <v>1</v>
      </c>
      <c r="U46" s="1">
        <v>7</v>
      </c>
      <c r="V46" s="2">
        <v>1.1667000000000001</v>
      </c>
      <c r="W46" s="8">
        <v>0</v>
      </c>
    </row>
    <row r="47" spans="1:23" x14ac:dyDescent="0.35">
      <c r="A47" s="7" t="s">
        <v>20</v>
      </c>
      <c r="B47" s="1" t="str">
        <f t="shared" si="0"/>
        <v>BlueFit</v>
      </c>
      <c r="C47" s="1" t="s">
        <v>122</v>
      </c>
      <c r="D47" s="1" t="s">
        <v>123</v>
      </c>
      <c r="E47" s="1" t="s">
        <v>123</v>
      </c>
      <c r="F47" s="1" t="s">
        <v>132</v>
      </c>
      <c r="G47" s="4">
        <v>44943.777777777781</v>
      </c>
      <c r="H47" s="4" t="str">
        <f>TEXT(Table1[[#This Row],[first_send_date]],"mmm")</f>
        <v>Jan</v>
      </c>
      <c r="I47" s="1">
        <v>17</v>
      </c>
      <c r="J47" s="1">
        <v>17</v>
      </c>
      <c r="K47" s="1">
        <v>0</v>
      </c>
      <c r="L47" s="1">
        <v>0</v>
      </c>
      <c r="M47" s="1">
        <v>7</v>
      </c>
      <c r="N4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40%-50%</v>
      </c>
      <c r="O47" s="2">
        <v>0.4118</v>
      </c>
      <c r="P47" s="2">
        <v>0.53849999999999998</v>
      </c>
      <c r="Q47" s="1">
        <v>0</v>
      </c>
      <c r="R47" s="1">
        <v>0</v>
      </c>
      <c r="S47" s="1">
        <v>17</v>
      </c>
      <c r="T47" s="2">
        <v>1</v>
      </c>
      <c r="U47" s="1">
        <v>13</v>
      </c>
      <c r="V47" s="2">
        <v>0.76470000000000005</v>
      </c>
      <c r="W47" s="8">
        <v>0</v>
      </c>
    </row>
    <row r="48" spans="1:23" x14ac:dyDescent="0.35">
      <c r="A48" s="7" t="s">
        <v>20</v>
      </c>
      <c r="B48" s="1" t="str">
        <f t="shared" si="0"/>
        <v>BlueFit</v>
      </c>
      <c r="C48" s="1" t="s">
        <v>101</v>
      </c>
      <c r="D48" s="1" t="s">
        <v>102</v>
      </c>
      <c r="E48" s="1" t="s">
        <v>102</v>
      </c>
      <c r="F48" s="1" t="s">
        <v>108</v>
      </c>
      <c r="G48" s="4">
        <v>44944.722222222219</v>
      </c>
      <c r="H48" s="4" t="str">
        <f>TEXT(Table1[[#This Row],[first_send_date]],"mmm")</f>
        <v>Jan</v>
      </c>
      <c r="I48" s="1">
        <v>6</v>
      </c>
      <c r="J48" s="1">
        <v>6</v>
      </c>
      <c r="K48" s="1">
        <v>0</v>
      </c>
      <c r="L48" s="1">
        <v>0</v>
      </c>
      <c r="M48" s="1">
        <v>3</v>
      </c>
      <c r="N4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50%-60%</v>
      </c>
      <c r="O48" s="2">
        <v>0.5</v>
      </c>
      <c r="P48" s="2">
        <v>0.6</v>
      </c>
      <c r="Q48" s="1">
        <v>0</v>
      </c>
      <c r="R48" s="1">
        <v>0</v>
      </c>
      <c r="S48" s="1">
        <v>6</v>
      </c>
      <c r="T48" s="2">
        <v>1</v>
      </c>
      <c r="U48" s="1">
        <v>5</v>
      </c>
      <c r="V48" s="2">
        <v>0.83330000000000004</v>
      </c>
      <c r="W48" s="8">
        <v>0</v>
      </c>
    </row>
    <row r="49" spans="1:23" x14ac:dyDescent="0.35">
      <c r="A49" s="7" t="s">
        <v>29</v>
      </c>
      <c r="B49" s="1" t="str">
        <f t="shared" si="0"/>
        <v>BlueFit</v>
      </c>
      <c r="C49" s="1" t="s">
        <v>89</v>
      </c>
      <c r="D49" s="1" t="s">
        <v>90</v>
      </c>
      <c r="E49" s="1" t="s">
        <v>90</v>
      </c>
      <c r="F49" s="1" t="s">
        <v>96</v>
      </c>
      <c r="G49" s="4">
        <v>44950.6875</v>
      </c>
      <c r="H49" s="4" t="str">
        <f>TEXT(Table1[[#This Row],[first_send_date]],"mmm")</f>
        <v>Jan</v>
      </c>
      <c r="I49" s="1">
        <v>8</v>
      </c>
      <c r="J49" s="1">
        <v>8</v>
      </c>
      <c r="K49" s="1">
        <v>0</v>
      </c>
      <c r="L49" s="1">
        <v>0</v>
      </c>
      <c r="M49" s="1">
        <v>5</v>
      </c>
      <c r="N4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60%-70%</v>
      </c>
      <c r="O49" s="2">
        <v>0.625</v>
      </c>
      <c r="P49" s="2">
        <v>0.55559999999999998</v>
      </c>
      <c r="Q49" s="1">
        <v>0</v>
      </c>
      <c r="R49" s="1">
        <v>0</v>
      </c>
      <c r="S49" s="1">
        <v>8</v>
      </c>
      <c r="T49" s="2">
        <v>1</v>
      </c>
      <c r="U49" s="1">
        <v>9</v>
      </c>
      <c r="V49" s="2">
        <v>1.125</v>
      </c>
      <c r="W49" s="8">
        <v>0</v>
      </c>
    </row>
    <row r="50" spans="1:23" x14ac:dyDescent="0.35">
      <c r="A50" s="7" t="s">
        <v>295</v>
      </c>
      <c r="B50" s="1" t="str">
        <f t="shared" si="0"/>
        <v>Cancerr</v>
      </c>
      <c r="C50" s="1" t="s">
        <v>570</v>
      </c>
      <c r="D50" s="1" t="s">
        <v>296</v>
      </c>
      <c r="E50" s="1" t="s">
        <v>296</v>
      </c>
      <c r="F50" s="1" t="s">
        <v>297</v>
      </c>
      <c r="G50" s="4">
        <v>45040.666666666664</v>
      </c>
      <c r="H50" s="4" t="str">
        <f>TEXT(Table1[[#This Row],[first_send_date]],"mmm")</f>
        <v>Apr</v>
      </c>
      <c r="I50" s="1">
        <v>140</v>
      </c>
      <c r="J50" s="1">
        <v>140</v>
      </c>
      <c r="K50" s="1">
        <v>0</v>
      </c>
      <c r="L50" s="1">
        <v>0</v>
      </c>
      <c r="M50" s="1">
        <v>84</v>
      </c>
      <c r="N5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60%-70%</v>
      </c>
      <c r="O50" s="2">
        <v>0.6</v>
      </c>
      <c r="P50" s="2">
        <v>0.61309999999999998</v>
      </c>
      <c r="Q50" s="1">
        <v>0</v>
      </c>
      <c r="R50" s="1">
        <v>0</v>
      </c>
      <c r="S50" s="1">
        <v>140</v>
      </c>
      <c r="T50" s="2">
        <v>1</v>
      </c>
      <c r="U50" s="1">
        <v>137</v>
      </c>
      <c r="V50" s="2">
        <v>0.97860000000000003</v>
      </c>
      <c r="W50" s="8">
        <v>0</v>
      </c>
    </row>
    <row r="51" spans="1:23" x14ac:dyDescent="0.35">
      <c r="A51" s="7" t="s">
        <v>20</v>
      </c>
      <c r="B51" s="1" t="str">
        <f t="shared" si="0"/>
        <v>BlueFit</v>
      </c>
      <c r="C51" s="1" t="s">
        <v>101</v>
      </c>
      <c r="D51" s="1" t="s">
        <v>102</v>
      </c>
      <c r="E51" s="1" t="s">
        <v>102</v>
      </c>
      <c r="F51" s="1" t="s">
        <v>106</v>
      </c>
      <c r="G51" s="4">
        <v>45149.673611111109</v>
      </c>
      <c r="H51" s="4" t="str">
        <f>TEXT(Table1[[#This Row],[first_send_date]],"mmm")</f>
        <v>Aug</v>
      </c>
      <c r="I51" s="1">
        <v>5</v>
      </c>
      <c r="J51" s="1">
        <v>5</v>
      </c>
      <c r="K51" s="1">
        <v>0</v>
      </c>
      <c r="L51" s="1">
        <v>0</v>
      </c>
      <c r="M51" s="1">
        <v>4</v>
      </c>
      <c r="N5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70%-80%</v>
      </c>
      <c r="O51" s="2">
        <v>0.8</v>
      </c>
      <c r="P51" s="2">
        <v>2</v>
      </c>
      <c r="Q51" s="1">
        <v>0</v>
      </c>
      <c r="R51" s="1">
        <v>0</v>
      </c>
      <c r="S51" s="1">
        <v>5</v>
      </c>
      <c r="T51" s="2">
        <v>1</v>
      </c>
      <c r="U51" s="1">
        <v>2</v>
      </c>
      <c r="V51" s="2">
        <v>0.4</v>
      </c>
      <c r="W51" s="8">
        <v>0</v>
      </c>
    </row>
    <row r="52" spans="1:23" x14ac:dyDescent="0.35">
      <c r="A52" s="7" t="s">
        <v>180</v>
      </c>
      <c r="B52" s="1" t="str">
        <f t="shared" si="0"/>
        <v>PFH 2.0</v>
      </c>
      <c r="C52" s="1" t="s">
        <v>181</v>
      </c>
      <c r="D52" s="1" t="s">
        <v>182</v>
      </c>
      <c r="E52" s="1" t="s">
        <v>182</v>
      </c>
      <c r="F52" s="1" t="s">
        <v>183</v>
      </c>
      <c r="G52" s="4">
        <v>44722.691666666666</v>
      </c>
      <c r="H52" s="4" t="str">
        <f>TEXT(Table1[[#This Row],[first_send_date]],"mmm")</f>
        <v>Jun</v>
      </c>
      <c r="I52" s="1">
        <v>8</v>
      </c>
      <c r="J52" s="1">
        <v>5</v>
      </c>
      <c r="K52" s="1">
        <v>0</v>
      </c>
      <c r="L52" s="1">
        <v>0</v>
      </c>
      <c r="M52" s="1">
        <v>10</v>
      </c>
      <c r="N5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70%-80%</v>
      </c>
      <c r="O52" s="2">
        <v>2</v>
      </c>
      <c r="P52" s="2">
        <v>3.3332999999999999</v>
      </c>
      <c r="Q52" s="1">
        <v>0</v>
      </c>
      <c r="R52" s="1">
        <v>0</v>
      </c>
      <c r="S52" s="1">
        <v>5</v>
      </c>
      <c r="T52" s="2">
        <v>1</v>
      </c>
      <c r="U52" s="1">
        <v>3</v>
      </c>
      <c r="V52" s="2">
        <v>0.6</v>
      </c>
      <c r="W52" s="8">
        <v>0</v>
      </c>
    </row>
    <row r="53" spans="1:23" x14ac:dyDescent="0.35">
      <c r="A53" s="7" t="s">
        <v>20</v>
      </c>
      <c r="B53" s="1" t="str">
        <f t="shared" si="0"/>
        <v>BlueFit</v>
      </c>
      <c r="C53" s="1" t="s">
        <v>21</v>
      </c>
      <c r="D53" s="1" t="s">
        <v>22</v>
      </c>
      <c r="E53" s="1" t="s">
        <v>22</v>
      </c>
      <c r="F53" s="1" t="s">
        <v>23</v>
      </c>
      <c r="G53" s="4">
        <v>44568.666666666664</v>
      </c>
      <c r="H53" s="4" t="str">
        <f>TEXT(Table1[[#This Row],[first_send_date]],"mmm")</f>
        <v>Jan</v>
      </c>
      <c r="I53" s="1">
        <v>179</v>
      </c>
      <c r="J53" s="1">
        <v>143</v>
      </c>
      <c r="K53" s="1">
        <v>0</v>
      </c>
      <c r="L53" s="1">
        <v>0</v>
      </c>
      <c r="M53" s="1">
        <v>11</v>
      </c>
      <c r="N5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53" s="2">
        <v>7.6899999999999996E-2</v>
      </c>
      <c r="P53" s="2">
        <v>0.1028</v>
      </c>
      <c r="Q53" s="1">
        <v>28</v>
      </c>
      <c r="R53" s="1">
        <v>0</v>
      </c>
      <c r="S53" s="1">
        <v>143</v>
      </c>
      <c r="T53" s="2">
        <v>1</v>
      </c>
      <c r="U53" s="1">
        <v>107</v>
      </c>
      <c r="V53" s="2">
        <v>0.74829999999999997</v>
      </c>
      <c r="W53" s="8">
        <v>0</v>
      </c>
    </row>
    <row r="54" spans="1:23" x14ac:dyDescent="0.35">
      <c r="A54" s="7" t="s">
        <v>20</v>
      </c>
      <c r="B54" s="1" t="str">
        <f t="shared" si="0"/>
        <v>BlueFit</v>
      </c>
      <c r="C54" s="1" t="s">
        <v>21</v>
      </c>
      <c r="D54" s="1" t="s">
        <v>22</v>
      </c>
      <c r="E54" s="1" t="s">
        <v>22</v>
      </c>
      <c r="F54" s="1" t="s">
        <v>24</v>
      </c>
      <c r="G54" s="4">
        <v>44939.666666666664</v>
      </c>
      <c r="H54" s="4" t="str">
        <f>TEXT(Table1[[#This Row],[first_send_date]],"mmm")</f>
        <v>Jan</v>
      </c>
      <c r="I54" s="1">
        <v>92</v>
      </c>
      <c r="J54" s="1">
        <v>92</v>
      </c>
      <c r="K54" s="1">
        <v>0</v>
      </c>
      <c r="L54" s="1">
        <v>0</v>
      </c>
      <c r="M54" s="1">
        <v>9</v>
      </c>
      <c r="N5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54" s="2">
        <v>9.7799999999999998E-2</v>
      </c>
      <c r="P54" s="2">
        <v>0.11840000000000001</v>
      </c>
      <c r="Q54" s="1">
        <v>0</v>
      </c>
      <c r="R54" s="1">
        <v>0</v>
      </c>
      <c r="S54" s="1">
        <v>92</v>
      </c>
      <c r="T54" s="2">
        <v>1</v>
      </c>
      <c r="U54" s="1">
        <v>76</v>
      </c>
      <c r="V54" s="2">
        <v>0.82609999999999995</v>
      </c>
      <c r="W54" s="8">
        <v>0</v>
      </c>
    </row>
    <row r="55" spans="1:23" x14ac:dyDescent="0.35">
      <c r="A55" s="7" t="s">
        <v>20</v>
      </c>
      <c r="B55" s="1" t="str">
        <f t="shared" si="0"/>
        <v>BlueFit</v>
      </c>
      <c r="C55" s="1" t="s">
        <v>21</v>
      </c>
      <c r="D55" s="1" t="s">
        <v>22</v>
      </c>
      <c r="E55" s="1" t="s">
        <v>22</v>
      </c>
      <c r="F55" s="1" t="s">
        <v>25</v>
      </c>
      <c r="G55" s="4">
        <v>44939.673611111109</v>
      </c>
      <c r="H55" s="4" t="str">
        <f>TEXT(Table1[[#This Row],[first_send_date]],"mmm")</f>
        <v>Jan</v>
      </c>
      <c r="I55" s="1">
        <v>173</v>
      </c>
      <c r="J55" s="1">
        <v>172</v>
      </c>
      <c r="K55" s="1">
        <v>0</v>
      </c>
      <c r="L55" s="1">
        <v>0</v>
      </c>
      <c r="M55" s="1">
        <v>8</v>
      </c>
      <c r="N5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55" s="2">
        <v>4.65E-2</v>
      </c>
      <c r="P55" s="2">
        <v>5.7599999999999998E-2</v>
      </c>
      <c r="Q55" s="1">
        <v>0</v>
      </c>
      <c r="R55" s="1">
        <v>1</v>
      </c>
      <c r="S55" s="1">
        <v>172</v>
      </c>
      <c r="T55" s="2">
        <v>1</v>
      </c>
      <c r="U55" s="1">
        <v>139</v>
      </c>
      <c r="V55" s="2">
        <v>0.80810000000000004</v>
      </c>
      <c r="W55" s="8">
        <v>0</v>
      </c>
    </row>
    <row r="56" spans="1:23" x14ac:dyDescent="0.35">
      <c r="A56" s="7" t="s">
        <v>20</v>
      </c>
      <c r="B56" s="1" t="str">
        <f t="shared" si="0"/>
        <v>BlueFit</v>
      </c>
      <c r="C56" s="1" t="s">
        <v>21</v>
      </c>
      <c r="D56" s="1" t="s">
        <v>22</v>
      </c>
      <c r="E56" s="1" t="s">
        <v>22</v>
      </c>
      <c r="F56" s="1" t="s">
        <v>26</v>
      </c>
      <c r="G56" s="4">
        <v>44582.6875</v>
      </c>
      <c r="H56" s="4" t="str">
        <f>TEXT(Table1[[#This Row],[first_send_date]],"mmm")</f>
        <v>Jan</v>
      </c>
      <c r="I56" s="1">
        <v>156</v>
      </c>
      <c r="J56" s="1">
        <v>119</v>
      </c>
      <c r="K56" s="1">
        <v>0</v>
      </c>
      <c r="L56" s="1">
        <v>1</v>
      </c>
      <c r="M56" s="1">
        <v>7</v>
      </c>
      <c r="N5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56" s="2">
        <v>5.9299999999999999E-2</v>
      </c>
      <c r="P56" s="2">
        <v>8.5400000000000004E-2</v>
      </c>
      <c r="Q56" s="1">
        <v>0</v>
      </c>
      <c r="R56" s="1">
        <v>0</v>
      </c>
      <c r="S56" s="1">
        <v>118</v>
      </c>
      <c r="T56" s="2">
        <v>0.99160000000000004</v>
      </c>
      <c r="U56" s="1">
        <v>82</v>
      </c>
      <c r="V56" s="2">
        <v>0.69489999999999996</v>
      </c>
      <c r="W56" s="8">
        <v>0</v>
      </c>
    </row>
    <row r="57" spans="1:23" x14ac:dyDescent="0.35">
      <c r="A57" s="7" t="s">
        <v>20</v>
      </c>
      <c r="B57" s="1" t="str">
        <f t="shared" si="0"/>
        <v>BlueFit</v>
      </c>
      <c r="C57" s="1" t="s">
        <v>21</v>
      </c>
      <c r="D57" s="1" t="s">
        <v>22</v>
      </c>
      <c r="E57" s="1" t="s">
        <v>22</v>
      </c>
      <c r="F57" s="1" t="s">
        <v>28</v>
      </c>
      <c r="G57" s="4">
        <v>44960.694444444445</v>
      </c>
      <c r="H57" s="4" t="str">
        <f>TEXT(Table1[[#This Row],[first_send_date]],"mmm")</f>
        <v>Feb</v>
      </c>
      <c r="I57" s="1">
        <v>45</v>
      </c>
      <c r="J57" s="1">
        <v>45</v>
      </c>
      <c r="K57" s="1">
        <v>0</v>
      </c>
      <c r="L57" s="1">
        <v>0</v>
      </c>
      <c r="M57" s="1">
        <v>0</v>
      </c>
      <c r="N5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57" s="2">
        <v>0</v>
      </c>
      <c r="P57" s="2">
        <v>0</v>
      </c>
      <c r="Q57" s="1">
        <v>0</v>
      </c>
      <c r="R57" s="1">
        <v>0</v>
      </c>
      <c r="S57" s="1">
        <v>45</v>
      </c>
      <c r="T57" s="2">
        <v>1</v>
      </c>
      <c r="U57" s="1">
        <v>36</v>
      </c>
      <c r="V57" s="2">
        <v>0.8</v>
      </c>
      <c r="W57" s="8">
        <v>0</v>
      </c>
    </row>
    <row r="58" spans="1:23" x14ac:dyDescent="0.35">
      <c r="A58" s="7" t="s">
        <v>29</v>
      </c>
      <c r="B58" s="1" t="str">
        <f t="shared" si="0"/>
        <v>BlueFit</v>
      </c>
      <c r="C58" s="1" t="s">
        <v>30</v>
      </c>
      <c r="D58" s="1" t="s">
        <v>31</v>
      </c>
      <c r="E58" s="1" t="s">
        <v>31</v>
      </c>
      <c r="F58" s="1" t="s">
        <v>32</v>
      </c>
      <c r="G58" s="4">
        <v>44567.604166666664</v>
      </c>
      <c r="H58" s="4" t="str">
        <f>TEXT(Table1[[#This Row],[first_send_date]],"mmm")</f>
        <v>Jan</v>
      </c>
      <c r="I58" s="1">
        <v>182</v>
      </c>
      <c r="J58" s="1">
        <v>145</v>
      </c>
      <c r="K58" s="1">
        <v>0</v>
      </c>
      <c r="L58" s="1">
        <v>0</v>
      </c>
      <c r="M58" s="1">
        <v>9</v>
      </c>
      <c r="N5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58" s="2">
        <v>6.2100000000000002E-2</v>
      </c>
      <c r="P58" s="2">
        <v>0.10340000000000001</v>
      </c>
      <c r="Q58" s="1">
        <v>18</v>
      </c>
      <c r="R58" s="1">
        <v>0</v>
      </c>
      <c r="S58" s="1">
        <v>145</v>
      </c>
      <c r="T58" s="2">
        <v>1</v>
      </c>
      <c r="U58" s="1">
        <v>87</v>
      </c>
      <c r="V58" s="2">
        <v>0.6</v>
      </c>
      <c r="W58" s="8">
        <v>0</v>
      </c>
    </row>
    <row r="59" spans="1:23" x14ac:dyDescent="0.35">
      <c r="A59" s="7" t="s">
        <v>29</v>
      </c>
      <c r="B59" s="1" t="str">
        <f t="shared" si="0"/>
        <v>BlueFit</v>
      </c>
      <c r="C59" s="1" t="s">
        <v>30</v>
      </c>
      <c r="D59" s="1" t="s">
        <v>31</v>
      </c>
      <c r="E59" s="1" t="s">
        <v>31</v>
      </c>
      <c r="F59" s="1" t="s">
        <v>34</v>
      </c>
      <c r="G59" s="4">
        <v>44939.611111111109</v>
      </c>
      <c r="H59" s="4" t="str">
        <f>TEXT(Table1[[#This Row],[first_send_date]],"mmm")</f>
        <v>Jan</v>
      </c>
      <c r="I59" s="1">
        <v>176</v>
      </c>
      <c r="J59" s="1">
        <v>176</v>
      </c>
      <c r="K59" s="1">
        <v>0</v>
      </c>
      <c r="L59" s="1">
        <v>0</v>
      </c>
      <c r="M59" s="1">
        <v>11</v>
      </c>
      <c r="N5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59" s="2">
        <v>6.25E-2</v>
      </c>
      <c r="P59" s="2">
        <v>7.0999999999999994E-2</v>
      </c>
      <c r="Q59" s="1">
        <v>6</v>
      </c>
      <c r="R59" s="1">
        <v>0</v>
      </c>
      <c r="S59" s="1">
        <v>176</v>
      </c>
      <c r="T59" s="2">
        <v>1</v>
      </c>
      <c r="U59" s="1">
        <v>155</v>
      </c>
      <c r="V59" s="2">
        <v>0.88070000000000004</v>
      </c>
      <c r="W59" s="8">
        <v>0</v>
      </c>
    </row>
    <row r="60" spans="1:23" x14ac:dyDescent="0.35">
      <c r="A60" s="7" t="s">
        <v>29</v>
      </c>
      <c r="B60" s="1" t="str">
        <f t="shared" si="0"/>
        <v>BlueFit</v>
      </c>
      <c r="C60" s="1" t="s">
        <v>35</v>
      </c>
      <c r="D60" s="1" t="s">
        <v>36</v>
      </c>
      <c r="E60" s="1" t="s">
        <v>36</v>
      </c>
      <c r="F60" s="1" t="s">
        <v>38</v>
      </c>
      <c r="G60" s="4">
        <v>44939.614583333336</v>
      </c>
      <c r="H60" s="4" t="str">
        <f>TEXT(Table1[[#This Row],[first_send_date]],"mmm")</f>
        <v>Jan</v>
      </c>
      <c r="I60" s="1">
        <v>40</v>
      </c>
      <c r="J60" s="1">
        <v>40</v>
      </c>
      <c r="K60" s="1">
        <v>0</v>
      </c>
      <c r="L60" s="1">
        <v>0</v>
      </c>
      <c r="M60" s="1">
        <v>2</v>
      </c>
      <c r="N6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60" s="2">
        <v>0.05</v>
      </c>
      <c r="P60" s="2">
        <v>7.1400000000000005E-2</v>
      </c>
      <c r="Q60" s="1">
        <v>2</v>
      </c>
      <c r="R60" s="1">
        <v>0</v>
      </c>
      <c r="S60" s="1">
        <v>40</v>
      </c>
      <c r="T60" s="2">
        <v>1</v>
      </c>
      <c r="U60" s="1">
        <v>28</v>
      </c>
      <c r="V60" s="2">
        <v>0.7</v>
      </c>
      <c r="W60" s="8">
        <v>0</v>
      </c>
    </row>
    <row r="61" spans="1:23" x14ac:dyDescent="0.35">
      <c r="A61" s="7" t="s">
        <v>29</v>
      </c>
      <c r="B61" s="1" t="str">
        <f t="shared" si="0"/>
        <v>BlueFit</v>
      </c>
      <c r="C61" s="1" t="s">
        <v>40</v>
      </c>
      <c r="D61" s="1" t="s">
        <v>41</v>
      </c>
      <c r="E61" s="1" t="s">
        <v>41</v>
      </c>
      <c r="F61" s="1" t="s">
        <v>44</v>
      </c>
      <c r="G61" s="4">
        <v>44939.632638888892</v>
      </c>
      <c r="H61" s="4" t="str">
        <f>TEXT(Table1[[#This Row],[first_send_date]],"mmm")</f>
        <v>Jan</v>
      </c>
      <c r="I61" s="1">
        <v>84</v>
      </c>
      <c r="J61" s="1">
        <v>84</v>
      </c>
      <c r="K61" s="1">
        <v>0</v>
      </c>
      <c r="L61" s="1">
        <v>0</v>
      </c>
      <c r="M61" s="1">
        <v>1</v>
      </c>
      <c r="N6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61" s="2">
        <v>1.1900000000000001E-2</v>
      </c>
      <c r="P61" s="2">
        <v>1.5900000000000001E-2</v>
      </c>
      <c r="Q61" s="1">
        <v>2</v>
      </c>
      <c r="R61" s="1">
        <v>0</v>
      </c>
      <c r="S61" s="1">
        <v>84</v>
      </c>
      <c r="T61" s="2">
        <v>1</v>
      </c>
      <c r="U61" s="1">
        <v>63</v>
      </c>
      <c r="V61" s="2">
        <v>0.75</v>
      </c>
      <c r="W61" s="8">
        <v>0</v>
      </c>
    </row>
    <row r="62" spans="1:23" x14ac:dyDescent="0.35">
      <c r="A62" s="7" t="s">
        <v>29</v>
      </c>
      <c r="B62" s="1" t="str">
        <f t="shared" si="0"/>
        <v>BlueFit</v>
      </c>
      <c r="C62" s="1" t="s">
        <v>45</v>
      </c>
      <c r="D62" s="1" t="s">
        <v>46</v>
      </c>
      <c r="E62" s="1" t="s">
        <v>46</v>
      </c>
      <c r="F62" s="1" t="s">
        <v>47</v>
      </c>
      <c r="G62" s="4">
        <v>44623.635416666664</v>
      </c>
      <c r="H62" s="4" t="str">
        <f>TEXT(Table1[[#This Row],[first_send_date]],"mmm")</f>
        <v>Mar</v>
      </c>
      <c r="I62" s="1">
        <v>32</v>
      </c>
      <c r="J62" s="1">
        <v>32</v>
      </c>
      <c r="K62" s="1">
        <v>0</v>
      </c>
      <c r="L62" s="1">
        <v>0</v>
      </c>
      <c r="M62" s="1">
        <v>3</v>
      </c>
      <c r="N6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62" s="2">
        <v>9.3799999999999994E-2</v>
      </c>
      <c r="P62" s="2">
        <v>0.13039999999999999</v>
      </c>
      <c r="Q62" s="1">
        <v>0</v>
      </c>
      <c r="R62" s="1">
        <v>0</v>
      </c>
      <c r="S62" s="1">
        <v>32</v>
      </c>
      <c r="T62" s="2">
        <v>1</v>
      </c>
      <c r="U62" s="1">
        <v>23</v>
      </c>
      <c r="V62" s="2">
        <v>0.71879999999999999</v>
      </c>
      <c r="W62" s="8">
        <v>0</v>
      </c>
    </row>
    <row r="63" spans="1:23" x14ac:dyDescent="0.35">
      <c r="A63" s="7" t="s">
        <v>29</v>
      </c>
      <c r="B63" s="1" t="str">
        <f t="shared" si="0"/>
        <v>BlueFit</v>
      </c>
      <c r="C63" s="1" t="s">
        <v>45</v>
      </c>
      <c r="D63" s="1" t="s">
        <v>46</v>
      </c>
      <c r="E63" s="1" t="s">
        <v>46</v>
      </c>
      <c r="F63" s="1" t="s">
        <v>48</v>
      </c>
      <c r="G63" s="4">
        <v>44950.635416666664</v>
      </c>
      <c r="H63" s="4" t="str">
        <f>TEXT(Table1[[#This Row],[first_send_date]],"mmm")</f>
        <v>Jan</v>
      </c>
      <c r="I63" s="1">
        <v>18</v>
      </c>
      <c r="J63" s="1">
        <v>18</v>
      </c>
      <c r="K63" s="1">
        <v>0</v>
      </c>
      <c r="L63" s="1">
        <v>0</v>
      </c>
      <c r="M63" s="1">
        <v>0</v>
      </c>
      <c r="N6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63" s="2">
        <v>0</v>
      </c>
      <c r="P63" s="2">
        <v>0</v>
      </c>
      <c r="Q63" s="1">
        <v>0</v>
      </c>
      <c r="R63" s="1">
        <v>0</v>
      </c>
      <c r="S63" s="1">
        <v>18</v>
      </c>
      <c r="T63" s="2">
        <v>1</v>
      </c>
      <c r="U63" s="1">
        <v>16</v>
      </c>
      <c r="V63" s="2">
        <v>0.88890000000000002</v>
      </c>
      <c r="W63" s="8">
        <v>0</v>
      </c>
    </row>
    <row r="64" spans="1:23" x14ac:dyDescent="0.35">
      <c r="A64" s="7" t="s">
        <v>29</v>
      </c>
      <c r="B64" s="1" t="str">
        <f t="shared" si="0"/>
        <v>BlueFit</v>
      </c>
      <c r="C64" s="1" t="s">
        <v>45</v>
      </c>
      <c r="D64" s="1" t="s">
        <v>46</v>
      </c>
      <c r="E64" s="1" t="s">
        <v>46</v>
      </c>
      <c r="F64" s="1" t="s">
        <v>50</v>
      </c>
      <c r="G64" s="4">
        <v>45028.59375</v>
      </c>
      <c r="H64" s="4" t="str">
        <f>TEXT(Table1[[#This Row],[first_send_date]],"mmm")</f>
        <v>Apr</v>
      </c>
      <c r="I64" s="1">
        <v>17</v>
      </c>
      <c r="J64" s="1">
        <v>17</v>
      </c>
      <c r="K64" s="1">
        <v>0</v>
      </c>
      <c r="L64" s="1">
        <v>0</v>
      </c>
      <c r="M64" s="1">
        <v>0</v>
      </c>
      <c r="N6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64" s="2">
        <v>0</v>
      </c>
      <c r="P64" s="2">
        <v>0</v>
      </c>
      <c r="Q64" s="1">
        <v>0</v>
      </c>
      <c r="R64" s="1">
        <v>0</v>
      </c>
      <c r="S64" s="1">
        <v>17</v>
      </c>
      <c r="T64" s="2">
        <v>1</v>
      </c>
      <c r="U64" s="1">
        <v>17</v>
      </c>
      <c r="V64" s="2">
        <v>1</v>
      </c>
      <c r="W64" s="8">
        <v>0</v>
      </c>
    </row>
    <row r="65" spans="1:23" x14ac:dyDescent="0.35">
      <c r="A65" s="7" t="s">
        <v>29</v>
      </c>
      <c r="B65" s="1" t="str">
        <f t="shared" si="0"/>
        <v>BlueFit</v>
      </c>
      <c r="C65" s="1" t="s">
        <v>45</v>
      </c>
      <c r="D65" s="1" t="s">
        <v>46</v>
      </c>
      <c r="E65" s="1" t="s">
        <v>46</v>
      </c>
      <c r="F65" s="1" t="s">
        <v>51</v>
      </c>
      <c r="G65" s="4">
        <v>45028.600694444445</v>
      </c>
      <c r="H65" s="4" t="str">
        <f>TEXT(Table1[[#This Row],[first_send_date]],"mmm")</f>
        <v>Apr</v>
      </c>
      <c r="I65" s="1">
        <v>13</v>
      </c>
      <c r="J65" s="1">
        <v>13</v>
      </c>
      <c r="K65" s="1">
        <v>0</v>
      </c>
      <c r="L65" s="1">
        <v>0</v>
      </c>
      <c r="M65" s="1">
        <v>0</v>
      </c>
      <c r="N6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65" s="2">
        <v>0</v>
      </c>
      <c r="P65" s="2">
        <v>0</v>
      </c>
      <c r="Q65" s="1">
        <v>0</v>
      </c>
      <c r="R65" s="1">
        <v>0</v>
      </c>
      <c r="S65" s="1">
        <v>13</v>
      </c>
      <c r="T65" s="2">
        <v>1</v>
      </c>
      <c r="U65" s="1">
        <v>10</v>
      </c>
      <c r="V65" s="2">
        <v>0.76919999999999999</v>
      </c>
      <c r="W65" s="8">
        <v>0</v>
      </c>
    </row>
    <row r="66" spans="1:23" x14ac:dyDescent="0.35">
      <c r="A66" s="7" t="s">
        <v>29</v>
      </c>
      <c r="B66" s="1" t="str">
        <f t="shared" ref="B66:B129" si="1">LEFT(C66,7)</f>
        <v>BlueFit</v>
      </c>
      <c r="C66" s="1" t="s">
        <v>45</v>
      </c>
      <c r="D66" s="1" t="s">
        <v>46</v>
      </c>
      <c r="E66" s="1" t="s">
        <v>46</v>
      </c>
      <c r="F66" s="1" t="s">
        <v>52</v>
      </c>
      <c r="G66" s="4">
        <v>44762.59375</v>
      </c>
      <c r="H66" s="4" t="str">
        <f>TEXT(Table1[[#This Row],[first_send_date]],"mmm")</f>
        <v>Jul</v>
      </c>
      <c r="I66" s="1">
        <v>36</v>
      </c>
      <c r="J66" s="1">
        <v>0</v>
      </c>
      <c r="K66" s="1">
        <v>0</v>
      </c>
      <c r="L66" s="1">
        <v>0</v>
      </c>
      <c r="M66" s="1">
        <v>0</v>
      </c>
      <c r="N6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66" s="2">
        <v>0</v>
      </c>
      <c r="P66" s="2">
        <v>0</v>
      </c>
      <c r="Q66" s="1">
        <v>0</v>
      </c>
      <c r="R66" s="1">
        <v>0</v>
      </c>
      <c r="S66" s="1">
        <v>0</v>
      </c>
      <c r="T66" s="2">
        <v>0</v>
      </c>
      <c r="U66" s="1">
        <v>0</v>
      </c>
      <c r="V66" s="2">
        <v>0</v>
      </c>
      <c r="W66" s="8">
        <v>0</v>
      </c>
    </row>
    <row r="67" spans="1:23" x14ac:dyDescent="0.35">
      <c r="A67" s="7" t="s">
        <v>29</v>
      </c>
      <c r="B67" s="1" t="str">
        <f t="shared" si="1"/>
        <v>BlueFit</v>
      </c>
      <c r="C67" s="1" t="s">
        <v>45</v>
      </c>
      <c r="D67" s="1" t="s">
        <v>46</v>
      </c>
      <c r="E67" s="1" t="s">
        <v>46</v>
      </c>
      <c r="F67" s="1" t="s">
        <v>53</v>
      </c>
      <c r="G67" s="4">
        <v>45138.59375</v>
      </c>
      <c r="H67" s="4" t="str">
        <f>TEXT(Table1[[#This Row],[first_send_date]],"mmm")</f>
        <v>Jul</v>
      </c>
      <c r="I67" s="1">
        <v>27</v>
      </c>
      <c r="J67" s="1">
        <v>27</v>
      </c>
      <c r="K67" s="1">
        <v>0</v>
      </c>
      <c r="L67" s="1">
        <v>0</v>
      </c>
      <c r="M67" s="1">
        <v>2</v>
      </c>
      <c r="N6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67" s="2">
        <v>7.4099999999999999E-2</v>
      </c>
      <c r="P67" s="2">
        <v>8.6999999999999994E-2</v>
      </c>
      <c r="Q67" s="1">
        <v>0</v>
      </c>
      <c r="R67" s="1">
        <v>0</v>
      </c>
      <c r="S67" s="1">
        <v>27</v>
      </c>
      <c r="T67" s="2">
        <v>1</v>
      </c>
      <c r="U67" s="1">
        <v>23</v>
      </c>
      <c r="V67" s="2">
        <v>0.85189999999999999</v>
      </c>
      <c r="W67" s="8">
        <v>0</v>
      </c>
    </row>
    <row r="68" spans="1:23" x14ac:dyDescent="0.35">
      <c r="A68" s="7" t="s">
        <v>29</v>
      </c>
      <c r="B68" s="1" t="str">
        <f t="shared" si="1"/>
        <v>BlueFit</v>
      </c>
      <c r="C68" s="1" t="s">
        <v>45</v>
      </c>
      <c r="D68" s="1" t="s">
        <v>46</v>
      </c>
      <c r="E68" s="1" t="s">
        <v>46</v>
      </c>
      <c r="F68" s="1" t="s">
        <v>54</v>
      </c>
      <c r="G68" s="4">
        <v>45138.600694444445</v>
      </c>
      <c r="H68" s="4" t="str">
        <f>TEXT(Table1[[#This Row],[first_send_date]],"mmm")</f>
        <v>Jul</v>
      </c>
      <c r="I68" s="1">
        <v>17</v>
      </c>
      <c r="J68" s="1">
        <v>17</v>
      </c>
      <c r="K68" s="1">
        <v>0</v>
      </c>
      <c r="L68" s="1">
        <v>0</v>
      </c>
      <c r="M68" s="1">
        <v>1</v>
      </c>
      <c r="N6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68" s="2">
        <v>5.8799999999999998E-2</v>
      </c>
      <c r="P68" s="2">
        <v>7.1400000000000005E-2</v>
      </c>
      <c r="Q68" s="1">
        <v>0</v>
      </c>
      <c r="R68" s="1">
        <v>0</v>
      </c>
      <c r="S68" s="1">
        <v>17</v>
      </c>
      <c r="T68" s="2">
        <v>1</v>
      </c>
      <c r="U68" s="1">
        <v>14</v>
      </c>
      <c r="V68" s="2">
        <v>0.82350000000000001</v>
      </c>
      <c r="W68" s="8">
        <v>0</v>
      </c>
    </row>
    <row r="69" spans="1:23" x14ac:dyDescent="0.35">
      <c r="A69" s="7" t="s">
        <v>29</v>
      </c>
      <c r="B69" s="1" t="str">
        <f t="shared" si="1"/>
        <v>BlueFit</v>
      </c>
      <c r="C69" s="1" t="s">
        <v>45</v>
      </c>
      <c r="D69" s="1" t="s">
        <v>46</v>
      </c>
      <c r="E69" s="1" t="s">
        <v>46</v>
      </c>
      <c r="F69" s="1" t="s">
        <v>55</v>
      </c>
      <c r="G69" s="4">
        <v>44854.59375</v>
      </c>
      <c r="H69" s="4" t="str">
        <f>TEXT(Table1[[#This Row],[first_send_date]],"mmm")</f>
        <v>Oct</v>
      </c>
      <c r="I69" s="1">
        <v>32</v>
      </c>
      <c r="J69" s="1">
        <v>32</v>
      </c>
      <c r="K69" s="1">
        <v>0</v>
      </c>
      <c r="L69" s="1">
        <v>0</v>
      </c>
      <c r="M69" s="1">
        <v>1</v>
      </c>
      <c r="N6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69" s="2">
        <v>3.1300000000000001E-2</v>
      </c>
      <c r="P69" s="2">
        <v>2.9399999999999999E-2</v>
      </c>
      <c r="Q69" s="1">
        <v>0</v>
      </c>
      <c r="R69" s="1">
        <v>0</v>
      </c>
      <c r="S69" s="1">
        <v>32</v>
      </c>
      <c r="T69" s="2">
        <v>1</v>
      </c>
      <c r="U69" s="1">
        <v>34</v>
      </c>
      <c r="V69" s="2">
        <v>1.0625</v>
      </c>
      <c r="W69" s="8">
        <v>0</v>
      </c>
    </row>
    <row r="70" spans="1:23" x14ac:dyDescent="0.35">
      <c r="A70" s="7" t="s">
        <v>29</v>
      </c>
      <c r="B70" s="1" t="str">
        <f t="shared" si="1"/>
        <v>BlueFit</v>
      </c>
      <c r="C70" s="1" t="s">
        <v>56</v>
      </c>
      <c r="D70" s="1" t="s">
        <v>57</v>
      </c>
      <c r="E70" s="1" t="s">
        <v>57</v>
      </c>
      <c r="F70" s="1" t="s">
        <v>58</v>
      </c>
      <c r="G70" s="4">
        <v>44624.645833333336</v>
      </c>
      <c r="H70" s="4" t="str">
        <f>TEXT(Table1[[#This Row],[first_send_date]],"mmm")</f>
        <v>Mar</v>
      </c>
      <c r="I70" s="1">
        <v>21</v>
      </c>
      <c r="J70" s="1">
        <v>21</v>
      </c>
      <c r="K70" s="1">
        <v>0</v>
      </c>
      <c r="L70" s="1">
        <v>0</v>
      </c>
      <c r="M70" s="1">
        <v>1</v>
      </c>
      <c r="N7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70" s="2">
        <v>4.7600000000000003E-2</v>
      </c>
      <c r="P70" s="2">
        <v>0.05</v>
      </c>
      <c r="Q70" s="1">
        <v>0</v>
      </c>
      <c r="R70" s="1">
        <v>0</v>
      </c>
      <c r="S70" s="1">
        <v>21</v>
      </c>
      <c r="T70" s="2">
        <v>1</v>
      </c>
      <c r="U70" s="1">
        <v>20</v>
      </c>
      <c r="V70" s="2">
        <v>0.95240000000000002</v>
      </c>
      <c r="W70" s="8">
        <v>0</v>
      </c>
    </row>
    <row r="71" spans="1:23" x14ac:dyDescent="0.35">
      <c r="A71" s="7" t="s">
        <v>29</v>
      </c>
      <c r="B71" s="1" t="str">
        <f t="shared" si="1"/>
        <v>BlueFit</v>
      </c>
      <c r="C71" s="1" t="s">
        <v>56</v>
      </c>
      <c r="D71" s="1" t="s">
        <v>57</v>
      </c>
      <c r="E71" s="1" t="s">
        <v>57</v>
      </c>
      <c r="F71" s="1" t="s">
        <v>59</v>
      </c>
      <c r="G71" s="4">
        <v>44960.645833333336</v>
      </c>
      <c r="H71" s="4" t="str">
        <f>TEXT(Table1[[#This Row],[first_send_date]],"mmm")</f>
        <v>Feb</v>
      </c>
      <c r="I71" s="1">
        <v>13</v>
      </c>
      <c r="J71" s="1">
        <v>13</v>
      </c>
      <c r="K71" s="1">
        <v>0</v>
      </c>
      <c r="L71" s="1">
        <v>0</v>
      </c>
      <c r="M71" s="1">
        <v>0</v>
      </c>
      <c r="N7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71" s="2">
        <v>0</v>
      </c>
      <c r="P71" s="2">
        <v>0</v>
      </c>
      <c r="Q71" s="1">
        <v>0</v>
      </c>
      <c r="R71" s="1">
        <v>0</v>
      </c>
      <c r="S71" s="1">
        <v>13</v>
      </c>
      <c r="T71" s="2">
        <v>1</v>
      </c>
      <c r="U71" s="1">
        <v>11</v>
      </c>
      <c r="V71" s="2">
        <v>0.84619999999999995</v>
      </c>
      <c r="W71" s="8">
        <v>0</v>
      </c>
    </row>
    <row r="72" spans="1:23" x14ac:dyDescent="0.35">
      <c r="A72" s="7" t="s">
        <v>29</v>
      </c>
      <c r="B72" s="1" t="str">
        <f t="shared" si="1"/>
        <v>BlueFit</v>
      </c>
      <c r="C72" s="1" t="s">
        <v>56</v>
      </c>
      <c r="D72" s="1" t="s">
        <v>57</v>
      </c>
      <c r="E72" s="1" t="s">
        <v>57</v>
      </c>
      <c r="F72" s="1" t="s">
        <v>60</v>
      </c>
      <c r="G72" s="4">
        <v>44945.652777777781</v>
      </c>
      <c r="H72" s="4" t="str">
        <f>TEXT(Table1[[#This Row],[first_send_date]],"mmm")</f>
        <v>Jan</v>
      </c>
      <c r="I72" s="1">
        <v>14</v>
      </c>
      <c r="J72" s="1">
        <v>14</v>
      </c>
      <c r="K72" s="1">
        <v>0</v>
      </c>
      <c r="L72" s="1">
        <v>0</v>
      </c>
      <c r="M72" s="1">
        <v>0</v>
      </c>
      <c r="N7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72" s="2">
        <v>0</v>
      </c>
      <c r="P72" s="2">
        <v>0</v>
      </c>
      <c r="Q72" s="1">
        <v>0</v>
      </c>
      <c r="R72" s="1">
        <v>0</v>
      </c>
      <c r="S72" s="1">
        <v>14</v>
      </c>
      <c r="T72" s="2">
        <v>1</v>
      </c>
      <c r="U72" s="1">
        <v>13</v>
      </c>
      <c r="V72" s="2">
        <v>0.92859999999999998</v>
      </c>
      <c r="W72" s="8">
        <v>0</v>
      </c>
    </row>
    <row r="73" spans="1:23" x14ac:dyDescent="0.35">
      <c r="A73" s="7" t="s">
        <v>29</v>
      </c>
      <c r="B73" s="1" t="str">
        <f t="shared" si="1"/>
        <v>BlueFit</v>
      </c>
      <c r="C73" s="1" t="s">
        <v>56</v>
      </c>
      <c r="D73" s="1" t="s">
        <v>57</v>
      </c>
      <c r="E73" s="1" t="s">
        <v>57</v>
      </c>
      <c r="F73" s="1" t="s">
        <v>61</v>
      </c>
      <c r="G73" s="4">
        <v>45049.604166666664</v>
      </c>
      <c r="H73" s="4" t="str">
        <f>TEXT(Table1[[#This Row],[first_send_date]],"mmm")</f>
        <v>May</v>
      </c>
      <c r="I73" s="1">
        <v>35</v>
      </c>
      <c r="J73" s="1">
        <v>35</v>
      </c>
      <c r="K73" s="1">
        <v>0</v>
      </c>
      <c r="L73" s="1">
        <v>0</v>
      </c>
      <c r="M73" s="1">
        <v>1</v>
      </c>
      <c r="N7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73" s="2">
        <v>2.86E-2</v>
      </c>
      <c r="P73" s="2">
        <v>3.1300000000000001E-2</v>
      </c>
      <c r="Q73" s="1">
        <v>0</v>
      </c>
      <c r="R73" s="1">
        <v>0</v>
      </c>
      <c r="S73" s="1">
        <v>35</v>
      </c>
      <c r="T73" s="2">
        <v>1</v>
      </c>
      <c r="U73" s="1">
        <v>32</v>
      </c>
      <c r="V73" s="2">
        <v>0.9143</v>
      </c>
      <c r="W73" s="8">
        <v>0</v>
      </c>
    </row>
    <row r="74" spans="1:23" x14ac:dyDescent="0.35">
      <c r="A74" s="7" t="s">
        <v>29</v>
      </c>
      <c r="B74" s="1" t="str">
        <f t="shared" si="1"/>
        <v>BlueFit</v>
      </c>
      <c r="C74" s="1" t="s">
        <v>56</v>
      </c>
      <c r="D74" s="1" t="s">
        <v>57</v>
      </c>
      <c r="E74" s="1" t="s">
        <v>57</v>
      </c>
      <c r="F74" s="1" t="s">
        <v>62</v>
      </c>
      <c r="G74" s="4">
        <v>45043.611111111109</v>
      </c>
      <c r="H74" s="4" t="str">
        <f>TEXT(Table1[[#This Row],[first_send_date]],"mmm")</f>
        <v>Apr</v>
      </c>
      <c r="I74" s="1">
        <v>11</v>
      </c>
      <c r="J74" s="1">
        <v>11</v>
      </c>
      <c r="K74" s="1">
        <v>0</v>
      </c>
      <c r="L74" s="1">
        <v>0</v>
      </c>
      <c r="M74" s="1">
        <v>0</v>
      </c>
      <c r="N7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74" s="2">
        <v>0</v>
      </c>
      <c r="P74" s="2">
        <v>0</v>
      </c>
      <c r="Q74" s="1">
        <v>0</v>
      </c>
      <c r="R74" s="1">
        <v>0</v>
      </c>
      <c r="S74" s="1">
        <v>11</v>
      </c>
      <c r="T74" s="2">
        <v>1</v>
      </c>
      <c r="U74" s="1">
        <v>9</v>
      </c>
      <c r="V74" s="2">
        <v>0.81820000000000004</v>
      </c>
      <c r="W74" s="8">
        <v>0</v>
      </c>
    </row>
    <row r="75" spans="1:23" x14ac:dyDescent="0.35">
      <c r="A75" s="7" t="s">
        <v>29</v>
      </c>
      <c r="B75" s="1" t="str">
        <f t="shared" si="1"/>
        <v>BlueFit</v>
      </c>
      <c r="C75" s="1" t="s">
        <v>56</v>
      </c>
      <c r="D75" s="1" t="s">
        <v>57</v>
      </c>
      <c r="E75" s="1" t="s">
        <v>57</v>
      </c>
      <c r="F75" s="1" t="s">
        <v>63</v>
      </c>
      <c r="G75" s="4">
        <v>44768.604166666664</v>
      </c>
      <c r="H75" s="4" t="str">
        <f>TEXT(Table1[[#This Row],[first_send_date]],"mmm")</f>
        <v>Jul</v>
      </c>
      <c r="I75" s="1">
        <v>21</v>
      </c>
      <c r="J75" s="1">
        <v>0</v>
      </c>
      <c r="K75" s="1">
        <v>0</v>
      </c>
      <c r="L75" s="1">
        <v>0</v>
      </c>
      <c r="M75" s="1">
        <v>0</v>
      </c>
      <c r="N7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75" s="2">
        <v>0</v>
      </c>
      <c r="P75" s="2">
        <v>0</v>
      </c>
      <c r="Q75" s="1">
        <v>0</v>
      </c>
      <c r="R75" s="1">
        <v>0</v>
      </c>
      <c r="S75" s="1">
        <v>0</v>
      </c>
      <c r="T75" s="2">
        <v>0</v>
      </c>
      <c r="U75" s="1">
        <v>0</v>
      </c>
      <c r="V75" s="2">
        <v>0</v>
      </c>
      <c r="W75" s="8">
        <v>0</v>
      </c>
    </row>
    <row r="76" spans="1:23" x14ac:dyDescent="0.35">
      <c r="A76" s="7" t="s">
        <v>29</v>
      </c>
      <c r="B76" s="1" t="str">
        <f t="shared" si="1"/>
        <v>BlueFit</v>
      </c>
      <c r="C76" s="1" t="s">
        <v>56</v>
      </c>
      <c r="D76" s="1" t="s">
        <v>57</v>
      </c>
      <c r="E76" s="1" t="s">
        <v>57</v>
      </c>
      <c r="F76" s="1" t="s">
        <v>64</v>
      </c>
      <c r="G76" s="4">
        <v>45138.604166666664</v>
      </c>
      <c r="H76" s="4" t="str">
        <f>TEXT(Table1[[#This Row],[first_send_date]],"mmm")</f>
        <v>Jul</v>
      </c>
      <c r="I76" s="1">
        <v>18</v>
      </c>
      <c r="J76" s="1">
        <v>18</v>
      </c>
      <c r="K76" s="1">
        <v>0</v>
      </c>
      <c r="L76" s="1">
        <v>0</v>
      </c>
      <c r="M76" s="1">
        <v>0</v>
      </c>
      <c r="N7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76" s="2">
        <v>0</v>
      </c>
      <c r="P76" s="2">
        <v>0</v>
      </c>
      <c r="Q76" s="1">
        <v>0</v>
      </c>
      <c r="R76" s="1">
        <v>0</v>
      </c>
      <c r="S76" s="1">
        <v>18</v>
      </c>
      <c r="T76" s="2">
        <v>1</v>
      </c>
      <c r="U76" s="1">
        <v>13</v>
      </c>
      <c r="V76" s="2">
        <v>0.72219999999999995</v>
      </c>
      <c r="W76" s="8">
        <v>0</v>
      </c>
    </row>
    <row r="77" spans="1:23" x14ac:dyDescent="0.35">
      <c r="A77" s="7" t="s">
        <v>29</v>
      </c>
      <c r="B77" s="1" t="str">
        <f t="shared" si="1"/>
        <v>BlueFit</v>
      </c>
      <c r="C77" s="1" t="s">
        <v>56</v>
      </c>
      <c r="D77" s="1" t="s">
        <v>57</v>
      </c>
      <c r="E77" s="1" t="s">
        <v>57</v>
      </c>
      <c r="F77" s="1" t="s">
        <v>65</v>
      </c>
      <c r="G77" s="4">
        <v>45138.611111111109</v>
      </c>
      <c r="H77" s="4" t="str">
        <f>TEXT(Table1[[#This Row],[first_send_date]],"mmm")</f>
        <v>Jul</v>
      </c>
      <c r="I77" s="1">
        <v>10</v>
      </c>
      <c r="J77" s="1">
        <v>10</v>
      </c>
      <c r="K77" s="1">
        <v>0</v>
      </c>
      <c r="L77" s="1">
        <v>0</v>
      </c>
      <c r="M77" s="1">
        <v>0</v>
      </c>
      <c r="N7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77" s="2">
        <v>0</v>
      </c>
      <c r="P77" s="2">
        <v>0</v>
      </c>
      <c r="Q77" s="1">
        <v>0</v>
      </c>
      <c r="R77" s="1">
        <v>0</v>
      </c>
      <c r="S77" s="1">
        <v>10</v>
      </c>
      <c r="T77" s="2">
        <v>1</v>
      </c>
      <c r="U77" s="1">
        <v>6</v>
      </c>
      <c r="V77" s="2">
        <v>0.6</v>
      </c>
      <c r="W77" s="8">
        <v>0</v>
      </c>
    </row>
    <row r="78" spans="1:23" x14ac:dyDescent="0.35">
      <c r="A78" s="7" t="s">
        <v>29</v>
      </c>
      <c r="B78" s="1" t="str">
        <f t="shared" si="1"/>
        <v>BlueFit</v>
      </c>
      <c r="C78" s="1" t="s">
        <v>56</v>
      </c>
      <c r="D78" s="1" t="s">
        <v>57</v>
      </c>
      <c r="E78" s="1" t="s">
        <v>57</v>
      </c>
      <c r="F78" s="1" t="s">
        <v>66</v>
      </c>
      <c r="G78" s="4">
        <v>44859.604166666664</v>
      </c>
      <c r="H78" s="4" t="str">
        <f>TEXT(Table1[[#This Row],[first_send_date]],"mmm")</f>
        <v>Oct</v>
      </c>
      <c r="I78" s="1">
        <v>19</v>
      </c>
      <c r="J78" s="1">
        <v>19</v>
      </c>
      <c r="K78" s="1">
        <v>0</v>
      </c>
      <c r="L78" s="1">
        <v>0</v>
      </c>
      <c r="M78" s="1">
        <v>0</v>
      </c>
      <c r="N7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78" s="2">
        <v>0</v>
      </c>
      <c r="P78" s="2">
        <v>0</v>
      </c>
      <c r="Q78" s="1">
        <v>0</v>
      </c>
      <c r="R78" s="1">
        <v>0</v>
      </c>
      <c r="S78" s="1">
        <v>19</v>
      </c>
      <c r="T78" s="2">
        <v>1</v>
      </c>
      <c r="U78" s="1">
        <v>22</v>
      </c>
      <c r="V78" s="2">
        <v>1.1578999999999999</v>
      </c>
      <c r="W78" s="8">
        <v>0</v>
      </c>
    </row>
    <row r="79" spans="1:23" x14ac:dyDescent="0.35">
      <c r="A79" s="7" t="s">
        <v>29</v>
      </c>
      <c r="B79" s="1" t="str">
        <f t="shared" si="1"/>
        <v>BlueFit</v>
      </c>
      <c r="C79" s="1" t="s">
        <v>67</v>
      </c>
      <c r="D79" s="1" t="s">
        <v>68</v>
      </c>
      <c r="E79" s="1" t="s">
        <v>68</v>
      </c>
      <c r="F79" s="1" t="s">
        <v>69</v>
      </c>
      <c r="G79" s="4">
        <v>44629.65625</v>
      </c>
      <c r="H79" s="4" t="str">
        <f>TEXT(Table1[[#This Row],[first_send_date]],"mmm")</f>
        <v>Mar</v>
      </c>
      <c r="I79" s="1">
        <v>13</v>
      </c>
      <c r="J79" s="1">
        <v>13</v>
      </c>
      <c r="K79" s="1">
        <v>0</v>
      </c>
      <c r="L79" s="1">
        <v>0</v>
      </c>
      <c r="M79" s="1">
        <v>0</v>
      </c>
      <c r="N7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79" s="2">
        <v>0</v>
      </c>
      <c r="P79" s="2">
        <v>0</v>
      </c>
      <c r="Q79" s="1">
        <v>0</v>
      </c>
      <c r="R79" s="1">
        <v>0</v>
      </c>
      <c r="S79" s="1">
        <v>13</v>
      </c>
      <c r="T79" s="2">
        <v>1</v>
      </c>
      <c r="U79" s="1">
        <v>13</v>
      </c>
      <c r="V79" s="2">
        <v>1</v>
      </c>
      <c r="W79" s="8">
        <v>0</v>
      </c>
    </row>
    <row r="80" spans="1:23" x14ac:dyDescent="0.35">
      <c r="A80" s="7" t="s">
        <v>29</v>
      </c>
      <c r="B80" s="1" t="str">
        <f t="shared" si="1"/>
        <v>BlueFit</v>
      </c>
      <c r="C80" s="1" t="s">
        <v>67</v>
      </c>
      <c r="D80" s="1" t="s">
        <v>68</v>
      </c>
      <c r="E80" s="1" t="s">
        <v>68</v>
      </c>
      <c r="F80" s="1" t="s">
        <v>71</v>
      </c>
      <c r="G80" s="4">
        <v>44966.666666666664</v>
      </c>
      <c r="H80" s="4" t="str">
        <f>TEXT(Table1[[#This Row],[first_send_date]],"mmm")</f>
        <v>Feb</v>
      </c>
      <c r="I80" s="1">
        <v>6</v>
      </c>
      <c r="J80" s="1">
        <v>6</v>
      </c>
      <c r="K80" s="1">
        <v>0</v>
      </c>
      <c r="L80" s="1">
        <v>0</v>
      </c>
      <c r="M80" s="1">
        <v>0</v>
      </c>
      <c r="N8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80" s="2">
        <v>0</v>
      </c>
      <c r="P80" s="2">
        <v>0</v>
      </c>
      <c r="Q80" s="1">
        <v>0</v>
      </c>
      <c r="R80" s="1">
        <v>0</v>
      </c>
      <c r="S80" s="1">
        <v>6</v>
      </c>
      <c r="T80" s="2">
        <v>1</v>
      </c>
      <c r="U80" s="1">
        <v>5</v>
      </c>
      <c r="V80" s="2">
        <v>0.83330000000000004</v>
      </c>
      <c r="W80" s="8">
        <v>0</v>
      </c>
    </row>
    <row r="81" spans="1:23" x14ac:dyDescent="0.35">
      <c r="A81" s="7" t="s">
        <v>29</v>
      </c>
      <c r="B81" s="1" t="str">
        <f t="shared" si="1"/>
        <v>BlueFit</v>
      </c>
      <c r="C81" s="1" t="s">
        <v>67</v>
      </c>
      <c r="D81" s="1" t="s">
        <v>68</v>
      </c>
      <c r="E81" s="1" t="s">
        <v>68</v>
      </c>
      <c r="F81" s="1" t="s">
        <v>72</v>
      </c>
      <c r="G81" s="4">
        <v>45056.614583333336</v>
      </c>
      <c r="H81" s="4" t="str">
        <f>TEXT(Table1[[#This Row],[first_send_date]],"mmm")</f>
        <v>May</v>
      </c>
      <c r="I81" s="1">
        <v>24</v>
      </c>
      <c r="J81" s="1">
        <v>24</v>
      </c>
      <c r="K81" s="1">
        <v>0</v>
      </c>
      <c r="L81" s="1">
        <v>0</v>
      </c>
      <c r="M81" s="1">
        <v>2</v>
      </c>
      <c r="N8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81" s="2">
        <v>8.3299999999999999E-2</v>
      </c>
      <c r="P81" s="2">
        <v>8.3299999999999999E-2</v>
      </c>
      <c r="Q81" s="1">
        <v>0</v>
      </c>
      <c r="R81" s="1">
        <v>0</v>
      </c>
      <c r="S81" s="1">
        <v>24</v>
      </c>
      <c r="T81" s="2">
        <v>1</v>
      </c>
      <c r="U81" s="1">
        <v>24</v>
      </c>
      <c r="V81" s="2">
        <v>1</v>
      </c>
      <c r="W81" s="8">
        <v>0</v>
      </c>
    </row>
    <row r="82" spans="1:23" x14ac:dyDescent="0.35">
      <c r="A82" s="7" t="s">
        <v>29</v>
      </c>
      <c r="B82" s="1" t="str">
        <f t="shared" si="1"/>
        <v>BlueFit</v>
      </c>
      <c r="C82" s="1" t="s">
        <v>67</v>
      </c>
      <c r="D82" s="1" t="s">
        <v>68</v>
      </c>
      <c r="E82" s="1" t="s">
        <v>68</v>
      </c>
      <c r="F82" s="1" t="s">
        <v>73</v>
      </c>
      <c r="G82" s="4">
        <v>45057.614583333336</v>
      </c>
      <c r="H82" s="4" t="str">
        <f>TEXT(Table1[[#This Row],[first_send_date]],"mmm")</f>
        <v>May</v>
      </c>
      <c r="I82" s="1">
        <v>10</v>
      </c>
      <c r="J82" s="1">
        <v>10</v>
      </c>
      <c r="K82" s="1">
        <v>0</v>
      </c>
      <c r="L82" s="1">
        <v>0</v>
      </c>
      <c r="M82" s="1">
        <v>0</v>
      </c>
      <c r="N8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82" s="2">
        <v>0</v>
      </c>
      <c r="P82" s="2">
        <v>0</v>
      </c>
      <c r="Q82" s="1">
        <v>0</v>
      </c>
      <c r="R82" s="1">
        <v>0</v>
      </c>
      <c r="S82" s="1">
        <v>10</v>
      </c>
      <c r="T82" s="2">
        <v>1</v>
      </c>
      <c r="U82" s="1">
        <v>13</v>
      </c>
      <c r="V82" s="2">
        <v>1.3</v>
      </c>
      <c r="W82" s="8">
        <v>0</v>
      </c>
    </row>
    <row r="83" spans="1:23" x14ac:dyDescent="0.35">
      <c r="A83" s="7" t="s">
        <v>29</v>
      </c>
      <c r="B83" s="1" t="str">
        <f t="shared" si="1"/>
        <v>BlueFit</v>
      </c>
      <c r="C83" s="1" t="s">
        <v>67</v>
      </c>
      <c r="D83" s="1" t="s">
        <v>68</v>
      </c>
      <c r="E83" s="1" t="s">
        <v>68</v>
      </c>
      <c r="F83" s="1" t="s">
        <v>74</v>
      </c>
      <c r="G83" s="4">
        <v>44781.614583333336</v>
      </c>
      <c r="H83" s="4" t="str">
        <f>TEXT(Table1[[#This Row],[first_send_date]],"mmm")</f>
        <v>Aug</v>
      </c>
      <c r="I83" s="1">
        <v>14</v>
      </c>
      <c r="J83" s="1">
        <v>0</v>
      </c>
      <c r="K83" s="1">
        <v>0</v>
      </c>
      <c r="L83" s="1">
        <v>0</v>
      </c>
      <c r="M83" s="1">
        <v>0</v>
      </c>
      <c r="N8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83" s="2">
        <v>0</v>
      </c>
      <c r="P83" s="2">
        <v>0</v>
      </c>
      <c r="Q83" s="1">
        <v>0</v>
      </c>
      <c r="R83" s="1">
        <v>0</v>
      </c>
      <c r="S83" s="1">
        <v>0</v>
      </c>
      <c r="T83" s="2">
        <v>0</v>
      </c>
      <c r="U83" s="1">
        <v>0</v>
      </c>
      <c r="V83" s="2">
        <v>0</v>
      </c>
      <c r="W83" s="8">
        <v>0</v>
      </c>
    </row>
    <row r="84" spans="1:23" x14ac:dyDescent="0.35">
      <c r="A84" s="7" t="s">
        <v>29</v>
      </c>
      <c r="B84" s="1" t="str">
        <f t="shared" si="1"/>
        <v>BlueFit</v>
      </c>
      <c r="C84" s="1" t="s">
        <v>67</v>
      </c>
      <c r="D84" s="1" t="s">
        <v>68</v>
      </c>
      <c r="E84" s="1" t="s">
        <v>68</v>
      </c>
      <c r="F84" s="1" t="s">
        <v>75</v>
      </c>
      <c r="G84" s="4">
        <v>45156.614583333336</v>
      </c>
      <c r="H84" s="4" t="str">
        <f>TEXT(Table1[[#This Row],[first_send_date]],"mmm")</f>
        <v>Aug</v>
      </c>
      <c r="I84" s="1">
        <v>10</v>
      </c>
      <c r="J84" s="1">
        <v>10</v>
      </c>
      <c r="K84" s="1">
        <v>0</v>
      </c>
      <c r="L84" s="1">
        <v>0</v>
      </c>
      <c r="M84" s="1">
        <v>0</v>
      </c>
      <c r="N8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84" s="2">
        <v>0</v>
      </c>
      <c r="P84" s="2">
        <v>0</v>
      </c>
      <c r="Q84" s="1">
        <v>0</v>
      </c>
      <c r="R84" s="1">
        <v>0</v>
      </c>
      <c r="S84" s="1">
        <v>10</v>
      </c>
      <c r="T84" s="2">
        <v>1</v>
      </c>
      <c r="U84" s="1">
        <v>9</v>
      </c>
      <c r="V84" s="2">
        <v>0.9</v>
      </c>
      <c r="W84" s="8">
        <v>0</v>
      </c>
    </row>
    <row r="85" spans="1:23" x14ac:dyDescent="0.35">
      <c r="A85" s="7" t="s">
        <v>29</v>
      </c>
      <c r="B85" s="1" t="str">
        <f t="shared" si="1"/>
        <v>BlueFit</v>
      </c>
      <c r="C85" s="1" t="s">
        <v>67</v>
      </c>
      <c r="D85" s="1" t="s">
        <v>68</v>
      </c>
      <c r="E85" s="1" t="s">
        <v>68</v>
      </c>
      <c r="F85" s="1" t="s">
        <v>76</v>
      </c>
      <c r="G85" s="4">
        <v>45156.625</v>
      </c>
      <c r="H85" s="4" t="str">
        <f>TEXT(Table1[[#This Row],[first_send_date]],"mmm")</f>
        <v>Aug</v>
      </c>
      <c r="I85" s="1">
        <v>8</v>
      </c>
      <c r="J85" s="1">
        <v>8</v>
      </c>
      <c r="K85" s="1">
        <v>0</v>
      </c>
      <c r="L85" s="1">
        <v>0</v>
      </c>
      <c r="M85" s="1">
        <v>0</v>
      </c>
      <c r="N8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85" s="2">
        <v>0</v>
      </c>
      <c r="P85" s="2">
        <v>0</v>
      </c>
      <c r="Q85" s="1">
        <v>0</v>
      </c>
      <c r="R85" s="1">
        <v>0</v>
      </c>
      <c r="S85" s="1">
        <v>8</v>
      </c>
      <c r="T85" s="2">
        <v>1</v>
      </c>
      <c r="U85" s="1">
        <v>4</v>
      </c>
      <c r="V85" s="2">
        <v>0.5</v>
      </c>
      <c r="W85" s="8">
        <v>0</v>
      </c>
    </row>
    <row r="86" spans="1:23" x14ac:dyDescent="0.35">
      <c r="A86" s="7" t="s">
        <v>29</v>
      </c>
      <c r="B86" s="1" t="str">
        <f t="shared" si="1"/>
        <v>BlueFit</v>
      </c>
      <c r="C86" s="1" t="s">
        <v>67</v>
      </c>
      <c r="D86" s="1" t="s">
        <v>68</v>
      </c>
      <c r="E86" s="1" t="s">
        <v>68</v>
      </c>
      <c r="F86" s="1" t="s">
        <v>77</v>
      </c>
      <c r="G86" s="4">
        <v>44869.614583333336</v>
      </c>
      <c r="H86" s="4" t="str">
        <f>TEXT(Table1[[#This Row],[first_send_date]],"mmm")</f>
        <v>Nov</v>
      </c>
      <c r="I86" s="1">
        <v>15</v>
      </c>
      <c r="J86" s="1">
        <v>15</v>
      </c>
      <c r="K86" s="1">
        <v>0</v>
      </c>
      <c r="L86" s="1">
        <v>0</v>
      </c>
      <c r="M86" s="1">
        <v>0</v>
      </c>
      <c r="N8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86" s="2">
        <v>0</v>
      </c>
      <c r="P86" s="2">
        <v>0</v>
      </c>
      <c r="Q86" s="1">
        <v>0</v>
      </c>
      <c r="R86" s="1">
        <v>0</v>
      </c>
      <c r="S86" s="1">
        <v>15</v>
      </c>
      <c r="T86" s="2">
        <v>1</v>
      </c>
      <c r="U86" s="1">
        <v>15</v>
      </c>
      <c r="V86" s="2">
        <v>1</v>
      </c>
      <c r="W86" s="8">
        <v>0</v>
      </c>
    </row>
    <row r="87" spans="1:23" x14ac:dyDescent="0.35">
      <c r="A87" s="7" t="s">
        <v>29</v>
      </c>
      <c r="B87" s="1" t="str">
        <f t="shared" si="1"/>
        <v>BlueFit</v>
      </c>
      <c r="C87" s="1" t="s">
        <v>78</v>
      </c>
      <c r="D87" s="1" t="s">
        <v>79</v>
      </c>
      <c r="E87" s="1" t="s">
        <v>79</v>
      </c>
      <c r="F87" s="1" t="s">
        <v>80</v>
      </c>
      <c r="G87" s="4">
        <v>44630.663194444445</v>
      </c>
      <c r="H87" s="4" t="str">
        <f>TEXT(Table1[[#This Row],[first_send_date]],"mmm")</f>
        <v>Mar</v>
      </c>
      <c r="I87" s="1">
        <v>10</v>
      </c>
      <c r="J87" s="1">
        <v>10</v>
      </c>
      <c r="K87" s="1">
        <v>0</v>
      </c>
      <c r="L87" s="1">
        <v>0</v>
      </c>
      <c r="M87" s="1">
        <v>0</v>
      </c>
      <c r="N8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87" s="2">
        <v>0</v>
      </c>
      <c r="P87" s="2">
        <v>0</v>
      </c>
      <c r="Q87" s="1">
        <v>0</v>
      </c>
      <c r="R87" s="1">
        <v>0</v>
      </c>
      <c r="S87" s="1">
        <v>10</v>
      </c>
      <c r="T87" s="2">
        <v>1</v>
      </c>
      <c r="U87" s="1">
        <v>6</v>
      </c>
      <c r="V87" s="2">
        <v>0.6</v>
      </c>
      <c r="W87" s="8">
        <v>0</v>
      </c>
    </row>
    <row r="88" spans="1:23" x14ac:dyDescent="0.35">
      <c r="A88" s="7" t="s">
        <v>29</v>
      </c>
      <c r="B88" s="1" t="str">
        <f t="shared" si="1"/>
        <v>BlueFit</v>
      </c>
      <c r="C88" s="1" t="s">
        <v>78</v>
      </c>
      <c r="D88" s="1" t="s">
        <v>79</v>
      </c>
      <c r="E88" s="1" t="s">
        <v>79</v>
      </c>
      <c r="F88" s="1" t="s">
        <v>81</v>
      </c>
      <c r="G88" s="4">
        <v>44991.663194444445</v>
      </c>
      <c r="H88" s="4" t="str">
        <f>TEXT(Table1[[#This Row],[first_send_date]],"mmm")</f>
        <v>Mar</v>
      </c>
      <c r="I88" s="1">
        <v>3</v>
      </c>
      <c r="J88" s="1">
        <v>3</v>
      </c>
      <c r="K88" s="1">
        <v>0</v>
      </c>
      <c r="L88" s="1">
        <v>0</v>
      </c>
      <c r="M88" s="1">
        <v>0</v>
      </c>
      <c r="N8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88" s="2">
        <v>0</v>
      </c>
      <c r="P88" s="2">
        <v>0</v>
      </c>
      <c r="Q88" s="1">
        <v>0</v>
      </c>
      <c r="R88" s="1">
        <v>0</v>
      </c>
      <c r="S88" s="1">
        <v>3</v>
      </c>
      <c r="T88" s="2">
        <v>1</v>
      </c>
      <c r="U88" s="1">
        <v>2</v>
      </c>
      <c r="V88" s="2">
        <v>0.66669999999999996</v>
      </c>
      <c r="W88" s="8">
        <v>0</v>
      </c>
    </row>
    <row r="89" spans="1:23" x14ac:dyDescent="0.35">
      <c r="A89" s="7" t="s">
        <v>29</v>
      </c>
      <c r="B89" s="1" t="str">
        <f t="shared" si="1"/>
        <v>BlueFit</v>
      </c>
      <c r="C89" s="1" t="s">
        <v>78</v>
      </c>
      <c r="D89" s="1" t="s">
        <v>79</v>
      </c>
      <c r="E89" s="1" t="s">
        <v>79</v>
      </c>
      <c r="F89" s="1" t="s">
        <v>82</v>
      </c>
      <c r="G89" s="4">
        <v>44991.670138888891</v>
      </c>
      <c r="H89" s="4" t="str">
        <f>TEXT(Table1[[#This Row],[first_send_date]],"mmm")</f>
        <v>Mar</v>
      </c>
      <c r="I89" s="1">
        <v>6</v>
      </c>
      <c r="J89" s="1">
        <v>6</v>
      </c>
      <c r="K89" s="1">
        <v>0</v>
      </c>
      <c r="L89" s="1">
        <v>0</v>
      </c>
      <c r="M89" s="1">
        <v>0</v>
      </c>
      <c r="N8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89" s="2">
        <v>0</v>
      </c>
      <c r="P89" s="2">
        <v>0</v>
      </c>
      <c r="Q89" s="1">
        <v>0</v>
      </c>
      <c r="R89" s="1">
        <v>0</v>
      </c>
      <c r="S89" s="1">
        <v>6</v>
      </c>
      <c r="T89" s="2">
        <v>1</v>
      </c>
      <c r="U89" s="1">
        <v>8</v>
      </c>
      <c r="V89" s="2">
        <v>1.3332999999999999</v>
      </c>
      <c r="W89" s="8">
        <v>0</v>
      </c>
    </row>
    <row r="90" spans="1:23" x14ac:dyDescent="0.35">
      <c r="A90" s="7" t="s">
        <v>29</v>
      </c>
      <c r="B90" s="1" t="str">
        <f t="shared" si="1"/>
        <v>BlueFit</v>
      </c>
      <c r="C90" s="1" t="s">
        <v>78</v>
      </c>
      <c r="D90" s="1" t="s">
        <v>79</v>
      </c>
      <c r="E90" s="1" t="s">
        <v>79</v>
      </c>
      <c r="F90" s="1" t="s">
        <v>84</v>
      </c>
      <c r="G90" s="4">
        <v>45076.628472222219</v>
      </c>
      <c r="H90" s="4" t="str">
        <f>TEXT(Table1[[#This Row],[first_send_date]],"mmm")</f>
        <v>May</v>
      </c>
      <c r="I90" s="1">
        <v>6</v>
      </c>
      <c r="J90" s="1">
        <v>6</v>
      </c>
      <c r="K90" s="1">
        <v>0</v>
      </c>
      <c r="L90" s="1">
        <v>0</v>
      </c>
      <c r="M90" s="1">
        <v>0</v>
      </c>
      <c r="N9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90" s="2">
        <v>0</v>
      </c>
      <c r="P90" s="2">
        <v>0</v>
      </c>
      <c r="Q90" s="1">
        <v>0</v>
      </c>
      <c r="R90" s="1">
        <v>0</v>
      </c>
      <c r="S90" s="1">
        <v>6</v>
      </c>
      <c r="T90" s="2">
        <v>1</v>
      </c>
      <c r="U90" s="1">
        <v>7</v>
      </c>
      <c r="V90" s="2">
        <v>1.1667000000000001</v>
      </c>
      <c r="W90" s="8">
        <v>0</v>
      </c>
    </row>
    <row r="91" spans="1:23" x14ac:dyDescent="0.35">
      <c r="A91" s="7" t="s">
        <v>29</v>
      </c>
      <c r="B91" s="1" t="str">
        <f t="shared" si="1"/>
        <v>BlueFit</v>
      </c>
      <c r="C91" s="1" t="s">
        <v>78</v>
      </c>
      <c r="D91" s="1" t="s">
        <v>79</v>
      </c>
      <c r="E91" s="1" t="s">
        <v>79</v>
      </c>
      <c r="F91" s="1" t="s">
        <v>85</v>
      </c>
      <c r="G91" s="4">
        <v>44805.621527777781</v>
      </c>
      <c r="H91" s="4" t="str">
        <f>TEXT(Table1[[#This Row],[first_send_date]],"mmm")</f>
        <v>Sep</v>
      </c>
      <c r="I91" s="1">
        <v>11</v>
      </c>
      <c r="J91" s="1">
        <v>0</v>
      </c>
      <c r="K91" s="1">
        <v>0</v>
      </c>
      <c r="L91" s="1">
        <v>0</v>
      </c>
      <c r="M91" s="1">
        <v>0</v>
      </c>
      <c r="N9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91" s="2">
        <v>0</v>
      </c>
      <c r="P91" s="2">
        <v>0</v>
      </c>
      <c r="Q91" s="1">
        <v>0</v>
      </c>
      <c r="R91" s="1">
        <v>0</v>
      </c>
      <c r="S91" s="1">
        <v>0</v>
      </c>
      <c r="T91" s="2">
        <v>0</v>
      </c>
      <c r="U91" s="1">
        <v>0</v>
      </c>
      <c r="V91" s="2">
        <v>0</v>
      </c>
      <c r="W91" s="8">
        <v>0</v>
      </c>
    </row>
    <row r="92" spans="1:23" x14ac:dyDescent="0.35">
      <c r="A92" s="7" t="s">
        <v>29</v>
      </c>
      <c r="B92" s="1" t="str">
        <f t="shared" si="1"/>
        <v>BlueFit</v>
      </c>
      <c r="C92" s="1" t="s">
        <v>78</v>
      </c>
      <c r="D92" s="1" t="s">
        <v>79</v>
      </c>
      <c r="E92" s="1" t="s">
        <v>79</v>
      </c>
      <c r="F92" s="1" t="s">
        <v>86</v>
      </c>
      <c r="G92" s="4">
        <v>45174.621527777781</v>
      </c>
      <c r="H92" s="4" t="str">
        <f>TEXT(Table1[[#This Row],[first_send_date]],"mmm")</f>
        <v>Sep</v>
      </c>
      <c r="I92" s="1">
        <v>6</v>
      </c>
      <c r="J92" s="1">
        <v>6</v>
      </c>
      <c r="K92" s="1">
        <v>0</v>
      </c>
      <c r="L92" s="1">
        <v>0</v>
      </c>
      <c r="M92" s="1">
        <v>0</v>
      </c>
      <c r="N9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92" s="2">
        <v>0</v>
      </c>
      <c r="P92" s="2">
        <v>0</v>
      </c>
      <c r="Q92" s="1">
        <v>0</v>
      </c>
      <c r="R92" s="1">
        <v>0</v>
      </c>
      <c r="S92" s="1">
        <v>6</v>
      </c>
      <c r="T92" s="2">
        <v>1</v>
      </c>
      <c r="U92" s="1">
        <v>5</v>
      </c>
      <c r="V92" s="2">
        <v>0.83330000000000004</v>
      </c>
      <c r="W92" s="8">
        <v>0</v>
      </c>
    </row>
    <row r="93" spans="1:23" x14ac:dyDescent="0.35">
      <c r="A93" s="7" t="s">
        <v>29</v>
      </c>
      <c r="B93" s="1" t="str">
        <f t="shared" si="1"/>
        <v>BlueFit</v>
      </c>
      <c r="C93" s="1" t="s">
        <v>78</v>
      </c>
      <c r="D93" s="1" t="s">
        <v>79</v>
      </c>
      <c r="E93" s="1" t="s">
        <v>79</v>
      </c>
      <c r="F93" s="1" t="s">
        <v>87</v>
      </c>
      <c r="G93" s="4">
        <v>45169.628472222219</v>
      </c>
      <c r="H93" s="4" t="str">
        <f>TEXT(Table1[[#This Row],[first_send_date]],"mmm")</f>
        <v>Aug</v>
      </c>
      <c r="I93" s="1">
        <v>4</v>
      </c>
      <c r="J93" s="1">
        <v>4</v>
      </c>
      <c r="K93" s="1">
        <v>0</v>
      </c>
      <c r="L93" s="1">
        <v>0</v>
      </c>
      <c r="M93" s="1">
        <v>0</v>
      </c>
      <c r="N9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93" s="2">
        <v>0</v>
      </c>
      <c r="P93" s="2">
        <v>0</v>
      </c>
      <c r="Q93" s="1">
        <v>0</v>
      </c>
      <c r="R93" s="1">
        <v>0</v>
      </c>
      <c r="S93" s="1">
        <v>4</v>
      </c>
      <c r="T93" s="2">
        <v>1</v>
      </c>
      <c r="U93" s="1">
        <v>2</v>
      </c>
      <c r="V93" s="2">
        <v>0.5</v>
      </c>
      <c r="W93" s="8">
        <v>0</v>
      </c>
    </row>
    <row r="94" spans="1:23" x14ac:dyDescent="0.35">
      <c r="A94" s="7" t="s">
        <v>29</v>
      </c>
      <c r="B94" s="1" t="str">
        <f t="shared" si="1"/>
        <v>BlueFit</v>
      </c>
      <c r="C94" s="1" t="s">
        <v>78</v>
      </c>
      <c r="D94" s="1" t="s">
        <v>79</v>
      </c>
      <c r="E94" s="1" t="s">
        <v>79</v>
      </c>
      <c r="F94" s="1" t="s">
        <v>88</v>
      </c>
      <c r="G94" s="4">
        <v>44894.663194444445</v>
      </c>
      <c r="H94" s="4" t="str">
        <f>TEXT(Table1[[#This Row],[first_send_date]],"mmm")</f>
        <v>Nov</v>
      </c>
      <c r="I94" s="1">
        <v>10</v>
      </c>
      <c r="J94" s="1">
        <v>10</v>
      </c>
      <c r="K94" s="1">
        <v>0</v>
      </c>
      <c r="L94" s="1">
        <v>0</v>
      </c>
      <c r="M94" s="1">
        <v>0</v>
      </c>
      <c r="N9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94" s="2">
        <v>0</v>
      </c>
      <c r="P94" s="2">
        <v>0</v>
      </c>
      <c r="Q94" s="1">
        <v>0</v>
      </c>
      <c r="R94" s="1">
        <v>0</v>
      </c>
      <c r="S94" s="1">
        <v>10</v>
      </c>
      <c r="T94" s="2">
        <v>1</v>
      </c>
      <c r="U94" s="1">
        <v>10</v>
      </c>
      <c r="V94" s="2">
        <v>1</v>
      </c>
      <c r="W94" s="8">
        <v>0</v>
      </c>
    </row>
    <row r="95" spans="1:23" x14ac:dyDescent="0.35">
      <c r="A95" s="7" t="s">
        <v>29</v>
      </c>
      <c r="B95" s="1" t="str">
        <f t="shared" si="1"/>
        <v>BlueFit</v>
      </c>
      <c r="C95" s="1" t="s">
        <v>89</v>
      </c>
      <c r="D95" s="1" t="s">
        <v>90</v>
      </c>
      <c r="E95" s="1" t="s">
        <v>90</v>
      </c>
      <c r="F95" s="1" t="s">
        <v>91</v>
      </c>
      <c r="G95" s="4">
        <v>44589.694444444445</v>
      </c>
      <c r="H95" s="4" t="str">
        <f>TEXT(Table1[[#This Row],[first_send_date]],"mmm")</f>
        <v>Jan</v>
      </c>
      <c r="I95" s="1">
        <v>3</v>
      </c>
      <c r="J95" s="1">
        <v>3</v>
      </c>
      <c r="K95" s="1">
        <v>0</v>
      </c>
      <c r="L95" s="1">
        <v>0</v>
      </c>
      <c r="M95" s="1">
        <v>0</v>
      </c>
      <c r="N9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95" s="2">
        <v>0</v>
      </c>
      <c r="P95" s="2">
        <v>0</v>
      </c>
      <c r="Q95" s="1">
        <v>0</v>
      </c>
      <c r="R95" s="1">
        <v>0</v>
      </c>
      <c r="S95" s="1">
        <v>3</v>
      </c>
      <c r="T95" s="2">
        <v>1</v>
      </c>
      <c r="U95" s="1">
        <v>4</v>
      </c>
      <c r="V95" s="2">
        <v>1.3332999999999999</v>
      </c>
      <c r="W95" s="8">
        <v>0</v>
      </c>
    </row>
    <row r="96" spans="1:23" x14ac:dyDescent="0.35">
      <c r="A96" s="7" t="s">
        <v>29</v>
      </c>
      <c r="B96" s="1" t="str">
        <f t="shared" si="1"/>
        <v>BlueFit</v>
      </c>
      <c r="C96" s="1" t="s">
        <v>89</v>
      </c>
      <c r="D96" s="1" t="s">
        <v>90</v>
      </c>
      <c r="E96" s="1" t="s">
        <v>90</v>
      </c>
      <c r="F96" s="1" t="s">
        <v>92</v>
      </c>
      <c r="G96" s="4">
        <v>44589.690972222219</v>
      </c>
      <c r="H96" s="4" t="str">
        <f>TEXT(Table1[[#This Row],[first_send_date]],"mmm")</f>
        <v>Jan</v>
      </c>
      <c r="I96" s="1">
        <v>130</v>
      </c>
      <c r="J96" s="1">
        <v>104</v>
      </c>
      <c r="K96" s="1">
        <v>0</v>
      </c>
      <c r="L96" s="1">
        <v>0</v>
      </c>
      <c r="M96" s="1">
        <v>8</v>
      </c>
      <c r="N9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96" s="2">
        <v>7.6899999999999996E-2</v>
      </c>
      <c r="P96" s="2">
        <v>9.8799999999999999E-2</v>
      </c>
      <c r="Q96" s="1">
        <v>0</v>
      </c>
      <c r="R96" s="1">
        <v>0</v>
      </c>
      <c r="S96" s="1">
        <v>104</v>
      </c>
      <c r="T96" s="2">
        <v>1</v>
      </c>
      <c r="U96" s="1">
        <v>81</v>
      </c>
      <c r="V96" s="2">
        <v>0.77880000000000005</v>
      </c>
      <c r="W96" s="8">
        <v>0</v>
      </c>
    </row>
    <row r="97" spans="1:23" x14ac:dyDescent="0.35">
      <c r="A97" s="7" t="s">
        <v>29</v>
      </c>
      <c r="B97" s="1" t="str">
        <f t="shared" si="1"/>
        <v>BlueFit</v>
      </c>
      <c r="C97" s="1" t="s">
        <v>89</v>
      </c>
      <c r="D97" s="1" t="s">
        <v>90</v>
      </c>
      <c r="E97" s="1" t="s">
        <v>90</v>
      </c>
      <c r="F97" s="1" t="s">
        <v>93</v>
      </c>
      <c r="G97" s="4">
        <v>44973.690972222219</v>
      </c>
      <c r="H97" s="4" t="str">
        <f>TEXT(Table1[[#This Row],[first_send_date]],"mmm")</f>
        <v>Feb</v>
      </c>
      <c r="I97" s="1">
        <v>36</v>
      </c>
      <c r="J97" s="1">
        <v>36</v>
      </c>
      <c r="K97" s="1">
        <v>0</v>
      </c>
      <c r="L97" s="1">
        <v>0</v>
      </c>
      <c r="M97" s="1">
        <v>1</v>
      </c>
      <c r="N9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97" s="2">
        <v>2.7799999999999998E-2</v>
      </c>
      <c r="P97" s="2">
        <v>3.3300000000000003E-2</v>
      </c>
      <c r="Q97" s="1">
        <v>0</v>
      </c>
      <c r="R97" s="1">
        <v>0</v>
      </c>
      <c r="S97" s="1">
        <v>36</v>
      </c>
      <c r="T97" s="2">
        <v>1</v>
      </c>
      <c r="U97" s="1">
        <v>30</v>
      </c>
      <c r="V97" s="2">
        <v>0.83330000000000004</v>
      </c>
      <c r="W97" s="8">
        <v>0</v>
      </c>
    </row>
    <row r="98" spans="1:23" x14ac:dyDescent="0.35">
      <c r="A98" s="7" t="s">
        <v>29</v>
      </c>
      <c r="B98" s="1" t="str">
        <f t="shared" si="1"/>
        <v>BlueFit</v>
      </c>
      <c r="C98" s="1" t="s">
        <v>89</v>
      </c>
      <c r="D98" s="1" t="s">
        <v>90</v>
      </c>
      <c r="E98" s="1" t="s">
        <v>90</v>
      </c>
      <c r="F98" s="1" t="s">
        <v>94</v>
      </c>
      <c r="G98" s="4">
        <v>44973.697916666664</v>
      </c>
      <c r="H98" s="4" t="str">
        <f>TEXT(Table1[[#This Row],[first_send_date]],"mmm")</f>
        <v>Feb</v>
      </c>
      <c r="I98" s="1">
        <v>35</v>
      </c>
      <c r="J98" s="1">
        <v>35</v>
      </c>
      <c r="K98" s="1">
        <v>0</v>
      </c>
      <c r="L98" s="1">
        <v>0</v>
      </c>
      <c r="M98" s="1">
        <v>2</v>
      </c>
      <c r="N9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98" s="2">
        <v>5.7099999999999998E-2</v>
      </c>
      <c r="P98" s="2">
        <v>8.6999999999999994E-2</v>
      </c>
      <c r="Q98" s="1">
        <v>0</v>
      </c>
      <c r="R98" s="1">
        <v>0</v>
      </c>
      <c r="S98" s="1">
        <v>35</v>
      </c>
      <c r="T98" s="2">
        <v>1</v>
      </c>
      <c r="U98" s="1">
        <v>23</v>
      </c>
      <c r="V98" s="2">
        <v>0.65710000000000002</v>
      </c>
      <c r="W98" s="8">
        <v>0</v>
      </c>
    </row>
    <row r="99" spans="1:23" x14ac:dyDescent="0.35">
      <c r="A99" s="7" t="s">
        <v>29</v>
      </c>
      <c r="B99" s="1" t="str">
        <f t="shared" si="1"/>
        <v>BlueFit</v>
      </c>
      <c r="C99" s="1" t="s">
        <v>89</v>
      </c>
      <c r="D99" s="1" t="s">
        <v>90</v>
      </c>
      <c r="E99" s="1" t="s">
        <v>90</v>
      </c>
      <c r="F99" s="1" t="s">
        <v>97</v>
      </c>
      <c r="G99" s="4">
        <v>44950.694444444445</v>
      </c>
      <c r="H99" s="4" t="str">
        <f>TEXT(Table1[[#This Row],[first_send_date]],"mmm")</f>
        <v>Jan</v>
      </c>
      <c r="I99" s="1">
        <v>1</v>
      </c>
      <c r="J99" s="1">
        <v>1</v>
      </c>
      <c r="K99" s="1">
        <v>0</v>
      </c>
      <c r="L99" s="1">
        <v>0</v>
      </c>
      <c r="M99" s="1">
        <v>0</v>
      </c>
      <c r="N9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99" s="2">
        <v>0</v>
      </c>
      <c r="P99" s="2">
        <v>0</v>
      </c>
      <c r="Q99" s="1">
        <v>0</v>
      </c>
      <c r="R99" s="1">
        <v>0</v>
      </c>
      <c r="S99" s="1">
        <v>1</v>
      </c>
      <c r="T99" s="2">
        <v>1</v>
      </c>
      <c r="U99" s="1">
        <v>1</v>
      </c>
      <c r="V99" s="2">
        <v>1</v>
      </c>
      <c r="W99" s="8">
        <v>0</v>
      </c>
    </row>
    <row r="100" spans="1:23" x14ac:dyDescent="0.35">
      <c r="A100" s="7" t="s">
        <v>29</v>
      </c>
      <c r="B100" s="1" t="str">
        <f t="shared" si="1"/>
        <v>BlueFit</v>
      </c>
      <c r="C100" s="1" t="s">
        <v>89</v>
      </c>
      <c r="D100" s="1" t="s">
        <v>90</v>
      </c>
      <c r="E100" s="1" t="s">
        <v>90</v>
      </c>
      <c r="F100" s="1" t="s">
        <v>98</v>
      </c>
      <c r="G100" s="4">
        <v>44601.697916666664</v>
      </c>
      <c r="H100" s="4" t="str">
        <f>TEXT(Table1[[#This Row],[first_send_date]],"mmm")</f>
        <v>Feb</v>
      </c>
      <c r="I100" s="1">
        <v>134</v>
      </c>
      <c r="J100" s="1">
        <v>109</v>
      </c>
      <c r="K100" s="1">
        <v>0</v>
      </c>
      <c r="L100" s="1">
        <v>0</v>
      </c>
      <c r="M100" s="1">
        <v>5</v>
      </c>
      <c r="N10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00" s="2">
        <v>4.5900000000000003E-2</v>
      </c>
      <c r="P100" s="2">
        <v>6.4100000000000004E-2</v>
      </c>
      <c r="Q100" s="1">
        <v>0</v>
      </c>
      <c r="R100" s="1">
        <v>0</v>
      </c>
      <c r="S100" s="1">
        <v>109</v>
      </c>
      <c r="T100" s="2">
        <v>1</v>
      </c>
      <c r="U100" s="1">
        <v>78</v>
      </c>
      <c r="V100" s="2">
        <v>0.71560000000000001</v>
      </c>
      <c r="W100" s="8">
        <v>0</v>
      </c>
    </row>
    <row r="101" spans="1:23" x14ac:dyDescent="0.35">
      <c r="A101" s="7" t="s">
        <v>29</v>
      </c>
      <c r="B101" s="1" t="str">
        <f t="shared" si="1"/>
        <v>BlueFit</v>
      </c>
      <c r="C101" s="1" t="s">
        <v>89</v>
      </c>
      <c r="D101" s="1" t="s">
        <v>90</v>
      </c>
      <c r="E101" s="1" t="s">
        <v>90</v>
      </c>
      <c r="F101" s="1" t="s">
        <v>99</v>
      </c>
      <c r="G101" s="4">
        <v>44991.697916666664</v>
      </c>
      <c r="H101" s="4" t="str">
        <f>TEXT(Table1[[#This Row],[first_send_date]],"mmm")</f>
        <v>Mar</v>
      </c>
      <c r="I101" s="1">
        <v>28</v>
      </c>
      <c r="J101" s="1">
        <v>28</v>
      </c>
      <c r="K101" s="1">
        <v>0</v>
      </c>
      <c r="L101" s="1">
        <v>0</v>
      </c>
      <c r="M101" s="1">
        <v>1</v>
      </c>
      <c r="N10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01" s="2">
        <v>3.5700000000000003E-2</v>
      </c>
      <c r="P101" s="2">
        <v>4.3499999999999997E-2</v>
      </c>
      <c r="Q101" s="1">
        <v>0</v>
      </c>
      <c r="R101" s="1">
        <v>0</v>
      </c>
      <c r="S101" s="1">
        <v>28</v>
      </c>
      <c r="T101" s="2">
        <v>1</v>
      </c>
      <c r="U101" s="1">
        <v>23</v>
      </c>
      <c r="V101" s="2">
        <v>0.82140000000000002</v>
      </c>
      <c r="W101" s="8">
        <v>0</v>
      </c>
    </row>
    <row r="102" spans="1:23" x14ac:dyDescent="0.35">
      <c r="A102" s="7" t="s">
        <v>29</v>
      </c>
      <c r="B102" s="1" t="str">
        <f t="shared" si="1"/>
        <v>BlueFit</v>
      </c>
      <c r="C102" s="1" t="s">
        <v>89</v>
      </c>
      <c r="D102" s="1" t="s">
        <v>90</v>
      </c>
      <c r="E102" s="1" t="s">
        <v>90</v>
      </c>
      <c r="F102" s="1" t="s">
        <v>100</v>
      </c>
      <c r="G102" s="4">
        <v>44991.704861111109</v>
      </c>
      <c r="H102" s="4" t="str">
        <f>TEXT(Table1[[#This Row],[first_send_date]],"mmm")</f>
        <v>Mar</v>
      </c>
      <c r="I102" s="1">
        <v>30</v>
      </c>
      <c r="J102" s="1">
        <v>30</v>
      </c>
      <c r="K102" s="1">
        <v>0</v>
      </c>
      <c r="L102" s="1">
        <v>0</v>
      </c>
      <c r="M102" s="1">
        <v>2</v>
      </c>
      <c r="N10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02" s="2">
        <v>6.6699999999999995E-2</v>
      </c>
      <c r="P102" s="2">
        <v>0.1</v>
      </c>
      <c r="Q102" s="1">
        <v>0</v>
      </c>
      <c r="R102" s="1">
        <v>0</v>
      </c>
      <c r="S102" s="1">
        <v>30</v>
      </c>
      <c r="T102" s="2">
        <v>1</v>
      </c>
      <c r="U102" s="1">
        <v>20</v>
      </c>
      <c r="V102" s="2">
        <v>0.66669999999999996</v>
      </c>
      <c r="W102" s="8">
        <v>0</v>
      </c>
    </row>
    <row r="103" spans="1:23" x14ac:dyDescent="0.35">
      <c r="A103" s="7" t="s">
        <v>20</v>
      </c>
      <c r="B103" s="1" t="str">
        <f t="shared" si="1"/>
        <v>BlueFit</v>
      </c>
      <c r="C103" s="1" t="s">
        <v>101</v>
      </c>
      <c r="D103" s="1" t="s">
        <v>102</v>
      </c>
      <c r="E103" s="1" t="s">
        <v>102</v>
      </c>
      <c r="F103" s="1" t="s">
        <v>103</v>
      </c>
      <c r="G103" s="4">
        <v>44602.711805555555</v>
      </c>
      <c r="H103" s="4" t="str">
        <f>TEXT(Table1[[#This Row],[first_send_date]],"mmm")</f>
        <v>Feb</v>
      </c>
      <c r="I103" s="1">
        <v>1</v>
      </c>
      <c r="J103" s="1">
        <v>1</v>
      </c>
      <c r="K103" s="1">
        <v>0</v>
      </c>
      <c r="L103" s="1">
        <v>0</v>
      </c>
      <c r="M103" s="1">
        <v>0</v>
      </c>
      <c r="N10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03" s="2">
        <v>0</v>
      </c>
      <c r="P103" s="2">
        <v>0</v>
      </c>
      <c r="Q103" s="1">
        <v>0</v>
      </c>
      <c r="R103" s="1">
        <v>0</v>
      </c>
      <c r="S103" s="1">
        <v>1</v>
      </c>
      <c r="T103" s="2">
        <v>1</v>
      </c>
      <c r="U103" s="1">
        <v>0</v>
      </c>
      <c r="V103" s="2">
        <v>0</v>
      </c>
      <c r="W103" s="8">
        <v>0</v>
      </c>
    </row>
    <row r="104" spans="1:23" x14ac:dyDescent="0.35">
      <c r="A104" s="7" t="s">
        <v>20</v>
      </c>
      <c r="B104" s="1" t="str">
        <f t="shared" si="1"/>
        <v>BlueFit</v>
      </c>
      <c r="C104" s="1" t="s">
        <v>101</v>
      </c>
      <c r="D104" s="1" t="s">
        <v>102</v>
      </c>
      <c r="E104" s="1" t="s">
        <v>102</v>
      </c>
      <c r="F104" s="1" t="s">
        <v>105</v>
      </c>
      <c r="G104" s="4">
        <v>45106.666666666664</v>
      </c>
      <c r="H104" s="4" t="str">
        <f>TEXT(Table1[[#This Row],[first_send_date]],"mmm")</f>
        <v>Jun</v>
      </c>
      <c r="I104" s="1">
        <v>3</v>
      </c>
      <c r="J104" s="1">
        <v>3</v>
      </c>
      <c r="K104" s="1">
        <v>0</v>
      </c>
      <c r="L104" s="1">
        <v>0</v>
      </c>
      <c r="M104" s="1">
        <v>0</v>
      </c>
      <c r="N10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04" s="2">
        <v>0</v>
      </c>
      <c r="P104" s="2">
        <v>0</v>
      </c>
      <c r="Q104" s="1">
        <v>0</v>
      </c>
      <c r="R104" s="1">
        <v>0</v>
      </c>
      <c r="S104" s="1">
        <v>3</v>
      </c>
      <c r="T104" s="2">
        <v>1</v>
      </c>
      <c r="U104" s="1">
        <v>2</v>
      </c>
      <c r="V104" s="2">
        <v>0.66669999999999996</v>
      </c>
      <c r="W104" s="8">
        <v>0</v>
      </c>
    </row>
    <row r="105" spans="1:23" x14ac:dyDescent="0.35">
      <c r="A105" s="7" t="s">
        <v>20</v>
      </c>
      <c r="B105" s="1" t="str">
        <f t="shared" si="1"/>
        <v>BlueFit</v>
      </c>
      <c r="C105" s="1" t="s">
        <v>101</v>
      </c>
      <c r="D105" s="1" t="s">
        <v>102</v>
      </c>
      <c r="E105" s="1" t="s">
        <v>102</v>
      </c>
      <c r="F105" s="1" t="s">
        <v>107</v>
      </c>
      <c r="G105" s="4">
        <v>44950.715277777781</v>
      </c>
      <c r="H105" s="4" t="str">
        <f>TEXT(Table1[[#This Row],[first_send_date]],"mmm")</f>
        <v>Jan</v>
      </c>
      <c r="I105" s="1">
        <v>2</v>
      </c>
      <c r="J105" s="1">
        <v>2</v>
      </c>
      <c r="K105" s="1">
        <v>0</v>
      </c>
      <c r="L105" s="1">
        <v>0</v>
      </c>
      <c r="M105" s="1">
        <v>0</v>
      </c>
      <c r="N10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05" s="2">
        <v>0</v>
      </c>
      <c r="P105" s="2">
        <v>0</v>
      </c>
      <c r="Q105" s="1">
        <v>0</v>
      </c>
      <c r="R105" s="1">
        <v>0</v>
      </c>
      <c r="S105" s="1">
        <v>2</v>
      </c>
      <c r="T105" s="2">
        <v>1</v>
      </c>
      <c r="U105" s="1">
        <v>1</v>
      </c>
      <c r="V105" s="2">
        <v>0.5</v>
      </c>
      <c r="W105" s="8">
        <v>0</v>
      </c>
    </row>
    <row r="106" spans="1:23" x14ac:dyDescent="0.35">
      <c r="A106" s="7" t="s">
        <v>20</v>
      </c>
      <c r="B106" s="1" t="str">
        <f t="shared" si="1"/>
        <v>BlueFit</v>
      </c>
      <c r="C106" s="1" t="s">
        <v>101</v>
      </c>
      <c r="D106" s="1" t="s">
        <v>102</v>
      </c>
      <c r="E106" s="1" t="s">
        <v>102</v>
      </c>
      <c r="F106" s="1" t="s">
        <v>109</v>
      </c>
      <c r="G106" s="4">
        <v>44669.677083333336</v>
      </c>
      <c r="H106" s="4" t="str">
        <f>TEXT(Table1[[#This Row],[first_send_date]],"mmm")</f>
        <v>Apr</v>
      </c>
      <c r="I106" s="1">
        <v>14</v>
      </c>
      <c r="J106" s="1">
        <v>13</v>
      </c>
      <c r="K106" s="1">
        <v>0</v>
      </c>
      <c r="L106" s="1">
        <v>0</v>
      </c>
      <c r="M106" s="1">
        <v>0</v>
      </c>
      <c r="N10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06" s="2">
        <v>0</v>
      </c>
      <c r="P106" s="2">
        <v>0</v>
      </c>
      <c r="Q106" s="1">
        <v>2</v>
      </c>
      <c r="R106" s="1">
        <v>0</v>
      </c>
      <c r="S106" s="1">
        <v>13</v>
      </c>
      <c r="T106" s="2">
        <v>1</v>
      </c>
      <c r="U106" s="1">
        <v>12</v>
      </c>
      <c r="V106" s="2">
        <v>0.92310000000000003</v>
      </c>
      <c r="W106" s="8">
        <v>0</v>
      </c>
    </row>
    <row r="107" spans="1:23" x14ac:dyDescent="0.35">
      <c r="A107" s="7" t="s">
        <v>20</v>
      </c>
      <c r="B107" s="1" t="str">
        <f t="shared" si="1"/>
        <v>BlueFit</v>
      </c>
      <c r="C107" s="1" t="s">
        <v>101</v>
      </c>
      <c r="D107" s="1" t="s">
        <v>102</v>
      </c>
      <c r="E107" s="1" t="s">
        <v>102</v>
      </c>
      <c r="F107" s="1" t="s">
        <v>110</v>
      </c>
      <c r="G107" s="4">
        <v>45166.677083333336</v>
      </c>
      <c r="H107" s="4" t="str">
        <f>TEXT(Table1[[#This Row],[first_send_date]],"mmm")</f>
        <v>Aug</v>
      </c>
      <c r="I107" s="1">
        <v>1</v>
      </c>
      <c r="J107" s="1">
        <v>1</v>
      </c>
      <c r="K107" s="1">
        <v>0</v>
      </c>
      <c r="L107" s="1">
        <v>0</v>
      </c>
      <c r="M107" s="1">
        <v>0</v>
      </c>
      <c r="N10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07" s="2">
        <v>0</v>
      </c>
      <c r="P107" s="2">
        <v>0</v>
      </c>
      <c r="Q107" s="1">
        <v>0</v>
      </c>
      <c r="R107" s="1">
        <v>0</v>
      </c>
      <c r="S107" s="1">
        <v>1</v>
      </c>
      <c r="T107" s="2">
        <v>1</v>
      </c>
      <c r="U107" s="1">
        <v>1</v>
      </c>
      <c r="V107" s="2">
        <v>1</v>
      </c>
      <c r="W107" s="8">
        <v>0</v>
      </c>
    </row>
    <row r="108" spans="1:23" x14ac:dyDescent="0.35">
      <c r="A108" s="7" t="s">
        <v>20</v>
      </c>
      <c r="B108" s="1" t="str">
        <f t="shared" si="1"/>
        <v>BlueFit</v>
      </c>
      <c r="C108" s="1" t="s">
        <v>101</v>
      </c>
      <c r="D108" s="1" t="s">
        <v>102</v>
      </c>
      <c r="E108" s="1" t="s">
        <v>102</v>
      </c>
      <c r="F108" s="1" t="s">
        <v>111</v>
      </c>
      <c r="G108" s="4">
        <v>44963.725694444445</v>
      </c>
      <c r="H108" s="4" t="str">
        <f>TEXT(Table1[[#This Row],[first_send_date]],"mmm")</f>
        <v>Feb</v>
      </c>
      <c r="I108" s="1">
        <v>1</v>
      </c>
      <c r="J108" s="1">
        <v>1</v>
      </c>
      <c r="K108" s="1">
        <v>0</v>
      </c>
      <c r="L108" s="1">
        <v>0</v>
      </c>
      <c r="M108" s="1">
        <v>0</v>
      </c>
      <c r="N10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08" s="2">
        <v>0</v>
      </c>
      <c r="P108" s="2">
        <v>0</v>
      </c>
      <c r="Q108" s="1">
        <v>0</v>
      </c>
      <c r="R108" s="1">
        <v>0</v>
      </c>
      <c r="S108" s="1">
        <v>1</v>
      </c>
      <c r="T108" s="2">
        <v>1</v>
      </c>
      <c r="U108" s="1">
        <v>0</v>
      </c>
      <c r="V108" s="2">
        <v>0</v>
      </c>
      <c r="W108" s="8">
        <v>0</v>
      </c>
    </row>
    <row r="109" spans="1:23" x14ac:dyDescent="0.35">
      <c r="A109" s="7" t="s">
        <v>20</v>
      </c>
      <c r="B109" s="1" t="str">
        <f t="shared" si="1"/>
        <v>BlueFit</v>
      </c>
      <c r="C109" s="1" t="s">
        <v>101</v>
      </c>
      <c r="D109" s="1" t="s">
        <v>102</v>
      </c>
      <c r="E109" s="1" t="s">
        <v>102</v>
      </c>
      <c r="F109" s="1" t="s">
        <v>112</v>
      </c>
      <c r="G109" s="4">
        <v>44851.6875</v>
      </c>
      <c r="H109" s="4" t="str">
        <f>TEXT(Table1[[#This Row],[first_send_date]],"mmm")</f>
        <v>Oct</v>
      </c>
      <c r="I109" s="1">
        <v>6</v>
      </c>
      <c r="J109" s="1">
        <v>6</v>
      </c>
      <c r="K109" s="1">
        <v>0</v>
      </c>
      <c r="L109" s="1">
        <v>0</v>
      </c>
      <c r="M109" s="1">
        <v>0</v>
      </c>
      <c r="N10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09" s="2">
        <v>0</v>
      </c>
      <c r="P109" s="2">
        <v>0</v>
      </c>
      <c r="Q109" s="1">
        <v>0</v>
      </c>
      <c r="R109" s="1">
        <v>0</v>
      </c>
      <c r="S109" s="1">
        <v>6</v>
      </c>
      <c r="T109" s="2">
        <v>1</v>
      </c>
      <c r="U109" s="1">
        <v>3</v>
      </c>
      <c r="V109" s="2">
        <v>0.5</v>
      </c>
      <c r="W109" s="8">
        <v>0</v>
      </c>
    </row>
    <row r="110" spans="1:23" x14ac:dyDescent="0.35">
      <c r="A110" s="7" t="s">
        <v>20</v>
      </c>
      <c r="B110" s="1" t="str">
        <f t="shared" si="1"/>
        <v>BlueFit</v>
      </c>
      <c r="C110" s="1" t="s">
        <v>101</v>
      </c>
      <c r="D110" s="1" t="s">
        <v>102</v>
      </c>
      <c r="E110" s="1" t="s">
        <v>102</v>
      </c>
      <c r="F110" s="1" t="s">
        <v>113</v>
      </c>
      <c r="G110" s="4">
        <v>45145.694444444445</v>
      </c>
      <c r="H110" s="4" t="str">
        <f>TEXT(Table1[[#This Row],[first_send_date]],"mmm")</f>
        <v>Aug</v>
      </c>
      <c r="I110" s="1">
        <v>1</v>
      </c>
      <c r="J110" s="1">
        <v>1</v>
      </c>
      <c r="K110" s="1">
        <v>0</v>
      </c>
      <c r="L110" s="1">
        <v>0</v>
      </c>
      <c r="M110" s="1">
        <v>0</v>
      </c>
      <c r="N11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10" s="2">
        <v>0</v>
      </c>
      <c r="P110" s="2">
        <v>0</v>
      </c>
      <c r="Q110" s="1">
        <v>0</v>
      </c>
      <c r="R110" s="1">
        <v>0</v>
      </c>
      <c r="S110" s="1">
        <v>1</v>
      </c>
      <c r="T110" s="2">
        <v>1</v>
      </c>
      <c r="U110" s="1">
        <v>0</v>
      </c>
      <c r="V110" s="2">
        <v>0</v>
      </c>
      <c r="W110" s="8">
        <v>0</v>
      </c>
    </row>
    <row r="111" spans="1:23" x14ac:dyDescent="0.35">
      <c r="A111" s="7" t="s">
        <v>20</v>
      </c>
      <c r="B111" s="1" t="str">
        <f t="shared" si="1"/>
        <v>BlueFit</v>
      </c>
      <c r="C111" s="1" t="s">
        <v>114</v>
      </c>
      <c r="D111" s="1" t="s">
        <v>115</v>
      </c>
      <c r="E111" s="1" t="s">
        <v>115</v>
      </c>
      <c r="F111" s="1" t="s">
        <v>116</v>
      </c>
      <c r="G111" s="4">
        <v>44595.791666666664</v>
      </c>
      <c r="H111" s="4" t="str">
        <f>TEXT(Table1[[#This Row],[first_send_date]],"mmm")</f>
        <v>Feb</v>
      </c>
      <c r="I111" s="1">
        <v>153</v>
      </c>
      <c r="J111" s="1">
        <v>128</v>
      </c>
      <c r="K111" s="1">
        <v>0</v>
      </c>
      <c r="L111" s="1">
        <v>0</v>
      </c>
      <c r="M111" s="1">
        <v>1</v>
      </c>
      <c r="N11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11" s="2">
        <v>7.7999999999999996E-3</v>
      </c>
      <c r="P111" s="2">
        <v>0.01</v>
      </c>
      <c r="Q111" s="1">
        <v>0</v>
      </c>
      <c r="R111" s="1">
        <v>0</v>
      </c>
      <c r="S111" s="1">
        <v>128</v>
      </c>
      <c r="T111" s="2">
        <v>1</v>
      </c>
      <c r="U111" s="1">
        <v>100</v>
      </c>
      <c r="V111" s="2">
        <v>0.78129999999999999</v>
      </c>
      <c r="W111" s="8">
        <v>0</v>
      </c>
    </row>
    <row r="112" spans="1:23" x14ac:dyDescent="0.35">
      <c r="A112" s="7" t="s">
        <v>20</v>
      </c>
      <c r="B112" s="1" t="str">
        <f t="shared" si="1"/>
        <v>BlueFit</v>
      </c>
      <c r="C112" s="1" t="s">
        <v>114</v>
      </c>
      <c r="D112" s="1" t="s">
        <v>115</v>
      </c>
      <c r="E112" s="1" t="s">
        <v>115</v>
      </c>
      <c r="F112" s="1" t="s">
        <v>117</v>
      </c>
      <c r="G112" s="4">
        <v>44964.791666666664</v>
      </c>
      <c r="H112" s="4" t="str">
        <f>TEXT(Table1[[#This Row],[first_send_date]],"mmm")</f>
        <v>Feb</v>
      </c>
      <c r="I112" s="1">
        <v>43</v>
      </c>
      <c r="J112" s="1">
        <v>43</v>
      </c>
      <c r="K112" s="1">
        <v>0</v>
      </c>
      <c r="L112" s="1">
        <v>0</v>
      </c>
      <c r="M112" s="1">
        <v>1</v>
      </c>
      <c r="N11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12" s="2">
        <v>2.3300000000000001E-2</v>
      </c>
      <c r="P112" s="2">
        <v>2.63E-2</v>
      </c>
      <c r="Q112" s="1">
        <v>0</v>
      </c>
      <c r="R112" s="1">
        <v>0</v>
      </c>
      <c r="S112" s="1">
        <v>43</v>
      </c>
      <c r="T112" s="2">
        <v>1</v>
      </c>
      <c r="U112" s="1">
        <v>38</v>
      </c>
      <c r="V112" s="2">
        <v>0.88370000000000004</v>
      </c>
      <c r="W112" s="8">
        <v>0</v>
      </c>
    </row>
    <row r="113" spans="1:23" x14ac:dyDescent="0.35">
      <c r="A113" s="7" t="s">
        <v>20</v>
      </c>
      <c r="B113" s="1" t="str">
        <f t="shared" si="1"/>
        <v>BlueFit</v>
      </c>
      <c r="C113" s="1" t="s">
        <v>114</v>
      </c>
      <c r="D113" s="1" t="s">
        <v>115</v>
      </c>
      <c r="E113" s="1" t="s">
        <v>115</v>
      </c>
      <c r="F113" s="1" t="s">
        <v>118</v>
      </c>
      <c r="G113" s="4">
        <v>44944.798611111109</v>
      </c>
      <c r="H113" s="4" t="str">
        <f>TEXT(Table1[[#This Row],[first_send_date]],"mmm")</f>
        <v>Jan</v>
      </c>
      <c r="I113" s="1">
        <v>48</v>
      </c>
      <c r="J113" s="1">
        <v>48</v>
      </c>
      <c r="K113" s="1">
        <v>0</v>
      </c>
      <c r="L113" s="1">
        <v>0</v>
      </c>
      <c r="M113" s="1">
        <v>1</v>
      </c>
      <c r="N11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13" s="2">
        <v>2.0799999999999999E-2</v>
      </c>
      <c r="P113" s="2">
        <v>2.7799999999999998E-2</v>
      </c>
      <c r="Q113" s="1">
        <v>0</v>
      </c>
      <c r="R113" s="1">
        <v>0</v>
      </c>
      <c r="S113" s="1">
        <v>48</v>
      </c>
      <c r="T113" s="2">
        <v>1</v>
      </c>
      <c r="U113" s="1">
        <v>36</v>
      </c>
      <c r="V113" s="2">
        <v>0.75</v>
      </c>
      <c r="W113" s="8">
        <v>0</v>
      </c>
    </row>
    <row r="114" spans="1:23" x14ac:dyDescent="0.35">
      <c r="A114" s="7" t="s">
        <v>20</v>
      </c>
      <c r="B114" s="1" t="str">
        <f t="shared" si="1"/>
        <v>BlueFit</v>
      </c>
      <c r="C114" s="1" t="s">
        <v>114</v>
      </c>
      <c r="D114" s="1" t="s">
        <v>115</v>
      </c>
      <c r="E114" s="1" t="s">
        <v>115</v>
      </c>
      <c r="F114" s="1" t="s">
        <v>119</v>
      </c>
      <c r="G114" s="4">
        <v>44657.760416666664</v>
      </c>
      <c r="H114" s="4" t="str">
        <f>TEXT(Table1[[#This Row],[first_send_date]],"mmm")</f>
        <v>Apr</v>
      </c>
      <c r="I114" s="1">
        <v>130</v>
      </c>
      <c r="J114" s="1">
        <v>114</v>
      </c>
      <c r="K114" s="1">
        <v>0</v>
      </c>
      <c r="L114" s="1">
        <v>0</v>
      </c>
      <c r="M114" s="1">
        <v>0</v>
      </c>
      <c r="N11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14" s="2">
        <v>0</v>
      </c>
      <c r="P114" s="2">
        <v>0</v>
      </c>
      <c r="Q114" s="1">
        <v>0</v>
      </c>
      <c r="R114" s="1">
        <v>0</v>
      </c>
      <c r="S114" s="1">
        <v>114</v>
      </c>
      <c r="T114" s="2">
        <v>1</v>
      </c>
      <c r="U114" s="1">
        <v>74</v>
      </c>
      <c r="V114" s="2">
        <v>0.64910000000000001</v>
      </c>
      <c r="W114" s="8">
        <v>0</v>
      </c>
    </row>
    <row r="115" spans="1:23" x14ac:dyDescent="0.35">
      <c r="A115" s="7" t="s">
        <v>20</v>
      </c>
      <c r="B115" s="1" t="str">
        <f t="shared" si="1"/>
        <v>BlueFit</v>
      </c>
      <c r="C115" s="1" t="s">
        <v>114</v>
      </c>
      <c r="D115" s="1" t="s">
        <v>115</v>
      </c>
      <c r="E115" s="1" t="s">
        <v>115</v>
      </c>
      <c r="F115" s="1" t="s">
        <v>120</v>
      </c>
      <c r="G115" s="4">
        <v>44944.802083333336</v>
      </c>
      <c r="H115" s="4" t="str">
        <f>TEXT(Table1[[#This Row],[first_send_date]],"mmm")</f>
        <v>Jan</v>
      </c>
      <c r="I115" s="1">
        <v>29</v>
      </c>
      <c r="J115" s="1">
        <v>29</v>
      </c>
      <c r="K115" s="1">
        <v>0</v>
      </c>
      <c r="L115" s="1">
        <v>0</v>
      </c>
      <c r="M115" s="1">
        <v>1</v>
      </c>
      <c r="N11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15" s="2">
        <v>3.4500000000000003E-2</v>
      </c>
      <c r="P115" s="2">
        <v>0.05</v>
      </c>
      <c r="Q115" s="1">
        <v>0</v>
      </c>
      <c r="R115" s="1">
        <v>0</v>
      </c>
      <c r="S115" s="1">
        <v>29</v>
      </c>
      <c r="T115" s="2">
        <v>1</v>
      </c>
      <c r="U115" s="1">
        <v>20</v>
      </c>
      <c r="V115" s="2">
        <v>0.68969999999999998</v>
      </c>
      <c r="W115" s="8">
        <v>0</v>
      </c>
    </row>
    <row r="116" spans="1:23" x14ac:dyDescent="0.35">
      <c r="A116" s="7" t="s">
        <v>20</v>
      </c>
      <c r="B116" s="1" t="str">
        <f t="shared" si="1"/>
        <v>BlueFit</v>
      </c>
      <c r="C116" s="1" t="s">
        <v>114</v>
      </c>
      <c r="D116" s="1" t="s">
        <v>115</v>
      </c>
      <c r="E116" s="1" t="s">
        <v>115</v>
      </c>
      <c r="F116" s="1" t="s">
        <v>121</v>
      </c>
      <c r="G116" s="4">
        <v>44944.809027777781</v>
      </c>
      <c r="H116" s="4" t="str">
        <f>TEXT(Table1[[#This Row],[first_send_date]],"mmm")</f>
        <v>Jan</v>
      </c>
      <c r="I116" s="1">
        <v>17</v>
      </c>
      <c r="J116" s="1">
        <v>17</v>
      </c>
      <c r="K116" s="1">
        <v>0</v>
      </c>
      <c r="L116" s="1">
        <v>0</v>
      </c>
      <c r="M116" s="1">
        <v>0</v>
      </c>
      <c r="N11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16" s="2">
        <v>0</v>
      </c>
      <c r="P116" s="2">
        <v>0</v>
      </c>
      <c r="Q116" s="1">
        <v>0</v>
      </c>
      <c r="R116" s="1">
        <v>0</v>
      </c>
      <c r="S116" s="1">
        <v>17</v>
      </c>
      <c r="T116" s="2">
        <v>1</v>
      </c>
      <c r="U116" s="1">
        <v>15</v>
      </c>
      <c r="V116" s="2">
        <v>0.88239999999999996</v>
      </c>
      <c r="W116" s="8">
        <v>0</v>
      </c>
    </row>
    <row r="117" spans="1:23" x14ac:dyDescent="0.35">
      <c r="A117" s="7" t="s">
        <v>20</v>
      </c>
      <c r="B117" s="1" t="str">
        <f t="shared" si="1"/>
        <v>BlueFit</v>
      </c>
      <c r="C117" s="1" t="s">
        <v>122</v>
      </c>
      <c r="D117" s="1" t="s">
        <v>123</v>
      </c>
      <c r="E117" s="1" t="s">
        <v>123</v>
      </c>
      <c r="F117" s="1" t="s">
        <v>126</v>
      </c>
      <c r="G117" s="4">
        <v>44953.767361111109</v>
      </c>
      <c r="H117" s="4" t="str">
        <f>TEXT(Table1[[#This Row],[first_send_date]],"mmm")</f>
        <v>Jan</v>
      </c>
      <c r="I117" s="1">
        <v>10</v>
      </c>
      <c r="J117" s="1">
        <v>10</v>
      </c>
      <c r="K117" s="1">
        <v>0</v>
      </c>
      <c r="L117" s="1">
        <v>0</v>
      </c>
      <c r="M117" s="1">
        <v>0</v>
      </c>
      <c r="N11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17" s="2">
        <v>0</v>
      </c>
      <c r="P117" s="2">
        <v>0</v>
      </c>
      <c r="Q117" s="1">
        <v>0</v>
      </c>
      <c r="R117" s="1">
        <v>0</v>
      </c>
      <c r="S117" s="1">
        <v>10</v>
      </c>
      <c r="T117" s="2">
        <v>1</v>
      </c>
      <c r="U117" s="1">
        <v>9</v>
      </c>
      <c r="V117" s="2">
        <v>0.9</v>
      </c>
      <c r="W117" s="8">
        <v>0</v>
      </c>
    </row>
    <row r="118" spans="1:23" x14ac:dyDescent="0.35">
      <c r="A118" s="7" t="s">
        <v>20</v>
      </c>
      <c r="B118" s="1" t="str">
        <f t="shared" si="1"/>
        <v>BlueFit</v>
      </c>
      <c r="C118" s="1" t="s">
        <v>122</v>
      </c>
      <c r="D118" s="1" t="s">
        <v>123</v>
      </c>
      <c r="E118" s="1" t="s">
        <v>123</v>
      </c>
      <c r="F118" s="1" t="s">
        <v>127</v>
      </c>
      <c r="G118" s="4">
        <v>44676.722222222219</v>
      </c>
      <c r="H118" s="4" t="str">
        <f>TEXT(Table1[[#This Row],[first_send_date]],"mmm")</f>
        <v>Apr</v>
      </c>
      <c r="I118" s="1">
        <v>131</v>
      </c>
      <c r="J118" s="1">
        <v>106</v>
      </c>
      <c r="K118" s="1">
        <v>0</v>
      </c>
      <c r="L118" s="1">
        <v>0</v>
      </c>
      <c r="M118" s="1">
        <v>4</v>
      </c>
      <c r="N11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18" s="2">
        <v>3.7699999999999997E-2</v>
      </c>
      <c r="P118" s="2">
        <v>6.4500000000000002E-2</v>
      </c>
      <c r="Q118" s="1">
        <v>6</v>
      </c>
      <c r="R118" s="1">
        <v>0</v>
      </c>
      <c r="S118" s="1">
        <v>106</v>
      </c>
      <c r="T118" s="2">
        <v>1</v>
      </c>
      <c r="U118" s="1">
        <v>62</v>
      </c>
      <c r="V118" s="2">
        <v>0.58489999999999998</v>
      </c>
      <c r="W118" s="8">
        <v>0</v>
      </c>
    </row>
    <row r="119" spans="1:23" x14ac:dyDescent="0.35">
      <c r="A119" s="7" t="s">
        <v>20</v>
      </c>
      <c r="B119" s="1" t="str">
        <f t="shared" si="1"/>
        <v>BlueFit</v>
      </c>
      <c r="C119" s="1" t="s">
        <v>122</v>
      </c>
      <c r="D119" s="1" t="s">
        <v>123</v>
      </c>
      <c r="E119" s="1" t="s">
        <v>123</v>
      </c>
      <c r="F119" s="1" t="s">
        <v>128</v>
      </c>
      <c r="G119" s="4">
        <v>45007.722222222219</v>
      </c>
      <c r="H119" s="4" t="str">
        <f>TEXT(Table1[[#This Row],[first_send_date]],"mmm")</f>
        <v>Mar</v>
      </c>
      <c r="I119" s="1">
        <v>28</v>
      </c>
      <c r="J119" s="1">
        <v>28</v>
      </c>
      <c r="K119" s="1">
        <v>0</v>
      </c>
      <c r="L119" s="1">
        <v>0</v>
      </c>
      <c r="M119" s="1">
        <v>2</v>
      </c>
      <c r="N11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19" s="2">
        <v>7.1400000000000005E-2</v>
      </c>
      <c r="P119" s="2">
        <v>8.3299999999999999E-2</v>
      </c>
      <c r="Q119" s="1">
        <v>0</v>
      </c>
      <c r="R119" s="1">
        <v>0</v>
      </c>
      <c r="S119" s="1">
        <v>28</v>
      </c>
      <c r="T119" s="2">
        <v>1</v>
      </c>
      <c r="U119" s="1">
        <v>24</v>
      </c>
      <c r="V119" s="2">
        <v>0.85709999999999997</v>
      </c>
      <c r="W119" s="8">
        <v>0</v>
      </c>
    </row>
    <row r="120" spans="1:23" x14ac:dyDescent="0.35">
      <c r="A120" s="7" t="s">
        <v>20</v>
      </c>
      <c r="B120" s="1" t="str">
        <f t="shared" si="1"/>
        <v>BlueFit</v>
      </c>
      <c r="C120" s="1" t="s">
        <v>122</v>
      </c>
      <c r="D120" s="1" t="s">
        <v>123</v>
      </c>
      <c r="E120" s="1" t="s">
        <v>123</v>
      </c>
      <c r="F120" s="1" t="s">
        <v>129</v>
      </c>
      <c r="G120" s="4">
        <v>44935.774305555555</v>
      </c>
      <c r="H120" s="4" t="str">
        <f>TEXT(Table1[[#This Row],[first_send_date]],"mmm")</f>
        <v>Jan</v>
      </c>
      <c r="I120" s="1">
        <v>39</v>
      </c>
      <c r="J120" s="1">
        <v>39</v>
      </c>
      <c r="K120" s="1">
        <v>0</v>
      </c>
      <c r="L120" s="1">
        <v>0</v>
      </c>
      <c r="M120" s="1">
        <v>2</v>
      </c>
      <c r="N12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20" s="2">
        <v>5.1299999999999998E-2</v>
      </c>
      <c r="P120" s="2">
        <v>6.4500000000000002E-2</v>
      </c>
      <c r="Q120" s="1">
        <v>0</v>
      </c>
      <c r="R120" s="1">
        <v>0</v>
      </c>
      <c r="S120" s="1">
        <v>39</v>
      </c>
      <c r="T120" s="2">
        <v>1</v>
      </c>
      <c r="U120" s="1">
        <v>31</v>
      </c>
      <c r="V120" s="2">
        <v>0.79490000000000005</v>
      </c>
      <c r="W120" s="8">
        <v>0</v>
      </c>
    </row>
    <row r="121" spans="1:23" x14ac:dyDescent="0.35">
      <c r="A121" s="7" t="s">
        <v>20</v>
      </c>
      <c r="B121" s="1" t="str">
        <f t="shared" si="1"/>
        <v>BlueFit</v>
      </c>
      <c r="C121" s="1" t="s">
        <v>122</v>
      </c>
      <c r="D121" s="1" t="s">
        <v>123</v>
      </c>
      <c r="E121" s="1" t="s">
        <v>123</v>
      </c>
      <c r="F121" s="1" t="s">
        <v>130</v>
      </c>
      <c r="G121" s="4">
        <v>44649.729166666664</v>
      </c>
      <c r="H121" s="4" t="str">
        <f>TEXT(Table1[[#This Row],[first_send_date]],"mmm")</f>
        <v>Mar</v>
      </c>
      <c r="I121" s="1">
        <v>139</v>
      </c>
      <c r="J121" s="1">
        <v>123</v>
      </c>
      <c r="K121" s="1">
        <v>1</v>
      </c>
      <c r="L121" s="1">
        <v>0</v>
      </c>
      <c r="M121" s="1">
        <v>0</v>
      </c>
      <c r="N12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21" s="2">
        <v>0</v>
      </c>
      <c r="P121" s="2">
        <v>0</v>
      </c>
      <c r="Q121" s="1">
        <v>8</v>
      </c>
      <c r="R121" s="1">
        <v>0</v>
      </c>
      <c r="S121" s="1">
        <v>122</v>
      </c>
      <c r="T121" s="2">
        <v>0.9919</v>
      </c>
      <c r="U121" s="1">
        <v>103</v>
      </c>
      <c r="V121" s="2">
        <v>0.84430000000000005</v>
      </c>
      <c r="W121" s="8">
        <v>0</v>
      </c>
    </row>
    <row r="122" spans="1:23" x14ac:dyDescent="0.35">
      <c r="A122" s="7" t="s">
        <v>20</v>
      </c>
      <c r="B122" s="1" t="str">
        <f t="shared" si="1"/>
        <v>BlueFit</v>
      </c>
      <c r="C122" s="1" t="s">
        <v>122</v>
      </c>
      <c r="D122" s="1" t="s">
        <v>123</v>
      </c>
      <c r="E122" s="1" t="s">
        <v>123</v>
      </c>
      <c r="F122" s="1" t="s">
        <v>134</v>
      </c>
      <c r="G122" s="4">
        <v>44950.78125</v>
      </c>
      <c r="H122" s="4" t="str">
        <f>TEXT(Table1[[#This Row],[first_send_date]],"mmm")</f>
        <v>Jan</v>
      </c>
      <c r="I122" s="1">
        <v>20</v>
      </c>
      <c r="J122" s="1">
        <v>20</v>
      </c>
      <c r="K122" s="1">
        <v>0</v>
      </c>
      <c r="L122" s="1">
        <v>0</v>
      </c>
      <c r="M122" s="1">
        <v>1</v>
      </c>
      <c r="N12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22" s="2">
        <v>0.05</v>
      </c>
      <c r="P122" s="2">
        <v>0.05</v>
      </c>
      <c r="Q122" s="1">
        <v>0</v>
      </c>
      <c r="R122" s="1">
        <v>0</v>
      </c>
      <c r="S122" s="1">
        <v>20</v>
      </c>
      <c r="T122" s="2">
        <v>1</v>
      </c>
      <c r="U122" s="1">
        <v>20</v>
      </c>
      <c r="V122" s="2">
        <v>1</v>
      </c>
      <c r="W122" s="8">
        <v>0</v>
      </c>
    </row>
    <row r="123" spans="1:23" x14ac:dyDescent="0.35">
      <c r="A123" s="7" t="s">
        <v>20</v>
      </c>
      <c r="B123" s="1" t="str">
        <f t="shared" si="1"/>
        <v>BlueFit</v>
      </c>
      <c r="C123" s="1" t="s">
        <v>122</v>
      </c>
      <c r="D123" s="1" t="s">
        <v>123</v>
      </c>
      <c r="E123" s="1" t="s">
        <v>123</v>
      </c>
      <c r="F123" s="1" t="s">
        <v>135</v>
      </c>
      <c r="G123" s="4">
        <v>44936.788194444445</v>
      </c>
      <c r="H123" s="4" t="str">
        <f>TEXT(Table1[[#This Row],[first_send_date]],"mmm")</f>
        <v>Jan</v>
      </c>
      <c r="I123" s="1">
        <v>11</v>
      </c>
      <c r="J123" s="1">
        <v>11</v>
      </c>
      <c r="K123" s="1">
        <v>0</v>
      </c>
      <c r="L123" s="1">
        <v>0</v>
      </c>
      <c r="M123" s="1">
        <v>0</v>
      </c>
      <c r="N12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23" s="2">
        <v>0</v>
      </c>
      <c r="P123" s="2">
        <v>0</v>
      </c>
      <c r="Q123" s="1">
        <v>0</v>
      </c>
      <c r="R123" s="1">
        <v>0</v>
      </c>
      <c r="S123" s="1">
        <v>11</v>
      </c>
      <c r="T123" s="2">
        <v>1</v>
      </c>
      <c r="U123" s="1">
        <v>9</v>
      </c>
      <c r="V123" s="2">
        <v>0.81820000000000004</v>
      </c>
      <c r="W123" s="8">
        <v>0</v>
      </c>
    </row>
    <row r="124" spans="1:23" x14ac:dyDescent="0.35">
      <c r="A124" s="7" t="s">
        <v>20</v>
      </c>
      <c r="B124" s="1" t="str">
        <f t="shared" si="1"/>
        <v>BlueFit</v>
      </c>
      <c r="C124" s="1" t="s">
        <v>136</v>
      </c>
      <c r="D124" s="1" t="s">
        <v>137</v>
      </c>
      <c r="E124" s="1" t="s">
        <v>137</v>
      </c>
      <c r="F124" s="1" t="s">
        <v>138</v>
      </c>
      <c r="G124" s="4">
        <v>44602.833333333336</v>
      </c>
      <c r="H124" s="4" t="str">
        <f>TEXT(Table1[[#This Row],[first_send_date]],"mmm")</f>
        <v>Feb</v>
      </c>
      <c r="I124" s="1">
        <v>149</v>
      </c>
      <c r="J124" s="1">
        <v>127</v>
      </c>
      <c r="K124" s="1">
        <v>0</v>
      </c>
      <c r="L124" s="1">
        <v>0</v>
      </c>
      <c r="M124" s="1">
        <v>3</v>
      </c>
      <c r="N12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24" s="2">
        <v>2.3599999999999999E-2</v>
      </c>
      <c r="P124" s="2">
        <v>3.5700000000000003E-2</v>
      </c>
      <c r="Q124" s="1">
        <v>0</v>
      </c>
      <c r="R124" s="1">
        <v>0</v>
      </c>
      <c r="S124" s="1">
        <v>127</v>
      </c>
      <c r="T124" s="2">
        <v>1</v>
      </c>
      <c r="U124" s="1">
        <v>84</v>
      </c>
      <c r="V124" s="2">
        <v>0.66139999999999999</v>
      </c>
      <c r="W124" s="8">
        <v>0</v>
      </c>
    </row>
    <row r="125" spans="1:23" x14ac:dyDescent="0.35">
      <c r="A125" s="7" t="s">
        <v>20</v>
      </c>
      <c r="B125" s="1" t="str">
        <f t="shared" si="1"/>
        <v>BlueFit</v>
      </c>
      <c r="C125" s="1" t="s">
        <v>136</v>
      </c>
      <c r="D125" s="1" t="s">
        <v>137</v>
      </c>
      <c r="E125" s="1" t="s">
        <v>137</v>
      </c>
      <c r="F125" s="1" t="s">
        <v>139</v>
      </c>
      <c r="G125" s="4">
        <v>44973.833333333336</v>
      </c>
      <c r="H125" s="4" t="str">
        <f>TEXT(Table1[[#This Row],[first_send_date]],"mmm")</f>
        <v>Feb</v>
      </c>
      <c r="I125" s="1">
        <v>41</v>
      </c>
      <c r="J125" s="1">
        <v>41</v>
      </c>
      <c r="K125" s="1">
        <v>0</v>
      </c>
      <c r="L125" s="1">
        <v>0</v>
      </c>
      <c r="M125" s="1">
        <v>0</v>
      </c>
      <c r="N12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25" s="2">
        <v>0</v>
      </c>
      <c r="P125" s="2">
        <v>0</v>
      </c>
      <c r="Q125" s="1">
        <v>0</v>
      </c>
      <c r="R125" s="1">
        <v>0</v>
      </c>
      <c r="S125" s="1">
        <v>41</v>
      </c>
      <c r="T125" s="2">
        <v>1</v>
      </c>
      <c r="U125" s="1">
        <v>24</v>
      </c>
      <c r="V125" s="2">
        <v>0.58540000000000003</v>
      </c>
      <c r="W125" s="8">
        <v>0</v>
      </c>
    </row>
    <row r="126" spans="1:23" x14ac:dyDescent="0.35">
      <c r="A126" s="7" t="s">
        <v>20</v>
      </c>
      <c r="B126" s="1" t="str">
        <f t="shared" si="1"/>
        <v>BlueFit</v>
      </c>
      <c r="C126" s="1" t="s">
        <v>136</v>
      </c>
      <c r="D126" s="1" t="s">
        <v>137</v>
      </c>
      <c r="E126" s="1" t="s">
        <v>137</v>
      </c>
      <c r="F126" s="1" t="s">
        <v>140</v>
      </c>
      <c r="G126" s="4">
        <v>44953.840277777781</v>
      </c>
      <c r="H126" s="4" t="str">
        <f>TEXT(Table1[[#This Row],[first_send_date]],"mmm")</f>
        <v>Jan</v>
      </c>
      <c r="I126" s="1">
        <v>47</v>
      </c>
      <c r="J126" s="1">
        <v>47</v>
      </c>
      <c r="K126" s="1">
        <v>0</v>
      </c>
      <c r="L126" s="1">
        <v>0</v>
      </c>
      <c r="M126" s="1">
        <v>1</v>
      </c>
      <c r="N12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26" s="2">
        <v>2.1299999999999999E-2</v>
      </c>
      <c r="P126" s="2">
        <v>3.2300000000000002E-2</v>
      </c>
      <c r="Q126" s="1">
        <v>0</v>
      </c>
      <c r="R126" s="1">
        <v>0</v>
      </c>
      <c r="S126" s="1">
        <v>47</v>
      </c>
      <c r="T126" s="2">
        <v>1</v>
      </c>
      <c r="U126" s="1">
        <v>31</v>
      </c>
      <c r="V126" s="2">
        <v>0.65959999999999996</v>
      </c>
      <c r="W126" s="8">
        <v>0</v>
      </c>
    </row>
    <row r="127" spans="1:23" x14ac:dyDescent="0.35">
      <c r="A127" s="7" t="s">
        <v>20</v>
      </c>
      <c r="B127" s="1" t="str">
        <f t="shared" si="1"/>
        <v>BlueFit</v>
      </c>
      <c r="C127" s="1" t="s">
        <v>136</v>
      </c>
      <c r="D127" s="1" t="s">
        <v>137</v>
      </c>
      <c r="E127" s="1" t="s">
        <v>137</v>
      </c>
      <c r="F127" s="1" t="s">
        <v>141</v>
      </c>
      <c r="G127" s="4">
        <v>44791.802083333336</v>
      </c>
      <c r="H127" s="4" t="str">
        <f>TEXT(Table1[[#This Row],[first_send_date]],"mmm")</f>
        <v>Aug</v>
      </c>
      <c r="I127" s="1">
        <v>32</v>
      </c>
      <c r="J127" s="1">
        <v>20</v>
      </c>
      <c r="K127" s="1">
        <v>0</v>
      </c>
      <c r="L127" s="1">
        <v>0</v>
      </c>
      <c r="M127" s="1">
        <v>0</v>
      </c>
      <c r="N12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27" s="2">
        <v>0</v>
      </c>
      <c r="P127" s="2">
        <v>0</v>
      </c>
      <c r="Q127" s="1">
        <v>0</v>
      </c>
      <c r="R127" s="1">
        <v>0</v>
      </c>
      <c r="S127" s="1">
        <v>20</v>
      </c>
      <c r="T127" s="2">
        <v>1</v>
      </c>
      <c r="U127" s="1">
        <v>11</v>
      </c>
      <c r="V127" s="2">
        <v>0.55000000000000004</v>
      </c>
      <c r="W127" s="8">
        <v>0</v>
      </c>
    </row>
    <row r="128" spans="1:23" x14ac:dyDescent="0.35">
      <c r="A128" s="7" t="s">
        <v>20</v>
      </c>
      <c r="B128" s="1" t="str">
        <f t="shared" si="1"/>
        <v>BlueFit</v>
      </c>
      <c r="C128" s="1" t="s">
        <v>136</v>
      </c>
      <c r="D128" s="1" t="s">
        <v>137</v>
      </c>
      <c r="E128" s="1" t="s">
        <v>137</v>
      </c>
      <c r="F128" s="1" t="s">
        <v>142</v>
      </c>
      <c r="G128" s="4">
        <v>45036.802083333336</v>
      </c>
      <c r="H128" s="4" t="str">
        <f>TEXT(Table1[[#This Row],[first_send_date]],"mmm")</f>
        <v>Apr</v>
      </c>
      <c r="I128" s="1">
        <v>24</v>
      </c>
      <c r="J128" s="1">
        <v>24</v>
      </c>
      <c r="K128" s="1">
        <v>0</v>
      </c>
      <c r="L128" s="1">
        <v>0</v>
      </c>
      <c r="M128" s="1">
        <v>0</v>
      </c>
      <c r="N12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28" s="2">
        <v>0</v>
      </c>
      <c r="P128" s="2">
        <v>0</v>
      </c>
      <c r="Q128" s="1">
        <v>0</v>
      </c>
      <c r="R128" s="1">
        <v>0</v>
      </c>
      <c r="S128" s="1">
        <v>24</v>
      </c>
      <c r="T128" s="2">
        <v>1</v>
      </c>
      <c r="U128" s="1">
        <v>16</v>
      </c>
      <c r="V128" s="2">
        <v>0.66669999999999996</v>
      </c>
      <c r="W128" s="8">
        <v>0</v>
      </c>
    </row>
    <row r="129" spans="1:23" x14ac:dyDescent="0.35">
      <c r="A129" s="7" t="s">
        <v>20</v>
      </c>
      <c r="B129" s="1" t="str">
        <f t="shared" si="1"/>
        <v>BlueFit</v>
      </c>
      <c r="C129" s="1" t="s">
        <v>143</v>
      </c>
      <c r="D129" s="1" t="s">
        <v>144</v>
      </c>
      <c r="E129" s="1" t="s">
        <v>144</v>
      </c>
      <c r="F129" s="1" t="s">
        <v>145</v>
      </c>
      <c r="G129" s="4">
        <v>44609.8125</v>
      </c>
      <c r="H129" s="4" t="str">
        <f>TEXT(Table1[[#This Row],[first_send_date]],"mmm")</f>
        <v>Feb</v>
      </c>
      <c r="I129" s="1">
        <v>116</v>
      </c>
      <c r="J129" s="1">
        <v>115</v>
      </c>
      <c r="K129" s="1">
        <v>0</v>
      </c>
      <c r="L129" s="1">
        <v>0</v>
      </c>
      <c r="M129" s="1">
        <v>6</v>
      </c>
      <c r="N12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29" s="2">
        <v>5.2200000000000003E-2</v>
      </c>
      <c r="P129" s="2">
        <v>5.3600000000000002E-2</v>
      </c>
      <c r="Q129" s="1">
        <v>16</v>
      </c>
      <c r="R129" s="1">
        <v>0</v>
      </c>
      <c r="S129" s="1">
        <v>115</v>
      </c>
      <c r="T129" s="2">
        <v>1</v>
      </c>
      <c r="U129" s="1">
        <v>112</v>
      </c>
      <c r="V129" s="2">
        <v>0.97389999999999999</v>
      </c>
      <c r="W129" s="8">
        <v>0</v>
      </c>
    </row>
    <row r="130" spans="1:23" x14ac:dyDescent="0.35">
      <c r="A130" s="7" t="s">
        <v>20</v>
      </c>
      <c r="B130" s="1" t="str">
        <f t="shared" ref="B130:B193" si="2">LEFT(C130,7)</f>
        <v>BlueFit</v>
      </c>
      <c r="C130" s="1" t="s">
        <v>148</v>
      </c>
      <c r="D130" s="1" t="s">
        <v>149</v>
      </c>
      <c r="E130" s="1" t="s">
        <v>149</v>
      </c>
      <c r="F130" s="1" t="s">
        <v>152</v>
      </c>
      <c r="G130" s="4">
        <v>44963.881944444445</v>
      </c>
      <c r="H130" s="4" t="str">
        <f>TEXT(Table1[[#This Row],[first_send_date]],"mmm")</f>
        <v>Feb</v>
      </c>
      <c r="I130" s="1">
        <v>94</v>
      </c>
      <c r="J130" s="1">
        <v>94</v>
      </c>
      <c r="K130" s="1">
        <v>0</v>
      </c>
      <c r="L130" s="1">
        <v>0</v>
      </c>
      <c r="M130" s="1">
        <v>5</v>
      </c>
      <c r="N13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30" s="2">
        <v>5.3199999999999997E-2</v>
      </c>
      <c r="P130" s="2">
        <v>7.1400000000000005E-2</v>
      </c>
      <c r="Q130" s="1">
        <v>2</v>
      </c>
      <c r="R130" s="1">
        <v>0</v>
      </c>
      <c r="S130" s="1">
        <v>94</v>
      </c>
      <c r="T130" s="2">
        <v>1</v>
      </c>
      <c r="U130" s="1">
        <v>70</v>
      </c>
      <c r="V130" s="2">
        <v>0.74470000000000003</v>
      </c>
      <c r="W130" s="8">
        <v>0</v>
      </c>
    </row>
    <row r="131" spans="1:23" x14ac:dyDescent="0.35">
      <c r="A131" s="7" t="s">
        <v>20</v>
      </c>
      <c r="B131" s="1" t="str">
        <f t="shared" si="2"/>
        <v>BlueFit</v>
      </c>
      <c r="C131" s="1" t="s">
        <v>148</v>
      </c>
      <c r="D131" s="1" t="s">
        <v>149</v>
      </c>
      <c r="E131" s="1" t="s">
        <v>149</v>
      </c>
      <c r="F131" s="1" t="s">
        <v>154</v>
      </c>
      <c r="G131" s="4">
        <v>45047.834027777775</v>
      </c>
      <c r="H131" s="4" t="str">
        <f>TEXT(Table1[[#This Row],[first_send_date]],"mmm")</f>
        <v>May</v>
      </c>
      <c r="I131" s="1">
        <v>80</v>
      </c>
      <c r="J131" s="1">
        <v>80</v>
      </c>
      <c r="K131" s="1">
        <v>0</v>
      </c>
      <c r="L131" s="1">
        <v>0</v>
      </c>
      <c r="M131" s="1">
        <v>5</v>
      </c>
      <c r="N13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31" s="2">
        <v>6.25E-2</v>
      </c>
      <c r="P131" s="2">
        <v>9.2600000000000002E-2</v>
      </c>
      <c r="Q131" s="1">
        <v>2</v>
      </c>
      <c r="R131" s="1">
        <v>0</v>
      </c>
      <c r="S131" s="1">
        <v>80</v>
      </c>
      <c r="T131" s="2">
        <v>1</v>
      </c>
      <c r="U131" s="1">
        <v>54</v>
      </c>
      <c r="V131" s="2">
        <v>0.67500000000000004</v>
      </c>
      <c r="W131" s="8">
        <v>0</v>
      </c>
    </row>
    <row r="132" spans="1:23" x14ac:dyDescent="0.35">
      <c r="A132" s="7" t="s">
        <v>20</v>
      </c>
      <c r="B132" s="1" t="str">
        <f t="shared" si="2"/>
        <v>BlueFit</v>
      </c>
      <c r="C132" s="1" t="s">
        <v>148</v>
      </c>
      <c r="D132" s="1" t="s">
        <v>149</v>
      </c>
      <c r="E132" s="1" t="s">
        <v>149</v>
      </c>
      <c r="F132" s="1" t="s">
        <v>155</v>
      </c>
      <c r="G132" s="4">
        <v>45047.840277777781</v>
      </c>
      <c r="H132" s="4" t="str">
        <f>TEXT(Table1[[#This Row],[first_send_date]],"mmm")</f>
        <v>May</v>
      </c>
      <c r="I132" s="1">
        <v>58</v>
      </c>
      <c r="J132" s="1">
        <v>58</v>
      </c>
      <c r="K132" s="1">
        <v>0</v>
      </c>
      <c r="L132" s="1">
        <v>0</v>
      </c>
      <c r="M132" s="1">
        <v>0</v>
      </c>
      <c r="N13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32" s="2">
        <v>0</v>
      </c>
      <c r="P132" s="2">
        <v>0</v>
      </c>
      <c r="Q132" s="1">
        <v>0</v>
      </c>
      <c r="R132" s="1">
        <v>0</v>
      </c>
      <c r="S132" s="1">
        <v>58</v>
      </c>
      <c r="T132" s="2">
        <v>1</v>
      </c>
      <c r="U132" s="1">
        <v>26</v>
      </c>
      <c r="V132" s="2">
        <v>0.44829999999999998</v>
      </c>
      <c r="W132" s="8">
        <v>0</v>
      </c>
    </row>
    <row r="133" spans="1:23" x14ac:dyDescent="0.35">
      <c r="A133" s="7" t="s">
        <v>20</v>
      </c>
      <c r="B133" s="1" t="str">
        <f t="shared" si="2"/>
        <v>BlueFit</v>
      </c>
      <c r="C133" s="1" t="s">
        <v>148</v>
      </c>
      <c r="D133" s="1" t="s">
        <v>149</v>
      </c>
      <c r="E133" s="1" t="s">
        <v>149</v>
      </c>
      <c r="F133" s="1" t="s">
        <v>156</v>
      </c>
      <c r="G133" s="4">
        <v>44774.833333333336</v>
      </c>
      <c r="H133" s="4" t="str">
        <f>TEXT(Table1[[#This Row],[first_send_date]],"mmm")</f>
        <v>Aug</v>
      </c>
      <c r="I133" s="1">
        <v>181</v>
      </c>
      <c r="J133" s="1">
        <v>0</v>
      </c>
      <c r="K133" s="1">
        <v>0</v>
      </c>
      <c r="L133" s="1">
        <v>0</v>
      </c>
      <c r="M133" s="1">
        <v>0</v>
      </c>
      <c r="N13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33" s="2">
        <v>0</v>
      </c>
      <c r="P133" s="2">
        <v>0</v>
      </c>
      <c r="Q133" s="1">
        <v>0</v>
      </c>
      <c r="R133" s="1">
        <v>0</v>
      </c>
      <c r="S133" s="1">
        <v>0</v>
      </c>
      <c r="T133" s="2">
        <v>0</v>
      </c>
      <c r="U133" s="1">
        <v>0</v>
      </c>
      <c r="V133" s="2">
        <v>0</v>
      </c>
      <c r="W133" s="8">
        <v>0</v>
      </c>
    </row>
    <row r="134" spans="1:23" x14ac:dyDescent="0.35">
      <c r="A134" s="7" t="s">
        <v>20</v>
      </c>
      <c r="B134" s="1" t="str">
        <f t="shared" si="2"/>
        <v>BlueFit</v>
      </c>
      <c r="C134" s="1" t="s">
        <v>148</v>
      </c>
      <c r="D134" s="1" t="s">
        <v>149</v>
      </c>
      <c r="E134" s="1" t="s">
        <v>149</v>
      </c>
      <c r="F134" s="1" t="s">
        <v>158</v>
      </c>
      <c r="G134" s="4">
        <v>45138.840277777781</v>
      </c>
      <c r="H134" s="4" t="str">
        <f>TEXT(Table1[[#This Row],[first_send_date]],"mmm")</f>
        <v>Jul</v>
      </c>
      <c r="I134" s="1">
        <v>139</v>
      </c>
      <c r="J134" s="1">
        <v>139</v>
      </c>
      <c r="K134" s="1">
        <v>0</v>
      </c>
      <c r="L134" s="1">
        <v>0</v>
      </c>
      <c r="M134" s="1">
        <v>4</v>
      </c>
      <c r="N13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34" s="2">
        <v>2.8799999999999999E-2</v>
      </c>
      <c r="P134" s="2">
        <v>0.04</v>
      </c>
      <c r="Q134" s="1">
        <v>0</v>
      </c>
      <c r="R134" s="1">
        <v>0</v>
      </c>
      <c r="S134" s="1">
        <v>139</v>
      </c>
      <c r="T134" s="2">
        <v>1</v>
      </c>
      <c r="U134" s="1">
        <v>100</v>
      </c>
      <c r="V134" s="2">
        <v>0.71940000000000004</v>
      </c>
      <c r="W134" s="8">
        <v>0</v>
      </c>
    </row>
    <row r="135" spans="1:23" x14ac:dyDescent="0.35">
      <c r="A135" s="7" t="s">
        <v>20</v>
      </c>
      <c r="B135" s="1" t="str">
        <f t="shared" si="2"/>
        <v>BlueFit</v>
      </c>
      <c r="C135" s="1" t="s">
        <v>148</v>
      </c>
      <c r="D135" s="1" t="s">
        <v>149</v>
      </c>
      <c r="E135" s="1" t="s">
        <v>149</v>
      </c>
      <c r="F135" s="1" t="s">
        <v>160</v>
      </c>
      <c r="G135" s="4">
        <v>44610.875</v>
      </c>
      <c r="H135" s="4" t="str">
        <f>TEXT(Table1[[#This Row],[first_send_date]],"mmm")</f>
        <v>Feb</v>
      </c>
      <c r="I135" s="1">
        <v>125</v>
      </c>
      <c r="J135" s="1">
        <v>125</v>
      </c>
      <c r="K135" s="1">
        <v>0</v>
      </c>
      <c r="L135" s="1">
        <v>0</v>
      </c>
      <c r="M135" s="1">
        <v>6</v>
      </c>
      <c r="N13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35" s="2">
        <v>4.8000000000000001E-2</v>
      </c>
      <c r="P135" s="2">
        <v>7.4999999999999997E-2</v>
      </c>
      <c r="Q135" s="1">
        <v>0</v>
      </c>
      <c r="R135" s="1">
        <v>0</v>
      </c>
      <c r="S135" s="1">
        <v>125</v>
      </c>
      <c r="T135" s="2">
        <v>1</v>
      </c>
      <c r="U135" s="1">
        <v>80</v>
      </c>
      <c r="V135" s="2">
        <v>0.64</v>
      </c>
      <c r="W135" s="8">
        <v>0</v>
      </c>
    </row>
    <row r="136" spans="1:23" x14ac:dyDescent="0.35">
      <c r="A136" s="7" t="s">
        <v>20</v>
      </c>
      <c r="B136" s="1" t="str">
        <f t="shared" si="2"/>
        <v>BlueFit</v>
      </c>
      <c r="C136" s="1" t="s">
        <v>148</v>
      </c>
      <c r="D136" s="1" t="s">
        <v>149</v>
      </c>
      <c r="E136" s="1" t="s">
        <v>149</v>
      </c>
      <c r="F136" s="1" t="s">
        <v>162</v>
      </c>
      <c r="G136" s="4">
        <v>44970.881944444445</v>
      </c>
      <c r="H136" s="4" t="str">
        <f>TEXT(Table1[[#This Row],[first_send_date]],"mmm")</f>
        <v>Feb</v>
      </c>
      <c r="I136" s="1">
        <v>87</v>
      </c>
      <c r="J136" s="1">
        <v>87</v>
      </c>
      <c r="K136" s="1">
        <v>0</v>
      </c>
      <c r="L136" s="1">
        <v>0</v>
      </c>
      <c r="M136" s="1">
        <v>2</v>
      </c>
      <c r="N13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36" s="2">
        <v>2.3E-2</v>
      </c>
      <c r="P136" s="2">
        <v>3.0300000000000001E-2</v>
      </c>
      <c r="Q136" s="1">
        <v>0</v>
      </c>
      <c r="R136" s="1">
        <v>0</v>
      </c>
      <c r="S136" s="1">
        <v>87</v>
      </c>
      <c r="T136" s="2">
        <v>1</v>
      </c>
      <c r="U136" s="1">
        <v>66</v>
      </c>
      <c r="V136" s="2">
        <v>0.75860000000000005</v>
      </c>
      <c r="W136" s="8">
        <v>0</v>
      </c>
    </row>
    <row r="137" spans="1:23" x14ac:dyDescent="0.35">
      <c r="A137" s="7" t="s">
        <v>20</v>
      </c>
      <c r="B137" s="1" t="str">
        <f t="shared" si="2"/>
        <v>BlueFit</v>
      </c>
      <c r="C137" s="1" t="s">
        <v>148</v>
      </c>
      <c r="D137" s="1" t="s">
        <v>149</v>
      </c>
      <c r="E137" s="1" t="s">
        <v>149</v>
      </c>
      <c r="F137" s="1" t="s">
        <v>163</v>
      </c>
      <c r="G137" s="4">
        <v>44693.833333333336</v>
      </c>
      <c r="H137" s="4" t="str">
        <f>TEXT(Table1[[#This Row],[first_send_date]],"mmm")</f>
        <v>May</v>
      </c>
      <c r="I137" s="1">
        <v>146</v>
      </c>
      <c r="J137" s="1">
        <v>146</v>
      </c>
      <c r="K137" s="1">
        <v>0</v>
      </c>
      <c r="L137" s="1">
        <v>0</v>
      </c>
      <c r="M137" s="1">
        <v>5</v>
      </c>
      <c r="N13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37" s="2">
        <v>3.4200000000000001E-2</v>
      </c>
      <c r="P137" s="2">
        <v>5.1499999999999997E-2</v>
      </c>
      <c r="Q137" s="1">
        <v>0</v>
      </c>
      <c r="R137" s="1">
        <v>0</v>
      </c>
      <c r="S137" s="1">
        <v>146</v>
      </c>
      <c r="T137" s="2">
        <v>1</v>
      </c>
      <c r="U137" s="1">
        <v>97</v>
      </c>
      <c r="V137" s="2">
        <v>0.66439999999999999</v>
      </c>
      <c r="W137" s="8">
        <v>0</v>
      </c>
    </row>
    <row r="138" spans="1:23" x14ac:dyDescent="0.35">
      <c r="A138" s="7" t="s">
        <v>20</v>
      </c>
      <c r="B138" s="1" t="str">
        <f t="shared" si="2"/>
        <v>BlueFit</v>
      </c>
      <c r="C138" s="1" t="s">
        <v>148</v>
      </c>
      <c r="D138" s="1" t="s">
        <v>149</v>
      </c>
      <c r="E138" s="1" t="s">
        <v>149</v>
      </c>
      <c r="F138" s="1" t="s">
        <v>164</v>
      </c>
      <c r="G138" s="4">
        <v>45054.833333333336</v>
      </c>
      <c r="H138" s="4" t="str">
        <f>TEXT(Table1[[#This Row],[first_send_date]],"mmm")</f>
        <v>May</v>
      </c>
      <c r="I138" s="1">
        <v>218</v>
      </c>
      <c r="J138" s="1">
        <v>218</v>
      </c>
      <c r="K138" s="1">
        <v>0</v>
      </c>
      <c r="L138" s="1">
        <v>0</v>
      </c>
      <c r="M138" s="1">
        <v>7</v>
      </c>
      <c r="N13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38" s="2">
        <v>3.2099999999999997E-2</v>
      </c>
      <c r="P138" s="2">
        <v>4.4900000000000002E-2</v>
      </c>
      <c r="Q138" s="1">
        <v>0</v>
      </c>
      <c r="R138" s="1">
        <v>0</v>
      </c>
      <c r="S138" s="1">
        <v>218</v>
      </c>
      <c r="T138" s="2">
        <v>1</v>
      </c>
      <c r="U138" s="1">
        <v>156</v>
      </c>
      <c r="V138" s="2">
        <v>0.71560000000000001</v>
      </c>
      <c r="W138" s="8">
        <v>0</v>
      </c>
    </row>
    <row r="139" spans="1:23" x14ac:dyDescent="0.35">
      <c r="A139" s="7" t="s">
        <v>20</v>
      </c>
      <c r="B139" s="1" t="str">
        <f t="shared" si="2"/>
        <v>BlueFit</v>
      </c>
      <c r="C139" s="1" t="s">
        <v>148</v>
      </c>
      <c r="D139" s="1" t="s">
        <v>149</v>
      </c>
      <c r="E139" s="1" t="s">
        <v>149</v>
      </c>
      <c r="F139" s="1" t="s">
        <v>165</v>
      </c>
      <c r="G139" s="4">
        <v>45054.840277777781</v>
      </c>
      <c r="H139" s="4" t="str">
        <f>TEXT(Table1[[#This Row],[first_send_date]],"mmm")</f>
        <v>May</v>
      </c>
      <c r="I139" s="1">
        <v>104</v>
      </c>
      <c r="J139" s="1">
        <v>104</v>
      </c>
      <c r="K139" s="1">
        <v>0</v>
      </c>
      <c r="L139" s="1">
        <v>0</v>
      </c>
      <c r="M139" s="1">
        <v>6</v>
      </c>
      <c r="N13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39" s="2">
        <v>5.7700000000000001E-2</v>
      </c>
      <c r="P139" s="2">
        <v>8.8200000000000001E-2</v>
      </c>
      <c r="Q139" s="1">
        <v>0</v>
      </c>
      <c r="R139" s="1">
        <v>0</v>
      </c>
      <c r="S139" s="1">
        <v>104</v>
      </c>
      <c r="T139" s="2">
        <v>1</v>
      </c>
      <c r="U139" s="1">
        <v>68</v>
      </c>
      <c r="V139" s="2">
        <v>0.65380000000000005</v>
      </c>
      <c r="W139" s="8">
        <v>0</v>
      </c>
    </row>
    <row r="140" spans="1:23" x14ac:dyDescent="0.35">
      <c r="A140" s="7" t="s">
        <v>20</v>
      </c>
      <c r="B140" s="1" t="str">
        <f t="shared" si="2"/>
        <v>BlueFit</v>
      </c>
      <c r="C140" s="1" t="s">
        <v>148</v>
      </c>
      <c r="D140" s="1" t="s">
        <v>149</v>
      </c>
      <c r="E140" s="1" t="s">
        <v>149</v>
      </c>
      <c r="F140" s="1" t="s">
        <v>166</v>
      </c>
      <c r="G140" s="4">
        <v>44783.833333333336</v>
      </c>
      <c r="H140" s="4" t="str">
        <f>TEXT(Table1[[#This Row],[first_send_date]],"mmm")</f>
        <v>Aug</v>
      </c>
      <c r="I140" s="1">
        <v>186</v>
      </c>
      <c r="J140" s="1">
        <v>0</v>
      </c>
      <c r="K140" s="1">
        <v>0</v>
      </c>
      <c r="L140" s="1">
        <v>0</v>
      </c>
      <c r="M140" s="1">
        <v>0</v>
      </c>
      <c r="N14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40" s="2">
        <v>0</v>
      </c>
      <c r="P140" s="2">
        <v>0</v>
      </c>
      <c r="Q140" s="1">
        <v>0</v>
      </c>
      <c r="R140" s="1">
        <v>0</v>
      </c>
      <c r="S140" s="1">
        <v>0</v>
      </c>
      <c r="T140" s="2">
        <v>0</v>
      </c>
      <c r="U140" s="1">
        <v>0</v>
      </c>
      <c r="V140" s="2">
        <v>0</v>
      </c>
      <c r="W140" s="8">
        <v>0</v>
      </c>
    </row>
    <row r="141" spans="1:23" x14ac:dyDescent="0.35">
      <c r="A141" s="7" t="s">
        <v>20</v>
      </c>
      <c r="B141" s="1" t="str">
        <f t="shared" si="2"/>
        <v>BlueFit</v>
      </c>
      <c r="C141" s="1" t="s">
        <v>148</v>
      </c>
      <c r="D141" s="1" t="s">
        <v>149</v>
      </c>
      <c r="E141" s="1" t="s">
        <v>149</v>
      </c>
      <c r="F141" s="1" t="s">
        <v>167</v>
      </c>
      <c r="G141" s="4">
        <v>45145.833333333336</v>
      </c>
      <c r="H141" s="4" t="str">
        <f>TEXT(Table1[[#This Row],[first_send_date]],"mmm")</f>
        <v>Aug</v>
      </c>
      <c r="I141" s="1">
        <v>192</v>
      </c>
      <c r="J141" s="1">
        <v>192</v>
      </c>
      <c r="K141" s="1">
        <v>0</v>
      </c>
      <c r="L141" s="1">
        <v>0</v>
      </c>
      <c r="M141" s="1">
        <v>9</v>
      </c>
      <c r="N14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41" s="2">
        <v>4.6899999999999997E-2</v>
      </c>
      <c r="P141" s="2">
        <v>6.5699999999999995E-2</v>
      </c>
      <c r="Q141" s="1">
        <v>0</v>
      </c>
      <c r="R141" s="1">
        <v>0</v>
      </c>
      <c r="S141" s="1">
        <v>192</v>
      </c>
      <c r="T141" s="2">
        <v>1</v>
      </c>
      <c r="U141" s="1">
        <v>137</v>
      </c>
      <c r="V141" s="2">
        <v>0.71350000000000002</v>
      </c>
      <c r="W141" s="8">
        <v>0</v>
      </c>
    </row>
    <row r="142" spans="1:23" x14ac:dyDescent="0.35">
      <c r="A142" s="7" t="s">
        <v>20</v>
      </c>
      <c r="B142" s="1" t="str">
        <f t="shared" si="2"/>
        <v>BlueFit</v>
      </c>
      <c r="C142" s="1" t="s">
        <v>148</v>
      </c>
      <c r="D142" s="1" t="s">
        <v>149</v>
      </c>
      <c r="E142" s="1" t="s">
        <v>149</v>
      </c>
      <c r="F142" s="1" t="s">
        <v>168</v>
      </c>
      <c r="G142" s="4">
        <v>45146.840277777781</v>
      </c>
      <c r="H142" s="4" t="str">
        <f>TEXT(Table1[[#This Row],[first_send_date]],"mmm")</f>
        <v>Aug</v>
      </c>
      <c r="I142" s="1">
        <v>137</v>
      </c>
      <c r="J142" s="1">
        <v>137</v>
      </c>
      <c r="K142" s="1">
        <v>0</v>
      </c>
      <c r="L142" s="1">
        <v>0</v>
      </c>
      <c r="M142" s="1">
        <v>10</v>
      </c>
      <c r="N14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42" s="2">
        <v>7.2999999999999995E-2</v>
      </c>
      <c r="P142" s="2">
        <v>0.1087</v>
      </c>
      <c r="Q142" s="1">
        <v>0</v>
      </c>
      <c r="R142" s="1">
        <v>0</v>
      </c>
      <c r="S142" s="1">
        <v>137</v>
      </c>
      <c r="T142" s="2">
        <v>1</v>
      </c>
      <c r="U142" s="1">
        <v>92</v>
      </c>
      <c r="V142" s="2">
        <v>0.67149999999999999</v>
      </c>
      <c r="W142" s="8">
        <v>0</v>
      </c>
    </row>
    <row r="143" spans="1:23" x14ac:dyDescent="0.35">
      <c r="A143" s="7" t="s">
        <v>20</v>
      </c>
      <c r="B143" s="1" t="str">
        <f t="shared" si="2"/>
        <v>BlueFit</v>
      </c>
      <c r="C143" s="1" t="s">
        <v>148</v>
      </c>
      <c r="D143" s="1" t="s">
        <v>149</v>
      </c>
      <c r="E143" s="1" t="s">
        <v>149</v>
      </c>
      <c r="F143" s="1" t="s">
        <v>169</v>
      </c>
      <c r="G143" s="4">
        <v>44868.833333333336</v>
      </c>
      <c r="H143" s="4" t="str">
        <f>TEXT(Table1[[#This Row],[first_send_date]],"mmm")</f>
        <v>Nov</v>
      </c>
      <c r="I143" s="1">
        <v>152</v>
      </c>
      <c r="J143" s="1">
        <v>152</v>
      </c>
      <c r="K143" s="1">
        <v>0</v>
      </c>
      <c r="L143" s="1">
        <v>0</v>
      </c>
      <c r="M143" s="1">
        <v>11</v>
      </c>
      <c r="N14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43" s="2">
        <v>7.2400000000000006E-2</v>
      </c>
      <c r="P143" s="2">
        <v>9.2399999999999996E-2</v>
      </c>
      <c r="Q143" s="1">
        <v>0</v>
      </c>
      <c r="R143" s="1">
        <v>0</v>
      </c>
      <c r="S143" s="1">
        <v>152</v>
      </c>
      <c r="T143" s="2">
        <v>1</v>
      </c>
      <c r="U143" s="1">
        <v>119</v>
      </c>
      <c r="V143" s="2">
        <v>0.78290000000000004</v>
      </c>
      <c r="W143" s="8">
        <v>0</v>
      </c>
    </row>
    <row r="144" spans="1:23" x14ac:dyDescent="0.35">
      <c r="A144" s="7" t="s">
        <v>170</v>
      </c>
      <c r="B144" s="1" t="str">
        <f t="shared" si="2"/>
        <v>BlueFit</v>
      </c>
      <c r="C144" s="1" t="s">
        <v>171</v>
      </c>
      <c r="D144" s="1" t="s">
        <v>172</v>
      </c>
      <c r="E144" s="1" t="s">
        <v>173</v>
      </c>
      <c r="F144" s="1" t="s">
        <v>174</v>
      </c>
      <c r="G144" s="4">
        <v>44771.572916666664</v>
      </c>
      <c r="H144" s="4" t="str">
        <f>TEXT(Table1[[#This Row],[first_send_date]],"mmm")</f>
        <v>Jul</v>
      </c>
      <c r="I144" s="1">
        <v>3</v>
      </c>
      <c r="J144" s="1">
        <v>1</v>
      </c>
      <c r="K144" s="1">
        <v>0</v>
      </c>
      <c r="L144" s="1">
        <v>0</v>
      </c>
      <c r="M144" s="1">
        <v>0</v>
      </c>
      <c r="N14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44" s="2">
        <v>0</v>
      </c>
      <c r="P144" s="2">
        <v>0</v>
      </c>
      <c r="Q144" s="1">
        <v>0</v>
      </c>
      <c r="R144" s="1">
        <v>0</v>
      </c>
      <c r="S144" s="1">
        <v>1</v>
      </c>
      <c r="T144" s="2">
        <v>1</v>
      </c>
      <c r="U144" s="1">
        <v>0</v>
      </c>
      <c r="V144" s="2">
        <v>0</v>
      </c>
      <c r="W144" s="8">
        <v>0</v>
      </c>
    </row>
    <row r="145" spans="1:23" x14ac:dyDescent="0.35">
      <c r="A145" s="7" t="s">
        <v>170</v>
      </c>
      <c r="B145" s="1" t="str">
        <f t="shared" si="2"/>
        <v>BlueFit</v>
      </c>
      <c r="C145" s="1" t="s">
        <v>175</v>
      </c>
      <c r="D145" s="1" t="s">
        <v>176</v>
      </c>
      <c r="E145" s="1" t="s">
        <v>177</v>
      </c>
      <c r="F145" s="1" t="s">
        <v>178</v>
      </c>
      <c r="G145" s="4">
        <v>44861.597222222219</v>
      </c>
      <c r="H145" s="4" t="str">
        <f>TEXT(Table1[[#This Row],[first_send_date]],"mmm")</f>
        <v>Oct</v>
      </c>
      <c r="I145" s="1">
        <v>26</v>
      </c>
      <c r="J145" s="1">
        <v>87</v>
      </c>
      <c r="K145" s="1">
        <v>0</v>
      </c>
      <c r="L145" s="1">
        <v>0</v>
      </c>
      <c r="M145" s="1">
        <v>0</v>
      </c>
      <c r="N14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45" s="2">
        <v>0</v>
      </c>
      <c r="P145" s="2">
        <v>0</v>
      </c>
      <c r="Q145" s="1">
        <v>6</v>
      </c>
      <c r="R145" s="1">
        <v>0</v>
      </c>
      <c r="S145" s="1">
        <v>87</v>
      </c>
      <c r="T145" s="2">
        <v>1</v>
      </c>
      <c r="U145" s="1">
        <v>68</v>
      </c>
      <c r="V145" s="2">
        <v>0.78159999999999996</v>
      </c>
      <c r="W145" s="8">
        <v>0</v>
      </c>
    </row>
    <row r="146" spans="1:23" x14ac:dyDescent="0.35">
      <c r="A146" s="7" t="s">
        <v>170</v>
      </c>
      <c r="B146" s="1" t="str">
        <f t="shared" si="2"/>
        <v>BlueFit</v>
      </c>
      <c r="C146" s="1" t="s">
        <v>175</v>
      </c>
      <c r="D146" s="1" t="s">
        <v>176</v>
      </c>
      <c r="E146" s="1" t="s">
        <v>177</v>
      </c>
      <c r="F146" s="1" t="s">
        <v>179</v>
      </c>
      <c r="G146" s="4">
        <v>44960.638888888891</v>
      </c>
      <c r="H146" s="4" t="str">
        <f>TEXT(Table1[[#This Row],[first_send_date]],"mmm")</f>
        <v>Feb</v>
      </c>
      <c r="I146" s="1">
        <v>3</v>
      </c>
      <c r="J146" s="1">
        <v>12</v>
      </c>
      <c r="K146" s="1">
        <v>0</v>
      </c>
      <c r="L146" s="1">
        <v>0</v>
      </c>
      <c r="M146" s="1">
        <v>0</v>
      </c>
      <c r="N14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46" s="2">
        <v>0</v>
      </c>
      <c r="P146" s="2">
        <v>0</v>
      </c>
      <c r="Q146" s="1">
        <v>0</v>
      </c>
      <c r="R146" s="1">
        <v>0</v>
      </c>
      <c r="S146" s="1">
        <v>12</v>
      </c>
      <c r="T146" s="2">
        <v>1</v>
      </c>
      <c r="U146" s="1">
        <v>11</v>
      </c>
      <c r="V146" s="2">
        <v>0.91669999999999996</v>
      </c>
      <c r="W146" s="8">
        <v>0</v>
      </c>
    </row>
    <row r="147" spans="1:23" x14ac:dyDescent="0.35">
      <c r="A147" s="7" t="s">
        <v>180</v>
      </c>
      <c r="B147" s="1" t="str">
        <f t="shared" si="2"/>
        <v>PFH 2.0</v>
      </c>
      <c r="C147" s="1" t="s">
        <v>181</v>
      </c>
      <c r="D147" s="1" t="s">
        <v>182</v>
      </c>
      <c r="E147" s="1" t="s">
        <v>182</v>
      </c>
      <c r="F147" s="1" t="s">
        <v>185</v>
      </c>
      <c r="G147" s="4">
        <v>44651.569444444445</v>
      </c>
      <c r="H147" s="4" t="str">
        <f>TEXT(Table1[[#This Row],[first_send_date]],"mmm")</f>
        <v>Mar</v>
      </c>
      <c r="I147" s="1">
        <v>2</v>
      </c>
      <c r="J147" s="1">
        <v>2</v>
      </c>
      <c r="K147" s="1">
        <v>0</v>
      </c>
      <c r="L147" s="1">
        <v>0</v>
      </c>
      <c r="M147" s="1">
        <v>0</v>
      </c>
      <c r="N14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47" s="2">
        <v>0</v>
      </c>
      <c r="P147" s="2">
        <v>0</v>
      </c>
      <c r="Q147" s="1">
        <v>0</v>
      </c>
      <c r="R147" s="1">
        <v>0</v>
      </c>
      <c r="S147" s="1">
        <v>2</v>
      </c>
      <c r="T147" s="2">
        <v>1</v>
      </c>
      <c r="U147" s="1">
        <v>1</v>
      </c>
      <c r="V147" s="2">
        <v>0.5</v>
      </c>
      <c r="W147" s="8">
        <v>0</v>
      </c>
    </row>
    <row r="148" spans="1:23" x14ac:dyDescent="0.35">
      <c r="A148" s="7" t="s">
        <v>180</v>
      </c>
      <c r="B148" s="1" t="str">
        <f t="shared" si="2"/>
        <v>PFH 2.0</v>
      </c>
      <c r="C148" s="1" t="s">
        <v>188</v>
      </c>
      <c r="D148" s="1" t="s">
        <v>189</v>
      </c>
      <c r="E148" s="1" t="s">
        <v>189</v>
      </c>
      <c r="F148" s="1" t="s">
        <v>193</v>
      </c>
      <c r="G148" s="4">
        <v>44728.64166666667</v>
      </c>
      <c r="H148" s="4" t="str">
        <f>TEXT(Table1[[#This Row],[first_send_date]],"mmm")</f>
        <v>Jun</v>
      </c>
      <c r="I148" s="1">
        <v>4</v>
      </c>
      <c r="J148" s="1">
        <v>2</v>
      </c>
      <c r="K148" s="1">
        <v>0</v>
      </c>
      <c r="L148" s="1">
        <v>0</v>
      </c>
      <c r="M148" s="1">
        <v>0</v>
      </c>
      <c r="N14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48" s="2">
        <v>0</v>
      </c>
      <c r="P148" s="2">
        <v>0</v>
      </c>
      <c r="Q148" s="1">
        <v>0</v>
      </c>
      <c r="R148" s="1">
        <v>0</v>
      </c>
      <c r="S148" s="1">
        <v>2</v>
      </c>
      <c r="T148" s="2">
        <v>1</v>
      </c>
      <c r="U148" s="1">
        <v>1</v>
      </c>
      <c r="V148" s="2">
        <v>0.5</v>
      </c>
      <c r="W148" s="8">
        <v>0</v>
      </c>
    </row>
    <row r="149" spans="1:23" x14ac:dyDescent="0.35">
      <c r="A149" s="7" t="s">
        <v>170</v>
      </c>
      <c r="B149" s="1" t="str">
        <f t="shared" si="2"/>
        <v>Welcome</v>
      </c>
      <c r="C149" s="1" t="s">
        <v>194</v>
      </c>
      <c r="D149" s="1" t="s">
        <v>195</v>
      </c>
      <c r="E149" s="1" t="s">
        <v>195</v>
      </c>
      <c r="F149" s="1" t="s">
        <v>196</v>
      </c>
      <c r="G149" s="4">
        <v>44872.636111111111</v>
      </c>
      <c r="H149" s="4" t="str">
        <f>TEXT(Table1[[#This Row],[first_send_date]],"mmm")</f>
        <v>Nov</v>
      </c>
      <c r="I149" s="1">
        <v>59466</v>
      </c>
      <c r="J149" s="1">
        <v>59428</v>
      </c>
      <c r="K149" s="1">
        <v>10</v>
      </c>
      <c r="L149" s="1">
        <v>26</v>
      </c>
      <c r="M149" s="1">
        <v>4116</v>
      </c>
      <c r="N14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49" s="2">
        <v>6.93E-2</v>
      </c>
      <c r="P149" s="2">
        <v>9.1300000000000006E-2</v>
      </c>
      <c r="Q149" s="1">
        <v>1981</v>
      </c>
      <c r="R149" s="1">
        <v>1</v>
      </c>
      <c r="S149" s="1">
        <v>59393</v>
      </c>
      <c r="T149" s="2">
        <v>0.99939999999999996</v>
      </c>
      <c r="U149" s="1">
        <v>45104</v>
      </c>
      <c r="V149" s="2">
        <v>0.75939999999999996</v>
      </c>
      <c r="W149" s="8">
        <v>12</v>
      </c>
    </row>
    <row r="150" spans="1:23" x14ac:dyDescent="0.35">
      <c r="A150" s="7" t="s">
        <v>197</v>
      </c>
      <c r="B150" s="1" t="str">
        <f t="shared" si="2"/>
        <v>CDH 1st</v>
      </c>
      <c r="C150" s="1" t="s">
        <v>204</v>
      </c>
      <c r="D150" s="1" t="s">
        <v>205</v>
      </c>
      <c r="E150" s="1" t="s">
        <v>205</v>
      </c>
      <c r="F150" s="1" t="s">
        <v>206</v>
      </c>
      <c r="G150" s="4">
        <v>44930.638888888891</v>
      </c>
      <c r="H150" s="4" t="str">
        <f>TEXT(Table1[[#This Row],[first_send_date]],"mmm")</f>
        <v>Jan</v>
      </c>
      <c r="I150" s="1">
        <v>1219</v>
      </c>
      <c r="J150" s="1">
        <v>1214</v>
      </c>
      <c r="K150" s="1">
        <v>1</v>
      </c>
      <c r="L150" s="1">
        <v>0</v>
      </c>
      <c r="M150" s="1">
        <v>58</v>
      </c>
      <c r="N15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50" s="2">
        <v>4.7800000000000002E-2</v>
      </c>
      <c r="P150" s="2">
        <v>7.0800000000000002E-2</v>
      </c>
      <c r="Q150" s="1">
        <v>50</v>
      </c>
      <c r="R150" s="1">
        <v>3</v>
      </c>
      <c r="S150" s="1">
        <v>1213</v>
      </c>
      <c r="T150" s="2">
        <v>0.99919999999999998</v>
      </c>
      <c r="U150" s="1">
        <v>819</v>
      </c>
      <c r="V150" s="2">
        <v>0.67520000000000002</v>
      </c>
      <c r="W150" s="8">
        <v>0</v>
      </c>
    </row>
    <row r="151" spans="1:23" x14ac:dyDescent="0.35">
      <c r="A151" s="7" t="s">
        <v>197</v>
      </c>
      <c r="B151" s="1" t="str">
        <f t="shared" si="2"/>
        <v>CDH 1st</v>
      </c>
      <c r="C151" s="1" t="s">
        <v>204</v>
      </c>
      <c r="D151" s="1" t="s">
        <v>205</v>
      </c>
      <c r="E151" s="1" t="s">
        <v>205</v>
      </c>
      <c r="F151" s="1" t="s">
        <v>207</v>
      </c>
      <c r="G151" s="4">
        <v>44930.63958333333</v>
      </c>
      <c r="H151" s="4" t="str">
        <f>TEXT(Table1[[#This Row],[first_send_date]],"mmm")</f>
        <v>Jan</v>
      </c>
      <c r="I151" s="1">
        <v>1309</v>
      </c>
      <c r="J151" s="1">
        <v>1309</v>
      </c>
      <c r="K151" s="1">
        <v>1</v>
      </c>
      <c r="L151" s="1">
        <v>2</v>
      </c>
      <c r="M151" s="1">
        <v>62</v>
      </c>
      <c r="N15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51" s="2">
        <v>4.7500000000000001E-2</v>
      </c>
      <c r="P151" s="2">
        <v>6.9900000000000004E-2</v>
      </c>
      <c r="Q151" s="1">
        <v>58</v>
      </c>
      <c r="R151" s="1">
        <v>0</v>
      </c>
      <c r="S151" s="1">
        <v>1306</v>
      </c>
      <c r="T151" s="2">
        <v>0.99770000000000003</v>
      </c>
      <c r="U151" s="1">
        <v>887</v>
      </c>
      <c r="V151" s="2">
        <v>0.67920000000000003</v>
      </c>
      <c r="W151" s="8">
        <v>0</v>
      </c>
    </row>
    <row r="152" spans="1:23" x14ac:dyDescent="0.35">
      <c r="A152" s="7" t="s">
        <v>197</v>
      </c>
      <c r="B152" s="1" t="str">
        <f t="shared" si="2"/>
        <v>CDH 1st</v>
      </c>
      <c r="C152" s="1" t="s">
        <v>204</v>
      </c>
      <c r="D152" s="1" t="s">
        <v>205</v>
      </c>
      <c r="E152" s="1" t="s">
        <v>205</v>
      </c>
      <c r="F152" s="1" t="s">
        <v>208</v>
      </c>
      <c r="G152" s="4">
        <v>44930.63958333333</v>
      </c>
      <c r="H152" s="4" t="str">
        <f>TEXT(Table1[[#This Row],[first_send_date]],"mmm")</f>
        <v>Jan</v>
      </c>
      <c r="I152" s="1">
        <v>1712</v>
      </c>
      <c r="J152" s="1">
        <v>1704</v>
      </c>
      <c r="K152" s="1">
        <v>1</v>
      </c>
      <c r="L152" s="1">
        <v>0</v>
      </c>
      <c r="M152" s="1">
        <v>82</v>
      </c>
      <c r="N15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52" s="2">
        <v>4.82E-2</v>
      </c>
      <c r="P152" s="2">
        <v>6.7400000000000002E-2</v>
      </c>
      <c r="Q152" s="1">
        <v>52</v>
      </c>
      <c r="R152" s="1">
        <v>2</v>
      </c>
      <c r="S152" s="1">
        <v>1703</v>
      </c>
      <c r="T152" s="2">
        <v>0.99939999999999996</v>
      </c>
      <c r="U152" s="1">
        <v>1217</v>
      </c>
      <c r="V152" s="2">
        <v>0.71460000000000001</v>
      </c>
      <c r="W152" s="8">
        <v>0</v>
      </c>
    </row>
    <row r="153" spans="1:23" x14ac:dyDescent="0.35">
      <c r="A153" s="7" t="s">
        <v>197</v>
      </c>
      <c r="B153" s="1" t="str">
        <f t="shared" si="2"/>
        <v>CDH 1st</v>
      </c>
      <c r="C153" s="1" t="s">
        <v>204</v>
      </c>
      <c r="D153" s="1" t="s">
        <v>205</v>
      </c>
      <c r="E153" s="1" t="s">
        <v>205</v>
      </c>
      <c r="F153" s="1" t="s">
        <v>209</v>
      </c>
      <c r="G153" s="4">
        <v>44930.63958333333</v>
      </c>
      <c r="H153" s="4" t="str">
        <f>TEXT(Table1[[#This Row],[first_send_date]],"mmm")</f>
        <v>Jan</v>
      </c>
      <c r="I153" s="1">
        <v>6441</v>
      </c>
      <c r="J153" s="1">
        <v>6427</v>
      </c>
      <c r="K153" s="1">
        <v>5</v>
      </c>
      <c r="L153" s="1">
        <v>11</v>
      </c>
      <c r="M153" s="1">
        <v>227</v>
      </c>
      <c r="N15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53" s="2">
        <v>3.5400000000000001E-2</v>
      </c>
      <c r="P153" s="2">
        <v>5.0299999999999997E-2</v>
      </c>
      <c r="Q153" s="1">
        <v>295</v>
      </c>
      <c r="R153" s="1">
        <v>5</v>
      </c>
      <c r="S153" s="1">
        <v>6411</v>
      </c>
      <c r="T153" s="2">
        <v>0.99750000000000005</v>
      </c>
      <c r="U153" s="1">
        <v>4515</v>
      </c>
      <c r="V153" s="2">
        <v>0.70430000000000004</v>
      </c>
      <c r="W153" s="8">
        <v>1</v>
      </c>
    </row>
    <row r="154" spans="1:23" x14ac:dyDescent="0.35">
      <c r="A154" s="7" t="s">
        <v>210</v>
      </c>
      <c r="B154" s="1" t="str">
        <f t="shared" si="2"/>
        <v>BlueFit</v>
      </c>
      <c r="C154" s="1" t="s">
        <v>211</v>
      </c>
      <c r="D154" s="1" t="s">
        <v>212</v>
      </c>
      <c r="E154" s="1" t="s">
        <v>212</v>
      </c>
      <c r="F154" s="1" t="s">
        <v>213</v>
      </c>
      <c r="G154" s="4">
        <v>44823.854166666664</v>
      </c>
      <c r="H154" s="4" t="str">
        <f>TEXT(Table1[[#This Row],[first_send_date]],"mmm")</f>
        <v>Sep</v>
      </c>
      <c r="I154" s="1">
        <v>154</v>
      </c>
      <c r="J154" s="1">
        <v>0</v>
      </c>
      <c r="K154" s="1">
        <v>0</v>
      </c>
      <c r="L154" s="1">
        <v>0</v>
      </c>
      <c r="M154" s="1">
        <v>0</v>
      </c>
      <c r="N15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54" s="2">
        <v>0</v>
      </c>
      <c r="P154" s="2">
        <v>0</v>
      </c>
      <c r="Q154" s="1">
        <v>0</v>
      </c>
      <c r="R154" s="1">
        <v>0</v>
      </c>
      <c r="S154" s="1">
        <v>0</v>
      </c>
      <c r="T154" s="2">
        <v>0</v>
      </c>
      <c r="U154" s="1">
        <v>0</v>
      </c>
      <c r="V154" s="2">
        <v>0</v>
      </c>
      <c r="W154" s="8">
        <v>0</v>
      </c>
    </row>
    <row r="155" spans="1:23" x14ac:dyDescent="0.35">
      <c r="A155" s="7" t="s">
        <v>210</v>
      </c>
      <c r="B155" s="1" t="str">
        <f t="shared" si="2"/>
        <v>BlueFit</v>
      </c>
      <c r="C155" s="1" t="s">
        <v>211</v>
      </c>
      <c r="D155" s="1" t="s">
        <v>212</v>
      </c>
      <c r="E155" s="1" t="s">
        <v>212</v>
      </c>
      <c r="F155" s="1" t="s">
        <v>214</v>
      </c>
      <c r="G155" s="4">
        <v>44893.895833333336</v>
      </c>
      <c r="H155" s="4" t="str">
        <f>TEXT(Table1[[#This Row],[first_send_date]],"mmm")</f>
        <v>Nov</v>
      </c>
      <c r="I155" s="1">
        <v>170</v>
      </c>
      <c r="J155" s="1">
        <v>170</v>
      </c>
      <c r="K155" s="1">
        <v>0</v>
      </c>
      <c r="L155" s="1">
        <v>0</v>
      </c>
      <c r="M155" s="1">
        <v>4</v>
      </c>
      <c r="N15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55" s="2">
        <v>2.35E-2</v>
      </c>
      <c r="P155" s="2">
        <v>3.3099999999999997E-2</v>
      </c>
      <c r="Q155" s="1">
        <v>0</v>
      </c>
      <c r="R155" s="1">
        <v>0</v>
      </c>
      <c r="S155" s="1">
        <v>170</v>
      </c>
      <c r="T155" s="2">
        <v>1</v>
      </c>
      <c r="U155" s="1">
        <v>121</v>
      </c>
      <c r="V155" s="2">
        <v>0.71179999999999999</v>
      </c>
      <c r="W155" s="8">
        <v>0</v>
      </c>
    </row>
    <row r="156" spans="1:23" x14ac:dyDescent="0.35">
      <c r="A156" s="7" t="s">
        <v>210</v>
      </c>
      <c r="B156" s="1" t="str">
        <f t="shared" si="2"/>
        <v>BlueFit</v>
      </c>
      <c r="C156" s="1" t="s">
        <v>215</v>
      </c>
      <c r="D156" s="1" t="s">
        <v>216</v>
      </c>
      <c r="E156" s="1" t="s">
        <v>216</v>
      </c>
      <c r="F156" s="1" t="s">
        <v>217</v>
      </c>
      <c r="G156" s="4">
        <v>44754.8125</v>
      </c>
      <c r="H156" s="4" t="str">
        <f>TEXT(Table1[[#This Row],[first_send_date]],"mmm")</f>
        <v>Jul</v>
      </c>
      <c r="I156" s="1">
        <v>189</v>
      </c>
      <c r="J156" s="1">
        <v>0</v>
      </c>
      <c r="K156" s="1">
        <v>0</v>
      </c>
      <c r="L156" s="1">
        <v>0</v>
      </c>
      <c r="M156" s="1">
        <v>0</v>
      </c>
      <c r="N15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56" s="2">
        <v>0</v>
      </c>
      <c r="P156" s="2">
        <v>0</v>
      </c>
      <c r="Q156" s="1">
        <v>0</v>
      </c>
      <c r="R156" s="1">
        <v>0</v>
      </c>
      <c r="S156" s="1">
        <v>0</v>
      </c>
      <c r="T156" s="2">
        <v>0</v>
      </c>
      <c r="U156" s="1">
        <v>0</v>
      </c>
      <c r="V156" s="2">
        <v>0</v>
      </c>
      <c r="W156" s="8">
        <v>0</v>
      </c>
    </row>
    <row r="157" spans="1:23" x14ac:dyDescent="0.35">
      <c r="A157" s="7" t="s">
        <v>210</v>
      </c>
      <c r="B157" s="1" t="str">
        <f t="shared" si="2"/>
        <v>BlueFit</v>
      </c>
      <c r="C157" s="1" t="s">
        <v>215</v>
      </c>
      <c r="D157" s="1" t="s">
        <v>216</v>
      </c>
      <c r="E157" s="1" t="s">
        <v>216</v>
      </c>
      <c r="F157" s="1" t="s">
        <v>218</v>
      </c>
      <c r="G157" s="4">
        <v>44832.8125</v>
      </c>
      <c r="H157" s="4" t="str">
        <f>TEXT(Table1[[#This Row],[first_send_date]],"mmm")</f>
        <v>Sep</v>
      </c>
      <c r="I157" s="1">
        <v>10</v>
      </c>
      <c r="J157" s="1">
        <v>10</v>
      </c>
      <c r="K157" s="1">
        <v>0</v>
      </c>
      <c r="L157" s="1">
        <v>0</v>
      </c>
      <c r="M157" s="1">
        <v>0</v>
      </c>
      <c r="N15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57" s="2">
        <v>0</v>
      </c>
      <c r="P157" s="2">
        <v>0</v>
      </c>
      <c r="Q157" s="1">
        <v>0</v>
      </c>
      <c r="R157" s="1">
        <v>0</v>
      </c>
      <c r="S157" s="1">
        <v>10</v>
      </c>
      <c r="T157" s="2">
        <v>1</v>
      </c>
      <c r="U157" s="1">
        <v>7</v>
      </c>
      <c r="V157" s="2">
        <v>0.7</v>
      </c>
      <c r="W157" s="8">
        <v>0</v>
      </c>
    </row>
    <row r="158" spans="1:23" x14ac:dyDescent="0.35">
      <c r="A158" s="7" t="s">
        <v>210</v>
      </c>
      <c r="B158" s="1" t="str">
        <f t="shared" si="2"/>
        <v>BlueFit</v>
      </c>
      <c r="C158" s="1" t="s">
        <v>215</v>
      </c>
      <c r="D158" s="1" t="s">
        <v>216</v>
      </c>
      <c r="E158" s="1" t="s">
        <v>216</v>
      </c>
      <c r="F158" s="1" t="s">
        <v>219</v>
      </c>
      <c r="G158" s="4">
        <v>44984.854166666664</v>
      </c>
      <c r="H158" s="4" t="str">
        <f>TEXT(Table1[[#This Row],[first_send_date]],"mmm")</f>
        <v>Feb</v>
      </c>
      <c r="I158" s="1">
        <v>38</v>
      </c>
      <c r="J158" s="1">
        <v>38</v>
      </c>
      <c r="K158" s="1">
        <v>0</v>
      </c>
      <c r="L158" s="1">
        <v>0</v>
      </c>
      <c r="M158" s="1">
        <v>0</v>
      </c>
      <c r="N15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58" s="2">
        <v>0</v>
      </c>
      <c r="P158" s="2">
        <v>0</v>
      </c>
      <c r="Q158" s="1">
        <v>0</v>
      </c>
      <c r="R158" s="1">
        <v>0</v>
      </c>
      <c r="S158" s="1">
        <v>38</v>
      </c>
      <c r="T158" s="2">
        <v>1</v>
      </c>
      <c r="U158" s="1">
        <v>27</v>
      </c>
      <c r="V158" s="2">
        <v>0.71050000000000002</v>
      </c>
      <c r="W158" s="8">
        <v>0</v>
      </c>
    </row>
    <row r="159" spans="1:23" x14ac:dyDescent="0.35">
      <c r="A159" s="7" t="s">
        <v>210</v>
      </c>
      <c r="B159" s="1" t="str">
        <f t="shared" si="2"/>
        <v>BlueFit</v>
      </c>
      <c r="C159" s="1" t="s">
        <v>215</v>
      </c>
      <c r="D159" s="1" t="s">
        <v>216</v>
      </c>
      <c r="E159" s="1" t="s">
        <v>216</v>
      </c>
      <c r="F159" s="1" t="s">
        <v>220</v>
      </c>
      <c r="G159" s="4">
        <v>44938.861111111109</v>
      </c>
      <c r="H159" s="4" t="str">
        <f>TEXT(Table1[[#This Row],[first_send_date]],"mmm")</f>
        <v>Jan</v>
      </c>
      <c r="I159" s="1">
        <v>46</v>
      </c>
      <c r="J159" s="1">
        <v>46</v>
      </c>
      <c r="K159" s="1">
        <v>0</v>
      </c>
      <c r="L159" s="1">
        <v>0</v>
      </c>
      <c r="M159" s="1">
        <v>0</v>
      </c>
      <c r="N15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59" s="2">
        <v>0</v>
      </c>
      <c r="P159" s="2">
        <v>0</v>
      </c>
      <c r="Q159" s="1">
        <v>0</v>
      </c>
      <c r="R159" s="1">
        <v>0</v>
      </c>
      <c r="S159" s="1">
        <v>46</v>
      </c>
      <c r="T159" s="2">
        <v>1</v>
      </c>
      <c r="U159" s="1">
        <v>31</v>
      </c>
      <c r="V159" s="2">
        <v>0.67390000000000005</v>
      </c>
      <c r="W159" s="8">
        <v>0</v>
      </c>
    </row>
    <row r="160" spans="1:23" x14ac:dyDescent="0.35">
      <c r="A160" s="7" t="s">
        <v>210</v>
      </c>
      <c r="B160" s="1" t="str">
        <f t="shared" si="2"/>
        <v>BlueFit</v>
      </c>
      <c r="C160" s="1" t="s">
        <v>215</v>
      </c>
      <c r="D160" s="1" t="s">
        <v>216</v>
      </c>
      <c r="E160" s="1" t="s">
        <v>216</v>
      </c>
      <c r="F160" s="1" t="s">
        <v>221</v>
      </c>
      <c r="G160" s="4">
        <v>44777.833333333336</v>
      </c>
      <c r="H160" s="4" t="str">
        <f>TEXT(Table1[[#This Row],[first_send_date]],"mmm")</f>
        <v>Aug</v>
      </c>
      <c r="I160" s="1">
        <v>12</v>
      </c>
      <c r="J160" s="1">
        <v>8</v>
      </c>
      <c r="K160" s="1">
        <v>0</v>
      </c>
      <c r="L160" s="1">
        <v>0</v>
      </c>
      <c r="M160" s="1">
        <v>0</v>
      </c>
      <c r="N16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60" s="2">
        <v>0</v>
      </c>
      <c r="P160" s="2">
        <v>0</v>
      </c>
      <c r="Q160" s="1">
        <v>0</v>
      </c>
      <c r="R160" s="1">
        <v>0</v>
      </c>
      <c r="S160" s="1">
        <v>8</v>
      </c>
      <c r="T160" s="2">
        <v>1</v>
      </c>
      <c r="U160" s="1">
        <v>6</v>
      </c>
      <c r="V160" s="2">
        <v>0.75</v>
      </c>
      <c r="W160" s="8">
        <v>0</v>
      </c>
    </row>
    <row r="161" spans="1:23" x14ac:dyDescent="0.35">
      <c r="A161" s="7" t="s">
        <v>210</v>
      </c>
      <c r="B161" s="1" t="str">
        <f t="shared" si="2"/>
        <v>BlueFit</v>
      </c>
      <c r="C161" s="1" t="s">
        <v>215</v>
      </c>
      <c r="D161" s="1" t="s">
        <v>216</v>
      </c>
      <c r="E161" s="1" t="s">
        <v>216</v>
      </c>
      <c r="F161" s="1" t="s">
        <v>222</v>
      </c>
      <c r="G161" s="4">
        <v>45015.833333333336</v>
      </c>
      <c r="H161" s="4" t="str">
        <f>TEXT(Table1[[#This Row],[first_send_date]],"mmm")</f>
        <v>Mar</v>
      </c>
      <c r="I161" s="1">
        <v>26</v>
      </c>
      <c r="J161" s="1">
        <v>26</v>
      </c>
      <c r="K161" s="1">
        <v>0</v>
      </c>
      <c r="L161" s="1">
        <v>0</v>
      </c>
      <c r="M161" s="1">
        <v>0</v>
      </c>
      <c r="N16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61" s="2">
        <v>0</v>
      </c>
      <c r="P161" s="2">
        <v>0</v>
      </c>
      <c r="Q161" s="1">
        <v>0</v>
      </c>
      <c r="R161" s="1">
        <v>0</v>
      </c>
      <c r="S161" s="1">
        <v>26</v>
      </c>
      <c r="T161" s="2">
        <v>1</v>
      </c>
      <c r="U161" s="1">
        <v>22</v>
      </c>
      <c r="V161" s="2">
        <v>0.84619999999999995</v>
      </c>
      <c r="W161" s="8">
        <v>0</v>
      </c>
    </row>
    <row r="162" spans="1:23" x14ac:dyDescent="0.35">
      <c r="A162" s="7" t="s">
        <v>210</v>
      </c>
      <c r="B162" s="1" t="str">
        <f t="shared" si="2"/>
        <v>BlueFit</v>
      </c>
      <c r="C162" s="1" t="s">
        <v>223</v>
      </c>
      <c r="D162" s="1" t="s">
        <v>224</v>
      </c>
      <c r="E162" s="1" t="s">
        <v>224</v>
      </c>
      <c r="F162" s="1" t="s">
        <v>225</v>
      </c>
      <c r="G162" s="4">
        <v>44817.84375</v>
      </c>
      <c r="H162" s="4" t="str">
        <f>TEXT(Table1[[#This Row],[first_send_date]],"mmm")</f>
        <v>Sep</v>
      </c>
      <c r="I162" s="1">
        <v>154</v>
      </c>
      <c r="J162" s="1">
        <v>0</v>
      </c>
      <c r="K162" s="1">
        <v>0</v>
      </c>
      <c r="L162" s="1">
        <v>0</v>
      </c>
      <c r="M162" s="1">
        <v>0</v>
      </c>
      <c r="N16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62" s="2">
        <v>0</v>
      </c>
      <c r="P162" s="2">
        <v>0</v>
      </c>
      <c r="Q162" s="1">
        <v>0</v>
      </c>
      <c r="R162" s="1">
        <v>0</v>
      </c>
      <c r="S162" s="1">
        <v>0</v>
      </c>
      <c r="T162" s="2">
        <v>0</v>
      </c>
      <c r="U162" s="1">
        <v>0</v>
      </c>
      <c r="V162" s="2">
        <v>0</v>
      </c>
      <c r="W162" s="8">
        <v>0</v>
      </c>
    </row>
    <row r="163" spans="1:23" x14ac:dyDescent="0.35">
      <c r="A163" s="7" t="s">
        <v>180</v>
      </c>
      <c r="B163" s="1" t="str">
        <f t="shared" si="2"/>
        <v>VPCP-rp</v>
      </c>
      <c r="C163" s="1" t="s">
        <v>231</v>
      </c>
      <c r="D163" s="1" t="s">
        <v>232</v>
      </c>
      <c r="E163" s="1" t="s">
        <v>232</v>
      </c>
      <c r="F163" s="1" t="s">
        <v>233</v>
      </c>
      <c r="G163" s="4">
        <v>44949.625</v>
      </c>
      <c r="H163" s="4" t="str">
        <f>TEXT(Table1[[#This Row],[first_send_date]],"mmm")</f>
        <v>Jan</v>
      </c>
      <c r="I163" s="1">
        <v>41597</v>
      </c>
      <c r="J163" s="1">
        <v>41584</v>
      </c>
      <c r="K163" s="1">
        <v>67</v>
      </c>
      <c r="L163" s="1">
        <v>52</v>
      </c>
      <c r="M163" s="1">
        <v>1859</v>
      </c>
      <c r="N16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63" s="2">
        <v>4.48E-2</v>
      </c>
      <c r="P163" s="2">
        <v>6.1800000000000001E-2</v>
      </c>
      <c r="Q163" s="1">
        <v>3779</v>
      </c>
      <c r="R163" s="1">
        <v>16</v>
      </c>
      <c r="S163" s="1">
        <v>41467</v>
      </c>
      <c r="T163" s="2">
        <v>0.99719999999999998</v>
      </c>
      <c r="U163" s="1">
        <v>30073</v>
      </c>
      <c r="V163" s="2">
        <v>0.72519999999999996</v>
      </c>
      <c r="W163" s="8">
        <v>8</v>
      </c>
    </row>
    <row r="164" spans="1:23" x14ac:dyDescent="0.35">
      <c r="A164" s="7" t="s">
        <v>180</v>
      </c>
      <c r="B164" s="1" t="str">
        <f t="shared" si="2"/>
        <v>VPCP-rp</v>
      </c>
      <c r="C164" s="1" t="s">
        <v>231</v>
      </c>
      <c r="D164" s="1" t="s">
        <v>232</v>
      </c>
      <c r="E164" s="1" t="s">
        <v>232</v>
      </c>
      <c r="F164" s="1" t="s">
        <v>234</v>
      </c>
      <c r="G164" s="4">
        <v>44949.624305555553</v>
      </c>
      <c r="H164" s="4" t="str">
        <f>TEXT(Table1[[#This Row],[first_send_date]],"mmm")</f>
        <v>Jan</v>
      </c>
      <c r="I164" s="1">
        <v>3133</v>
      </c>
      <c r="J164" s="1">
        <v>3149</v>
      </c>
      <c r="K164" s="1">
        <v>5</v>
      </c>
      <c r="L164" s="1">
        <v>7</v>
      </c>
      <c r="M164" s="1">
        <v>143</v>
      </c>
      <c r="N16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64" s="2">
        <v>4.5600000000000002E-2</v>
      </c>
      <c r="P164" s="2">
        <v>6.5199999999999994E-2</v>
      </c>
      <c r="Q164" s="1">
        <v>122</v>
      </c>
      <c r="R164" s="1">
        <v>3</v>
      </c>
      <c r="S164" s="1">
        <v>3137</v>
      </c>
      <c r="T164" s="2">
        <v>0.99619999999999997</v>
      </c>
      <c r="U164" s="1">
        <v>2193</v>
      </c>
      <c r="V164" s="2">
        <v>0.69910000000000005</v>
      </c>
      <c r="W164" s="8">
        <v>0</v>
      </c>
    </row>
    <row r="165" spans="1:23" x14ac:dyDescent="0.35">
      <c r="A165" s="7" t="s">
        <v>180</v>
      </c>
      <c r="B165" s="1" t="str">
        <f t="shared" si="2"/>
        <v>VPCP-rp</v>
      </c>
      <c r="C165" s="1" t="s">
        <v>231</v>
      </c>
      <c r="D165" s="1" t="s">
        <v>232</v>
      </c>
      <c r="E165" s="1" t="s">
        <v>232</v>
      </c>
      <c r="F165" s="1" t="s">
        <v>235</v>
      </c>
      <c r="G165" s="4">
        <v>44949.642361111109</v>
      </c>
      <c r="H165" s="4" t="str">
        <f>TEXT(Table1[[#This Row],[first_send_date]],"mmm")</f>
        <v>Jan</v>
      </c>
      <c r="I165" s="1">
        <v>97657</v>
      </c>
      <c r="J165" s="1">
        <v>97693</v>
      </c>
      <c r="K165" s="1">
        <v>161</v>
      </c>
      <c r="L165" s="1">
        <v>102</v>
      </c>
      <c r="M165" s="1">
        <v>3434</v>
      </c>
      <c r="N16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65" s="2">
        <v>3.5200000000000002E-2</v>
      </c>
      <c r="P165" s="2">
        <v>4.7699999999999999E-2</v>
      </c>
      <c r="Q165" s="1">
        <v>17709</v>
      </c>
      <c r="R165" s="1">
        <v>25</v>
      </c>
      <c r="S165" s="1">
        <v>97430</v>
      </c>
      <c r="T165" s="2">
        <v>0.99729999999999996</v>
      </c>
      <c r="U165" s="1">
        <v>71925</v>
      </c>
      <c r="V165" s="2">
        <v>0.73819999999999997</v>
      </c>
      <c r="W165" s="8">
        <v>28</v>
      </c>
    </row>
    <row r="166" spans="1:23" x14ac:dyDescent="0.35">
      <c r="A166" s="7" t="s">
        <v>180</v>
      </c>
      <c r="B166" s="1" t="str">
        <f t="shared" si="2"/>
        <v>VPCP-rp</v>
      </c>
      <c r="C166" s="1" t="s">
        <v>231</v>
      </c>
      <c r="D166" s="1" t="s">
        <v>232</v>
      </c>
      <c r="E166" s="1" t="s">
        <v>232</v>
      </c>
      <c r="F166" s="1" t="s">
        <v>236</v>
      </c>
      <c r="G166" s="4">
        <v>44949.64166666667</v>
      </c>
      <c r="H166" s="4" t="str">
        <f>TEXT(Table1[[#This Row],[first_send_date]],"mmm")</f>
        <v>Jan</v>
      </c>
      <c r="I166" s="1">
        <v>7772</v>
      </c>
      <c r="J166" s="1">
        <v>7867</v>
      </c>
      <c r="K166" s="1">
        <v>9</v>
      </c>
      <c r="L166" s="1">
        <v>12</v>
      </c>
      <c r="M166" s="1">
        <v>313</v>
      </c>
      <c r="N16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66" s="2">
        <v>3.9899999999999998E-2</v>
      </c>
      <c r="P166" s="2">
        <v>5.6099999999999997E-2</v>
      </c>
      <c r="Q166" s="1">
        <v>214</v>
      </c>
      <c r="R166" s="1">
        <v>4</v>
      </c>
      <c r="S166" s="1">
        <v>7846</v>
      </c>
      <c r="T166" s="2">
        <v>0.99729999999999996</v>
      </c>
      <c r="U166" s="1">
        <v>5575</v>
      </c>
      <c r="V166" s="2">
        <v>0.71060000000000001</v>
      </c>
      <c r="W166" s="8">
        <v>2</v>
      </c>
    </row>
    <row r="167" spans="1:23" x14ac:dyDescent="0.35">
      <c r="A167" s="7" t="s">
        <v>180</v>
      </c>
      <c r="B167" s="1" t="str">
        <f t="shared" si="2"/>
        <v>VPCP-rp</v>
      </c>
      <c r="C167" s="1" t="s">
        <v>237</v>
      </c>
      <c r="D167" s="1" t="s">
        <v>238</v>
      </c>
      <c r="E167" s="1" t="s">
        <v>238</v>
      </c>
      <c r="F167" s="1" t="s">
        <v>239</v>
      </c>
      <c r="G167" s="4">
        <v>44979.625694444447</v>
      </c>
      <c r="H167" s="4" t="str">
        <f>TEXT(Table1[[#This Row],[first_send_date]],"mmm")</f>
        <v>Feb</v>
      </c>
      <c r="I167" s="1">
        <v>20754</v>
      </c>
      <c r="J167" s="1">
        <v>20741</v>
      </c>
      <c r="K167" s="1">
        <v>1</v>
      </c>
      <c r="L167" s="1">
        <v>7</v>
      </c>
      <c r="M167" s="1">
        <v>1471</v>
      </c>
      <c r="N16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67" s="2">
        <v>7.0900000000000005E-2</v>
      </c>
      <c r="P167" s="2">
        <v>7.7899999999999997E-2</v>
      </c>
      <c r="Q167" s="1">
        <v>2125</v>
      </c>
      <c r="R167" s="1">
        <v>6</v>
      </c>
      <c r="S167" s="1">
        <v>20733</v>
      </c>
      <c r="T167" s="2">
        <v>0.99960000000000004</v>
      </c>
      <c r="U167" s="1">
        <v>18872</v>
      </c>
      <c r="V167" s="2">
        <v>0.91020000000000001</v>
      </c>
      <c r="W167" s="8">
        <v>6</v>
      </c>
    </row>
    <row r="168" spans="1:23" x14ac:dyDescent="0.35">
      <c r="A168" s="7" t="s">
        <v>180</v>
      </c>
      <c r="B168" s="1" t="str">
        <f t="shared" si="2"/>
        <v>VPCP-rp</v>
      </c>
      <c r="C168" s="1" t="s">
        <v>237</v>
      </c>
      <c r="D168" s="1" t="s">
        <v>238</v>
      </c>
      <c r="E168" s="1" t="s">
        <v>238</v>
      </c>
      <c r="F168" s="1" t="s">
        <v>240</v>
      </c>
      <c r="G168" s="4">
        <v>44979.625694444447</v>
      </c>
      <c r="H168" s="4" t="str">
        <f>TEXT(Table1[[#This Row],[first_send_date]],"mmm")</f>
        <v>Feb</v>
      </c>
      <c r="I168" s="1">
        <v>1724</v>
      </c>
      <c r="J168" s="1">
        <v>1723</v>
      </c>
      <c r="K168" s="1">
        <v>0</v>
      </c>
      <c r="L168" s="1">
        <v>2</v>
      </c>
      <c r="M168" s="1">
        <v>124</v>
      </c>
      <c r="N16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68" s="2">
        <v>7.2099999999999997E-2</v>
      </c>
      <c r="P168" s="2">
        <v>8.1699999999999995E-2</v>
      </c>
      <c r="Q168" s="1">
        <v>8</v>
      </c>
      <c r="R168" s="1">
        <v>1</v>
      </c>
      <c r="S168" s="1">
        <v>1721</v>
      </c>
      <c r="T168" s="2">
        <v>0.99880000000000002</v>
      </c>
      <c r="U168" s="1">
        <v>1518</v>
      </c>
      <c r="V168" s="2">
        <v>0.88200000000000001</v>
      </c>
      <c r="W168" s="8">
        <v>0</v>
      </c>
    </row>
    <row r="169" spans="1:23" x14ac:dyDescent="0.35">
      <c r="A169" s="7" t="s">
        <v>180</v>
      </c>
      <c r="B169" s="1" t="str">
        <f t="shared" si="2"/>
        <v>VPCP-rp</v>
      </c>
      <c r="C169" s="1" t="s">
        <v>237</v>
      </c>
      <c r="D169" s="1" t="s">
        <v>238</v>
      </c>
      <c r="E169" s="1" t="s">
        <v>238</v>
      </c>
      <c r="F169" s="1" t="s">
        <v>241</v>
      </c>
      <c r="G169" s="4">
        <v>44979.651388888888</v>
      </c>
      <c r="H169" s="4" t="str">
        <f>TEXT(Table1[[#This Row],[first_send_date]],"mmm")</f>
        <v>Feb</v>
      </c>
      <c r="I169" s="1">
        <v>49149</v>
      </c>
      <c r="J169" s="1">
        <v>49122</v>
      </c>
      <c r="K169" s="1">
        <v>3</v>
      </c>
      <c r="L169" s="1">
        <v>28</v>
      </c>
      <c r="M169" s="1">
        <v>2373</v>
      </c>
      <c r="N16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69" s="2">
        <v>4.8300000000000003E-2</v>
      </c>
      <c r="P169" s="2">
        <v>5.2600000000000001E-2</v>
      </c>
      <c r="Q169" s="1">
        <v>11998</v>
      </c>
      <c r="R169" s="1">
        <v>12</v>
      </c>
      <c r="S169" s="1">
        <v>49093</v>
      </c>
      <c r="T169" s="2">
        <v>0.99939999999999996</v>
      </c>
      <c r="U169" s="1">
        <v>45135</v>
      </c>
      <c r="V169" s="2">
        <v>0.9194</v>
      </c>
      <c r="W169" s="8">
        <v>14</v>
      </c>
    </row>
    <row r="170" spans="1:23" x14ac:dyDescent="0.35">
      <c r="A170" s="7" t="s">
        <v>180</v>
      </c>
      <c r="B170" s="1" t="str">
        <f t="shared" si="2"/>
        <v>VPCP-rp</v>
      </c>
      <c r="C170" s="1" t="s">
        <v>237</v>
      </c>
      <c r="D170" s="1" t="s">
        <v>238</v>
      </c>
      <c r="E170" s="1" t="s">
        <v>238</v>
      </c>
      <c r="F170" s="1" t="s">
        <v>242</v>
      </c>
      <c r="G170" s="4">
        <v>44979.651388888888</v>
      </c>
      <c r="H170" s="4" t="str">
        <f>TEXT(Table1[[#This Row],[first_send_date]],"mmm")</f>
        <v>Feb</v>
      </c>
      <c r="I170" s="1">
        <v>4028</v>
      </c>
      <c r="J170" s="1">
        <v>4027</v>
      </c>
      <c r="K170" s="1">
        <v>0</v>
      </c>
      <c r="L170" s="1">
        <v>2</v>
      </c>
      <c r="M170" s="1">
        <v>232</v>
      </c>
      <c r="N17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70" s="2">
        <v>5.7599999999999998E-2</v>
      </c>
      <c r="P170" s="2">
        <v>6.3899999999999998E-2</v>
      </c>
      <c r="Q170" s="1">
        <v>150</v>
      </c>
      <c r="R170" s="1">
        <v>1</v>
      </c>
      <c r="S170" s="1">
        <v>4025</v>
      </c>
      <c r="T170" s="2">
        <v>0.99950000000000006</v>
      </c>
      <c r="U170" s="1">
        <v>3629</v>
      </c>
      <c r="V170" s="2">
        <v>0.90159999999999996</v>
      </c>
      <c r="W170" s="8">
        <v>0</v>
      </c>
    </row>
    <row r="171" spans="1:23" x14ac:dyDescent="0.35">
      <c r="A171" s="7" t="s">
        <v>243</v>
      </c>
      <c r="B171" s="1" t="str">
        <f t="shared" si="2"/>
        <v>EM-News</v>
      </c>
      <c r="C171" s="1" t="s">
        <v>244</v>
      </c>
      <c r="D171" s="1" t="s">
        <v>245</v>
      </c>
      <c r="E171" s="1" t="s">
        <v>245</v>
      </c>
      <c r="F171" s="1" t="s">
        <v>246</v>
      </c>
      <c r="G171" s="4">
        <v>44957.732638888891</v>
      </c>
      <c r="H171" s="4" t="str">
        <f>TEXT(Table1[[#This Row],[first_send_date]],"mmm")</f>
        <v>Jan</v>
      </c>
      <c r="I171" s="1">
        <v>300</v>
      </c>
      <c r="J171" s="1">
        <v>300</v>
      </c>
      <c r="K171" s="1">
        <v>0</v>
      </c>
      <c r="L171" s="1">
        <v>0</v>
      </c>
      <c r="M171" s="1">
        <v>25</v>
      </c>
      <c r="N17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71" s="2">
        <v>8.3299999999999999E-2</v>
      </c>
      <c r="P171" s="2">
        <v>0.1812</v>
      </c>
      <c r="Q171" s="1">
        <v>0</v>
      </c>
      <c r="R171" s="1">
        <v>0</v>
      </c>
      <c r="S171" s="1">
        <v>300</v>
      </c>
      <c r="T171" s="2">
        <v>1</v>
      </c>
      <c r="U171" s="1">
        <v>138</v>
      </c>
      <c r="V171" s="2">
        <v>0.46</v>
      </c>
      <c r="W171" s="8">
        <v>0</v>
      </c>
    </row>
    <row r="172" spans="1:23" x14ac:dyDescent="0.35">
      <c r="A172" s="7" t="s">
        <v>180</v>
      </c>
      <c r="B172" s="1" t="str">
        <f t="shared" si="2"/>
        <v>VPCP-rp</v>
      </c>
      <c r="C172" s="1" t="s">
        <v>247</v>
      </c>
      <c r="D172" s="1" t="s">
        <v>248</v>
      </c>
      <c r="E172" s="1" t="s">
        <v>248</v>
      </c>
      <c r="F172" s="1" t="s">
        <v>249</v>
      </c>
      <c r="G172" s="4">
        <v>45021.677083333336</v>
      </c>
      <c r="H172" s="4" t="str">
        <f>TEXT(Table1[[#This Row],[first_send_date]],"mmm")</f>
        <v>Apr</v>
      </c>
      <c r="I172" s="1">
        <v>77</v>
      </c>
      <c r="J172" s="1">
        <v>76</v>
      </c>
      <c r="K172" s="1">
        <v>0</v>
      </c>
      <c r="L172" s="1">
        <v>0</v>
      </c>
      <c r="M172" s="1">
        <v>0</v>
      </c>
      <c r="N17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72" s="2">
        <v>0</v>
      </c>
      <c r="P172" s="2">
        <v>0</v>
      </c>
      <c r="Q172" s="1">
        <v>4</v>
      </c>
      <c r="R172" s="1">
        <v>1</v>
      </c>
      <c r="S172" s="1">
        <v>76</v>
      </c>
      <c r="T172" s="2">
        <v>1</v>
      </c>
      <c r="U172" s="1">
        <v>57</v>
      </c>
      <c r="V172" s="2">
        <v>0.75</v>
      </c>
      <c r="W172" s="8">
        <v>0</v>
      </c>
    </row>
    <row r="173" spans="1:23" x14ac:dyDescent="0.35">
      <c r="A173" s="7" t="s">
        <v>180</v>
      </c>
      <c r="B173" s="1" t="str">
        <f t="shared" si="2"/>
        <v>VPCP-rp</v>
      </c>
      <c r="C173" s="1" t="s">
        <v>247</v>
      </c>
      <c r="D173" s="1" t="s">
        <v>248</v>
      </c>
      <c r="E173" s="1" t="s">
        <v>248</v>
      </c>
      <c r="F173" s="1" t="s">
        <v>250</v>
      </c>
      <c r="G173" s="4">
        <v>45021.677083333336</v>
      </c>
      <c r="H173" s="4" t="str">
        <f>TEXT(Table1[[#This Row],[first_send_date]],"mmm")</f>
        <v>Apr</v>
      </c>
      <c r="I173" s="1">
        <v>7</v>
      </c>
      <c r="J173" s="1">
        <v>6</v>
      </c>
      <c r="K173" s="1">
        <v>0</v>
      </c>
      <c r="L173" s="1">
        <v>0</v>
      </c>
      <c r="M173" s="1">
        <v>0</v>
      </c>
      <c r="N17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73" s="2">
        <v>0</v>
      </c>
      <c r="P173" s="2">
        <v>0</v>
      </c>
      <c r="Q173" s="1">
        <v>0</v>
      </c>
      <c r="R173" s="1">
        <v>1</v>
      </c>
      <c r="S173" s="1">
        <v>6</v>
      </c>
      <c r="T173" s="2">
        <v>1</v>
      </c>
      <c r="U173" s="1">
        <v>4</v>
      </c>
      <c r="V173" s="2">
        <v>0.66669999999999996</v>
      </c>
      <c r="W173" s="8">
        <v>0</v>
      </c>
    </row>
    <row r="174" spans="1:23" x14ac:dyDescent="0.35">
      <c r="A174" s="7" t="s">
        <v>180</v>
      </c>
      <c r="B174" s="1" t="str">
        <f t="shared" si="2"/>
        <v>VPCP-rp</v>
      </c>
      <c r="C174" s="1" t="s">
        <v>247</v>
      </c>
      <c r="D174" s="1" t="s">
        <v>248</v>
      </c>
      <c r="E174" s="1" t="s">
        <v>248</v>
      </c>
      <c r="F174" s="1" t="s">
        <v>251</v>
      </c>
      <c r="G174" s="4">
        <v>45021.7</v>
      </c>
      <c r="H174" s="4" t="str">
        <f>TEXT(Table1[[#This Row],[first_send_date]],"mmm")</f>
        <v>Apr</v>
      </c>
      <c r="I174" s="1">
        <v>204</v>
      </c>
      <c r="J174" s="1">
        <v>204</v>
      </c>
      <c r="K174" s="1">
        <v>0</v>
      </c>
      <c r="L174" s="1">
        <v>0</v>
      </c>
      <c r="M174" s="1">
        <v>9</v>
      </c>
      <c r="N17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74" s="2">
        <v>4.41E-2</v>
      </c>
      <c r="P174" s="2">
        <v>6.0400000000000002E-2</v>
      </c>
      <c r="Q174" s="1">
        <v>8</v>
      </c>
      <c r="R174" s="1">
        <v>0</v>
      </c>
      <c r="S174" s="1">
        <v>204</v>
      </c>
      <c r="T174" s="2">
        <v>1</v>
      </c>
      <c r="U174" s="1">
        <v>149</v>
      </c>
      <c r="V174" s="2">
        <v>0.73040000000000005</v>
      </c>
      <c r="W174" s="8">
        <v>0</v>
      </c>
    </row>
    <row r="175" spans="1:23" x14ac:dyDescent="0.35">
      <c r="A175" s="7" t="s">
        <v>180</v>
      </c>
      <c r="B175" s="1" t="str">
        <f t="shared" si="2"/>
        <v>VPCP-rp</v>
      </c>
      <c r="C175" s="1" t="s">
        <v>247</v>
      </c>
      <c r="D175" s="1" t="s">
        <v>248</v>
      </c>
      <c r="E175" s="1" t="s">
        <v>248</v>
      </c>
      <c r="F175" s="1" t="s">
        <v>252</v>
      </c>
      <c r="G175" s="4">
        <v>45021.7</v>
      </c>
      <c r="H175" s="4" t="str">
        <f>TEXT(Table1[[#This Row],[first_send_date]],"mmm")</f>
        <v>Apr</v>
      </c>
      <c r="I175" s="1">
        <v>17</v>
      </c>
      <c r="J175" s="1">
        <v>17</v>
      </c>
      <c r="K175" s="1">
        <v>0</v>
      </c>
      <c r="L175" s="1">
        <v>0</v>
      </c>
      <c r="M175" s="1">
        <v>0</v>
      </c>
      <c r="N17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75" s="2">
        <v>0</v>
      </c>
      <c r="P175" s="2">
        <v>0</v>
      </c>
      <c r="Q175" s="1">
        <v>0</v>
      </c>
      <c r="R175" s="1">
        <v>0</v>
      </c>
      <c r="S175" s="1">
        <v>17</v>
      </c>
      <c r="T175" s="2">
        <v>1</v>
      </c>
      <c r="U175" s="1">
        <v>9</v>
      </c>
      <c r="V175" s="2">
        <v>0.52939999999999998</v>
      </c>
      <c r="W175" s="8">
        <v>0</v>
      </c>
    </row>
    <row r="176" spans="1:23" x14ac:dyDescent="0.35">
      <c r="A176" s="7" t="s">
        <v>180</v>
      </c>
      <c r="B176" s="1" t="str">
        <f t="shared" si="2"/>
        <v>VPCP-rp</v>
      </c>
      <c r="C176" s="1" t="s">
        <v>247</v>
      </c>
      <c r="D176" s="1" t="s">
        <v>253</v>
      </c>
      <c r="E176" s="1" t="s">
        <v>253</v>
      </c>
      <c r="F176" s="1" t="s">
        <v>254</v>
      </c>
      <c r="G176" s="4">
        <v>45021.595833333333</v>
      </c>
      <c r="H176" s="4" t="str">
        <f>TEXT(Table1[[#This Row],[first_send_date]],"mmm")</f>
        <v>Apr</v>
      </c>
      <c r="I176" s="1">
        <v>24306</v>
      </c>
      <c r="J176" s="1">
        <v>24232</v>
      </c>
      <c r="K176" s="1">
        <v>5</v>
      </c>
      <c r="L176" s="1">
        <v>31</v>
      </c>
      <c r="M176" s="1">
        <v>719</v>
      </c>
      <c r="N17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76" s="2">
        <v>2.9700000000000001E-2</v>
      </c>
      <c r="P176" s="2">
        <v>4.3999999999999997E-2</v>
      </c>
      <c r="Q176" s="1">
        <v>6812</v>
      </c>
      <c r="R176" s="1">
        <v>28</v>
      </c>
      <c r="S176" s="1">
        <v>24196</v>
      </c>
      <c r="T176" s="2">
        <v>0.99850000000000005</v>
      </c>
      <c r="U176" s="1">
        <v>16323</v>
      </c>
      <c r="V176" s="2">
        <v>0.67459999999999998</v>
      </c>
      <c r="W176" s="8">
        <v>4</v>
      </c>
    </row>
    <row r="177" spans="1:23" x14ac:dyDescent="0.35">
      <c r="A177" s="7" t="s">
        <v>180</v>
      </c>
      <c r="B177" s="1" t="str">
        <f t="shared" si="2"/>
        <v>VPCP-rp</v>
      </c>
      <c r="C177" s="1" t="s">
        <v>247</v>
      </c>
      <c r="D177" s="1" t="s">
        <v>253</v>
      </c>
      <c r="E177" s="1" t="s">
        <v>253</v>
      </c>
      <c r="F177" s="1" t="s">
        <v>255</v>
      </c>
      <c r="G177" s="4">
        <v>45021.595833333333</v>
      </c>
      <c r="H177" s="4" t="str">
        <f>TEXT(Table1[[#This Row],[first_send_date]],"mmm")</f>
        <v>Apr</v>
      </c>
      <c r="I177" s="1">
        <v>1797</v>
      </c>
      <c r="J177" s="1">
        <v>1794</v>
      </c>
      <c r="K177" s="1">
        <v>2</v>
      </c>
      <c r="L177" s="1">
        <v>5</v>
      </c>
      <c r="M177" s="1">
        <v>65</v>
      </c>
      <c r="N17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77" s="2">
        <v>3.6400000000000002E-2</v>
      </c>
      <c r="P177" s="2">
        <v>5.3800000000000001E-2</v>
      </c>
      <c r="Q177" s="1">
        <v>202</v>
      </c>
      <c r="R177" s="1">
        <v>1</v>
      </c>
      <c r="S177" s="1">
        <v>1787</v>
      </c>
      <c r="T177" s="2">
        <v>0.99609999999999999</v>
      </c>
      <c r="U177" s="1">
        <v>1208</v>
      </c>
      <c r="V177" s="2">
        <v>0.67600000000000005</v>
      </c>
      <c r="W177" s="8">
        <v>0</v>
      </c>
    </row>
    <row r="178" spans="1:23" x14ac:dyDescent="0.35">
      <c r="A178" s="7" t="s">
        <v>180</v>
      </c>
      <c r="B178" s="1" t="str">
        <f t="shared" si="2"/>
        <v>VPCP-rp</v>
      </c>
      <c r="C178" s="1" t="s">
        <v>247</v>
      </c>
      <c r="D178" s="1" t="s">
        <v>253</v>
      </c>
      <c r="E178" s="1" t="s">
        <v>253</v>
      </c>
      <c r="F178" s="1" t="s">
        <v>256</v>
      </c>
      <c r="G178" s="4">
        <v>45021.618055555555</v>
      </c>
      <c r="H178" s="4" t="str">
        <f>TEXT(Table1[[#This Row],[first_send_date]],"mmm")</f>
        <v>Apr</v>
      </c>
      <c r="I178" s="1">
        <v>47449</v>
      </c>
      <c r="J178" s="1">
        <v>47345</v>
      </c>
      <c r="K178" s="1">
        <v>13</v>
      </c>
      <c r="L178" s="1">
        <v>55</v>
      </c>
      <c r="M178" s="1">
        <v>1103</v>
      </c>
      <c r="N17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78" s="2">
        <v>2.3300000000000001E-2</v>
      </c>
      <c r="P178" s="2">
        <v>3.3500000000000002E-2</v>
      </c>
      <c r="Q178" s="1">
        <v>11741</v>
      </c>
      <c r="R178" s="1">
        <v>48</v>
      </c>
      <c r="S178" s="1">
        <v>47277</v>
      </c>
      <c r="T178" s="2">
        <v>0.99860000000000004</v>
      </c>
      <c r="U178" s="1">
        <v>32924</v>
      </c>
      <c r="V178" s="2">
        <v>0.69640000000000002</v>
      </c>
      <c r="W178" s="8">
        <v>11</v>
      </c>
    </row>
    <row r="179" spans="1:23" x14ac:dyDescent="0.35">
      <c r="A179" s="7" t="s">
        <v>180</v>
      </c>
      <c r="B179" s="1" t="str">
        <f t="shared" si="2"/>
        <v>VPCP-rp</v>
      </c>
      <c r="C179" s="1" t="s">
        <v>247</v>
      </c>
      <c r="D179" s="1" t="s">
        <v>253</v>
      </c>
      <c r="E179" s="1" t="s">
        <v>253</v>
      </c>
      <c r="F179" s="1" t="s">
        <v>257</v>
      </c>
      <c r="G179" s="4">
        <v>45021.617361111108</v>
      </c>
      <c r="H179" s="4" t="str">
        <f>TEXT(Table1[[#This Row],[first_send_date]],"mmm")</f>
        <v>Apr</v>
      </c>
      <c r="I179" s="1">
        <v>3305</v>
      </c>
      <c r="J179" s="1">
        <v>3301</v>
      </c>
      <c r="K179" s="1">
        <v>2</v>
      </c>
      <c r="L179" s="1">
        <v>3</v>
      </c>
      <c r="M179" s="1">
        <v>71</v>
      </c>
      <c r="N17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79" s="2">
        <v>2.1499999999999998E-2</v>
      </c>
      <c r="P179" s="2">
        <v>3.2000000000000001E-2</v>
      </c>
      <c r="Q179" s="1">
        <v>460</v>
      </c>
      <c r="R179" s="1">
        <v>2</v>
      </c>
      <c r="S179" s="1">
        <v>3296</v>
      </c>
      <c r="T179" s="2">
        <v>0.99850000000000005</v>
      </c>
      <c r="U179" s="1">
        <v>2217</v>
      </c>
      <c r="V179" s="2">
        <v>0.67259999999999998</v>
      </c>
      <c r="W179" s="8">
        <v>0</v>
      </c>
    </row>
    <row r="180" spans="1:23" x14ac:dyDescent="0.35">
      <c r="A180" s="7" t="s">
        <v>180</v>
      </c>
      <c r="B180" s="1" t="str">
        <f t="shared" si="2"/>
        <v>VPCP-rp</v>
      </c>
      <c r="C180" s="1" t="s">
        <v>247</v>
      </c>
      <c r="D180" s="1" t="s">
        <v>263</v>
      </c>
      <c r="E180" s="1" t="s">
        <v>263</v>
      </c>
      <c r="F180" s="1" t="s">
        <v>264</v>
      </c>
      <c r="G180" s="4">
        <v>45021.657638888886</v>
      </c>
      <c r="H180" s="4" t="str">
        <f>TEXT(Table1[[#This Row],[first_send_date]],"mmm")</f>
        <v>Apr</v>
      </c>
      <c r="I180" s="1">
        <v>758</v>
      </c>
      <c r="J180" s="1">
        <v>755</v>
      </c>
      <c r="K180" s="1">
        <v>0</v>
      </c>
      <c r="L180" s="1">
        <v>4</v>
      </c>
      <c r="M180" s="1">
        <v>11</v>
      </c>
      <c r="N18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80" s="2">
        <v>1.46E-2</v>
      </c>
      <c r="P180" s="2">
        <v>2.1499999999999998E-2</v>
      </c>
      <c r="Q180" s="1">
        <v>8</v>
      </c>
      <c r="R180" s="1">
        <v>0</v>
      </c>
      <c r="S180" s="1">
        <v>751</v>
      </c>
      <c r="T180" s="2">
        <v>0.99470000000000003</v>
      </c>
      <c r="U180" s="1">
        <v>511</v>
      </c>
      <c r="V180" s="2">
        <v>0.6804</v>
      </c>
      <c r="W180" s="8">
        <v>0</v>
      </c>
    </row>
    <row r="181" spans="1:23" x14ac:dyDescent="0.35">
      <c r="A181" s="7" t="s">
        <v>180</v>
      </c>
      <c r="B181" s="1" t="str">
        <f t="shared" si="2"/>
        <v>VPCP-rp</v>
      </c>
      <c r="C181" s="1" t="s">
        <v>247</v>
      </c>
      <c r="D181" s="1" t="s">
        <v>263</v>
      </c>
      <c r="E181" s="1" t="s">
        <v>263</v>
      </c>
      <c r="F181" s="1" t="s">
        <v>265</v>
      </c>
      <c r="G181" s="4">
        <v>45021.636805555558</v>
      </c>
      <c r="H181" s="4" t="str">
        <f>TEXT(Table1[[#This Row],[first_send_date]],"mmm")</f>
        <v>Apr</v>
      </c>
      <c r="I181" s="1">
        <v>34</v>
      </c>
      <c r="J181" s="1">
        <v>34</v>
      </c>
      <c r="K181" s="1">
        <v>0</v>
      </c>
      <c r="L181" s="1">
        <v>1</v>
      </c>
      <c r="M181" s="1">
        <v>0</v>
      </c>
      <c r="N18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81" s="2">
        <v>0</v>
      </c>
      <c r="P181" s="2">
        <v>0</v>
      </c>
      <c r="Q181" s="1">
        <v>0</v>
      </c>
      <c r="R181" s="1">
        <v>0</v>
      </c>
      <c r="S181" s="1">
        <v>33</v>
      </c>
      <c r="T181" s="2">
        <v>0.97060000000000002</v>
      </c>
      <c r="U181" s="1">
        <v>28</v>
      </c>
      <c r="V181" s="2">
        <v>0.84850000000000003</v>
      </c>
      <c r="W181" s="8">
        <v>0</v>
      </c>
    </row>
    <row r="182" spans="1:23" x14ac:dyDescent="0.35">
      <c r="A182" s="7" t="s">
        <v>180</v>
      </c>
      <c r="B182" s="1" t="str">
        <f t="shared" si="2"/>
        <v>VPCP-rp</v>
      </c>
      <c r="C182" s="1" t="s">
        <v>247</v>
      </c>
      <c r="D182" s="1" t="s">
        <v>263</v>
      </c>
      <c r="E182" s="1" t="s">
        <v>263</v>
      </c>
      <c r="F182" s="1" t="s">
        <v>266</v>
      </c>
      <c r="G182" s="4">
        <v>45021.657638888886</v>
      </c>
      <c r="H182" s="4" t="str">
        <f>TEXT(Table1[[#This Row],[first_send_date]],"mmm")</f>
        <v>Apr</v>
      </c>
      <c r="I182" s="1">
        <v>74</v>
      </c>
      <c r="J182" s="1">
        <v>74</v>
      </c>
      <c r="K182" s="1">
        <v>0</v>
      </c>
      <c r="L182" s="1">
        <v>0</v>
      </c>
      <c r="M182" s="1">
        <v>0</v>
      </c>
      <c r="N18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82" s="2">
        <v>0</v>
      </c>
      <c r="P182" s="2">
        <v>0</v>
      </c>
      <c r="Q182" s="1">
        <v>0</v>
      </c>
      <c r="R182" s="1">
        <v>0</v>
      </c>
      <c r="S182" s="1">
        <v>74</v>
      </c>
      <c r="T182" s="2">
        <v>1</v>
      </c>
      <c r="U182" s="1">
        <v>45</v>
      </c>
      <c r="V182" s="2">
        <v>0.60809999999999997</v>
      </c>
      <c r="W182" s="8">
        <v>0</v>
      </c>
    </row>
    <row r="183" spans="1:23" x14ac:dyDescent="0.35">
      <c r="A183" s="7" t="s">
        <v>180</v>
      </c>
      <c r="B183" s="1" t="str">
        <f t="shared" si="2"/>
        <v>VPCP-rp</v>
      </c>
      <c r="C183" s="1" t="s">
        <v>247</v>
      </c>
      <c r="D183" s="1" t="s">
        <v>263</v>
      </c>
      <c r="E183" s="1" t="s">
        <v>263</v>
      </c>
      <c r="F183" s="1" t="s">
        <v>267</v>
      </c>
      <c r="G183" s="4">
        <v>45021.636805555558</v>
      </c>
      <c r="H183" s="4" t="str">
        <f>TEXT(Table1[[#This Row],[first_send_date]],"mmm")</f>
        <v>Apr</v>
      </c>
      <c r="I183" s="1">
        <v>361</v>
      </c>
      <c r="J183" s="1">
        <v>361</v>
      </c>
      <c r="K183" s="1">
        <v>0</v>
      </c>
      <c r="L183" s="1">
        <v>2</v>
      </c>
      <c r="M183" s="1">
        <v>4</v>
      </c>
      <c r="N18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83" s="2">
        <v>1.11E-2</v>
      </c>
      <c r="P183" s="2">
        <v>1.49E-2</v>
      </c>
      <c r="Q183" s="1">
        <v>2</v>
      </c>
      <c r="R183" s="1">
        <v>0</v>
      </c>
      <c r="S183" s="1">
        <v>359</v>
      </c>
      <c r="T183" s="2">
        <v>0.99450000000000005</v>
      </c>
      <c r="U183" s="1">
        <v>268</v>
      </c>
      <c r="V183" s="2">
        <v>0.74650000000000005</v>
      </c>
      <c r="W183" s="8">
        <v>0</v>
      </c>
    </row>
    <row r="184" spans="1:23" x14ac:dyDescent="0.35">
      <c r="A184" s="7" t="s">
        <v>268</v>
      </c>
      <c r="B184" s="1" t="str">
        <f t="shared" si="2"/>
        <v>Cancerr</v>
      </c>
      <c r="C184" s="1" t="s">
        <v>567</v>
      </c>
      <c r="D184" s="1" t="s">
        <v>269</v>
      </c>
      <c r="E184" s="1" t="s">
        <v>269</v>
      </c>
      <c r="F184" s="1" t="s">
        <v>270</v>
      </c>
      <c r="G184" s="4">
        <v>44981.604861111111</v>
      </c>
      <c r="H184" s="4" t="str">
        <f>TEXT(Table1[[#This Row],[first_send_date]],"mmm")</f>
        <v>Feb</v>
      </c>
      <c r="I184" s="1">
        <v>1998</v>
      </c>
      <c r="J184" s="1">
        <v>1996</v>
      </c>
      <c r="K184" s="1">
        <v>2</v>
      </c>
      <c r="L184" s="1">
        <v>1</v>
      </c>
      <c r="M184" s="1">
        <v>172</v>
      </c>
      <c r="N18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84" s="2">
        <v>8.6300000000000002E-2</v>
      </c>
      <c r="P184" s="2">
        <v>0.13769999999999999</v>
      </c>
      <c r="Q184" s="1">
        <v>588</v>
      </c>
      <c r="R184" s="1">
        <v>2</v>
      </c>
      <c r="S184" s="1">
        <v>1993</v>
      </c>
      <c r="T184" s="2">
        <v>0.99850000000000005</v>
      </c>
      <c r="U184" s="1">
        <v>1249</v>
      </c>
      <c r="V184" s="2">
        <v>0.62670000000000003</v>
      </c>
      <c r="W184" s="8">
        <v>0</v>
      </c>
    </row>
    <row r="185" spans="1:23" x14ac:dyDescent="0.35">
      <c r="A185" s="7" t="s">
        <v>268</v>
      </c>
      <c r="B185" s="1" t="str">
        <f t="shared" si="2"/>
        <v>Cancerr</v>
      </c>
      <c r="C185" s="1" t="s">
        <v>568</v>
      </c>
      <c r="D185" s="1" t="s">
        <v>271</v>
      </c>
      <c r="E185" s="1" t="s">
        <v>271</v>
      </c>
      <c r="F185" s="1" t="s">
        <v>272</v>
      </c>
      <c r="G185" s="4">
        <v>44995.625694444447</v>
      </c>
      <c r="H185" s="4" t="str">
        <f>TEXT(Table1[[#This Row],[first_send_date]],"mmm")</f>
        <v>Mar</v>
      </c>
      <c r="I185" s="1">
        <v>2006</v>
      </c>
      <c r="J185" s="1">
        <v>2005</v>
      </c>
      <c r="K185" s="1">
        <v>2</v>
      </c>
      <c r="L185" s="1">
        <v>2</v>
      </c>
      <c r="M185" s="1">
        <v>154</v>
      </c>
      <c r="N18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85" s="2">
        <v>7.6999999999999999E-2</v>
      </c>
      <c r="P185" s="2">
        <v>0.1182</v>
      </c>
      <c r="Q185" s="1">
        <v>772</v>
      </c>
      <c r="R185" s="1">
        <v>1</v>
      </c>
      <c r="S185" s="1">
        <v>2001</v>
      </c>
      <c r="T185" s="2">
        <v>0.998</v>
      </c>
      <c r="U185" s="1">
        <v>1303</v>
      </c>
      <c r="V185" s="2">
        <v>0.6512</v>
      </c>
      <c r="W185" s="8">
        <v>1</v>
      </c>
    </row>
    <row r="186" spans="1:23" x14ac:dyDescent="0.35">
      <c r="A186" s="7" t="s">
        <v>268</v>
      </c>
      <c r="B186" s="1" t="str">
        <f t="shared" si="2"/>
        <v>Cancerr</v>
      </c>
      <c r="C186" s="1" t="s">
        <v>569</v>
      </c>
      <c r="D186" s="1" t="s">
        <v>273</v>
      </c>
      <c r="E186" s="1" t="s">
        <v>273</v>
      </c>
      <c r="F186" s="1" t="s">
        <v>274</v>
      </c>
      <c r="G186" s="4">
        <v>45009.604166666664</v>
      </c>
      <c r="H186" s="4" t="str">
        <f>TEXT(Table1[[#This Row],[first_send_date]],"mmm")</f>
        <v>Mar</v>
      </c>
      <c r="I186" s="1">
        <v>1916</v>
      </c>
      <c r="J186" s="1">
        <v>1914</v>
      </c>
      <c r="K186" s="1">
        <v>0</v>
      </c>
      <c r="L186" s="1">
        <v>2</v>
      </c>
      <c r="M186" s="1">
        <v>141</v>
      </c>
      <c r="N18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86" s="2">
        <v>7.3700000000000002E-2</v>
      </c>
      <c r="P186" s="2">
        <v>0.1134</v>
      </c>
      <c r="Q186" s="1">
        <v>477</v>
      </c>
      <c r="R186" s="1">
        <v>2</v>
      </c>
      <c r="S186" s="1">
        <v>1912</v>
      </c>
      <c r="T186" s="2">
        <v>0.999</v>
      </c>
      <c r="U186" s="1">
        <v>1243</v>
      </c>
      <c r="V186" s="2">
        <v>0.65010000000000001</v>
      </c>
      <c r="W186" s="8">
        <v>0</v>
      </c>
    </row>
    <row r="187" spans="1:23" x14ac:dyDescent="0.35">
      <c r="A187" s="7" t="s">
        <v>180</v>
      </c>
      <c r="B187" s="1" t="str">
        <f t="shared" si="2"/>
        <v>VPCP-rp</v>
      </c>
      <c r="C187" s="1" t="s">
        <v>275</v>
      </c>
      <c r="D187" s="1" t="s">
        <v>276</v>
      </c>
      <c r="E187" s="1" t="s">
        <v>276</v>
      </c>
      <c r="F187" s="1" t="s">
        <v>278</v>
      </c>
      <c r="G187" s="4">
        <v>45034.684027777781</v>
      </c>
      <c r="H187" s="4" t="str">
        <f>TEXT(Table1[[#This Row],[first_send_date]],"mmm")</f>
        <v>Apr</v>
      </c>
      <c r="I187" s="1">
        <v>82</v>
      </c>
      <c r="J187" s="1">
        <v>82</v>
      </c>
      <c r="K187" s="1">
        <v>0</v>
      </c>
      <c r="L187" s="1">
        <v>0</v>
      </c>
      <c r="M187" s="1">
        <v>6</v>
      </c>
      <c r="N18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87" s="2">
        <v>7.3200000000000001E-2</v>
      </c>
      <c r="P187" s="2">
        <v>0.1017</v>
      </c>
      <c r="Q187" s="1">
        <v>0</v>
      </c>
      <c r="R187" s="1">
        <v>0</v>
      </c>
      <c r="S187" s="1">
        <v>82</v>
      </c>
      <c r="T187" s="2">
        <v>1</v>
      </c>
      <c r="U187" s="1">
        <v>59</v>
      </c>
      <c r="V187" s="2">
        <v>0.71950000000000003</v>
      </c>
      <c r="W187" s="8">
        <v>0</v>
      </c>
    </row>
    <row r="188" spans="1:23" x14ac:dyDescent="0.35">
      <c r="A188" s="7" t="s">
        <v>281</v>
      </c>
      <c r="B188" s="1" t="str">
        <f t="shared" si="2"/>
        <v>GEN-rp5</v>
      </c>
      <c r="C188" s="1" t="s">
        <v>282</v>
      </c>
      <c r="D188" s="1" t="s">
        <v>283</v>
      </c>
      <c r="E188" s="1" t="s">
        <v>283</v>
      </c>
      <c r="F188" s="1" t="s">
        <v>284</v>
      </c>
      <c r="G188" s="4">
        <v>45029.595138888886</v>
      </c>
      <c r="H188" s="4" t="str">
        <f>TEXT(Table1[[#This Row],[first_send_date]],"mmm")</f>
        <v>Apr</v>
      </c>
      <c r="I188" s="1">
        <v>120400</v>
      </c>
      <c r="J188" s="1">
        <v>120192</v>
      </c>
      <c r="K188" s="1">
        <v>95</v>
      </c>
      <c r="L188" s="1">
        <v>155</v>
      </c>
      <c r="M188" s="1">
        <v>3587</v>
      </c>
      <c r="N18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88" s="2">
        <v>2.9899999999999999E-2</v>
      </c>
      <c r="P188" s="2">
        <v>4.1099999999999998E-2</v>
      </c>
      <c r="Q188" s="1">
        <v>18448</v>
      </c>
      <c r="R188" s="1">
        <v>153</v>
      </c>
      <c r="S188" s="1">
        <v>119944</v>
      </c>
      <c r="T188" s="2">
        <v>0.99790000000000001</v>
      </c>
      <c r="U188" s="1">
        <v>87368</v>
      </c>
      <c r="V188" s="2">
        <v>0.72840000000000005</v>
      </c>
      <c r="W188" s="8">
        <v>27</v>
      </c>
    </row>
    <row r="189" spans="1:23" x14ac:dyDescent="0.35">
      <c r="A189" s="7" t="s">
        <v>281</v>
      </c>
      <c r="B189" s="1" t="str">
        <f t="shared" si="2"/>
        <v>GEN-rp5</v>
      </c>
      <c r="C189" s="1" t="s">
        <v>282</v>
      </c>
      <c r="D189" s="1" t="s">
        <v>283</v>
      </c>
      <c r="E189" s="1" t="s">
        <v>283</v>
      </c>
      <c r="F189" s="1" t="s">
        <v>285</v>
      </c>
      <c r="G189" s="4">
        <v>45029.595138888886</v>
      </c>
      <c r="H189" s="4" t="str">
        <f>TEXT(Table1[[#This Row],[first_send_date]],"mmm")</f>
        <v>Apr</v>
      </c>
      <c r="I189" s="1">
        <v>10498</v>
      </c>
      <c r="J189" s="1">
        <v>10486</v>
      </c>
      <c r="K189" s="1">
        <v>6</v>
      </c>
      <c r="L189" s="1">
        <v>13</v>
      </c>
      <c r="M189" s="1">
        <v>287</v>
      </c>
      <c r="N18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89" s="2">
        <v>2.7400000000000001E-2</v>
      </c>
      <c r="P189" s="2">
        <v>3.9600000000000003E-2</v>
      </c>
      <c r="Q189" s="1">
        <v>435</v>
      </c>
      <c r="R189" s="1">
        <v>10</v>
      </c>
      <c r="S189" s="1">
        <v>10467</v>
      </c>
      <c r="T189" s="2">
        <v>0.99819999999999998</v>
      </c>
      <c r="U189" s="1">
        <v>7239</v>
      </c>
      <c r="V189" s="2">
        <v>0.69159999999999999</v>
      </c>
      <c r="W189" s="8">
        <v>1</v>
      </c>
    </row>
    <row r="190" spans="1:23" x14ac:dyDescent="0.35">
      <c r="A190" s="7" t="s">
        <v>180</v>
      </c>
      <c r="B190" s="1" t="str">
        <f t="shared" si="2"/>
        <v>CCA-rp5</v>
      </c>
      <c r="C190" s="1" t="s">
        <v>290</v>
      </c>
      <c r="D190" s="1" t="s">
        <v>291</v>
      </c>
      <c r="E190" s="1" t="s">
        <v>291</v>
      </c>
      <c r="F190" s="1" t="s">
        <v>292</v>
      </c>
      <c r="G190" s="4">
        <v>45077.614583333336</v>
      </c>
      <c r="H190" s="4" t="str">
        <f>TEXT(Table1[[#This Row],[first_send_date]],"mmm")</f>
        <v>May</v>
      </c>
      <c r="I190" s="1">
        <v>8041</v>
      </c>
      <c r="J190" s="1">
        <v>7890</v>
      </c>
      <c r="K190" s="1">
        <v>3</v>
      </c>
      <c r="L190" s="1">
        <v>9</v>
      </c>
      <c r="M190" s="1">
        <v>88</v>
      </c>
      <c r="N19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90" s="2">
        <v>1.12E-2</v>
      </c>
      <c r="P190" s="2">
        <v>1.5800000000000002E-2</v>
      </c>
      <c r="Q190" s="1">
        <v>5596</v>
      </c>
      <c r="R190" s="1">
        <v>10</v>
      </c>
      <c r="S190" s="1">
        <v>7877</v>
      </c>
      <c r="T190" s="2">
        <v>0.99839999999999995</v>
      </c>
      <c r="U190" s="1">
        <v>5581</v>
      </c>
      <c r="V190" s="2">
        <v>0.70850000000000002</v>
      </c>
      <c r="W190" s="8">
        <v>4</v>
      </c>
    </row>
    <row r="191" spans="1:23" x14ac:dyDescent="0.35">
      <c r="A191" s="7" t="s">
        <v>180</v>
      </c>
      <c r="B191" s="1" t="str">
        <f t="shared" si="2"/>
        <v>CCA-rp5</v>
      </c>
      <c r="C191" s="1" t="s">
        <v>290</v>
      </c>
      <c r="D191" s="1" t="s">
        <v>291</v>
      </c>
      <c r="E191" s="1" t="s">
        <v>291</v>
      </c>
      <c r="F191" s="1" t="s">
        <v>293</v>
      </c>
      <c r="G191" s="4">
        <v>45041.615277777775</v>
      </c>
      <c r="H191" s="4" t="str">
        <f>TEXT(Table1[[#This Row],[first_send_date]],"mmm")</f>
        <v>Apr</v>
      </c>
      <c r="I191" s="1">
        <v>137731</v>
      </c>
      <c r="J191" s="1">
        <v>137303</v>
      </c>
      <c r="K191" s="1">
        <v>31</v>
      </c>
      <c r="L191" s="1">
        <v>218</v>
      </c>
      <c r="M191" s="1">
        <v>4682</v>
      </c>
      <c r="N19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91" s="2">
        <v>3.4200000000000001E-2</v>
      </c>
      <c r="P191" s="2">
        <v>5.0999999999999997E-2</v>
      </c>
      <c r="Q191" s="1">
        <v>14055</v>
      </c>
      <c r="R191" s="1">
        <v>233</v>
      </c>
      <c r="S191" s="1">
        <v>137059</v>
      </c>
      <c r="T191" s="2">
        <v>0.99819999999999998</v>
      </c>
      <c r="U191" s="1">
        <v>91760</v>
      </c>
      <c r="V191" s="2">
        <v>0.66949999999999998</v>
      </c>
      <c r="W191" s="8">
        <v>21</v>
      </c>
    </row>
    <row r="192" spans="1:23" x14ac:dyDescent="0.35">
      <c r="A192" s="7" t="s">
        <v>180</v>
      </c>
      <c r="B192" s="1" t="str">
        <f t="shared" si="2"/>
        <v>CCA-rp5</v>
      </c>
      <c r="C192" s="1" t="s">
        <v>290</v>
      </c>
      <c r="D192" s="1" t="s">
        <v>291</v>
      </c>
      <c r="E192" s="1" t="s">
        <v>291</v>
      </c>
      <c r="F192" s="1" t="s">
        <v>294</v>
      </c>
      <c r="G192" s="4">
        <v>45099.614583333336</v>
      </c>
      <c r="H192" s="4" t="str">
        <f>TEXT(Table1[[#This Row],[first_send_date]],"mmm")</f>
        <v>Jun</v>
      </c>
      <c r="I192" s="1">
        <v>2093</v>
      </c>
      <c r="J192" s="1">
        <v>2075</v>
      </c>
      <c r="K192" s="1">
        <v>3</v>
      </c>
      <c r="L192" s="1">
        <v>4</v>
      </c>
      <c r="M192" s="1">
        <v>25</v>
      </c>
      <c r="N19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92" s="2">
        <v>1.21E-2</v>
      </c>
      <c r="P192" s="2">
        <v>1.9E-2</v>
      </c>
      <c r="Q192" s="1">
        <v>157</v>
      </c>
      <c r="R192" s="1">
        <v>0</v>
      </c>
      <c r="S192" s="1">
        <v>2070</v>
      </c>
      <c r="T192" s="2">
        <v>0.99760000000000004</v>
      </c>
      <c r="U192" s="1">
        <v>1317</v>
      </c>
      <c r="V192" s="2">
        <v>0.63619999999999999</v>
      </c>
      <c r="W192" s="8">
        <v>1</v>
      </c>
    </row>
    <row r="193" spans="1:23" x14ac:dyDescent="0.35">
      <c r="A193" s="7" t="s">
        <v>180</v>
      </c>
      <c r="B193" s="1" t="str">
        <f t="shared" si="2"/>
        <v>VPCP-rp</v>
      </c>
      <c r="C193" s="1" t="s">
        <v>298</v>
      </c>
      <c r="D193" s="1" t="s">
        <v>299</v>
      </c>
      <c r="E193" s="1" t="s">
        <v>299</v>
      </c>
      <c r="F193" s="1" t="s">
        <v>300</v>
      </c>
      <c r="G193" s="4">
        <v>45069.68472222222</v>
      </c>
      <c r="H193" s="4" t="str">
        <f>TEXT(Table1[[#This Row],[first_send_date]],"mmm")</f>
        <v>May</v>
      </c>
      <c r="I193" s="1">
        <v>73873</v>
      </c>
      <c r="J193" s="1">
        <v>73663</v>
      </c>
      <c r="K193" s="1">
        <v>25</v>
      </c>
      <c r="L193" s="1">
        <v>105</v>
      </c>
      <c r="M193" s="1">
        <v>1617</v>
      </c>
      <c r="N19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93" s="2">
        <v>2.1999999999999999E-2</v>
      </c>
      <c r="P193" s="2">
        <v>2.9399999999999999E-2</v>
      </c>
      <c r="Q193" s="1">
        <v>11477</v>
      </c>
      <c r="R193" s="1">
        <v>121</v>
      </c>
      <c r="S193" s="1">
        <v>73544</v>
      </c>
      <c r="T193" s="2">
        <v>0.99839999999999995</v>
      </c>
      <c r="U193" s="1">
        <v>54952</v>
      </c>
      <c r="V193" s="2">
        <v>0.74719999999999998</v>
      </c>
      <c r="W193" s="8">
        <v>14</v>
      </c>
    </row>
    <row r="194" spans="1:23" x14ac:dyDescent="0.35">
      <c r="A194" s="7" t="s">
        <v>180</v>
      </c>
      <c r="B194" s="1" t="str">
        <f t="shared" ref="B194:B217" si="3">LEFT(C194,7)</f>
        <v>VPCP-rp</v>
      </c>
      <c r="C194" s="1" t="s">
        <v>298</v>
      </c>
      <c r="D194" s="1" t="s">
        <v>299</v>
      </c>
      <c r="E194" s="1" t="s">
        <v>299</v>
      </c>
      <c r="F194" s="1" t="s">
        <v>301</v>
      </c>
      <c r="G194" s="4">
        <v>45069.68472222222</v>
      </c>
      <c r="H194" s="4" t="str">
        <f>TEXT(Table1[[#This Row],[first_send_date]],"mmm")</f>
        <v>May</v>
      </c>
      <c r="I194" s="1">
        <v>5706</v>
      </c>
      <c r="J194" s="1">
        <v>5697</v>
      </c>
      <c r="K194" s="1">
        <v>0</v>
      </c>
      <c r="L194" s="1">
        <v>12</v>
      </c>
      <c r="M194" s="1">
        <v>165</v>
      </c>
      <c r="N19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94" s="2">
        <v>2.9000000000000001E-2</v>
      </c>
      <c r="P194" s="2">
        <v>0.04</v>
      </c>
      <c r="Q194" s="1">
        <v>399</v>
      </c>
      <c r="R194" s="1">
        <v>4</v>
      </c>
      <c r="S194" s="1">
        <v>5685</v>
      </c>
      <c r="T194" s="2">
        <v>0.99790000000000001</v>
      </c>
      <c r="U194" s="1">
        <v>4127</v>
      </c>
      <c r="V194" s="2">
        <v>0.72589999999999999</v>
      </c>
      <c r="W194" s="8">
        <v>1</v>
      </c>
    </row>
    <row r="195" spans="1:23" x14ac:dyDescent="0.35">
      <c r="A195" s="7" t="s">
        <v>180</v>
      </c>
      <c r="B195" s="1" t="str">
        <f t="shared" si="3"/>
        <v>VPCP-rp</v>
      </c>
      <c r="C195" s="1" t="s">
        <v>298</v>
      </c>
      <c r="D195" s="1" t="s">
        <v>299</v>
      </c>
      <c r="E195" s="1" t="s">
        <v>299</v>
      </c>
      <c r="F195" s="1" t="s">
        <v>302</v>
      </c>
      <c r="G195" s="4">
        <v>45069.652777777781</v>
      </c>
      <c r="H195" s="4" t="str">
        <f>TEXT(Table1[[#This Row],[first_send_date]],"mmm")</f>
        <v>May</v>
      </c>
      <c r="I195" s="1">
        <v>45669</v>
      </c>
      <c r="J195" s="1">
        <v>45501</v>
      </c>
      <c r="K195" s="1">
        <v>13</v>
      </c>
      <c r="L195" s="1">
        <v>103</v>
      </c>
      <c r="M195" s="1">
        <v>1331</v>
      </c>
      <c r="N19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95" s="2">
        <v>2.93E-2</v>
      </c>
      <c r="P195" s="2">
        <v>4.02E-2</v>
      </c>
      <c r="Q195" s="1">
        <v>4228</v>
      </c>
      <c r="R195" s="1">
        <v>88</v>
      </c>
      <c r="S195" s="1">
        <v>45392</v>
      </c>
      <c r="T195" s="2">
        <v>0.99760000000000004</v>
      </c>
      <c r="U195" s="1">
        <v>33130</v>
      </c>
      <c r="V195" s="2">
        <v>0.72989999999999999</v>
      </c>
      <c r="W195" s="8">
        <v>8</v>
      </c>
    </row>
    <row r="196" spans="1:23" x14ac:dyDescent="0.35">
      <c r="A196" s="7" t="s">
        <v>180</v>
      </c>
      <c r="B196" s="1" t="str">
        <f t="shared" si="3"/>
        <v>VPCP-rp</v>
      </c>
      <c r="C196" s="1" t="s">
        <v>298</v>
      </c>
      <c r="D196" s="1" t="s">
        <v>299</v>
      </c>
      <c r="E196" s="1" t="s">
        <v>299</v>
      </c>
      <c r="F196" s="1" t="s">
        <v>303</v>
      </c>
      <c r="G196" s="4">
        <v>45069.652777777781</v>
      </c>
      <c r="H196" s="4" t="str">
        <f>TEXT(Table1[[#This Row],[first_send_date]],"mmm")</f>
        <v>May</v>
      </c>
      <c r="I196" s="1">
        <v>3560</v>
      </c>
      <c r="J196" s="1">
        <v>3548</v>
      </c>
      <c r="K196" s="1">
        <v>0</v>
      </c>
      <c r="L196" s="1">
        <v>14</v>
      </c>
      <c r="M196" s="1">
        <v>95</v>
      </c>
      <c r="N19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96" s="2">
        <v>2.69E-2</v>
      </c>
      <c r="P196" s="2">
        <v>3.8399999999999997E-2</v>
      </c>
      <c r="Q196" s="1">
        <v>285</v>
      </c>
      <c r="R196" s="1">
        <v>6</v>
      </c>
      <c r="S196" s="1">
        <v>3534</v>
      </c>
      <c r="T196" s="2">
        <v>0.99609999999999999</v>
      </c>
      <c r="U196" s="1">
        <v>2475</v>
      </c>
      <c r="V196" s="2">
        <v>0.70030000000000003</v>
      </c>
      <c r="W196" s="8">
        <v>1</v>
      </c>
    </row>
    <row r="197" spans="1:23" x14ac:dyDescent="0.35">
      <c r="A197" s="7" t="s">
        <v>304</v>
      </c>
      <c r="B197" s="1" t="str">
        <f t="shared" si="3"/>
        <v>CCA-HED</v>
      </c>
      <c r="C197" s="1" t="s">
        <v>305</v>
      </c>
      <c r="D197" s="1" t="s">
        <v>306</v>
      </c>
      <c r="E197" s="1" t="s">
        <v>306</v>
      </c>
      <c r="F197" s="1" t="s">
        <v>307</v>
      </c>
      <c r="G197" s="4">
        <v>45126.583333333336</v>
      </c>
      <c r="H197" s="4" t="str">
        <f>TEXT(Table1[[#This Row],[first_send_date]],"mmm")</f>
        <v>Jul</v>
      </c>
      <c r="I197" s="1">
        <v>17293</v>
      </c>
      <c r="J197" s="1">
        <v>17250</v>
      </c>
      <c r="K197" s="1">
        <v>9</v>
      </c>
      <c r="L197" s="1">
        <v>30</v>
      </c>
      <c r="M197" s="1">
        <v>364</v>
      </c>
      <c r="N19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97" s="2">
        <v>2.1100000000000001E-2</v>
      </c>
      <c r="P197" s="2">
        <v>3.4500000000000003E-2</v>
      </c>
      <c r="Q197" s="1">
        <v>3455</v>
      </c>
      <c r="R197" s="1">
        <v>28</v>
      </c>
      <c r="S197" s="1">
        <v>17217</v>
      </c>
      <c r="T197" s="2">
        <v>0.99809999999999999</v>
      </c>
      <c r="U197" s="1">
        <v>10559</v>
      </c>
      <c r="V197" s="2">
        <v>0.61329999999999996</v>
      </c>
      <c r="W197" s="8">
        <v>8</v>
      </c>
    </row>
    <row r="198" spans="1:23" x14ac:dyDescent="0.35">
      <c r="A198" s="7" t="s">
        <v>308</v>
      </c>
      <c r="B198" s="1" t="str">
        <f t="shared" si="3"/>
        <v>CCA-HED</v>
      </c>
      <c r="C198" s="1" t="s">
        <v>309</v>
      </c>
      <c r="D198" s="1" t="s">
        <v>310</v>
      </c>
      <c r="E198" s="1" t="s">
        <v>310</v>
      </c>
      <c r="F198" s="1" t="s">
        <v>311</v>
      </c>
      <c r="G198" s="4">
        <v>45140.587500000001</v>
      </c>
      <c r="H198" s="4" t="str">
        <f>TEXT(Table1[[#This Row],[first_send_date]],"mmm")</f>
        <v>Aug</v>
      </c>
      <c r="I198" s="1">
        <v>2004</v>
      </c>
      <c r="J198" s="1">
        <v>1986</v>
      </c>
      <c r="K198" s="1">
        <v>0</v>
      </c>
      <c r="L198" s="1">
        <v>2</v>
      </c>
      <c r="M198" s="1">
        <v>25</v>
      </c>
      <c r="N19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98" s="2">
        <v>1.26E-2</v>
      </c>
      <c r="P198" s="2">
        <v>1.8100000000000002E-2</v>
      </c>
      <c r="Q198" s="1">
        <v>863</v>
      </c>
      <c r="R198" s="1">
        <v>9</v>
      </c>
      <c r="S198" s="1">
        <v>1986</v>
      </c>
      <c r="T198" s="2">
        <v>1</v>
      </c>
      <c r="U198" s="1">
        <v>1383</v>
      </c>
      <c r="V198" s="2">
        <v>0.69640000000000002</v>
      </c>
      <c r="W198" s="8">
        <v>0</v>
      </c>
    </row>
    <row r="199" spans="1:23" x14ac:dyDescent="0.35">
      <c r="A199" s="7" t="s">
        <v>312</v>
      </c>
      <c r="B199" s="1" t="str">
        <f t="shared" si="3"/>
        <v>CCA-HED</v>
      </c>
      <c r="C199" s="1" t="s">
        <v>313</v>
      </c>
      <c r="D199" s="1" t="s">
        <v>316</v>
      </c>
      <c r="E199" s="1" t="s">
        <v>316</v>
      </c>
      <c r="F199" s="1" t="s">
        <v>317</v>
      </c>
      <c r="G199" s="4">
        <v>45100.601388888892</v>
      </c>
      <c r="H199" s="4" t="str">
        <f>TEXT(Table1[[#This Row],[first_send_date]],"mmm")</f>
        <v>Jun</v>
      </c>
      <c r="I199" s="1">
        <v>199</v>
      </c>
      <c r="J199" s="1">
        <v>199</v>
      </c>
      <c r="K199" s="1">
        <v>0</v>
      </c>
      <c r="L199" s="1">
        <v>0</v>
      </c>
      <c r="M199" s="1">
        <v>3</v>
      </c>
      <c r="N19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99" s="2">
        <v>1.5100000000000001E-2</v>
      </c>
      <c r="P199" s="2">
        <v>2.2200000000000001E-2</v>
      </c>
      <c r="Q199" s="1">
        <v>0</v>
      </c>
      <c r="R199" s="1">
        <v>0</v>
      </c>
      <c r="S199" s="1">
        <v>199</v>
      </c>
      <c r="T199" s="2">
        <v>1</v>
      </c>
      <c r="U199" s="1">
        <v>135</v>
      </c>
      <c r="V199" s="2">
        <v>0.6784</v>
      </c>
      <c r="W199" s="8">
        <v>0</v>
      </c>
    </row>
    <row r="200" spans="1:23" x14ac:dyDescent="0.35">
      <c r="A200" s="7" t="s">
        <v>312</v>
      </c>
      <c r="B200" s="1" t="str">
        <f t="shared" si="3"/>
        <v>CCA-HED</v>
      </c>
      <c r="C200" s="1" t="s">
        <v>313</v>
      </c>
      <c r="D200" s="1" t="s">
        <v>318</v>
      </c>
      <c r="E200" s="1" t="s">
        <v>318</v>
      </c>
      <c r="F200" s="1" t="s">
        <v>319</v>
      </c>
      <c r="G200" s="4">
        <v>45100.611805555556</v>
      </c>
      <c r="H200" s="4" t="str">
        <f>TEXT(Table1[[#This Row],[first_send_date]],"mmm")</f>
        <v>Jun</v>
      </c>
      <c r="I200" s="1">
        <v>48</v>
      </c>
      <c r="J200" s="1">
        <v>48</v>
      </c>
      <c r="K200" s="1">
        <v>0</v>
      </c>
      <c r="L200" s="1">
        <v>1</v>
      </c>
      <c r="M200" s="1">
        <v>1</v>
      </c>
      <c r="N20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00" s="2">
        <v>2.1299999999999999E-2</v>
      </c>
      <c r="P200" s="2">
        <v>3.0300000000000001E-2</v>
      </c>
      <c r="Q200" s="1">
        <v>4</v>
      </c>
      <c r="R200" s="1">
        <v>0</v>
      </c>
      <c r="S200" s="1">
        <v>47</v>
      </c>
      <c r="T200" s="2">
        <v>0.97919999999999996</v>
      </c>
      <c r="U200" s="1">
        <v>33</v>
      </c>
      <c r="V200" s="2">
        <v>0.70209999999999995</v>
      </c>
      <c r="W200" s="8">
        <v>0</v>
      </c>
    </row>
    <row r="201" spans="1:23" x14ac:dyDescent="0.35">
      <c r="A201" s="7" t="s">
        <v>312</v>
      </c>
      <c r="B201" s="1" t="str">
        <f t="shared" si="3"/>
        <v>CCA-HED</v>
      </c>
      <c r="C201" s="1" t="s">
        <v>320</v>
      </c>
      <c r="D201" s="1" t="s">
        <v>321</v>
      </c>
      <c r="E201" s="1" t="s">
        <v>322</v>
      </c>
      <c r="F201" s="1" t="s">
        <v>323</v>
      </c>
      <c r="G201" s="4">
        <v>45126.590277777781</v>
      </c>
      <c r="H201" s="4" t="str">
        <f>TEXT(Table1[[#This Row],[first_send_date]],"mmm")</f>
        <v>Jul</v>
      </c>
      <c r="I201" s="1">
        <v>138</v>
      </c>
      <c r="J201" s="1">
        <v>138</v>
      </c>
      <c r="K201" s="1">
        <v>0</v>
      </c>
      <c r="L201" s="1">
        <v>0</v>
      </c>
      <c r="M201" s="1">
        <v>1</v>
      </c>
      <c r="N20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01" s="2">
        <v>7.1999999999999998E-3</v>
      </c>
      <c r="P201" s="2">
        <v>1.2500000000000001E-2</v>
      </c>
      <c r="Q201" s="1">
        <v>0</v>
      </c>
      <c r="R201" s="1">
        <v>0</v>
      </c>
      <c r="S201" s="1">
        <v>138</v>
      </c>
      <c r="T201" s="2">
        <v>1</v>
      </c>
      <c r="U201" s="1">
        <v>80</v>
      </c>
      <c r="V201" s="2">
        <v>0.57969999999999999</v>
      </c>
      <c r="W201" s="8">
        <v>1</v>
      </c>
    </row>
    <row r="202" spans="1:23" x14ac:dyDescent="0.35">
      <c r="A202" s="7" t="s">
        <v>312</v>
      </c>
      <c r="B202" s="1" t="str">
        <f t="shared" si="3"/>
        <v>CCA-HED</v>
      </c>
      <c r="C202" s="1" t="s">
        <v>320</v>
      </c>
      <c r="D202" s="1" t="s">
        <v>321</v>
      </c>
      <c r="E202" s="1" t="s">
        <v>321</v>
      </c>
      <c r="F202" s="1" t="s">
        <v>324</v>
      </c>
      <c r="G202" s="4">
        <v>45106.59097222222</v>
      </c>
      <c r="H202" s="4" t="str">
        <f>TEXT(Table1[[#This Row],[first_send_date]],"mmm")</f>
        <v>Jun</v>
      </c>
      <c r="I202" s="1">
        <v>2046</v>
      </c>
      <c r="J202" s="1">
        <v>2042</v>
      </c>
      <c r="K202" s="1">
        <v>5</v>
      </c>
      <c r="L202" s="1">
        <v>4</v>
      </c>
      <c r="M202" s="1">
        <v>43</v>
      </c>
      <c r="N20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02" s="2">
        <v>2.1100000000000001E-2</v>
      </c>
      <c r="P202" s="2">
        <v>3.6700000000000003E-2</v>
      </c>
      <c r="Q202" s="1">
        <v>301</v>
      </c>
      <c r="R202" s="1">
        <v>4</v>
      </c>
      <c r="S202" s="1">
        <v>2034</v>
      </c>
      <c r="T202" s="2">
        <v>0.99609999999999999</v>
      </c>
      <c r="U202" s="1">
        <v>1171</v>
      </c>
      <c r="V202" s="2">
        <v>0.57569999999999999</v>
      </c>
      <c r="W202" s="8">
        <v>0</v>
      </c>
    </row>
    <row r="203" spans="1:23" x14ac:dyDescent="0.35">
      <c r="A203" s="7" t="s">
        <v>312</v>
      </c>
      <c r="B203" s="1" t="str">
        <f t="shared" si="3"/>
        <v>CCA-HED</v>
      </c>
      <c r="C203" s="1" t="s">
        <v>325</v>
      </c>
      <c r="D203" s="1" t="s">
        <v>326</v>
      </c>
      <c r="E203" s="1" t="s">
        <v>327</v>
      </c>
      <c r="F203" s="1" t="s">
        <v>328</v>
      </c>
      <c r="G203" s="4">
        <v>45106.597222222219</v>
      </c>
      <c r="H203" s="4" t="str">
        <f>TEXT(Table1[[#This Row],[first_send_date]],"mmm")</f>
        <v>Jun</v>
      </c>
      <c r="I203" s="1">
        <v>1191</v>
      </c>
      <c r="J203" s="1">
        <v>1177</v>
      </c>
      <c r="K203" s="1">
        <v>0</v>
      </c>
      <c r="L203" s="1">
        <v>0</v>
      </c>
      <c r="M203" s="1">
        <v>27</v>
      </c>
      <c r="N20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03" s="2">
        <v>2.29E-2</v>
      </c>
      <c r="P203" s="2">
        <v>3.2199999999999999E-2</v>
      </c>
      <c r="Q203" s="1">
        <v>254</v>
      </c>
      <c r="R203" s="1">
        <v>3</v>
      </c>
      <c r="S203" s="1">
        <v>1177</v>
      </c>
      <c r="T203" s="2">
        <v>1</v>
      </c>
      <c r="U203" s="1">
        <v>839</v>
      </c>
      <c r="V203" s="2">
        <v>0.71279999999999999</v>
      </c>
      <c r="W203" s="8">
        <v>1</v>
      </c>
    </row>
    <row r="204" spans="1:23" x14ac:dyDescent="0.35">
      <c r="A204" s="7" t="s">
        <v>312</v>
      </c>
      <c r="B204" s="1" t="str">
        <f t="shared" si="3"/>
        <v>CCA-HED</v>
      </c>
      <c r="C204" s="1" t="s">
        <v>325</v>
      </c>
      <c r="D204" s="1" t="s">
        <v>326</v>
      </c>
      <c r="E204" s="1" t="s">
        <v>326</v>
      </c>
      <c r="F204" s="1" t="s">
        <v>329</v>
      </c>
      <c r="G204" s="4">
        <v>45106.600694444445</v>
      </c>
      <c r="H204" s="4" t="str">
        <f>TEXT(Table1[[#This Row],[first_send_date]],"mmm")</f>
        <v>Jun</v>
      </c>
      <c r="I204" s="1">
        <v>24509</v>
      </c>
      <c r="J204" s="1">
        <v>24419</v>
      </c>
      <c r="K204" s="1">
        <v>38</v>
      </c>
      <c r="L204" s="1">
        <v>37</v>
      </c>
      <c r="M204" s="1">
        <v>747</v>
      </c>
      <c r="N20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04" s="2">
        <v>3.0700000000000002E-2</v>
      </c>
      <c r="P204" s="2">
        <v>4.6699999999999998E-2</v>
      </c>
      <c r="Q204" s="1">
        <v>3600</v>
      </c>
      <c r="R204" s="1">
        <v>26</v>
      </c>
      <c r="S204" s="1">
        <v>24354</v>
      </c>
      <c r="T204" s="2">
        <v>0.99729999999999996</v>
      </c>
      <c r="U204" s="1">
        <v>16002</v>
      </c>
      <c r="V204" s="2">
        <v>0.65710000000000002</v>
      </c>
      <c r="W204" s="8">
        <v>1</v>
      </c>
    </row>
    <row r="205" spans="1:23" x14ac:dyDescent="0.35">
      <c r="A205" s="7" t="s">
        <v>312</v>
      </c>
      <c r="B205" s="1" t="str">
        <f t="shared" si="3"/>
        <v>CCA-HED</v>
      </c>
      <c r="C205" s="1" t="s">
        <v>330</v>
      </c>
      <c r="D205" s="1" t="s">
        <v>331</v>
      </c>
      <c r="E205" s="1" t="s">
        <v>331</v>
      </c>
      <c r="F205" s="1" t="s">
        <v>332</v>
      </c>
      <c r="G205" s="4">
        <v>45106.604166666664</v>
      </c>
      <c r="H205" s="4" t="str">
        <f>TEXT(Table1[[#This Row],[first_send_date]],"mmm")</f>
        <v>Jun</v>
      </c>
      <c r="I205" s="1">
        <v>2898</v>
      </c>
      <c r="J205" s="1">
        <v>2896</v>
      </c>
      <c r="K205" s="1">
        <v>1</v>
      </c>
      <c r="L205" s="1">
        <v>5</v>
      </c>
      <c r="M205" s="1">
        <v>83</v>
      </c>
      <c r="N20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05" s="2">
        <v>2.87E-2</v>
      </c>
      <c r="P205" s="2">
        <v>4.8099999999999997E-2</v>
      </c>
      <c r="Q205" s="1">
        <v>540</v>
      </c>
      <c r="R205" s="1">
        <v>1</v>
      </c>
      <c r="S205" s="1">
        <v>2893</v>
      </c>
      <c r="T205" s="2">
        <v>0.999</v>
      </c>
      <c r="U205" s="1">
        <v>1726</v>
      </c>
      <c r="V205" s="2">
        <v>0.59660000000000002</v>
      </c>
      <c r="W205" s="8">
        <v>0</v>
      </c>
    </row>
    <row r="206" spans="1:23" x14ac:dyDescent="0.35">
      <c r="A206" s="7" t="s">
        <v>312</v>
      </c>
      <c r="B206" s="1" t="str">
        <f t="shared" si="3"/>
        <v>CCA-HED</v>
      </c>
      <c r="C206" s="1" t="s">
        <v>333</v>
      </c>
      <c r="D206" s="1" t="s">
        <v>334</v>
      </c>
      <c r="E206" s="1" t="s">
        <v>334</v>
      </c>
      <c r="F206" s="1" t="s">
        <v>335</v>
      </c>
      <c r="G206" s="4">
        <v>45120.583333333336</v>
      </c>
      <c r="H206" s="4" t="str">
        <f>TEXT(Table1[[#This Row],[first_send_date]],"mmm")</f>
        <v>Jul</v>
      </c>
      <c r="I206" s="1">
        <v>25037</v>
      </c>
      <c r="J206" s="1">
        <v>24984</v>
      </c>
      <c r="K206" s="1">
        <v>10</v>
      </c>
      <c r="L206" s="1">
        <v>38</v>
      </c>
      <c r="M206" s="1">
        <v>852</v>
      </c>
      <c r="N20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06" s="2">
        <v>3.4200000000000001E-2</v>
      </c>
      <c r="P206" s="2">
        <v>5.8299999999999998E-2</v>
      </c>
      <c r="Q206" s="1">
        <v>2711</v>
      </c>
      <c r="R206" s="1">
        <v>25</v>
      </c>
      <c r="S206" s="1">
        <v>24941</v>
      </c>
      <c r="T206" s="2">
        <v>0.99829999999999997</v>
      </c>
      <c r="U206" s="1">
        <v>14626</v>
      </c>
      <c r="V206" s="2">
        <v>0.58640000000000003</v>
      </c>
      <c r="W206" s="8">
        <v>1</v>
      </c>
    </row>
    <row r="207" spans="1:23" x14ac:dyDescent="0.35">
      <c r="A207" s="7" t="s">
        <v>312</v>
      </c>
      <c r="B207" s="1" t="str">
        <f t="shared" si="3"/>
        <v>CCA-HED</v>
      </c>
      <c r="C207" s="1" t="s">
        <v>336</v>
      </c>
      <c r="D207" s="1" t="s">
        <v>337</v>
      </c>
      <c r="E207" s="1" t="s">
        <v>337</v>
      </c>
      <c r="F207" s="1" t="s">
        <v>338</v>
      </c>
      <c r="G207" s="4">
        <v>45120.583333333336</v>
      </c>
      <c r="H207" s="4" t="str">
        <f>TEXT(Table1[[#This Row],[first_send_date]],"mmm")</f>
        <v>Jul</v>
      </c>
      <c r="I207" s="1">
        <v>17189</v>
      </c>
      <c r="J207" s="1">
        <v>17132</v>
      </c>
      <c r="K207" s="1">
        <v>11</v>
      </c>
      <c r="L207" s="1">
        <v>18</v>
      </c>
      <c r="M207" s="1">
        <v>391</v>
      </c>
      <c r="N20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07" s="2">
        <v>2.29E-2</v>
      </c>
      <c r="P207" s="2">
        <v>3.4299999999999997E-2</v>
      </c>
      <c r="Q207" s="1">
        <v>829</v>
      </c>
      <c r="R207" s="1">
        <v>17</v>
      </c>
      <c r="S207" s="1">
        <v>17110</v>
      </c>
      <c r="T207" s="2">
        <v>0.99870000000000003</v>
      </c>
      <c r="U207" s="1">
        <v>11412</v>
      </c>
      <c r="V207" s="2">
        <v>0.66700000000000004</v>
      </c>
      <c r="W207" s="8">
        <v>0</v>
      </c>
    </row>
    <row r="208" spans="1:23" x14ac:dyDescent="0.35">
      <c r="A208" s="7" t="s">
        <v>312</v>
      </c>
      <c r="B208" s="1" t="str">
        <f t="shared" si="3"/>
        <v>CCA-HED</v>
      </c>
      <c r="C208" s="1" t="s">
        <v>339</v>
      </c>
      <c r="D208" s="1" t="s">
        <v>340</v>
      </c>
      <c r="E208" s="1" t="s">
        <v>340</v>
      </c>
      <c r="F208" s="1" t="s">
        <v>341</v>
      </c>
      <c r="G208" s="4">
        <v>45134.583333333336</v>
      </c>
      <c r="H208" s="4" t="str">
        <f>TEXT(Table1[[#This Row],[first_send_date]],"mmm")</f>
        <v>Jul</v>
      </c>
      <c r="I208" s="1">
        <v>31909</v>
      </c>
      <c r="J208" s="1">
        <v>31826</v>
      </c>
      <c r="K208" s="1">
        <v>5</v>
      </c>
      <c r="L208" s="1">
        <v>49</v>
      </c>
      <c r="M208" s="1">
        <v>922</v>
      </c>
      <c r="N20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08" s="2">
        <v>2.9000000000000001E-2</v>
      </c>
      <c r="P208" s="2">
        <v>4.7399999999999998E-2</v>
      </c>
      <c r="Q208" s="1">
        <v>3386</v>
      </c>
      <c r="R208" s="1">
        <v>37</v>
      </c>
      <c r="S208" s="1">
        <v>31778</v>
      </c>
      <c r="T208" s="2">
        <v>0.99850000000000005</v>
      </c>
      <c r="U208" s="1">
        <v>19443</v>
      </c>
      <c r="V208" s="2">
        <v>0.61180000000000001</v>
      </c>
      <c r="W208" s="8">
        <v>0</v>
      </c>
    </row>
    <row r="209" spans="1:23" x14ac:dyDescent="0.35">
      <c r="A209" s="7" t="s">
        <v>342</v>
      </c>
      <c r="B209" s="1" t="str">
        <f t="shared" si="3"/>
        <v>HOS-hea</v>
      </c>
      <c r="C209" s="1" t="s">
        <v>343</v>
      </c>
      <c r="D209" s="1" t="s">
        <v>344</v>
      </c>
      <c r="E209" s="1" t="s">
        <v>344</v>
      </c>
      <c r="F209" s="1" t="s">
        <v>345</v>
      </c>
      <c r="G209" s="4">
        <v>45133.59097222222</v>
      </c>
      <c r="H209" s="4" t="str">
        <f>TEXT(Table1[[#This Row],[first_send_date]],"mmm")</f>
        <v>Jul</v>
      </c>
      <c r="I209" s="1">
        <v>8592</v>
      </c>
      <c r="J209" s="1">
        <v>8428</v>
      </c>
      <c r="K209" s="1">
        <v>3</v>
      </c>
      <c r="L209" s="1">
        <v>11</v>
      </c>
      <c r="M209" s="1">
        <v>464</v>
      </c>
      <c r="N20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09" s="2">
        <v>5.5100000000000003E-2</v>
      </c>
      <c r="P209" s="2">
        <v>7.3499999999999996E-2</v>
      </c>
      <c r="Q209" s="1">
        <v>4821</v>
      </c>
      <c r="R209" s="1">
        <v>16</v>
      </c>
      <c r="S209" s="1">
        <v>8418</v>
      </c>
      <c r="T209" s="2">
        <v>0.99880000000000002</v>
      </c>
      <c r="U209" s="1">
        <v>6317</v>
      </c>
      <c r="V209" s="2">
        <v>0.75039999999999996</v>
      </c>
      <c r="W209" s="8">
        <v>8</v>
      </c>
    </row>
    <row r="210" spans="1:23" x14ac:dyDescent="0.35">
      <c r="A210" s="7" t="s">
        <v>312</v>
      </c>
      <c r="B210" s="1" t="str">
        <f t="shared" si="3"/>
        <v>CCA-HED</v>
      </c>
      <c r="C210" s="1" t="s">
        <v>346</v>
      </c>
      <c r="D210" s="1" t="s">
        <v>347</v>
      </c>
      <c r="E210" s="1" t="s">
        <v>347</v>
      </c>
      <c r="F210" s="1" t="s">
        <v>348</v>
      </c>
      <c r="G210" s="4">
        <v>45154.583333333336</v>
      </c>
      <c r="H210" s="4" t="str">
        <f>TEXT(Table1[[#This Row],[first_send_date]],"mmm")</f>
        <v>Aug</v>
      </c>
      <c r="I210" s="1">
        <v>48789</v>
      </c>
      <c r="J210" s="1">
        <v>48692</v>
      </c>
      <c r="K210" s="1">
        <v>41</v>
      </c>
      <c r="L210" s="1">
        <v>88</v>
      </c>
      <c r="M210" s="1">
        <v>1412</v>
      </c>
      <c r="N21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10" s="2">
        <v>2.9100000000000001E-2</v>
      </c>
      <c r="P210" s="2">
        <v>4.4600000000000001E-2</v>
      </c>
      <c r="Q210" s="1">
        <v>15833</v>
      </c>
      <c r="R210" s="1">
        <v>63</v>
      </c>
      <c r="S210" s="1">
        <v>48575</v>
      </c>
      <c r="T210" s="2">
        <v>0.99760000000000004</v>
      </c>
      <c r="U210" s="1">
        <v>31674</v>
      </c>
      <c r="V210" s="2">
        <v>0.65210000000000001</v>
      </c>
      <c r="W210" s="8">
        <v>17</v>
      </c>
    </row>
    <row r="211" spans="1:23" x14ac:dyDescent="0.35">
      <c r="A211" s="7" t="s">
        <v>286</v>
      </c>
      <c r="B211" s="1" t="str">
        <f t="shared" si="3"/>
        <v>CXDO Ne</v>
      </c>
      <c r="C211" s="1" t="s">
        <v>349</v>
      </c>
      <c r="D211" s="1" t="s">
        <v>350</v>
      </c>
      <c r="E211" s="1" t="s">
        <v>350</v>
      </c>
      <c r="F211" s="1" t="s">
        <v>351</v>
      </c>
      <c r="G211" s="4">
        <v>45138.5625</v>
      </c>
      <c r="H211" s="4" t="str">
        <f>TEXT(Table1[[#This Row],[first_send_date]],"mmm")</f>
        <v>Jul</v>
      </c>
      <c r="I211" s="1">
        <v>322</v>
      </c>
      <c r="J211" s="1">
        <v>322</v>
      </c>
      <c r="K211" s="1">
        <v>0</v>
      </c>
      <c r="L211" s="1">
        <v>0</v>
      </c>
      <c r="M211" s="1">
        <v>15</v>
      </c>
      <c r="N21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11" s="2">
        <v>4.6600000000000003E-2</v>
      </c>
      <c r="P211" s="2">
        <v>6.7599999999999993E-2</v>
      </c>
      <c r="Q211" s="1">
        <v>2</v>
      </c>
      <c r="R211" s="1">
        <v>0</v>
      </c>
      <c r="S211" s="1">
        <v>322</v>
      </c>
      <c r="T211" s="2">
        <v>1</v>
      </c>
      <c r="U211" s="1">
        <v>222</v>
      </c>
      <c r="V211" s="2">
        <v>0.68940000000000001</v>
      </c>
      <c r="W211" s="8">
        <v>0</v>
      </c>
    </row>
    <row r="212" spans="1:23" x14ac:dyDescent="0.35">
      <c r="A212" s="7" t="s">
        <v>180</v>
      </c>
      <c r="B212" s="1" t="str">
        <f t="shared" si="3"/>
        <v>CCA-rp5</v>
      </c>
      <c r="C212" s="1" t="s">
        <v>352</v>
      </c>
      <c r="D212" s="1" t="s">
        <v>353</v>
      </c>
      <c r="E212" s="1" t="s">
        <v>353</v>
      </c>
      <c r="F212" s="1" t="s">
        <v>354</v>
      </c>
      <c r="G212" s="4">
        <v>45148.59652777778</v>
      </c>
      <c r="H212" s="4" t="str">
        <f>TEXT(Table1[[#This Row],[first_send_date]],"mmm")</f>
        <v>Aug</v>
      </c>
      <c r="I212" s="1">
        <v>16757</v>
      </c>
      <c r="J212" s="1">
        <v>16656</v>
      </c>
      <c r="K212" s="1">
        <v>7</v>
      </c>
      <c r="L212" s="1">
        <v>27</v>
      </c>
      <c r="M212" s="1">
        <v>556</v>
      </c>
      <c r="N21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12" s="2">
        <v>3.3399999999999999E-2</v>
      </c>
      <c r="P212" s="2">
        <v>5.2299999999999999E-2</v>
      </c>
      <c r="Q212" s="1">
        <v>1993</v>
      </c>
      <c r="R212" s="1">
        <v>24</v>
      </c>
      <c r="S212" s="1">
        <v>16626</v>
      </c>
      <c r="T212" s="2">
        <v>0.99819999999999998</v>
      </c>
      <c r="U212" s="1">
        <v>10633</v>
      </c>
      <c r="V212" s="2">
        <v>0.63949999999999996</v>
      </c>
      <c r="W212" s="8">
        <v>2</v>
      </c>
    </row>
    <row r="213" spans="1:23" x14ac:dyDescent="0.35">
      <c r="A213" s="7" t="s">
        <v>342</v>
      </c>
      <c r="B213" s="1" t="str">
        <f t="shared" si="3"/>
        <v>CCA-HED</v>
      </c>
      <c r="C213" s="1" t="s">
        <v>355</v>
      </c>
      <c r="D213" s="1" t="s">
        <v>356</v>
      </c>
      <c r="E213" s="1" t="s">
        <v>356</v>
      </c>
      <c r="F213" s="1" t="s">
        <v>357</v>
      </c>
      <c r="G213" s="4">
        <v>45154.583333333336</v>
      </c>
      <c r="H213" s="4" t="str">
        <f>TEXT(Table1[[#This Row],[first_send_date]],"mmm")</f>
        <v>Aug</v>
      </c>
      <c r="I213" s="1">
        <v>1941</v>
      </c>
      <c r="J213" s="1">
        <v>1914</v>
      </c>
      <c r="K213" s="1">
        <v>0</v>
      </c>
      <c r="L213" s="1">
        <v>4</v>
      </c>
      <c r="M213" s="1">
        <v>54</v>
      </c>
      <c r="N21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13" s="2">
        <v>2.8299999999999999E-2</v>
      </c>
      <c r="P213" s="2">
        <v>3.8199999999999998E-2</v>
      </c>
      <c r="Q213" s="1">
        <v>931</v>
      </c>
      <c r="R213" s="1">
        <v>6</v>
      </c>
      <c r="S213" s="1">
        <v>1910</v>
      </c>
      <c r="T213" s="2">
        <v>0.99790000000000001</v>
      </c>
      <c r="U213" s="1">
        <v>1413</v>
      </c>
      <c r="V213" s="2">
        <v>0.73980000000000001</v>
      </c>
      <c r="W213" s="8">
        <v>0</v>
      </c>
    </row>
    <row r="214" spans="1:23" x14ac:dyDescent="0.35">
      <c r="A214" s="7" t="s">
        <v>180</v>
      </c>
      <c r="B214" s="1" t="str">
        <f t="shared" si="3"/>
        <v>Enhance</v>
      </c>
      <c r="C214" s="1" t="s">
        <v>358</v>
      </c>
      <c r="D214" s="1" t="s">
        <v>359</v>
      </c>
      <c r="E214" s="1" t="s">
        <v>359</v>
      </c>
      <c r="F214" s="1" t="s">
        <v>360</v>
      </c>
      <c r="G214" s="4">
        <v>45153.583333333336</v>
      </c>
      <c r="H214" s="4" t="str">
        <f>TEXT(Table1[[#This Row],[first_send_date]],"mmm")</f>
        <v>Aug</v>
      </c>
      <c r="I214" s="1">
        <v>5021</v>
      </c>
      <c r="J214" s="1">
        <v>5006</v>
      </c>
      <c r="K214" s="1">
        <v>6</v>
      </c>
      <c r="L214" s="1">
        <v>11</v>
      </c>
      <c r="M214" s="1">
        <v>367</v>
      </c>
      <c r="N21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14" s="2">
        <v>7.3499999999999996E-2</v>
      </c>
      <c r="P214" s="2">
        <v>0.11700000000000001</v>
      </c>
      <c r="Q214" s="1">
        <v>1659</v>
      </c>
      <c r="R214" s="1">
        <v>7</v>
      </c>
      <c r="S214" s="1">
        <v>4990</v>
      </c>
      <c r="T214" s="2">
        <v>0.99680000000000002</v>
      </c>
      <c r="U214" s="1">
        <v>3136</v>
      </c>
      <c r="V214" s="2">
        <v>0.62849999999999995</v>
      </c>
      <c r="W214" s="8">
        <v>2</v>
      </c>
    </row>
    <row r="215" spans="1:23" x14ac:dyDescent="0.35">
      <c r="A215" s="7" t="s">
        <v>180</v>
      </c>
      <c r="B215" s="1" t="str">
        <f t="shared" si="3"/>
        <v>Enhance</v>
      </c>
      <c r="C215" s="1" t="s">
        <v>361</v>
      </c>
      <c r="D215" s="1" t="s">
        <v>362</v>
      </c>
      <c r="E215" s="1" t="s">
        <v>362</v>
      </c>
      <c r="F215" s="1" t="s">
        <v>363</v>
      </c>
      <c r="G215" s="4">
        <v>45153.614583333336</v>
      </c>
      <c r="H215" s="4" t="str">
        <f>TEXT(Table1[[#This Row],[first_send_date]],"mmm")</f>
        <v>Aug</v>
      </c>
      <c r="I215" s="1">
        <v>55</v>
      </c>
      <c r="J215" s="1">
        <v>55</v>
      </c>
      <c r="K215" s="1">
        <v>0</v>
      </c>
      <c r="L215" s="1">
        <v>0</v>
      </c>
      <c r="M215" s="1">
        <v>2</v>
      </c>
      <c r="N21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15" s="2">
        <v>3.6400000000000002E-2</v>
      </c>
      <c r="P215" s="2">
        <v>6.0600000000000001E-2</v>
      </c>
      <c r="Q215" s="1">
        <v>4</v>
      </c>
      <c r="R215" s="1">
        <v>0</v>
      </c>
      <c r="S215" s="1">
        <v>55</v>
      </c>
      <c r="T215" s="2">
        <v>1</v>
      </c>
      <c r="U215" s="1">
        <v>33</v>
      </c>
      <c r="V215" s="2">
        <v>0.6</v>
      </c>
      <c r="W215" s="8">
        <v>0</v>
      </c>
    </row>
    <row r="216" spans="1:23" x14ac:dyDescent="0.35">
      <c r="A216" s="7" t="s">
        <v>180</v>
      </c>
      <c r="B216" s="1" t="str">
        <f t="shared" si="3"/>
        <v>VPCP-rp</v>
      </c>
      <c r="C216" s="1" t="s">
        <v>364</v>
      </c>
      <c r="D216" s="1" t="s">
        <v>365</v>
      </c>
      <c r="E216" s="1" t="s">
        <v>365</v>
      </c>
      <c r="F216" s="1" t="s">
        <v>366</v>
      </c>
      <c r="G216" s="4">
        <v>45167.649305555555</v>
      </c>
      <c r="H216" s="4" t="str">
        <f>TEXT(Table1[[#This Row],[first_send_date]],"mmm")</f>
        <v>Aug</v>
      </c>
      <c r="I216" s="1">
        <v>57130</v>
      </c>
      <c r="J216" s="1">
        <v>56957</v>
      </c>
      <c r="K216" s="1">
        <v>25</v>
      </c>
      <c r="L216" s="1">
        <v>92</v>
      </c>
      <c r="M216" s="1">
        <v>1354</v>
      </c>
      <c r="N21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16" s="2">
        <v>2.3800000000000002E-2</v>
      </c>
      <c r="P216" s="2">
        <v>3.85E-2</v>
      </c>
      <c r="Q216" s="1">
        <v>11294</v>
      </c>
      <c r="R216" s="1">
        <v>113</v>
      </c>
      <c r="S216" s="1">
        <v>56854</v>
      </c>
      <c r="T216" s="2">
        <v>0.99819999999999998</v>
      </c>
      <c r="U216" s="1">
        <v>35153</v>
      </c>
      <c r="V216" s="2">
        <v>0.61829999999999996</v>
      </c>
      <c r="W216" s="8">
        <v>11</v>
      </c>
    </row>
    <row r="217" spans="1:23" x14ac:dyDescent="0.35">
      <c r="A217" s="10" t="s">
        <v>180</v>
      </c>
      <c r="B217" s="11" t="str">
        <f t="shared" si="3"/>
        <v>VPCP-rp</v>
      </c>
      <c r="C217" s="11" t="s">
        <v>364</v>
      </c>
      <c r="D217" s="11" t="s">
        <v>365</v>
      </c>
      <c r="E217" s="11" t="s">
        <v>365</v>
      </c>
      <c r="F217" s="11" t="s">
        <v>367</v>
      </c>
      <c r="G217" s="12">
        <v>45167.649305555555</v>
      </c>
      <c r="H217" s="12" t="str">
        <f>TEXT(Table1[[#This Row],[first_send_date]],"mmm")</f>
        <v>Aug</v>
      </c>
      <c r="I217" s="11">
        <v>4554</v>
      </c>
      <c r="J217" s="11">
        <v>4544</v>
      </c>
      <c r="K217" s="11">
        <v>2</v>
      </c>
      <c r="L217" s="11">
        <v>13</v>
      </c>
      <c r="M217" s="11">
        <v>119</v>
      </c>
      <c r="N217" s="1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17" s="13">
        <v>2.63E-2</v>
      </c>
      <c r="P217" s="13">
        <v>4.3400000000000001E-2</v>
      </c>
      <c r="Q217" s="11">
        <v>103</v>
      </c>
      <c r="R217" s="11">
        <v>7</v>
      </c>
      <c r="S217" s="11">
        <v>4530</v>
      </c>
      <c r="T217" s="13">
        <v>0.99690000000000001</v>
      </c>
      <c r="U217" s="11">
        <v>2744</v>
      </c>
      <c r="V217" s="13">
        <v>0.60570000000000002</v>
      </c>
      <c r="W217" s="14">
        <v>1</v>
      </c>
    </row>
    <row r="219" spans="1:23" x14ac:dyDescent="0.35">
      <c r="O219" s="29">
        <f>AVERAGE(Table1[email_ctr_calc])</f>
        <v>7.4511574074074091E-2</v>
      </c>
      <c r="P219" s="29">
        <f>AVERAGE(Table1[email_ctor_calc])</f>
        <v>0.10172824074074079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B4AAE-8AFF-F44B-AB0A-9526D77B0CBD}">
  <dimension ref="A1:M144"/>
  <sheetViews>
    <sheetView tabSelected="1" workbookViewId="0">
      <selection activeCell="F11" sqref="A2:M144"/>
    </sheetView>
  </sheetViews>
  <sheetFormatPr defaultColWidth="11" defaultRowHeight="16.2" x14ac:dyDescent="0.35"/>
  <cols>
    <col min="1" max="1" width="21.3984375" customWidth="1"/>
    <col min="2" max="2" width="20.09765625" customWidth="1"/>
    <col min="3" max="3" width="54.59765625" hidden="1" customWidth="1"/>
    <col min="4" max="4" width="21.8984375" hidden="1" customWidth="1"/>
    <col min="5" max="5" width="13.59765625" hidden="1" customWidth="1"/>
    <col min="6" max="6" width="43.69921875" customWidth="1"/>
    <col min="7" max="7" width="20.19921875" customWidth="1"/>
    <col min="8" max="8" width="14.19921875" customWidth="1"/>
    <col min="9" max="9" width="20.19921875" customWidth="1"/>
    <col min="10" max="10" width="11.3984375" hidden="1" customWidth="1"/>
    <col min="11" max="11" width="21.59765625" hidden="1" customWidth="1"/>
    <col min="12" max="12" width="11.59765625" hidden="1" customWidth="1"/>
    <col min="13" max="13" width="11.5" hidden="1" customWidth="1"/>
  </cols>
  <sheetData>
    <row r="1" spans="1:13" s="5" customFormat="1" ht="18" x14ac:dyDescent="0.35">
      <c r="A1" s="22" t="s">
        <v>0</v>
      </c>
      <c r="B1" s="23" t="s">
        <v>566</v>
      </c>
      <c r="C1" s="24" t="s">
        <v>1</v>
      </c>
      <c r="D1" s="24" t="s">
        <v>2</v>
      </c>
      <c r="E1" s="24" t="s">
        <v>3</v>
      </c>
      <c r="F1" s="23" t="s">
        <v>4</v>
      </c>
      <c r="G1" s="23" t="s">
        <v>5</v>
      </c>
      <c r="H1" s="23" t="s">
        <v>6</v>
      </c>
      <c r="I1" s="23" t="s">
        <v>15</v>
      </c>
      <c r="J1" s="24" t="s">
        <v>368</v>
      </c>
      <c r="K1" s="24" t="s">
        <v>369</v>
      </c>
      <c r="L1" s="24" t="s">
        <v>370</v>
      </c>
      <c r="M1" s="25" t="s">
        <v>371</v>
      </c>
    </row>
    <row r="2" spans="1:13" x14ac:dyDescent="0.35">
      <c r="A2" s="7" t="s">
        <v>20</v>
      </c>
      <c r="B2" s="1" t="str">
        <f>LEFT(C2,7)</f>
        <v>BlueFit</v>
      </c>
      <c r="C2" s="1" t="s">
        <v>21</v>
      </c>
      <c r="D2" s="1" t="s">
        <v>372</v>
      </c>
      <c r="E2" s="1" t="s">
        <v>372</v>
      </c>
      <c r="F2" s="1" t="s">
        <v>373</v>
      </c>
      <c r="G2" s="4">
        <v>44568</v>
      </c>
      <c r="H2" s="1">
        <v>32</v>
      </c>
      <c r="I2" s="1">
        <v>32</v>
      </c>
      <c r="J2" s="1">
        <v>0</v>
      </c>
      <c r="K2" s="1">
        <v>0</v>
      </c>
      <c r="L2" s="1">
        <v>0</v>
      </c>
      <c r="M2" s="8">
        <v>0</v>
      </c>
    </row>
    <row r="3" spans="1:13" x14ac:dyDescent="0.35">
      <c r="A3" s="7" t="s">
        <v>20</v>
      </c>
      <c r="B3" s="1" t="str">
        <f t="shared" ref="B3:B66" si="0">LEFT(C3,7)</f>
        <v>BlueFit</v>
      </c>
      <c r="C3" s="1" t="s">
        <v>21</v>
      </c>
      <c r="D3" s="1" t="s">
        <v>372</v>
      </c>
      <c r="E3" s="1" t="s">
        <v>372</v>
      </c>
      <c r="F3" s="1" t="s">
        <v>374</v>
      </c>
      <c r="G3" s="4">
        <v>44939</v>
      </c>
      <c r="H3" s="1">
        <v>14</v>
      </c>
      <c r="I3" s="1">
        <v>14</v>
      </c>
      <c r="J3" s="1">
        <v>0</v>
      </c>
      <c r="K3" s="1">
        <v>0</v>
      </c>
      <c r="L3" s="1">
        <v>0</v>
      </c>
      <c r="M3" s="8">
        <v>0</v>
      </c>
    </row>
    <row r="4" spans="1:13" x14ac:dyDescent="0.35">
      <c r="A4" s="7" t="s">
        <v>20</v>
      </c>
      <c r="B4" s="1" t="str">
        <f t="shared" si="0"/>
        <v>BlueFit</v>
      </c>
      <c r="C4" s="1" t="s">
        <v>21</v>
      </c>
      <c r="D4" s="1" t="s">
        <v>372</v>
      </c>
      <c r="E4" s="1" t="s">
        <v>372</v>
      </c>
      <c r="F4" s="1" t="s">
        <v>375</v>
      </c>
      <c r="G4" s="4">
        <v>44940</v>
      </c>
      <c r="H4" s="1">
        <v>22</v>
      </c>
      <c r="I4" s="1">
        <v>22</v>
      </c>
      <c r="J4" s="1">
        <v>0</v>
      </c>
      <c r="K4" s="1">
        <v>0</v>
      </c>
      <c r="L4" s="1">
        <v>0</v>
      </c>
      <c r="M4" s="8">
        <v>0</v>
      </c>
    </row>
    <row r="5" spans="1:13" x14ac:dyDescent="0.35">
      <c r="A5" s="7" t="s">
        <v>20</v>
      </c>
      <c r="B5" s="1" t="str">
        <f t="shared" si="0"/>
        <v>BlueFit</v>
      </c>
      <c r="C5" s="1" t="s">
        <v>21</v>
      </c>
      <c r="D5" s="1" t="s">
        <v>372</v>
      </c>
      <c r="E5" s="1" t="s">
        <v>372</v>
      </c>
      <c r="F5" s="1" t="s">
        <v>376</v>
      </c>
      <c r="G5" s="4">
        <v>44582</v>
      </c>
      <c r="H5" s="1">
        <v>28</v>
      </c>
      <c r="I5" s="1">
        <v>28</v>
      </c>
      <c r="J5" s="1">
        <v>0</v>
      </c>
      <c r="K5" s="1">
        <v>0</v>
      </c>
      <c r="L5" s="1">
        <v>0</v>
      </c>
      <c r="M5" s="8">
        <v>0</v>
      </c>
    </row>
    <row r="6" spans="1:13" x14ac:dyDescent="0.35">
      <c r="A6" s="7" t="s">
        <v>20</v>
      </c>
      <c r="B6" s="1" t="str">
        <f t="shared" si="0"/>
        <v>BlueFit</v>
      </c>
      <c r="C6" s="1" t="s">
        <v>21</v>
      </c>
      <c r="D6" s="1" t="s">
        <v>372</v>
      </c>
      <c r="E6" s="1" t="s">
        <v>372</v>
      </c>
      <c r="F6" s="1" t="s">
        <v>377</v>
      </c>
      <c r="G6" s="4">
        <v>45006</v>
      </c>
      <c r="H6" s="1">
        <v>10</v>
      </c>
      <c r="I6" s="1">
        <v>10</v>
      </c>
      <c r="J6" s="1">
        <v>0</v>
      </c>
      <c r="K6" s="1">
        <v>0</v>
      </c>
      <c r="L6" s="1">
        <v>0</v>
      </c>
      <c r="M6" s="8">
        <v>0</v>
      </c>
    </row>
    <row r="7" spans="1:13" x14ac:dyDescent="0.35">
      <c r="A7" s="7" t="s">
        <v>20</v>
      </c>
      <c r="B7" s="1" t="str">
        <f t="shared" si="0"/>
        <v>BlueFit</v>
      </c>
      <c r="C7" s="1" t="s">
        <v>21</v>
      </c>
      <c r="D7" s="1" t="s">
        <v>372</v>
      </c>
      <c r="E7" s="1" t="s">
        <v>372</v>
      </c>
      <c r="F7" s="1" t="s">
        <v>378</v>
      </c>
      <c r="G7" s="4">
        <v>45006</v>
      </c>
      <c r="H7" s="1">
        <v>5</v>
      </c>
      <c r="I7" s="1">
        <v>5</v>
      </c>
      <c r="J7" s="1">
        <v>0</v>
      </c>
      <c r="K7" s="1">
        <v>0</v>
      </c>
      <c r="L7" s="1">
        <v>0</v>
      </c>
      <c r="M7" s="8">
        <v>0</v>
      </c>
    </row>
    <row r="8" spans="1:13" x14ac:dyDescent="0.35">
      <c r="A8" s="7" t="s">
        <v>29</v>
      </c>
      <c r="B8" s="1" t="str">
        <f t="shared" si="0"/>
        <v>BlueFit</v>
      </c>
      <c r="C8" s="1" t="s">
        <v>30</v>
      </c>
      <c r="D8" s="1" t="s">
        <v>379</v>
      </c>
      <c r="E8" s="1" t="s">
        <v>379</v>
      </c>
      <c r="F8" s="1" t="s">
        <v>380</v>
      </c>
      <c r="G8" s="4">
        <v>44567</v>
      </c>
      <c r="H8" s="1">
        <v>32</v>
      </c>
      <c r="I8" s="1">
        <v>27</v>
      </c>
      <c r="J8" s="1">
        <v>0</v>
      </c>
      <c r="K8" s="1">
        <v>0</v>
      </c>
      <c r="L8" s="1">
        <v>0</v>
      </c>
      <c r="M8" s="8">
        <v>0</v>
      </c>
    </row>
    <row r="9" spans="1:13" x14ac:dyDescent="0.35">
      <c r="A9" s="7" t="s">
        <v>29</v>
      </c>
      <c r="B9" s="1" t="str">
        <f t="shared" si="0"/>
        <v>BlueFit</v>
      </c>
      <c r="C9" s="1" t="s">
        <v>30</v>
      </c>
      <c r="D9" s="1" t="s">
        <v>379</v>
      </c>
      <c r="E9" s="1" t="s">
        <v>379</v>
      </c>
      <c r="F9" s="1" t="s">
        <v>381</v>
      </c>
      <c r="G9" s="4">
        <v>44938</v>
      </c>
      <c r="H9" s="1">
        <v>15</v>
      </c>
      <c r="I9" s="1">
        <v>15</v>
      </c>
      <c r="J9" s="1">
        <v>0</v>
      </c>
      <c r="K9" s="1">
        <v>0</v>
      </c>
      <c r="L9" s="1">
        <v>0</v>
      </c>
      <c r="M9" s="8">
        <v>0</v>
      </c>
    </row>
    <row r="10" spans="1:13" x14ac:dyDescent="0.35">
      <c r="A10" s="7" t="s">
        <v>29</v>
      </c>
      <c r="B10" s="1" t="str">
        <f t="shared" si="0"/>
        <v>BlueFit</v>
      </c>
      <c r="C10" s="1" t="s">
        <v>30</v>
      </c>
      <c r="D10" s="1" t="s">
        <v>379</v>
      </c>
      <c r="E10" s="1" t="s">
        <v>379</v>
      </c>
      <c r="F10" s="1" t="s">
        <v>382</v>
      </c>
      <c r="G10" s="4">
        <v>44939</v>
      </c>
      <c r="H10" s="1">
        <v>24</v>
      </c>
      <c r="I10" s="1">
        <v>24</v>
      </c>
      <c r="J10" s="1">
        <v>0</v>
      </c>
      <c r="K10" s="1">
        <v>0</v>
      </c>
      <c r="L10" s="1">
        <v>0</v>
      </c>
      <c r="M10" s="8">
        <v>0</v>
      </c>
    </row>
    <row r="11" spans="1:13" x14ac:dyDescent="0.35">
      <c r="A11" s="7" t="s">
        <v>29</v>
      </c>
      <c r="B11" s="1" t="str">
        <f t="shared" si="0"/>
        <v>BlueFit</v>
      </c>
      <c r="C11" s="1" t="s">
        <v>35</v>
      </c>
      <c r="D11" s="1" t="s">
        <v>383</v>
      </c>
      <c r="E11" s="1" t="s">
        <v>383</v>
      </c>
      <c r="F11" s="1" t="s">
        <v>384</v>
      </c>
      <c r="G11" s="4">
        <v>44567</v>
      </c>
      <c r="H11" s="1">
        <v>9</v>
      </c>
      <c r="I11" s="1">
        <v>6</v>
      </c>
      <c r="J11" s="1">
        <v>0</v>
      </c>
      <c r="K11" s="1">
        <v>0</v>
      </c>
      <c r="L11" s="1">
        <v>0</v>
      </c>
      <c r="M11" s="8">
        <v>0</v>
      </c>
    </row>
    <row r="12" spans="1:13" x14ac:dyDescent="0.35">
      <c r="A12" s="7" t="s">
        <v>29</v>
      </c>
      <c r="B12" s="1" t="str">
        <f t="shared" si="0"/>
        <v>BlueFit</v>
      </c>
      <c r="C12" s="1" t="s">
        <v>35</v>
      </c>
      <c r="D12" s="1" t="s">
        <v>383</v>
      </c>
      <c r="E12" s="1" t="s">
        <v>383</v>
      </c>
      <c r="F12" s="1" t="s">
        <v>385</v>
      </c>
      <c r="G12" s="4">
        <v>44945</v>
      </c>
      <c r="H12" s="1">
        <v>7</v>
      </c>
      <c r="I12" s="1">
        <v>7</v>
      </c>
      <c r="J12" s="1">
        <v>0</v>
      </c>
      <c r="K12" s="1">
        <v>0</v>
      </c>
      <c r="L12" s="1">
        <v>0</v>
      </c>
      <c r="M12" s="8">
        <v>0</v>
      </c>
    </row>
    <row r="13" spans="1:13" x14ac:dyDescent="0.35">
      <c r="A13" s="7" t="s">
        <v>29</v>
      </c>
      <c r="B13" s="1" t="str">
        <f t="shared" si="0"/>
        <v>BlueFit</v>
      </c>
      <c r="C13" s="1" t="s">
        <v>35</v>
      </c>
      <c r="D13" s="1" t="s">
        <v>383</v>
      </c>
      <c r="E13" s="1" t="s">
        <v>383</v>
      </c>
      <c r="F13" s="1" t="s">
        <v>386</v>
      </c>
      <c r="G13" s="4">
        <v>44946</v>
      </c>
      <c r="H13" s="1">
        <v>7</v>
      </c>
      <c r="I13" s="1">
        <v>7</v>
      </c>
      <c r="J13" s="1">
        <v>0</v>
      </c>
      <c r="K13" s="1">
        <v>0</v>
      </c>
      <c r="L13" s="1">
        <v>0</v>
      </c>
      <c r="M13" s="8">
        <v>0</v>
      </c>
    </row>
    <row r="14" spans="1:13" x14ac:dyDescent="0.35">
      <c r="A14" s="7" t="s">
        <v>29</v>
      </c>
      <c r="B14" s="1" t="str">
        <f t="shared" si="0"/>
        <v>BlueFit</v>
      </c>
      <c r="C14" s="1" t="s">
        <v>40</v>
      </c>
      <c r="D14" s="1" t="s">
        <v>387</v>
      </c>
      <c r="E14" s="1" t="s">
        <v>387</v>
      </c>
      <c r="F14" s="1" t="s">
        <v>388</v>
      </c>
      <c r="G14" s="4">
        <v>44573</v>
      </c>
      <c r="H14" s="1">
        <v>12</v>
      </c>
      <c r="I14" s="1">
        <v>11</v>
      </c>
      <c r="J14" s="1">
        <v>0</v>
      </c>
      <c r="K14" s="1">
        <v>0</v>
      </c>
      <c r="L14" s="1">
        <v>0</v>
      </c>
      <c r="M14" s="8">
        <v>0</v>
      </c>
    </row>
    <row r="15" spans="1:13" x14ac:dyDescent="0.35">
      <c r="A15" s="7" t="s">
        <v>29</v>
      </c>
      <c r="B15" s="1" t="str">
        <f t="shared" si="0"/>
        <v>BlueFit</v>
      </c>
      <c r="C15" s="1" t="s">
        <v>40</v>
      </c>
      <c r="D15" s="1" t="s">
        <v>387</v>
      </c>
      <c r="E15" s="1" t="s">
        <v>387</v>
      </c>
      <c r="F15" s="1" t="s">
        <v>389</v>
      </c>
      <c r="G15" s="4">
        <v>44939</v>
      </c>
      <c r="H15" s="1">
        <v>5</v>
      </c>
      <c r="I15" s="1">
        <v>5</v>
      </c>
      <c r="J15" s="1">
        <v>0</v>
      </c>
      <c r="K15" s="1">
        <v>0</v>
      </c>
      <c r="L15" s="1">
        <v>0</v>
      </c>
      <c r="M15" s="8">
        <v>0</v>
      </c>
    </row>
    <row r="16" spans="1:13" x14ac:dyDescent="0.35">
      <c r="A16" s="7" t="s">
        <v>29</v>
      </c>
      <c r="B16" s="1" t="str">
        <f t="shared" si="0"/>
        <v>BlueFit</v>
      </c>
      <c r="C16" s="1" t="s">
        <v>40</v>
      </c>
      <c r="D16" s="1" t="s">
        <v>387</v>
      </c>
      <c r="E16" s="1" t="s">
        <v>387</v>
      </c>
      <c r="F16" s="1" t="s">
        <v>390</v>
      </c>
      <c r="G16" s="4">
        <v>44939</v>
      </c>
      <c r="H16" s="1">
        <v>10</v>
      </c>
      <c r="I16" s="1">
        <v>10</v>
      </c>
      <c r="J16" s="1">
        <v>0</v>
      </c>
      <c r="K16" s="1">
        <v>0</v>
      </c>
      <c r="L16" s="1">
        <v>0</v>
      </c>
      <c r="M16" s="8">
        <v>0</v>
      </c>
    </row>
    <row r="17" spans="1:13" x14ac:dyDescent="0.35">
      <c r="A17" s="7" t="s">
        <v>29</v>
      </c>
      <c r="B17" s="1" t="str">
        <f t="shared" si="0"/>
        <v>BlueFit</v>
      </c>
      <c r="C17" s="1" t="s">
        <v>45</v>
      </c>
      <c r="D17" s="1" t="s">
        <v>391</v>
      </c>
      <c r="E17" s="1" t="s">
        <v>391</v>
      </c>
      <c r="F17" s="1" t="s">
        <v>392</v>
      </c>
      <c r="G17" s="4">
        <v>44623</v>
      </c>
      <c r="H17" s="1">
        <v>8</v>
      </c>
      <c r="I17" s="1">
        <v>8</v>
      </c>
      <c r="J17" s="1">
        <v>0</v>
      </c>
      <c r="K17" s="1">
        <v>0</v>
      </c>
      <c r="L17" s="1">
        <v>0</v>
      </c>
      <c r="M17" s="8">
        <v>0</v>
      </c>
    </row>
    <row r="18" spans="1:13" x14ac:dyDescent="0.35">
      <c r="A18" s="7" t="s">
        <v>29</v>
      </c>
      <c r="B18" s="1" t="str">
        <f t="shared" si="0"/>
        <v>BlueFit</v>
      </c>
      <c r="C18" s="1" t="s">
        <v>45</v>
      </c>
      <c r="D18" s="1" t="s">
        <v>391</v>
      </c>
      <c r="E18" s="1" t="s">
        <v>391</v>
      </c>
      <c r="F18" s="1" t="s">
        <v>393</v>
      </c>
      <c r="G18" s="4">
        <v>45010</v>
      </c>
      <c r="H18" s="1">
        <v>1</v>
      </c>
      <c r="I18" s="1">
        <v>1</v>
      </c>
      <c r="J18" s="1">
        <v>0</v>
      </c>
      <c r="K18" s="1">
        <v>0</v>
      </c>
      <c r="L18" s="1">
        <v>0</v>
      </c>
      <c r="M18" s="8">
        <v>0</v>
      </c>
    </row>
    <row r="19" spans="1:13" x14ac:dyDescent="0.35">
      <c r="A19" s="7" t="s">
        <v>29</v>
      </c>
      <c r="B19" s="1" t="str">
        <f t="shared" si="0"/>
        <v>BlueFit</v>
      </c>
      <c r="C19" s="1" t="s">
        <v>45</v>
      </c>
      <c r="D19" s="1" t="s">
        <v>391</v>
      </c>
      <c r="E19" s="1" t="s">
        <v>391</v>
      </c>
      <c r="F19" s="1" t="s">
        <v>394</v>
      </c>
      <c r="G19" s="4">
        <v>44940</v>
      </c>
      <c r="H19" s="1">
        <v>2</v>
      </c>
      <c r="I19" s="1">
        <v>2</v>
      </c>
      <c r="J19" s="1">
        <v>0</v>
      </c>
      <c r="K19" s="1">
        <v>0</v>
      </c>
      <c r="L19" s="1">
        <v>0</v>
      </c>
      <c r="M19" s="8">
        <v>0</v>
      </c>
    </row>
    <row r="20" spans="1:13" x14ac:dyDescent="0.35">
      <c r="A20" s="7" t="s">
        <v>29</v>
      </c>
      <c r="B20" s="1" t="str">
        <f t="shared" si="0"/>
        <v>BlueFit</v>
      </c>
      <c r="C20" s="1" t="s">
        <v>45</v>
      </c>
      <c r="D20" s="1" t="s">
        <v>391</v>
      </c>
      <c r="E20" s="1" t="s">
        <v>391</v>
      </c>
      <c r="F20" s="1" t="s">
        <v>395</v>
      </c>
      <c r="G20" s="4">
        <v>45043</v>
      </c>
      <c r="H20" s="1">
        <v>2</v>
      </c>
      <c r="I20" s="1">
        <v>2</v>
      </c>
      <c r="J20" s="1">
        <v>0</v>
      </c>
      <c r="K20" s="1">
        <v>0</v>
      </c>
      <c r="L20" s="1">
        <v>0</v>
      </c>
      <c r="M20" s="8">
        <v>0</v>
      </c>
    </row>
    <row r="21" spans="1:13" x14ac:dyDescent="0.35">
      <c r="A21" s="7" t="s">
        <v>29</v>
      </c>
      <c r="B21" s="1" t="str">
        <f t="shared" si="0"/>
        <v>BlueFit</v>
      </c>
      <c r="C21" s="1" t="s">
        <v>45</v>
      </c>
      <c r="D21" s="1" t="s">
        <v>391</v>
      </c>
      <c r="E21" s="1" t="s">
        <v>391</v>
      </c>
      <c r="F21" s="1" t="s">
        <v>396</v>
      </c>
      <c r="G21" s="4">
        <v>45028</v>
      </c>
      <c r="H21" s="1">
        <v>6</v>
      </c>
      <c r="I21" s="1">
        <v>6</v>
      </c>
      <c r="J21" s="1">
        <v>0</v>
      </c>
      <c r="K21" s="1">
        <v>0</v>
      </c>
      <c r="L21" s="1">
        <v>0</v>
      </c>
      <c r="M21" s="8">
        <v>0</v>
      </c>
    </row>
    <row r="22" spans="1:13" x14ac:dyDescent="0.35">
      <c r="A22" s="7" t="s">
        <v>29</v>
      </c>
      <c r="B22" s="1" t="str">
        <f t="shared" si="0"/>
        <v>BlueFit</v>
      </c>
      <c r="C22" s="1" t="s">
        <v>45</v>
      </c>
      <c r="D22" s="1" t="s">
        <v>391</v>
      </c>
      <c r="E22" s="1" t="s">
        <v>391</v>
      </c>
      <c r="F22" s="1" t="s">
        <v>397</v>
      </c>
      <c r="G22" s="4">
        <v>44762</v>
      </c>
      <c r="H22" s="1">
        <v>9</v>
      </c>
      <c r="I22" s="1">
        <v>7</v>
      </c>
      <c r="J22" s="1">
        <v>0</v>
      </c>
      <c r="K22" s="1">
        <v>0</v>
      </c>
      <c r="L22" s="1">
        <v>0</v>
      </c>
      <c r="M22" s="8">
        <v>0</v>
      </c>
    </row>
    <row r="23" spans="1:13" x14ac:dyDescent="0.35">
      <c r="A23" s="7" t="s">
        <v>29</v>
      </c>
      <c r="B23" s="1" t="str">
        <f t="shared" si="0"/>
        <v>BlueFit</v>
      </c>
      <c r="C23" s="1" t="s">
        <v>45</v>
      </c>
      <c r="D23" s="1" t="s">
        <v>391</v>
      </c>
      <c r="E23" s="1" t="s">
        <v>391</v>
      </c>
      <c r="F23" s="1" t="s">
        <v>398</v>
      </c>
      <c r="G23" s="4">
        <v>45138</v>
      </c>
      <c r="H23" s="1">
        <v>3</v>
      </c>
      <c r="I23" s="1">
        <v>3</v>
      </c>
      <c r="J23" s="1">
        <v>0</v>
      </c>
      <c r="K23" s="1">
        <v>0</v>
      </c>
      <c r="L23" s="1">
        <v>0</v>
      </c>
      <c r="M23" s="8">
        <v>0</v>
      </c>
    </row>
    <row r="24" spans="1:13" x14ac:dyDescent="0.35">
      <c r="A24" s="7" t="s">
        <v>29</v>
      </c>
      <c r="B24" s="1" t="str">
        <f t="shared" si="0"/>
        <v>BlueFit</v>
      </c>
      <c r="C24" s="1" t="s">
        <v>45</v>
      </c>
      <c r="D24" s="1" t="s">
        <v>391</v>
      </c>
      <c r="E24" s="1" t="s">
        <v>391</v>
      </c>
      <c r="F24" s="1" t="s">
        <v>399</v>
      </c>
      <c r="G24" s="4">
        <v>44854</v>
      </c>
      <c r="H24" s="1">
        <v>6</v>
      </c>
      <c r="I24" s="1">
        <v>6</v>
      </c>
      <c r="J24" s="1">
        <v>0</v>
      </c>
      <c r="K24" s="1">
        <v>0</v>
      </c>
      <c r="L24" s="1">
        <v>0</v>
      </c>
      <c r="M24" s="8">
        <v>0</v>
      </c>
    </row>
    <row r="25" spans="1:13" x14ac:dyDescent="0.35">
      <c r="A25" s="7" t="s">
        <v>29</v>
      </c>
      <c r="B25" s="1" t="str">
        <f t="shared" si="0"/>
        <v>BlueFit</v>
      </c>
      <c r="C25" s="1" t="s">
        <v>56</v>
      </c>
      <c r="D25" s="1" t="s">
        <v>400</v>
      </c>
      <c r="E25" s="1" t="s">
        <v>400</v>
      </c>
      <c r="F25" s="1" t="s">
        <v>401</v>
      </c>
      <c r="G25" s="4">
        <v>44624</v>
      </c>
      <c r="H25" s="1">
        <v>7</v>
      </c>
      <c r="I25" s="1">
        <v>6</v>
      </c>
      <c r="J25" s="1">
        <v>0</v>
      </c>
      <c r="K25" s="1">
        <v>0</v>
      </c>
      <c r="L25" s="1">
        <v>0</v>
      </c>
      <c r="M25" s="8">
        <v>0</v>
      </c>
    </row>
    <row r="26" spans="1:13" x14ac:dyDescent="0.35">
      <c r="A26" s="7" t="s">
        <v>29</v>
      </c>
      <c r="B26" s="1" t="str">
        <f t="shared" si="0"/>
        <v>BlueFit</v>
      </c>
      <c r="C26" s="1" t="s">
        <v>56</v>
      </c>
      <c r="D26" s="1" t="s">
        <v>400</v>
      </c>
      <c r="E26" s="1" t="s">
        <v>400</v>
      </c>
      <c r="F26" s="1" t="s">
        <v>402</v>
      </c>
      <c r="G26" s="4">
        <v>44944</v>
      </c>
      <c r="H26" s="1">
        <v>3</v>
      </c>
      <c r="I26" s="1">
        <v>3</v>
      </c>
      <c r="J26" s="1">
        <v>0</v>
      </c>
      <c r="K26" s="1">
        <v>0</v>
      </c>
      <c r="L26" s="1">
        <v>0</v>
      </c>
      <c r="M26" s="8">
        <v>0</v>
      </c>
    </row>
    <row r="27" spans="1:13" x14ac:dyDescent="0.35">
      <c r="A27" s="7" t="s">
        <v>29</v>
      </c>
      <c r="B27" s="1" t="str">
        <f t="shared" si="0"/>
        <v>BlueFit</v>
      </c>
      <c r="C27" s="1" t="s">
        <v>56</v>
      </c>
      <c r="D27" s="1" t="s">
        <v>400</v>
      </c>
      <c r="E27" s="1" t="s">
        <v>400</v>
      </c>
      <c r="F27" s="1" t="s">
        <v>403</v>
      </c>
      <c r="G27" s="4">
        <v>45043</v>
      </c>
      <c r="H27" s="1">
        <v>6</v>
      </c>
      <c r="I27" s="1">
        <v>6</v>
      </c>
      <c r="J27" s="1">
        <v>0</v>
      </c>
      <c r="K27" s="1">
        <v>0</v>
      </c>
      <c r="L27" s="1">
        <v>0</v>
      </c>
      <c r="M27" s="8">
        <v>0</v>
      </c>
    </row>
    <row r="28" spans="1:13" x14ac:dyDescent="0.35">
      <c r="A28" s="7" t="s">
        <v>29</v>
      </c>
      <c r="B28" s="1" t="str">
        <f t="shared" si="0"/>
        <v>BlueFit</v>
      </c>
      <c r="C28" s="1" t="s">
        <v>56</v>
      </c>
      <c r="D28" s="1" t="s">
        <v>400</v>
      </c>
      <c r="E28" s="1" t="s">
        <v>400</v>
      </c>
      <c r="F28" s="1" t="s">
        <v>404</v>
      </c>
      <c r="G28" s="4">
        <v>44768</v>
      </c>
      <c r="H28" s="1">
        <v>7</v>
      </c>
      <c r="I28" s="1">
        <v>2</v>
      </c>
      <c r="J28" s="1">
        <v>0</v>
      </c>
      <c r="K28" s="1">
        <v>0</v>
      </c>
      <c r="L28" s="1">
        <v>0</v>
      </c>
      <c r="M28" s="8">
        <v>0</v>
      </c>
    </row>
    <row r="29" spans="1:13" x14ac:dyDescent="0.35">
      <c r="A29" s="7" t="s">
        <v>29</v>
      </c>
      <c r="B29" s="1" t="str">
        <f t="shared" si="0"/>
        <v>BlueFit</v>
      </c>
      <c r="C29" s="1" t="s">
        <v>56</v>
      </c>
      <c r="D29" s="1" t="s">
        <v>400</v>
      </c>
      <c r="E29" s="1" t="s">
        <v>400</v>
      </c>
      <c r="F29" s="1" t="s">
        <v>405</v>
      </c>
      <c r="G29" s="4">
        <v>45138</v>
      </c>
      <c r="H29" s="1">
        <v>3</v>
      </c>
      <c r="I29" s="1">
        <v>3</v>
      </c>
      <c r="J29" s="1">
        <v>0</v>
      </c>
      <c r="K29" s="1">
        <v>0</v>
      </c>
      <c r="L29" s="1">
        <v>0</v>
      </c>
      <c r="M29" s="8">
        <v>0</v>
      </c>
    </row>
    <row r="30" spans="1:13" x14ac:dyDescent="0.35">
      <c r="A30" s="7" t="s">
        <v>29</v>
      </c>
      <c r="B30" s="1" t="str">
        <f t="shared" si="0"/>
        <v>BlueFit</v>
      </c>
      <c r="C30" s="1" t="s">
        <v>56</v>
      </c>
      <c r="D30" s="1" t="s">
        <v>400</v>
      </c>
      <c r="E30" s="1" t="s">
        <v>400</v>
      </c>
      <c r="F30" s="1" t="s">
        <v>406</v>
      </c>
      <c r="G30" s="4">
        <v>44861</v>
      </c>
      <c r="H30" s="1">
        <v>4</v>
      </c>
      <c r="I30" s="1">
        <v>4</v>
      </c>
      <c r="J30" s="1">
        <v>0</v>
      </c>
      <c r="K30" s="1">
        <v>0</v>
      </c>
      <c r="L30" s="1">
        <v>0</v>
      </c>
      <c r="M30" s="8">
        <v>0</v>
      </c>
    </row>
    <row r="31" spans="1:13" x14ac:dyDescent="0.35">
      <c r="A31" s="7" t="s">
        <v>29</v>
      </c>
      <c r="B31" s="1" t="str">
        <f t="shared" si="0"/>
        <v>BlueFit</v>
      </c>
      <c r="C31" s="1" t="s">
        <v>67</v>
      </c>
      <c r="D31" s="1" t="s">
        <v>68</v>
      </c>
      <c r="E31" s="1" t="s">
        <v>68</v>
      </c>
      <c r="F31" s="1" t="s">
        <v>407</v>
      </c>
      <c r="G31" s="4">
        <v>44869</v>
      </c>
      <c r="H31" s="1">
        <v>15</v>
      </c>
      <c r="I31" s="1">
        <v>14</v>
      </c>
      <c r="J31" s="1">
        <v>0</v>
      </c>
      <c r="K31" s="1">
        <v>1</v>
      </c>
      <c r="L31" s="1">
        <v>0</v>
      </c>
      <c r="M31" s="8">
        <v>0</v>
      </c>
    </row>
    <row r="32" spans="1:13" x14ac:dyDescent="0.35">
      <c r="A32" s="7" t="s">
        <v>29</v>
      </c>
      <c r="B32" s="1" t="str">
        <f t="shared" si="0"/>
        <v>BlueFit</v>
      </c>
      <c r="C32" s="1" t="s">
        <v>67</v>
      </c>
      <c r="D32" s="1" t="s">
        <v>408</v>
      </c>
      <c r="E32" s="1" t="s">
        <v>408</v>
      </c>
      <c r="F32" s="1" t="s">
        <v>409</v>
      </c>
      <c r="G32" s="4">
        <v>44629</v>
      </c>
      <c r="H32" s="1">
        <v>5</v>
      </c>
      <c r="I32" s="1">
        <v>5</v>
      </c>
      <c r="J32" s="1">
        <v>0</v>
      </c>
      <c r="K32" s="1">
        <v>0</v>
      </c>
      <c r="L32" s="1">
        <v>0</v>
      </c>
      <c r="M32" s="8">
        <v>0</v>
      </c>
    </row>
    <row r="33" spans="1:13" x14ac:dyDescent="0.35">
      <c r="A33" s="7" t="s">
        <v>29</v>
      </c>
      <c r="B33" s="1" t="str">
        <f t="shared" si="0"/>
        <v>BlueFit</v>
      </c>
      <c r="C33" s="1" t="s">
        <v>67</v>
      </c>
      <c r="D33" s="1" t="s">
        <v>408</v>
      </c>
      <c r="E33" s="1" t="s">
        <v>408</v>
      </c>
      <c r="F33" s="1" t="s">
        <v>410</v>
      </c>
      <c r="G33" s="4">
        <v>44965</v>
      </c>
      <c r="H33" s="1">
        <v>2</v>
      </c>
      <c r="I33" s="1">
        <v>2</v>
      </c>
      <c r="J33" s="1">
        <v>0</v>
      </c>
      <c r="K33" s="1">
        <v>0</v>
      </c>
      <c r="L33" s="1">
        <v>0</v>
      </c>
      <c r="M33" s="8">
        <v>0</v>
      </c>
    </row>
    <row r="34" spans="1:13" x14ac:dyDescent="0.35">
      <c r="A34" s="7" t="s">
        <v>29</v>
      </c>
      <c r="B34" s="1" t="str">
        <f t="shared" si="0"/>
        <v>BlueFit</v>
      </c>
      <c r="C34" s="1" t="s">
        <v>67</v>
      </c>
      <c r="D34" s="1" t="s">
        <v>408</v>
      </c>
      <c r="E34" s="1" t="s">
        <v>408</v>
      </c>
      <c r="F34" s="1" t="s">
        <v>411</v>
      </c>
      <c r="G34" s="4">
        <v>45057</v>
      </c>
      <c r="H34" s="1">
        <v>4</v>
      </c>
      <c r="I34" s="1">
        <v>4</v>
      </c>
      <c r="J34" s="1">
        <v>0</v>
      </c>
      <c r="K34" s="1">
        <v>0</v>
      </c>
      <c r="L34" s="1">
        <v>0</v>
      </c>
      <c r="M34" s="8">
        <v>0</v>
      </c>
    </row>
    <row r="35" spans="1:13" x14ac:dyDescent="0.35">
      <c r="A35" s="7" t="s">
        <v>29</v>
      </c>
      <c r="B35" s="1" t="str">
        <f t="shared" si="0"/>
        <v>BlueFit</v>
      </c>
      <c r="C35" s="1" t="s">
        <v>67</v>
      </c>
      <c r="D35" s="1" t="s">
        <v>408</v>
      </c>
      <c r="E35" s="1" t="s">
        <v>408</v>
      </c>
      <c r="F35" s="1" t="s">
        <v>412</v>
      </c>
      <c r="G35" s="4">
        <v>44785</v>
      </c>
      <c r="H35" s="1">
        <v>4</v>
      </c>
      <c r="I35" s="1">
        <v>4</v>
      </c>
      <c r="J35" s="1">
        <v>0</v>
      </c>
      <c r="K35" s="1">
        <v>0</v>
      </c>
      <c r="L35" s="1">
        <v>0</v>
      </c>
      <c r="M35" s="8">
        <v>0</v>
      </c>
    </row>
    <row r="36" spans="1:13" x14ac:dyDescent="0.35">
      <c r="A36" s="7" t="s">
        <v>29</v>
      </c>
      <c r="B36" s="1" t="str">
        <f t="shared" si="0"/>
        <v>BlueFit</v>
      </c>
      <c r="C36" s="1" t="s">
        <v>67</v>
      </c>
      <c r="D36" s="1" t="s">
        <v>408</v>
      </c>
      <c r="E36" s="1" t="s">
        <v>408</v>
      </c>
      <c r="F36" s="1" t="s">
        <v>413</v>
      </c>
      <c r="G36" s="4">
        <v>45156</v>
      </c>
      <c r="H36" s="1">
        <v>3</v>
      </c>
      <c r="I36" s="1">
        <v>3</v>
      </c>
      <c r="J36" s="1">
        <v>0</v>
      </c>
      <c r="K36" s="1">
        <v>0</v>
      </c>
      <c r="L36" s="1">
        <v>0</v>
      </c>
      <c r="M36" s="8">
        <v>0</v>
      </c>
    </row>
    <row r="37" spans="1:13" x14ac:dyDescent="0.35">
      <c r="A37" s="7" t="s">
        <v>29</v>
      </c>
      <c r="B37" s="1" t="str">
        <f t="shared" si="0"/>
        <v>BlueFit</v>
      </c>
      <c r="C37" s="1" t="s">
        <v>78</v>
      </c>
      <c r="D37" s="1" t="s">
        <v>414</v>
      </c>
      <c r="E37" s="1" t="s">
        <v>414</v>
      </c>
      <c r="F37" s="1" t="s">
        <v>415</v>
      </c>
      <c r="G37" s="4">
        <v>44630</v>
      </c>
      <c r="H37" s="1">
        <v>4</v>
      </c>
      <c r="I37" s="1">
        <v>4</v>
      </c>
      <c r="J37" s="1">
        <v>0</v>
      </c>
      <c r="K37" s="1">
        <v>0</v>
      </c>
      <c r="L37" s="1">
        <v>0</v>
      </c>
      <c r="M37" s="8">
        <v>0</v>
      </c>
    </row>
    <row r="38" spans="1:13" x14ac:dyDescent="0.35">
      <c r="A38" s="7" t="s">
        <v>29</v>
      </c>
      <c r="B38" s="1" t="str">
        <f t="shared" si="0"/>
        <v>BlueFit</v>
      </c>
      <c r="C38" s="1" t="s">
        <v>78</v>
      </c>
      <c r="D38" s="1" t="s">
        <v>414</v>
      </c>
      <c r="E38" s="1" t="s">
        <v>414</v>
      </c>
      <c r="F38" s="1" t="s">
        <v>416</v>
      </c>
      <c r="G38" s="4">
        <v>44991</v>
      </c>
      <c r="H38" s="1">
        <v>3</v>
      </c>
      <c r="I38" s="1">
        <v>3</v>
      </c>
      <c r="J38" s="1">
        <v>0</v>
      </c>
      <c r="K38" s="1">
        <v>0</v>
      </c>
      <c r="L38" s="1">
        <v>0</v>
      </c>
      <c r="M38" s="8">
        <v>0</v>
      </c>
    </row>
    <row r="39" spans="1:13" x14ac:dyDescent="0.35">
      <c r="A39" s="7" t="s">
        <v>29</v>
      </c>
      <c r="B39" s="1" t="str">
        <f t="shared" si="0"/>
        <v>BlueFit</v>
      </c>
      <c r="C39" s="1" t="s">
        <v>78</v>
      </c>
      <c r="D39" s="1" t="s">
        <v>414</v>
      </c>
      <c r="E39" s="1" t="s">
        <v>414</v>
      </c>
      <c r="F39" s="1" t="s">
        <v>417</v>
      </c>
      <c r="G39" s="4">
        <v>45076</v>
      </c>
      <c r="H39" s="1">
        <v>3</v>
      </c>
      <c r="I39" s="1">
        <v>3</v>
      </c>
      <c r="J39" s="1">
        <v>0</v>
      </c>
      <c r="K39" s="1">
        <v>0</v>
      </c>
      <c r="L39" s="1">
        <v>0</v>
      </c>
      <c r="M39" s="8">
        <v>0</v>
      </c>
    </row>
    <row r="40" spans="1:13" x14ac:dyDescent="0.35">
      <c r="A40" s="7" t="s">
        <v>29</v>
      </c>
      <c r="B40" s="1" t="str">
        <f t="shared" si="0"/>
        <v>BlueFit</v>
      </c>
      <c r="C40" s="1" t="s">
        <v>78</v>
      </c>
      <c r="D40" s="1" t="s">
        <v>414</v>
      </c>
      <c r="E40" s="1" t="s">
        <v>414</v>
      </c>
      <c r="F40" s="1" t="s">
        <v>418</v>
      </c>
      <c r="G40" s="4">
        <v>44805</v>
      </c>
      <c r="H40" s="1">
        <v>4</v>
      </c>
      <c r="I40" s="1">
        <v>4</v>
      </c>
      <c r="J40" s="1">
        <v>0</v>
      </c>
      <c r="K40" s="1">
        <v>0</v>
      </c>
      <c r="L40" s="1">
        <v>0</v>
      </c>
      <c r="M40" s="8">
        <v>0</v>
      </c>
    </row>
    <row r="41" spans="1:13" x14ac:dyDescent="0.35">
      <c r="A41" s="7" t="s">
        <v>29</v>
      </c>
      <c r="B41" s="1" t="str">
        <f t="shared" si="0"/>
        <v>BlueFit</v>
      </c>
      <c r="C41" s="1" t="s">
        <v>78</v>
      </c>
      <c r="D41" s="1" t="s">
        <v>414</v>
      </c>
      <c r="E41" s="1" t="s">
        <v>414</v>
      </c>
      <c r="F41" s="1" t="s">
        <v>419</v>
      </c>
      <c r="G41" s="4">
        <v>45168</v>
      </c>
      <c r="H41" s="1">
        <v>1</v>
      </c>
      <c r="I41" s="1">
        <v>1</v>
      </c>
      <c r="J41" s="1">
        <v>0</v>
      </c>
      <c r="K41" s="1">
        <v>0</v>
      </c>
      <c r="L41" s="1">
        <v>0</v>
      </c>
      <c r="M41" s="8">
        <v>0</v>
      </c>
    </row>
    <row r="42" spans="1:13" x14ac:dyDescent="0.35">
      <c r="A42" s="7" t="s">
        <v>29</v>
      </c>
      <c r="B42" s="1" t="str">
        <f t="shared" si="0"/>
        <v>BlueFit</v>
      </c>
      <c r="C42" s="1" t="s">
        <v>78</v>
      </c>
      <c r="D42" s="1" t="s">
        <v>414</v>
      </c>
      <c r="E42" s="1" t="s">
        <v>414</v>
      </c>
      <c r="F42" s="1" t="s">
        <v>420</v>
      </c>
      <c r="G42" s="4">
        <v>44897</v>
      </c>
      <c r="H42" s="1">
        <v>1</v>
      </c>
      <c r="I42" s="1">
        <v>1</v>
      </c>
      <c r="J42" s="1">
        <v>0</v>
      </c>
      <c r="K42" s="1">
        <v>0</v>
      </c>
      <c r="L42" s="1">
        <v>0</v>
      </c>
      <c r="M42" s="8">
        <v>0</v>
      </c>
    </row>
    <row r="43" spans="1:13" x14ac:dyDescent="0.35">
      <c r="A43" s="7" t="s">
        <v>29</v>
      </c>
      <c r="B43" s="1" t="str">
        <f t="shared" si="0"/>
        <v>BlueFit</v>
      </c>
      <c r="C43" s="1" t="s">
        <v>89</v>
      </c>
      <c r="D43" s="1" t="s">
        <v>421</v>
      </c>
      <c r="E43" s="1" t="s">
        <v>421</v>
      </c>
      <c r="F43" s="1" t="s">
        <v>422</v>
      </c>
      <c r="G43" s="4">
        <v>44782</v>
      </c>
      <c r="H43" s="1">
        <v>1</v>
      </c>
      <c r="I43" s="1">
        <v>1</v>
      </c>
      <c r="J43" s="1">
        <v>0</v>
      </c>
      <c r="K43" s="1">
        <v>0</v>
      </c>
      <c r="L43" s="1">
        <v>0</v>
      </c>
      <c r="M43" s="8">
        <v>0</v>
      </c>
    </row>
    <row r="44" spans="1:13" x14ac:dyDescent="0.35">
      <c r="A44" s="7" t="s">
        <v>29</v>
      </c>
      <c r="B44" s="1" t="str">
        <f t="shared" si="0"/>
        <v>BlueFit</v>
      </c>
      <c r="C44" s="1" t="s">
        <v>89</v>
      </c>
      <c r="D44" s="1" t="s">
        <v>421</v>
      </c>
      <c r="E44" s="1" t="s">
        <v>421</v>
      </c>
      <c r="F44" s="1" t="s">
        <v>423</v>
      </c>
      <c r="G44" s="4">
        <v>44589</v>
      </c>
      <c r="H44" s="1">
        <v>21</v>
      </c>
      <c r="I44" s="1">
        <v>21</v>
      </c>
      <c r="J44" s="1">
        <v>0</v>
      </c>
      <c r="K44" s="1">
        <v>0</v>
      </c>
      <c r="L44" s="1">
        <v>0</v>
      </c>
      <c r="M44" s="8">
        <v>0</v>
      </c>
    </row>
    <row r="45" spans="1:13" x14ac:dyDescent="0.35">
      <c r="A45" s="7" t="s">
        <v>29</v>
      </c>
      <c r="B45" s="1" t="str">
        <f t="shared" si="0"/>
        <v>BlueFit</v>
      </c>
      <c r="C45" s="1" t="s">
        <v>89</v>
      </c>
      <c r="D45" s="1" t="s">
        <v>421</v>
      </c>
      <c r="E45" s="1" t="s">
        <v>421</v>
      </c>
      <c r="F45" s="1" t="s">
        <v>424</v>
      </c>
      <c r="G45" s="4">
        <v>45014</v>
      </c>
      <c r="H45" s="1">
        <v>7</v>
      </c>
      <c r="I45" s="1">
        <v>7</v>
      </c>
      <c r="J45" s="1">
        <v>0</v>
      </c>
      <c r="K45" s="1">
        <v>0</v>
      </c>
      <c r="L45" s="1">
        <v>0</v>
      </c>
      <c r="M45" s="8">
        <v>0</v>
      </c>
    </row>
    <row r="46" spans="1:13" x14ac:dyDescent="0.35">
      <c r="A46" s="7" t="s">
        <v>29</v>
      </c>
      <c r="B46" s="1" t="str">
        <f t="shared" si="0"/>
        <v>BlueFit</v>
      </c>
      <c r="C46" s="1" t="s">
        <v>89</v>
      </c>
      <c r="D46" s="1" t="s">
        <v>421</v>
      </c>
      <c r="E46" s="1" t="s">
        <v>421</v>
      </c>
      <c r="F46" s="1" t="s">
        <v>425</v>
      </c>
      <c r="G46" s="4">
        <v>45014</v>
      </c>
      <c r="H46" s="1">
        <v>5</v>
      </c>
      <c r="I46" s="1">
        <v>5</v>
      </c>
      <c r="J46" s="1">
        <v>0</v>
      </c>
      <c r="K46" s="1">
        <v>0</v>
      </c>
      <c r="L46" s="1">
        <v>0</v>
      </c>
      <c r="M46" s="8">
        <v>0</v>
      </c>
    </row>
    <row r="47" spans="1:13" x14ac:dyDescent="0.35">
      <c r="A47" s="7" t="s">
        <v>29</v>
      </c>
      <c r="B47" s="1" t="str">
        <f t="shared" si="0"/>
        <v>BlueFit</v>
      </c>
      <c r="C47" s="1" t="s">
        <v>89</v>
      </c>
      <c r="D47" s="1" t="s">
        <v>421</v>
      </c>
      <c r="E47" s="1" t="s">
        <v>421</v>
      </c>
      <c r="F47" s="1" t="s">
        <v>426</v>
      </c>
      <c r="G47" s="4">
        <v>44994</v>
      </c>
      <c r="H47" s="1">
        <v>1</v>
      </c>
      <c r="I47" s="1">
        <v>1</v>
      </c>
      <c r="J47" s="1">
        <v>0</v>
      </c>
      <c r="K47" s="1">
        <v>0</v>
      </c>
      <c r="L47" s="1">
        <v>0</v>
      </c>
      <c r="M47" s="8">
        <v>0</v>
      </c>
    </row>
    <row r="48" spans="1:13" x14ac:dyDescent="0.35">
      <c r="A48" s="7" t="s">
        <v>29</v>
      </c>
      <c r="B48" s="1" t="str">
        <f t="shared" si="0"/>
        <v>BlueFit</v>
      </c>
      <c r="C48" s="1" t="s">
        <v>89</v>
      </c>
      <c r="D48" s="1" t="s">
        <v>421</v>
      </c>
      <c r="E48" s="1" t="s">
        <v>421</v>
      </c>
      <c r="F48" s="1" t="s">
        <v>427</v>
      </c>
      <c r="G48" s="4">
        <v>44603</v>
      </c>
      <c r="H48" s="1">
        <v>21</v>
      </c>
      <c r="I48" s="1">
        <v>21</v>
      </c>
      <c r="J48" s="1">
        <v>0</v>
      </c>
      <c r="K48" s="1">
        <v>0</v>
      </c>
      <c r="L48" s="1">
        <v>0</v>
      </c>
      <c r="M48" s="8">
        <v>0</v>
      </c>
    </row>
    <row r="49" spans="1:13" x14ac:dyDescent="0.35">
      <c r="A49" s="7" t="s">
        <v>29</v>
      </c>
      <c r="B49" s="1" t="str">
        <f t="shared" si="0"/>
        <v>BlueFit</v>
      </c>
      <c r="C49" s="1" t="s">
        <v>89</v>
      </c>
      <c r="D49" s="1" t="s">
        <v>421</v>
      </c>
      <c r="E49" s="1" t="s">
        <v>421</v>
      </c>
      <c r="F49" s="1" t="s">
        <v>428</v>
      </c>
      <c r="G49" s="4">
        <v>45028</v>
      </c>
      <c r="H49" s="1">
        <v>7</v>
      </c>
      <c r="I49" s="1">
        <v>7</v>
      </c>
      <c r="J49" s="1">
        <v>0</v>
      </c>
      <c r="K49" s="1">
        <v>0</v>
      </c>
      <c r="L49" s="1">
        <v>0</v>
      </c>
      <c r="M49" s="8">
        <v>0</v>
      </c>
    </row>
    <row r="50" spans="1:13" x14ac:dyDescent="0.35">
      <c r="A50" s="7" t="s">
        <v>29</v>
      </c>
      <c r="B50" s="1" t="str">
        <f t="shared" si="0"/>
        <v>BlueFit</v>
      </c>
      <c r="C50" s="1" t="s">
        <v>89</v>
      </c>
      <c r="D50" s="1" t="s">
        <v>421</v>
      </c>
      <c r="E50" s="1" t="s">
        <v>421</v>
      </c>
      <c r="F50" s="1" t="s">
        <v>429</v>
      </c>
      <c r="G50" s="4">
        <v>45028</v>
      </c>
      <c r="H50" s="1">
        <v>5</v>
      </c>
      <c r="I50" s="1">
        <v>5</v>
      </c>
      <c r="J50" s="1">
        <v>0</v>
      </c>
      <c r="K50" s="1">
        <v>0</v>
      </c>
      <c r="L50" s="1">
        <v>0</v>
      </c>
      <c r="M50" s="8">
        <v>0</v>
      </c>
    </row>
    <row r="51" spans="1:13" x14ac:dyDescent="0.35">
      <c r="A51" s="7" t="s">
        <v>20</v>
      </c>
      <c r="B51" s="1" t="str">
        <f t="shared" si="0"/>
        <v>BlueFit</v>
      </c>
      <c r="C51" s="1" t="s">
        <v>101</v>
      </c>
      <c r="D51" s="1" t="s">
        <v>430</v>
      </c>
      <c r="E51" s="1" t="s">
        <v>430</v>
      </c>
      <c r="F51" s="1" t="s">
        <v>431</v>
      </c>
      <c r="G51" s="4">
        <v>44607</v>
      </c>
      <c r="H51" s="1">
        <v>4</v>
      </c>
      <c r="I51" s="1">
        <v>4</v>
      </c>
      <c r="J51" s="1">
        <v>0</v>
      </c>
      <c r="K51" s="1">
        <v>0</v>
      </c>
      <c r="L51" s="1">
        <v>0</v>
      </c>
      <c r="M51" s="8">
        <v>0</v>
      </c>
    </row>
    <row r="52" spans="1:13" x14ac:dyDescent="0.35">
      <c r="A52" s="7" t="s">
        <v>20</v>
      </c>
      <c r="B52" s="1" t="str">
        <f t="shared" si="0"/>
        <v>BlueFit</v>
      </c>
      <c r="C52" s="1" t="s">
        <v>101</v>
      </c>
      <c r="D52" s="1" t="s">
        <v>430</v>
      </c>
      <c r="E52" s="1" t="s">
        <v>430</v>
      </c>
      <c r="F52" s="1" t="s">
        <v>432</v>
      </c>
      <c r="G52" s="4">
        <v>45106</v>
      </c>
      <c r="H52" s="1">
        <v>1</v>
      </c>
      <c r="I52" s="1">
        <v>1</v>
      </c>
      <c r="J52" s="1">
        <v>0</v>
      </c>
      <c r="K52" s="1">
        <v>0</v>
      </c>
      <c r="L52" s="1">
        <v>0</v>
      </c>
      <c r="M52" s="8">
        <v>0</v>
      </c>
    </row>
    <row r="53" spans="1:13" x14ac:dyDescent="0.35">
      <c r="A53" s="7" t="s">
        <v>20</v>
      </c>
      <c r="B53" s="1" t="str">
        <f t="shared" si="0"/>
        <v>BlueFit</v>
      </c>
      <c r="C53" s="1" t="s">
        <v>101</v>
      </c>
      <c r="D53" s="1" t="s">
        <v>430</v>
      </c>
      <c r="E53" s="1" t="s">
        <v>430</v>
      </c>
      <c r="F53" s="1" t="s">
        <v>433</v>
      </c>
      <c r="G53" s="4">
        <v>45150</v>
      </c>
      <c r="H53" s="1">
        <v>1</v>
      </c>
      <c r="I53" s="1">
        <v>1</v>
      </c>
      <c r="J53" s="1">
        <v>0</v>
      </c>
      <c r="K53" s="1">
        <v>0</v>
      </c>
      <c r="L53" s="1">
        <v>0</v>
      </c>
      <c r="M53" s="8">
        <v>0</v>
      </c>
    </row>
    <row r="54" spans="1:13" x14ac:dyDescent="0.35">
      <c r="A54" s="7" t="s">
        <v>20</v>
      </c>
      <c r="B54" s="1" t="str">
        <f t="shared" si="0"/>
        <v>BlueFit</v>
      </c>
      <c r="C54" s="1" t="s">
        <v>101</v>
      </c>
      <c r="D54" s="1" t="s">
        <v>430</v>
      </c>
      <c r="E54" s="1" t="s">
        <v>430</v>
      </c>
      <c r="F54" s="1" t="s">
        <v>434</v>
      </c>
      <c r="G54" s="4">
        <v>44676</v>
      </c>
      <c r="H54" s="1">
        <v>1</v>
      </c>
      <c r="I54" s="1">
        <v>1</v>
      </c>
      <c r="J54" s="1">
        <v>0</v>
      </c>
      <c r="K54" s="1">
        <v>0</v>
      </c>
      <c r="L54" s="1">
        <v>0</v>
      </c>
      <c r="M54" s="8">
        <v>0</v>
      </c>
    </row>
    <row r="55" spans="1:13" x14ac:dyDescent="0.35">
      <c r="A55" s="7" t="s">
        <v>20</v>
      </c>
      <c r="B55" s="1" t="str">
        <f t="shared" si="0"/>
        <v>BlueFit</v>
      </c>
      <c r="C55" s="1" t="s">
        <v>101</v>
      </c>
      <c r="D55" s="1" t="s">
        <v>430</v>
      </c>
      <c r="E55" s="1" t="s">
        <v>430</v>
      </c>
      <c r="F55" s="1" t="s">
        <v>435</v>
      </c>
      <c r="G55" s="4">
        <v>44858</v>
      </c>
      <c r="H55" s="1">
        <v>1</v>
      </c>
      <c r="I55" s="1">
        <v>1</v>
      </c>
      <c r="J55" s="1">
        <v>0</v>
      </c>
      <c r="K55" s="1">
        <v>0</v>
      </c>
      <c r="L55" s="1">
        <v>0</v>
      </c>
      <c r="M55" s="8">
        <v>0</v>
      </c>
    </row>
    <row r="56" spans="1:13" x14ac:dyDescent="0.35">
      <c r="A56" s="7" t="s">
        <v>20</v>
      </c>
      <c r="B56" s="1" t="str">
        <f t="shared" si="0"/>
        <v>BlueFit</v>
      </c>
      <c r="C56" s="1" t="s">
        <v>114</v>
      </c>
      <c r="D56" s="1" t="s">
        <v>436</v>
      </c>
      <c r="E56" s="1" t="s">
        <v>436</v>
      </c>
      <c r="F56" s="1" t="s">
        <v>437</v>
      </c>
      <c r="G56" s="4">
        <v>44595</v>
      </c>
      <c r="H56" s="1">
        <v>28</v>
      </c>
      <c r="I56" s="1">
        <v>28</v>
      </c>
      <c r="J56" s="1">
        <v>0</v>
      </c>
      <c r="K56" s="1">
        <v>0</v>
      </c>
      <c r="L56" s="1">
        <v>0</v>
      </c>
      <c r="M56" s="8">
        <v>0</v>
      </c>
    </row>
    <row r="57" spans="1:13" x14ac:dyDescent="0.35">
      <c r="A57" s="7" t="s">
        <v>20</v>
      </c>
      <c r="B57" s="1" t="str">
        <f t="shared" si="0"/>
        <v>BlueFit</v>
      </c>
      <c r="C57" s="1" t="s">
        <v>114</v>
      </c>
      <c r="D57" s="1" t="s">
        <v>436</v>
      </c>
      <c r="E57" s="1" t="s">
        <v>436</v>
      </c>
      <c r="F57" s="1" t="s">
        <v>438</v>
      </c>
      <c r="G57" s="4">
        <v>45042</v>
      </c>
      <c r="H57" s="1">
        <v>9</v>
      </c>
      <c r="I57" s="1">
        <v>9</v>
      </c>
      <c r="J57" s="1">
        <v>0</v>
      </c>
      <c r="K57" s="1">
        <v>0</v>
      </c>
      <c r="L57" s="1">
        <v>0</v>
      </c>
      <c r="M57" s="8">
        <v>0</v>
      </c>
    </row>
    <row r="58" spans="1:13" x14ac:dyDescent="0.35">
      <c r="A58" s="7" t="s">
        <v>20</v>
      </c>
      <c r="B58" s="1" t="str">
        <f t="shared" si="0"/>
        <v>BlueFit</v>
      </c>
      <c r="C58" s="1" t="s">
        <v>114</v>
      </c>
      <c r="D58" s="1" t="s">
        <v>436</v>
      </c>
      <c r="E58" s="1" t="s">
        <v>436</v>
      </c>
      <c r="F58" s="1" t="s">
        <v>439</v>
      </c>
      <c r="G58" s="4">
        <v>44960</v>
      </c>
      <c r="H58" s="1">
        <v>11</v>
      </c>
      <c r="I58" s="1">
        <v>11</v>
      </c>
      <c r="J58" s="1">
        <v>0</v>
      </c>
      <c r="K58" s="1">
        <v>0</v>
      </c>
      <c r="L58" s="1">
        <v>0</v>
      </c>
      <c r="M58" s="8">
        <v>0</v>
      </c>
    </row>
    <row r="59" spans="1:13" x14ac:dyDescent="0.35">
      <c r="A59" s="7" t="s">
        <v>20</v>
      </c>
      <c r="B59" s="1" t="str">
        <f t="shared" si="0"/>
        <v>BlueFit</v>
      </c>
      <c r="C59" s="1" t="s">
        <v>114</v>
      </c>
      <c r="D59" s="1" t="s">
        <v>436</v>
      </c>
      <c r="E59" s="1" t="s">
        <v>436</v>
      </c>
      <c r="F59" s="1" t="s">
        <v>440</v>
      </c>
      <c r="G59" s="4">
        <v>44657</v>
      </c>
      <c r="H59" s="1">
        <v>20</v>
      </c>
      <c r="I59" s="1">
        <v>20</v>
      </c>
      <c r="J59" s="1">
        <v>0</v>
      </c>
      <c r="K59" s="1">
        <v>0</v>
      </c>
      <c r="L59" s="1">
        <v>0</v>
      </c>
      <c r="M59" s="8">
        <v>0</v>
      </c>
    </row>
    <row r="60" spans="1:13" x14ac:dyDescent="0.35">
      <c r="A60" s="7" t="s">
        <v>20</v>
      </c>
      <c r="B60" s="1" t="str">
        <f t="shared" si="0"/>
        <v>BlueFit</v>
      </c>
      <c r="C60" s="1" t="s">
        <v>114</v>
      </c>
      <c r="D60" s="1" t="s">
        <v>436</v>
      </c>
      <c r="E60" s="1" t="s">
        <v>436</v>
      </c>
      <c r="F60" s="1" t="s">
        <v>441</v>
      </c>
      <c r="G60" s="4">
        <v>45105</v>
      </c>
      <c r="H60" s="1">
        <v>4</v>
      </c>
      <c r="I60" s="1">
        <v>4</v>
      </c>
      <c r="J60" s="1">
        <v>0</v>
      </c>
      <c r="K60" s="1">
        <v>0</v>
      </c>
      <c r="L60" s="1">
        <v>0</v>
      </c>
      <c r="M60" s="8">
        <v>0</v>
      </c>
    </row>
    <row r="61" spans="1:13" x14ac:dyDescent="0.35">
      <c r="A61" s="7" t="s">
        <v>20</v>
      </c>
      <c r="B61" s="1" t="str">
        <f t="shared" si="0"/>
        <v>BlueFit</v>
      </c>
      <c r="C61" s="1" t="s">
        <v>114</v>
      </c>
      <c r="D61" s="1" t="s">
        <v>436</v>
      </c>
      <c r="E61" s="1" t="s">
        <v>436</v>
      </c>
      <c r="F61" s="1" t="s">
        <v>442</v>
      </c>
      <c r="G61" s="4">
        <v>45021</v>
      </c>
      <c r="H61" s="1">
        <v>8</v>
      </c>
      <c r="I61" s="1">
        <v>8</v>
      </c>
      <c r="J61" s="1">
        <v>0</v>
      </c>
      <c r="K61" s="1">
        <v>0</v>
      </c>
      <c r="L61" s="1">
        <v>0</v>
      </c>
      <c r="M61" s="8">
        <v>0</v>
      </c>
    </row>
    <row r="62" spans="1:13" x14ac:dyDescent="0.35">
      <c r="A62" s="7" t="s">
        <v>20</v>
      </c>
      <c r="B62" s="1" t="str">
        <f t="shared" si="0"/>
        <v>BlueFit</v>
      </c>
      <c r="C62" s="1" t="s">
        <v>122</v>
      </c>
      <c r="D62" s="1" t="s">
        <v>443</v>
      </c>
      <c r="E62" s="1" t="s">
        <v>443</v>
      </c>
      <c r="F62" s="1" t="s">
        <v>444</v>
      </c>
      <c r="G62" s="4">
        <v>45157</v>
      </c>
      <c r="H62" s="1">
        <v>1</v>
      </c>
      <c r="I62" s="1">
        <v>1</v>
      </c>
      <c r="J62" s="1">
        <v>0</v>
      </c>
      <c r="K62" s="1">
        <v>0</v>
      </c>
      <c r="L62" s="1">
        <v>0</v>
      </c>
      <c r="M62" s="8">
        <v>0</v>
      </c>
    </row>
    <row r="63" spans="1:13" x14ac:dyDescent="0.35">
      <c r="A63" s="7" t="s">
        <v>20</v>
      </c>
      <c r="B63" s="1" t="str">
        <f t="shared" si="0"/>
        <v>BlueFit</v>
      </c>
      <c r="C63" s="1" t="s">
        <v>122</v>
      </c>
      <c r="D63" s="1" t="s">
        <v>443</v>
      </c>
      <c r="E63" s="1" t="s">
        <v>443</v>
      </c>
      <c r="F63" s="1" t="s">
        <v>445</v>
      </c>
      <c r="G63" s="4">
        <v>44588</v>
      </c>
      <c r="H63" s="1">
        <v>8</v>
      </c>
      <c r="I63" s="1">
        <v>7</v>
      </c>
      <c r="J63" s="1">
        <v>0</v>
      </c>
      <c r="K63" s="1">
        <v>0</v>
      </c>
      <c r="L63" s="1">
        <v>0</v>
      </c>
      <c r="M63" s="8">
        <v>0</v>
      </c>
    </row>
    <row r="64" spans="1:13" x14ac:dyDescent="0.35">
      <c r="A64" s="7" t="s">
        <v>20</v>
      </c>
      <c r="B64" s="1" t="str">
        <f t="shared" si="0"/>
        <v>BlueFit</v>
      </c>
      <c r="C64" s="1" t="s">
        <v>122</v>
      </c>
      <c r="D64" s="1" t="s">
        <v>443</v>
      </c>
      <c r="E64" s="1" t="s">
        <v>443</v>
      </c>
      <c r="F64" s="1" t="s">
        <v>446</v>
      </c>
      <c r="G64" s="4">
        <v>45069</v>
      </c>
      <c r="H64" s="1">
        <v>1</v>
      </c>
      <c r="I64" s="1">
        <v>1</v>
      </c>
      <c r="J64" s="1">
        <v>0</v>
      </c>
      <c r="K64" s="1">
        <v>0</v>
      </c>
      <c r="L64" s="1">
        <v>0</v>
      </c>
      <c r="M64" s="8">
        <v>0</v>
      </c>
    </row>
    <row r="65" spans="1:13" x14ac:dyDescent="0.35">
      <c r="A65" s="7" t="s">
        <v>20</v>
      </c>
      <c r="B65" s="1" t="str">
        <f t="shared" si="0"/>
        <v>BlueFit</v>
      </c>
      <c r="C65" s="1" t="s">
        <v>122</v>
      </c>
      <c r="D65" s="1" t="s">
        <v>443</v>
      </c>
      <c r="E65" s="1" t="s">
        <v>443</v>
      </c>
      <c r="F65" s="1" t="s">
        <v>447</v>
      </c>
      <c r="G65" s="4">
        <v>44953</v>
      </c>
      <c r="H65" s="1">
        <v>5</v>
      </c>
      <c r="I65" s="1">
        <v>5</v>
      </c>
      <c r="J65" s="1">
        <v>0</v>
      </c>
      <c r="K65" s="1">
        <v>0</v>
      </c>
      <c r="L65" s="1">
        <v>0</v>
      </c>
      <c r="M65" s="8">
        <v>0</v>
      </c>
    </row>
    <row r="66" spans="1:13" x14ac:dyDescent="0.35">
      <c r="A66" s="7" t="s">
        <v>20</v>
      </c>
      <c r="B66" s="1" t="str">
        <f t="shared" si="0"/>
        <v>BlueFit</v>
      </c>
      <c r="C66" s="1" t="s">
        <v>122</v>
      </c>
      <c r="D66" s="1" t="s">
        <v>443</v>
      </c>
      <c r="E66" s="1" t="s">
        <v>443</v>
      </c>
      <c r="F66" s="1" t="s">
        <v>448</v>
      </c>
      <c r="G66" s="4">
        <v>44676</v>
      </c>
      <c r="H66" s="1">
        <v>20</v>
      </c>
      <c r="I66" s="1">
        <v>20</v>
      </c>
      <c r="J66" s="1">
        <v>0</v>
      </c>
      <c r="K66" s="1">
        <v>0</v>
      </c>
      <c r="L66" s="1">
        <v>0</v>
      </c>
      <c r="M66" s="8">
        <v>0</v>
      </c>
    </row>
    <row r="67" spans="1:13" x14ac:dyDescent="0.35">
      <c r="A67" s="7" t="s">
        <v>20</v>
      </c>
      <c r="B67" s="1" t="str">
        <f t="shared" ref="B67:B130" si="1">LEFT(C67,7)</f>
        <v>BlueFit</v>
      </c>
      <c r="C67" s="1" t="s">
        <v>122</v>
      </c>
      <c r="D67" s="1" t="s">
        <v>443</v>
      </c>
      <c r="E67" s="1" t="s">
        <v>443</v>
      </c>
      <c r="F67" s="1" t="s">
        <v>449</v>
      </c>
      <c r="G67" s="4">
        <v>45035</v>
      </c>
      <c r="H67" s="1">
        <v>7</v>
      </c>
      <c r="I67" s="1">
        <v>7</v>
      </c>
      <c r="J67" s="1">
        <v>0</v>
      </c>
      <c r="K67" s="1">
        <v>0</v>
      </c>
      <c r="L67" s="1">
        <v>0</v>
      </c>
      <c r="M67" s="8">
        <v>0</v>
      </c>
    </row>
    <row r="68" spans="1:13" x14ac:dyDescent="0.35">
      <c r="A68" s="7" t="s">
        <v>20</v>
      </c>
      <c r="B68" s="1" t="str">
        <f t="shared" si="1"/>
        <v>BlueFit</v>
      </c>
      <c r="C68" s="1" t="s">
        <v>122</v>
      </c>
      <c r="D68" s="1" t="s">
        <v>443</v>
      </c>
      <c r="E68" s="1" t="s">
        <v>443</v>
      </c>
      <c r="F68" s="1" t="s">
        <v>450</v>
      </c>
      <c r="G68" s="4">
        <v>45016</v>
      </c>
      <c r="H68" s="1">
        <v>6</v>
      </c>
      <c r="I68" s="1">
        <v>6</v>
      </c>
      <c r="J68" s="1">
        <v>0</v>
      </c>
      <c r="K68" s="1">
        <v>0</v>
      </c>
      <c r="L68" s="1">
        <v>0</v>
      </c>
      <c r="M68" s="8">
        <v>0</v>
      </c>
    </row>
    <row r="69" spans="1:13" x14ac:dyDescent="0.35">
      <c r="A69" s="7" t="s">
        <v>20</v>
      </c>
      <c r="B69" s="1" t="str">
        <f t="shared" si="1"/>
        <v>BlueFit</v>
      </c>
      <c r="C69" s="1" t="s">
        <v>122</v>
      </c>
      <c r="D69" s="1" t="s">
        <v>443</v>
      </c>
      <c r="E69" s="1" t="s">
        <v>443</v>
      </c>
      <c r="F69" s="1" t="s">
        <v>451</v>
      </c>
      <c r="G69" s="4">
        <v>44649</v>
      </c>
      <c r="H69" s="1">
        <v>21</v>
      </c>
      <c r="I69" s="1">
        <v>21</v>
      </c>
      <c r="J69" s="1">
        <v>0</v>
      </c>
      <c r="K69" s="1">
        <v>0</v>
      </c>
      <c r="L69" s="1">
        <v>0</v>
      </c>
      <c r="M69" s="8">
        <v>0</v>
      </c>
    </row>
    <row r="70" spans="1:13" x14ac:dyDescent="0.35">
      <c r="A70" s="7" t="s">
        <v>20</v>
      </c>
      <c r="B70" s="1" t="str">
        <f t="shared" si="1"/>
        <v>BlueFit</v>
      </c>
      <c r="C70" s="1" t="s">
        <v>122</v>
      </c>
      <c r="D70" s="1" t="s">
        <v>443</v>
      </c>
      <c r="E70" s="1" t="s">
        <v>443</v>
      </c>
      <c r="F70" s="1" t="s">
        <v>452</v>
      </c>
      <c r="G70" s="4">
        <v>45097</v>
      </c>
      <c r="H70" s="1">
        <v>4</v>
      </c>
      <c r="I70" s="1">
        <v>4</v>
      </c>
      <c r="J70" s="1">
        <v>0</v>
      </c>
      <c r="K70" s="1">
        <v>0</v>
      </c>
      <c r="L70" s="1">
        <v>0</v>
      </c>
      <c r="M70" s="8">
        <v>0</v>
      </c>
    </row>
    <row r="71" spans="1:13" x14ac:dyDescent="0.35">
      <c r="A71" s="7" t="s">
        <v>20</v>
      </c>
      <c r="B71" s="1" t="str">
        <f t="shared" si="1"/>
        <v>BlueFit</v>
      </c>
      <c r="C71" s="1" t="s">
        <v>122</v>
      </c>
      <c r="D71" s="1" t="s">
        <v>443</v>
      </c>
      <c r="E71" s="1" t="s">
        <v>443</v>
      </c>
      <c r="F71" s="1" t="s">
        <v>453</v>
      </c>
      <c r="G71" s="4">
        <v>45020</v>
      </c>
      <c r="H71" s="1">
        <v>8</v>
      </c>
      <c r="I71" s="1">
        <v>8</v>
      </c>
      <c r="J71" s="1">
        <v>0</v>
      </c>
      <c r="K71" s="1">
        <v>0</v>
      </c>
      <c r="L71" s="1">
        <v>0</v>
      </c>
      <c r="M71" s="8">
        <v>0</v>
      </c>
    </row>
    <row r="72" spans="1:13" x14ac:dyDescent="0.35">
      <c r="A72" s="7" t="s">
        <v>20</v>
      </c>
      <c r="B72" s="1" t="str">
        <f t="shared" si="1"/>
        <v>BlueFit</v>
      </c>
      <c r="C72" s="1" t="s">
        <v>122</v>
      </c>
      <c r="D72" s="1" t="s">
        <v>443</v>
      </c>
      <c r="E72" s="1" t="s">
        <v>443</v>
      </c>
      <c r="F72" s="1" t="s">
        <v>454</v>
      </c>
      <c r="G72" s="4">
        <v>44831</v>
      </c>
      <c r="H72" s="1">
        <v>10</v>
      </c>
      <c r="I72" s="1">
        <v>10</v>
      </c>
      <c r="J72" s="1">
        <v>0</v>
      </c>
      <c r="K72" s="1">
        <v>0</v>
      </c>
      <c r="L72" s="1">
        <v>0</v>
      </c>
      <c r="M72" s="8">
        <v>0</v>
      </c>
    </row>
    <row r="73" spans="1:13" x14ac:dyDescent="0.35">
      <c r="A73" s="7" t="s">
        <v>20</v>
      </c>
      <c r="B73" s="1" t="str">
        <f t="shared" si="1"/>
        <v>BlueFit</v>
      </c>
      <c r="C73" s="1" t="s">
        <v>122</v>
      </c>
      <c r="D73" s="1" t="s">
        <v>443</v>
      </c>
      <c r="E73" s="1" t="s">
        <v>443</v>
      </c>
      <c r="F73" s="1" t="s">
        <v>455</v>
      </c>
      <c r="G73" s="4">
        <v>44971</v>
      </c>
      <c r="H73" s="1">
        <v>4</v>
      </c>
      <c r="I73" s="1">
        <v>3</v>
      </c>
      <c r="J73" s="1">
        <v>0</v>
      </c>
      <c r="K73" s="1">
        <v>0</v>
      </c>
      <c r="L73" s="1">
        <v>0</v>
      </c>
      <c r="M73" s="8">
        <v>0</v>
      </c>
    </row>
    <row r="74" spans="1:13" x14ac:dyDescent="0.35">
      <c r="A74" s="7" t="s">
        <v>20</v>
      </c>
      <c r="B74" s="1" t="str">
        <f t="shared" si="1"/>
        <v>BlueFit</v>
      </c>
      <c r="C74" s="1" t="s">
        <v>122</v>
      </c>
      <c r="D74" s="1" t="s">
        <v>443</v>
      </c>
      <c r="E74" s="1" t="s">
        <v>443</v>
      </c>
      <c r="F74" s="1" t="s">
        <v>456</v>
      </c>
      <c r="G74" s="4">
        <v>44936</v>
      </c>
      <c r="H74" s="1">
        <v>2</v>
      </c>
      <c r="I74" s="1">
        <v>2</v>
      </c>
      <c r="J74" s="1">
        <v>0</v>
      </c>
      <c r="K74" s="1">
        <v>0</v>
      </c>
      <c r="L74" s="1">
        <v>0</v>
      </c>
      <c r="M74" s="8">
        <v>0</v>
      </c>
    </row>
    <row r="75" spans="1:13" x14ac:dyDescent="0.35">
      <c r="A75" s="7" t="s">
        <v>20</v>
      </c>
      <c r="B75" s="1" t="str">
        <f t="shared" si="1"/>
        <v>BlueFit</v>
      </c>
      <c r="C75" s="1" t="s">
        <v>136</v>
      </c>
      <c r="D75" s="1" t="s">
        <v>457</v>
      </c>
      <c r="E75" s="1" t="s">
        <v>457</v>
      </c>
      <c r="F75" s="1" t="s">
        <v>458</v>
      </c>
      <c r="G75" s="4">
        <v>44602</v>
      </c>
      <c r="H75" s="1">
        <v>27</v>
      </c>
      <c r="I75" s="1">
        <v>27</v>
      </c>
      <c r="J75" s="1">
        <v>0</v>
      </c>
      <c r="K75" s="1">
        <v>0</v>
      </c>
      <c r="L75" s="1">
        <v>0</v>
      </c>
      <c r="M75" s="8">
        <v>0</v>
      </c>
    </row>
    <row r="76" spans="1:13" x14ac:dyDescent="0.35">
      <c r="A76" s="7" t="s">
        <v>20</v>
      </c>
      <c r="B76" s="1" t="str">
        <f t="shared" si="1"/>
        <v>BlueFit</v>
      </c>
      <c r="C76" s="1" t="s">
        <v>136</v>
      </c>
      <c r="D76" s="1" t="s">
        <v>457</v>
      </c>
      <c r="E76" s="1" t="s">
        <v>457</v>
      </c>
      <c r="F76" s="1" t="s">
        <v>459</v>
      </c>
      <c r="G76" s="4">
        <v>45049</v>
      </c>
      <c r="H76" s="1">
        <v>8</v>
      </c>
      <c r="I76" s="1">
        <v>8</v>
      </c>
      <c r="J76" s="1">
        <v>0</v>
      </c>
      <c r="K76" s="1">
        <v>0</v>
      </c>
      <c r="L76" s="1">
        <v>0</v>
      </c>
      <c r="M76" s="8">
        <v>0</v>
      </c>
    </row>
    <row r="77" spans="1:13" x14ac:dyDescent="0.35">
      <c r="A77" s="7" t="s">
        <v>20</v>
      </c>
      <c r="B77" s="1" t="str">
        <f t="shared" si="1"/>
        <v>BlueFit</v>
      </c>
      <c r="C77" s="1" t="s">
        <v>136</v>
      </c>
      <c r="D77" s="1" t="s">
        <v>457</v>
      </c>
      <c r="E77" s="1" t="s">
        <v>457</v>
      </c>
      <c r="F77" s="1" t="s">
        <v>460</v>
      </c>
      <c r="G77" s="4">
        <v>44967</v>
      </c>
      <c r="H77" s="1">
        <v>11</v>
      </c>
      <c r="I77" s="1">
        <v>11</v>
      </c>
      <c r="J77" s="1">
        <v>0</v>
      </c>
      <c r="K77" s="1">
        <v>0</v>
      </c>
      <c r="L77" s="1">
        <v>0</v>
      </c>
      <c r="M77" s="8">
        <v>0</v>
      </c>
    </row>
    <row r="78" spans="1:13" x14ac:dyDescent="0.35">
      <c r="A78" s="7" t="s">
        <v>20</v>
      </c>
      <c r="B78" s="1" t="str">
        <f t="shared" si="1"/>
        <v>BlueFit</v>
      </c>
      <c r="C78" s="1" t="s">
        <v>136</v>
      </c>
      <c r="D78" s="1" t="s">
        <v>457</v>
      </c>
      <c r="E78" s="1" t="s">
        <v>457</v>
      </c>
      <c r="F78" s="1" t="s">
        <v>461</v>
      </c>
      <c r="G78" s="4">
        <v>44798</v>
      </c>
      <c r="H78" s="1">
        <v>8</v>
      </c>
      <c r="I78" s="1">
        <v>8</v>
      </c>
      <c r="J78" s="1">
        <v>0</v>
      </c>
      <c r="K78" s="1">
        <v>0</v>
      </c>
      <c r="L78" s="1">
        <v>0</v>
      </c>
      <c r="M78" s="8">
        <v>0</v>
      </c>
    </row>
    <row r="79" spans="1:13" x14ac:dyDescent="0.35">
      <c r="A79" s="7" t="s">
        <v>20</v>
      </c>
      <c r="B79" s="1" t="str">
        <f t="shared" si="1"/>
        <v>BlueFit</v>
      </c>
      <c r="C79" s="1" t="s">
        <v>136</v>
      </c>
      <c r="D79" s="1" t="s">
        <v>457</v>
      </c>
      <c r="E79" s="1" t="s">
        <v>457</v>
      </c>
      <c r="F79" s="1" t="s">
        <v>462</v>
      </c>
      <c r="G79" s="4">
        <v>45113</v>
      </c>
      <c r="H79" s="1">
        <v>4</v>
      </c>
      <c r="I79" s="1">
        <v>4</v>
      </c>
      <c r="J79" s="1">
        <v>0</v>
      </c>
      <c r="K79" s="1">
        <v>0</v>
      </c>
      <c r="L79" s="1">
        <v>0</v>
      </c>
      <c r="M79" s="8">
        <v>0</v>
      </c>
    </row>
    <row r="80" spans="1:13" x14ac:dyDescent="0.35">
      <c r="A80" s="7" t="s">
        <v>20</v>
      </c>
      <c r="B80" s="1" t="str">
        <f t="shared" si="1"/>
        <v>BlueFit</v>
      </c>
      <c r="C80" s="1" t="s">
        <v>143</v>
      </c>
      <c r="D80" s="1" t="s">
        <v>463</v>
      </c>
      <c r="E80" s="1" t="s">
        <v>463</v>
      </c>
      <c r="F80" s="1" t="s">
        <v>464</v>
      </c>
      <c r="G80" s="4">
        <v>44609</v>
      </c>
      <c r="H80" s="1">
        <v>19</v>
      </c>
      <c r="I80" s="1">
        <v>19</v>
      </c>
      <c r="J80" s="1">
        <v>0</v>
      </c>
      <c r="K80" s="1">
        <v>0</v>
      </c>
      <c r="L80" s="1">
        <v>0</v>
      </c>
      <c r="M80" s="8">
        <v>0</v>
      </c>
    </row>
    <row r="81" spans="1:13" x14ac:dyDescent="0.35">
      <c r="A81" s="7" t="s">
        <v>20</v>
      </c>
      <c r="B81" s="1" t="str">
        <f t="shared" si="1"/>
        <v>BlueFit</v>
      </c>
      <c r="C81" s="1" t="s">
        <v>143</v>
      </c>
      <c r="D81" s="1" t="s">
        <v>463</v>
      </c>
      <c r="E81" s="1" t="s">
        <v>463</v>
      </c>
      <c r="F81" s="1" t="s">
        <v>465</v>
      </c>
      <c r="G81" s="4">
        <v>44935</v>
      </c>
      <c r="H81" s="1">
        <v>1</v>
      </c>
      <c r="I81" s="1">
        <v>1</v>
      </c>
      <c r="J81" s="1">
        <v>0</v>
      </c>
      <c r="K81" s="1">
        <v>0</v>
      </c>
      <c r="L81" s="1">
        <v>0</v>
      </c>
      <c r="M81" s="8">
        <v>0</v>
      </c>
    </row>
    <row r="82" spans="1:13" x14ac:dyDescent="0.35">
      <c r="A82" s="7" t="s">
        <v>20</v>
      </c>
      <c r="B82" s="1" t="str">
        <f t="shared" si="1"/>
        <v>BlueFit</v>
      </c>
      <c r="C82" s="1" t="s">
        <v>143</v>
      </c>
      <c r="D82" s="1" t="s">
        <v>463</v>
      </c>
      <c r="E82" s="1" t="s">
        <v>463</v>
      </c>
      <c r="F82" s="1" t="s">
        <v>466</v>
      </c>
      <c r="G82" s="4">
        <v>44935</v>
      </c>
      <c r="H82" s="1">
        <v>3</v>
      </c>
      <c r="I82" s="1">
        <v>3</v>
      </c>
      <c r="J82" s="1">
        <v>0</v>
      </c>
      <c r="K82" s="1">
        <v>0</v>
      </c>
      <c r="L82" s="1">
        <v>0</v>
      </c>
      <c r="M82" s="8">
        <v>0</v>
      </c>
    </row>
    <row r="83" spans="1:13" x14ac:dyDescent="0.35">
      <c r="A83" s="7" t="s">
        <v>20</v>
      </c>
      <c r="B83" s="1" t="str">
        <f t="shared" si="1"/>
        <v>BlueFit</v>
      </c>
      <c r="C83" s="1" t="s">
        <v>148</v>
      </c>
      <c r="D83" s="1" t="s">
        <v>467</v>
      </c>
      <c r="E83" s="1" t="s">
        <v>467</v>
      </c>
      <c r="F83" s="1" t="s">
        <v>468</v>
      </c>
      <c r="G83" s="4">
        <v>44599</v>
      </c>
      <c r="H83" s="1">
        <v>21</v>
      </c>
      <c r="I83" s="1">
        <v>20</v>
      </c>
      <c r="J83" s="1">
        <v>0</v>
      </c>
      <c r="K83" s="1">
        <v>0</v>
      </c>
      <c r="L83" s="1">
        <v>0</v>
      </c>
      <c r="M83" s="8">
        <v>0</v>
      </c>
    </row>
    <row r="84" spans="1:13" x14ac:dyDescent="0.35">
      <c r="A84" s="7" t="s">
        <v>20</v>
      </c>
      <c r="B84" s="1" t="str">
        <f t="shared" si="1"/>
        <v>BlueFit</v>
      </c>
      <c r="C84" s="1" t="s">
        <v>148</v>
      </c>
      <c r="D84" s="1" t="s">
        <v>467</v>
      </c>
      <c r="E84" s="1" t="s">
        <v>467</v>
      </c>
      <c r="F84" s="1" t="s">
        <v>469</v>
      </c>
      <c r="G84" s="4">
        <v>44963</v>
      </c>
      <c r="H84" s="1">
        <v>17</v>
      </c>
      <c r="I84" s="1">
        <v>16</v>
      </c>
      <c r="J84" s="1">
        <v>0</v>
      </c>
      <c r="K84" s="1">
        <v>0</v>
      </c>
      <c r="L84" s="1">
        <v>0</v>
      </c>
      <c r="M84" s="8">
        <v>0</v>
      </c>
    </row>
    <row r="85" spans="1:13" x14ac:dyDescent="0.35">
      <c r="A85" s="7" t="s">
        <v>20</v>
      </c>
      <c r="B85" s="1" t="str">
        <f t="shared" si="1"/>
        <v>BlueFit</v>
      </c>
      <c r="C85" s="1" t="s">
        <v>148</v>
      </c>
      <c r="D85" s="1" t="s">
        <v>467</v>
      </c>
      <c r="E85" s="1" t="s">
        <v>467</v>
      </c>
      <c r="F85" s="1" t="s">
        <v>470</v>
      </c>
      <c r="G85" s="4">
        <v>44963</v>
      </c>
      <c r="H85" s="1">
        <v>12</v>
      </c>
      <c r="I85" s="1">
        <v>12</v>
      </c>
      <c r="J85" s="1">
        <v>0</v>
      </c>
      <c r="K85" s="1">
        <v>0</v>
      </c>
      <c r="L85" s="1">
        <v>0</v>
      </c>
      <c r="M85" s="8">
        <v>0</v>
      </c>
    </row>
    <row r="86" spans="1:13" x14ac:dyDescent="0.35">
      <c r="A86" s="7" t="s">
        <v>20</v>
      </c>
      <c r="B86" s="1" t="str">
        <f t="shared" si="1"/>
        <v>BlueFit</v>
      </c>
      <c r="C86" s="1" t="s">
        <v>148</v>
      </c>
      <c r="D86" s="1" t="s">
        <v>467</v>
      </c>
      <c r="E86" s="1" t="s">
        <v>467</v>
      </c>
      <c r="F86" s="1" t="s">
        <v>471</v>
      </c>
      <c r="G86" s="4">
        <v>44683</v>
      </c>
      <c r="H86" s="1">
        <v>25</v>
      </c>
      <c r="I86" s="1">
        <v>25</v>
      </c>
      <c r="J86" s="1">
        <v>0</v>
      </c>
      <c r="K86" s="1">
        <v>0</v>
      </c>
      <c r="L86" s="1">
        <v>0</v>
      </c>
      <c r="M86" s="8">
        <v>0</v>
      </c>
    </row>
    <row r="87" spans="1:13" x14ac:dyDescent="0.35">
      <c r="A87" s="7" t="s">
        <v>20</v>
      </c>
      <c r="B87" s="1" t="str">
        <f t="shared" si="1"/>
        <v>BlueFit</v>
      </c>
      <c r="C87" s="1" t="s">
        <v>148</v>
      </c>
      <c r="D87" s="1" t="s">
        <v>467</v>
      </c>
      <c r="E87" s="1" t="s">
        <v>467</v>
      </c>
      <c r="F87" s="1" t="s">
        <v>472</v>
      </c>
      <c r="G87" s="4">
        <v>45047</v>
      </c>
      <c r="H87" s="1">
        <v>19</v>
      </c>
      <c r="I87" s="1">
        <v>17</v>
      </c>
      <c r="J87" s="1">
        <v>0</v>
      </c>
      <c r="K87" s="1">
        <v>0</v>
      </c>
      <c r="L87" s="1">
        <v>0</v>
      </c>
      <c r="M87" s="8">
        <v>0</v>
      </c>
    </row>
    <row r="88" spans="1:13" x14ac:dyDescent="0.35">
      <c r="A88" s="7" t="s">
        <v>20</v>
      </c>
      <c r="B88" s="1" t="str">
        <f t="shared" si="1"/>
        <v>BlueFit</v>
      </c>
      <c r="C88" s="1" t="s">
        <v>148</v>
      </c>
      <c r="D88" s="1" t="s">
        <v>467</v>
      </c>
      <c r="E88" s="1" t="s">
        <v>467</v>
      </c>
      <c r="F88" s="1" t="s">
        <v>473</v>
      </c>
      <c r="G88" s="4">
        <v>45047</v>
      </c>
      <c r="H88" s="1">
        <v>16</v>
      </c>
      <c r="I88" s="1">
        <v>16</v>
      </c>
      <c r="J88" s="1">
        <v>0</v>
      </c>
      <c r="K88" s="1">
        <v>0</v>
      </c>
      <c r="L88" s="1">
        <v>0</v>
      </c>
      <c r="M88" s="8">
        <v>0</v>
      </c>
    </row>
    <row r="89" spans="1:13" x14ac:dyDescent="0.35">
      <c r="A89" s="7" t="s">
        <v>20</v>
      </c>
      <c r="B89" s="1" t="str">
        <f t="shared" si="1"/>
        <v>BlueFit</v>
      </c>
      <c r="C89" s="1" t="s">
        <v>148</v>
      </c>
      <c r="D89" s="1" t="s">
        <v>467</v>
      </c>
      <c r="E89" s="1" t="s">
        <v>467</v>
      </c>
      <c r="F89" s="1" t="s">
        <v>474</v>
      </c>
      <c r="G89" s="4">
        <v>44774</v>
      </c>
      <c r="H89" s="1">
        <v>31</v>
      </c>
      <c r="I89" s="1">
        <v>31</v>
      </c>
      <c r="J89" s="1">
        <v>0</v>
      </c>
      <c r="K89" s="1">
        <v>0</v>
      </c>
      <c r="L89" s="1">
        <v>0</v>
      </c>
      <c r="M89" s="8">
        <v>0</v>
      </c>
    </row>
    <row r="90" spans="1:13" x14ac:dyDescent="0.35">
      <c r="A90" s="7" t="s">
        <v>20</v>
      </c>
      <c r="B90" s="1" t="str">
        <f t="shared" si="1"/>
        <v>BlueFit</v>
      </c>
      <c r="C90" s="1" t="s">
        <v>148</v>
      </c>
      <c r="D90" s="1" t="s">
        <v>467</v>
      </c>
      <c r="E90" s="1" t="s">
        <v>467</v>
      </c>
      <c r="F90" s="1" t="s">
        <v>475</v>
      </c>
      <c r="G90" s="4">
        <v>45138</v>
      </c>
      <c r="H90" s="1">
        <v>19</v>
      </c>
      <c r="I90" s="1">
        <v>19</v>
      </c>
      <c r="J90" s="1">
        <v>0</v>
      </c>
      <c r="K90" s="1">
        <v>0</v>
      </c>
      <c r="L90" s="1">
        <v>0</v>
      </c>
      <c r="M90" s="8">
        <v>0</v>
      </c>
    </row>
    <row r="91" spans="1:13" x14ac:dyDescent="0.35">
      <c r="A91" s="7" t="s">
        <v>20</v>
      </c>
      <c r="B91" s="1" t="str">
        <f t="shared" si="1"/>
        <v>BlueFit</v>
      </c>
      <c r="C91" s="1" t="s">
        <v>148</v>
      </c>
      <c r="D91" s="1" t="s">
        <v>467</v>
      </c>
      <c r="E91" s="1" t="s">
        <v>467</v>
      </c>
      <c r="F91" s="1" t="s">
        <v>476</v>
      </c>
      <c r="G91" s="4">
        <v>45138</v>
      </c>
      <c r="H91" s="1">
        <v>18</v>
      </c>
      <c r="I91" s="1">
        <v>18</v>
      </c>
      <c r="J91" s="1">
        <v>0</v>
      </c>
      <c r="K91" s="1">
        <v>0</v>
      </c>
      <c r="L91" s="1">
        <v>0</v>
      </c>
      <c r="M91" s="8">
        <v>0</v>
      </c>
    </row>
    <row r="92" spans="1:13" x14ac:dyDescent="0.35">
      <c r="A92" s="7" t="s">
        <v>20</v>
      </c>
      <c r="B92" s="1" t="str">
        <f t="shared" si="1"/>
        <v>BlueFit</v>
      </c>
      <c r="C92" s="1" t="s">
        <v>148</v>
      </c>
      <c r="D92" s="1" t="s">
        <v>467</v>
      </c>
      <c r="E92" s="1" t="s">
        <v>467</v>
      </c>
      <c r="F92" s="1" t="s">
        <v>477</v>
      </c>
      <c r="G92" s="4">
        <v>44858</v>
      </c>
      <c r="H92" s="1">
        <v>23</v>
      </c>
      <c r="I92" s="1">
        <v>23</v>
      </c>
      <c r="J92" s="1">
        <v>0</v>
      </c>
      <c r="K92" s="1">
        <v>0</v>
      </c>
      <c r="L92" s="1">
        <v>0</v>
      </c>
      <c r="M92" s="8">
        <v>0</v>
      </c>
    </row>
    <row r="93" spans="1:13" x14ac:dyDescent="0.35">
      <c r="A93" s="7" t="s">
        <v>20</v>
      </c>
      <c r="B93" s="1" t="str">
        <f t="shared" si="1"/>
        <v>BlueFit</v>
      </c>
      <c r="C93" s="1" t="s">
        <v>148</v>
      </c>
      <c r="D93" s="1" t="s">
        <v>467</v>
      </c>
      <c r="E93" s="1" t="s">
        <v>467</v>
      </c>
      <c r="F93" s="1" t="s">
        <v>478</v>
      </c>
      <c r="G93" s="4">
        <v>44610</v>
      </c>
      <c r="H93" s="1">
        <v>23</v>
      </c>
      <c r="I93" s="1">
        <v>23</v>
      </c>
      <c r="J93" s="1">
        <v>0</v>
      </c>
      <c r="K93" s="1">
        <v>0</v>
      </c>
      <c r="L93" s="1">
        <v>0</v>
      </c>
      <c r="M93" s="8">
        <v>0</v>
      </c>
    </row>
    <row r="94" spans="1:13" x14ac:dyDescent="0.35">
      <c r="A94" s="7" t="s">
        <v>20</v>
      </c>
      <c r="B94" s="1" t="str">
        <f t="shared" si="1"/>
        <v>BlueFit</v>
      </c>
      <c r="C94" s="1" t="s">
        <v>148</v>
      </c>
      <c r="D94" s="1" t="s">
        <v>467</v>
      </c>
      <c r="E94" s="1" t="s">
        <v>467</v>
      </c>
      <c r="F94" s="1" t="s">
        <v>479</v>
      </c>
      <c r="G94" s="4">
        <v>44971</v>
      </c>
      <c r="H94" s="1">
        <v>17</v>
      </c>
      <c r="I94" s="1">
        <v>16</v>
      </c>
      <c r="J94" s="1">
        <v>0</v>
      </c>
      <c r="K94" s="1">
        <v>0</v>
      </c>
      <c r="L94" s="1">
        <v>0</v>
      </c>
      <c r="M94" s="8">
        <v>0</v>
      </c>
    </row>
    <row r="95" spans="1:13" x14ac:dyDescent="0.35">
      <c r="A95" s="7" t="s">
        <v>20</v>
      </c>
      <c r="B95" s="1" t="str">
        <f t="shared" si="1"/>
        <v>BlueFit</v>
      </c>
      <c r="C95" s="1" t="s">
        <v>148</v>
      </c>
      <c r="D95" s="1" t="s">
        <v>467</v>
      </c>
      <c r="E95" s="1" t="s">
        <v>467</v>
      </c>
      <c r="F95" s="1" t="s">
        <v>480</v>
      </c>
      <c r="G95" s="4">
        <v>44971</v>
      </c>
      <c r="H95" s="1">
        <v>12</v>
      </c>
      <c r="I95" s="1">
        <v>12</v>
      </c>
      <c r="J95" s="1">
        <v>0</v>
      </c>
      <c r="K95" s="1">
        <v>0</v>
      </c>
      <c r="L95" s="1">
        <v>0</v>
      </c>
      <c r="M95" s="8">
        <v>0</v>
      </c>
    </row>
    <row r="96" spans="1:13" x14ac:dyDescent="0.35">
      <c r="A96" s="7" t="s">
        <v>20</v>
      </c>
      <c r="B96" s="1" t="str">
        <f t="shared" si="1"/>
        <v>BlueFit</v>
      </c>
      <c r="C96" s="1" t="s">
        <v>148</v>
      </c>
      <c r="D96" s="1" t="s">
        <v>467</v>
      </c>
      <c r="E96" s="1" t="s">
        <v>467</v>
      </c>
      <c r="F96" s="1" t="s">
        <v>481</v>
      </c>
      <c r="G96" s="4">
        <v>44693</v>
      </c>
      <c r="H96" s="1">
        <v>26</v>
      </c>
      <c r="I96" s="1">
        <v>26</v>
      </c>
      <c r="J96" s="1">
        <v>0</v>
      </c>
      <c r="K96" s="1">
        <v>0</v>
      </c>
      <c r="L96" s="1">
        <v>0</v>
      </c>
      <c r="M96" s="8">
        <v>0</v>
      </c>
    </row>
    <row r="97" spans="1:13" x14ac:dyDescent="0.35">
      <c r="A97" s="7" t="s">
        <v>20</v>
      </c>
      <c r="B97" s="1" t="str">
        <f t="shared" si="1"/>
        <v>BlueFit</v>
      </c>
      <c r="C97" s="1" t="s">
        <v>148</v>
      </c>
      <c r="D97" s="1" t="s">
        <v>467</v>
      </c>
      <c r="E97" s="1" t="s">
        <v>467</v>
      </c>
      <c r="F97" s="1" t="s">
        <v>482</v>
      </c>
      <c r="G97" s="4">
        <v>45054</v>
      </c>
      <c r="H97" s="1">
        <v>19</v>
      </c>
      <c r="I97" s="1">
        <v>17</v>
      </c>
      <c r="J97" s="1">
        <v>0</v>
      </c>
      <c r="K97" s="1">
        <v>0</v>
      </c>
      <c r="L97" s="1">
        <v>0</v>
      </c>
      <c r="M97" s="8">
        <v>0</v>
      </c>
    </row>
    <row r="98" spans="1:13" x14ac:dyDescent="0.35">
      <c r="A98" s="7" t="s">
        <v>20</v>
      </c>
      <c r="B98" s="1" t="str">
        <f t="shared" si="1"/>
        <v>BlueFit</v>
      </c>
      <c r="C98" s="1" t="s">
        <v>148</v>
      </c>
      <c r="D98" s="1" t="s">
        <v>467</v>
      </c>
      <c r="E98" s="1" t="s">
        <v>467</v>
      </c>
      <c r="F98" s="1" t="s">
        <v>483</v>
      </c>
      <c r="G98" s="4">
        <v>45055</v>
      </c>
      <c r="H98" s="1">
        <v>16</v>
      </c>
      <c r="I98" s="1">
        <v>16</v>
      </c>
      <c r="J98" s="1">
        <v>0</v>
      </c>
      <c r="K98" s="1">
        <v>0</v>
      </c>
      <c r="L98" s="1">
        <v>0</v>
      </c>
      <c r="M98" s="8">
        <v>0</v>
      </c>
    </row>
    <row r="99" spans="1:13" x14ac:dyDescent="0.35">
      <c r="A99" s="7" t="s">
        <v>20</v>
      </c>
      <c r="B99" s="1" t="str">
        <f t="shared" si="1"/>
        <v>BlueFit</v>
      </c>
      <c r="C99" s="1" t="s">
        <v>148</v>
      </c>
      <c r="D99" s="1" t="s">
        <v>467</v>
      </c>
      <c r="E99" s="1" t="s">
        <v>467</v>
      </c>
      <c r="F99" s="1" t="s">
        <v>484</v>
      </c>
      <c r="G99" s="4">
        <v>44783</v>
      </c>
      <c r="H99" s="1">
        <v>34</v>
      </c>
      <c r="I99" s="1">
        <v>34</v>
      </c>
      <c r="J99" s="1">
        <v>0</v>
      </c>
      <c r="K99" s="1">
        <v>0</v>
      </c>
      <c r="L99" s="1">
        <v>0</v>
      </c>
      <c r="M99" s="8">
        <v>0</v>
      </c>
    </row>
    <row r="100" spans="1:13" x14ac:dyDescent="0.35">
      <c r="A100" s="7" t="s">
        <v>20</v>
      </c>
      <c r="B100" s="1" t="str">
        <f t="shared" si="1"/>
        <v>BlueFit</v>
      </c>
      <c r="C100" s="1" t="s">
        <v>148</v>
      </c>
      <c r="D100" s="1" t="s">
        <v>467</v>
      </c>
      <c r="E100" s="1" t="s">
        <v>467</v>
      </c>
      <c r="F100" s="1" t="s">
        <v>485</v>
      </c>
      <c r="G100" s="4">
        <v>45146</v>
      </c>
      <c r="H100" s="1">
        <v>19</v>
      </c>
      <c r="I100" s="1">
        <v>19</v>
      </c>
      <c r="J100" s="1">
        <v>0</v>
      </c>
      <c r="K100" s="1">
        <v>0</v>
      </c>
      <c r="L100" s="1">
        <v>0</v>
      </c>
      <c r="M100" s="8">
        <v>0</v>
      </c>
    </row>
    <row r="101" spans="1:13" x14ac:dyDescent="0.35">
      <c r="A101" s="7" t="s">
        <v>20</v>
      </c>
      <c r="B101" s="1" t="str">
        <f t="shared" si="1"/>
        <v>BlueFit</v>
      </c>
      <c r="C101" s="1" t="s">
        <v>148</v>
      </c>
      <c r="D101" s="1" t="s">
        <v>467</v>
      </c>
      <c r="E101" s="1" t="s">
        <v>467</v>
      </c>
      <c r="F101" s="1" t="s">
        <v>486</v>
      </c>
      <c r="G101" s="4">
        <v>45146</v>
      </c>
      <c r="H101" s="1">
        <v>18</v>
      </c>
      <c r="I101" s="1">
        <v>18</v>
      </c>
      <c r="J101" s="1">
        <v>0</v>
      </c>
      <c r="K101" s="1">
        <v>0</v>
      </c>
      <c r="L101" s="1">
        <v>0</v>
      </c>
      <c r="M101" s="8">
        <v>0</v>
      </c>
    </row>
    <row r="102" spans="1:13" x14ac:dyDescent="0.35">
      <c r="A102" s="7" t="s">
        <v>20</v>
      </c>
      <c r="B102" s="1" t="str">
        <f t="shared" si="1"/>
        <v>BlueFit</v>
      </c>
      <c r="C102" s="1" t="s">
        <v>148</v>
      </c>
      <c r="D102" s="1" t="s">
        <v>467</v>
      </c>
      <c r="E102" s="1" t="s">
        <v>467</v>
      </c>
      <c r="F102" s="1" t="s">
        <v>487</v>
      </c>
      <c r="G102" s="4">
        <v>44868</v>
      </c>
      <c r="H102" s="1">
        <v>23</v>
      </c>
      <c r="I102" s="1">
        <v>23</v>
      </c>
      <c r="J102" s="1">
        <v>0</v>
      </c>
      <c r="K102" s="1">
        <v>0</v>
      </c>
      <c r="L102" s="1">
        <v>0</v>
      </c>
      <c r="M102" s="8">
        <v>0</v>
      </c>
    </row>
    <row r="103" spans="1:13" x14ac:dyDescent="0.35">
      <c r="A103" s="7" t="s">
        <v>170</v>
      </c>
      <c r="B103" s="1" t="str">
        <f t="shared" si="1"/>
        <v>BlueFit</v>
      </c>
      <c r="C103" s="1" t="s">
        <v>171</v>
      </c>
      <c r="D103" s="1" t="s">
        <v>488</v>
      </c>
      <c r="E103" s="1" t="s">
        <v>489</v>
      </c>
      <c r="F103" s="1" t="s">
        <v>490</v>
      </c>
      <c r="G103" s="4">
        <v>44771</v>
      </c>
      <c r="H103" s="1">
        <v>1</v>
      </c>
      <c r="I103" s="1">
        <v>1</v>
      </c>
      <c r="J103" s="1">
        <v>0</v>
      </c>
      <c r="K103" s="1">
        <v>0</v>
      </c>
      <c r="L103" s="1">
        <v>0</v>
      </c>
      <c r="M103" s="8">
        <v>0</v>
      </c>
    </row>
    <row r="104" spans="1:13" x14ac:dyDescent="0.35">
      <c r="A104" s="7" t="s">
        <v>180</v>
      </c>
      <c r="B104" s="1" t="str">
        <f t="shared" si="1"/>
        <v>PFH 2.0</v>
      </c>
      <c r="C104" s="1" t="s">
        <v>181</v>
      </c>
      <c r="D104" s="1" t="s">
        <v>491</v>
      </c>
      <c r="E104" s="1" t="s">
        <v>491</v>
      </c>
      <c r="F104" s="1" t="s">
        <v>492</v>
      </c>
      <c r="G104" s="4">
        <v>44651</v>
      </c>
      <c r="H104" s="1">
        <v>2823</v>
      </c>
      <c r="I104" s="1">
        <v>2784</v>
      </c>
      <c r="J104" s="1">
        <v>0</v>
      </c>
      <c r="K104" s="1">
        <v>0</v>
      </c>
      <c r="L104" s="1">
        <v>0</v>
      </c>
      <c r="M104" s="8">
        <v>0</v>
      </c>
    </row>
    <row r="105" spans="1:13" x14ac:dyDescent="0.35">
      <c r="A105" s="7" t="s">
        <v>180</v>
      </c>
      <c r="B105" s="1" t="str">
        <f t="shared" si="1"/>
        <v>PFH 2.0</v>
      </c>
      <c r="C105" s="1" t="s">
        <v>181</v>
      </c>
      <c r="D105" s="1" t="s">
        <v>491</v>
      </c>
      <c r="E105" s="1" t="s">
        <v>491</v>
      </c>
      <c r="F105" s="1" t="s">
        <v>493</v>
      </c>
      <c r="G105" s="4">
        <v>44670</v>
      </c>
      <c r="H105" s="1">
        <v>4</v>
      </c>
      <c r="I105" s="1">
        <v>4</v>
      </c>
      <c r="J105" s="1">
        <v>0</v>
      </c>
      <c r="K105" s="1">
        <v>0</v>
      </c>
      <c r="L105" s="1">
        <v>0</v>
      </c>
      <c r="M105" s="8">
        <v>0</v>
      </c>
    </row>
    <row r="106" spans="1:13" x14ac:dyDescent="0.35">
      <c r="A106" s="7" t="s">
        <v>180</v>
      </c>
      <c r="B106" s="1" t="str">
        <f t="shared" si="1"/>
        <v>PFH 2.0</v>
      </c>
      <c r="C106" s="1" t="s">
        <v>181</v>
      </c>
      <c r="D106" s="1" t="s">
        <v>491</v>
      </c>
      <c r="E106" s="1" t="s">
        <v>491</v>
      </c>
      <c r="F106" s="1" t="s">
        <v>494</v>
      </c>
      <c r="G106" s="4">
        <v>44670</v>
      </c>
      <c r="H106" s="1">
        <v>287</v>
      </c>
      <c r="I106" s="1">
        <v>282</v>
      </c>
      <c r="J106" s="1">
        <v>0</v>
      </c>
      <c r="K106" s="1">
        <v>0</v>
      </c>
      <c r="L106" s="1">
        <v>0</v>
      </c>
      <c r="M106" s="8">
        <v>0</v>
      </c>
    </row>
    <row r="107" spans="1:13" x14ac:dyDescent="0.35">
      <c r="A107" s="7" t="s">
        <v>180</v>
      </c>
      <c r="B107" s="1" t="str">
        <f t="shared" si="1"/>
        <v>PFH 2.0</v>
      </c>
      <c r="C107" s="1" t="s">
        <v>181</v>
      </c>
      <c r="D107" s="1" t="s">
        <v>491</v>
      </c>
      <c r="E107" s="1" t="s">
        <v>491</v>
      </c>
      <c r="F107" s="1" t="s">
        <v>495</v>
      </c>
      <c r="G107" s="4">
        <v>44672</v>
      </c>
      <c r="H107" s="1">
        <v>1823</v>
      </c>
      <c r="I107" s="1">
        <v>1792</v>
      </c>
      <c r="J107" s="1">
        <v>0</v>
      </c>
      <c r="K107" s="1">
        <v>0</v>
      </c>
      <c r="L107" s="1">
        <v>0</v>
      </c>
      <c r="M107" s="8">
        <v>0</v>
      </c>
    </row>
    <row r="108" spans="1:13" x14ac:dyDescent="0.35">
      <c r="A108" s="7" t="s">
        <v>180</v>
      </c>
      <c r="B108" s="1" t="str">
        <f t="shared" si="1"/>
        <v>PFH 2.0</v>
      </c>
      <c r="C108" s="1" t="s">
        <v>188</v>
      </c>
      <c r="D108" s="1" t="s">
        <v>496</v>
      </c>
      <c r="E108" s="1" t="s">
        <v>496</v>
      </c>
      <c r="F108" s="1" t="s">
        <v>497</v>
      </c>
      <c r="G108" s="4">
        <v>44756</v>
      </c>
      <c r="H108" s="1">
        <v>5</v>
      </c>
      <c r="I108" s="1">
        <v>5</v>
      </c>
      <c r="J108" s="1">
        <v>0</v>
      </c>
      <c r="K108" s="1">
        <v>0</v>
      </c>
      <c r="L108" s="1">
        <v>0</v>
      </c>
      <c r="M108" s="8">
        <v>0</v>
      </c>
    </row>
    <row r="109" spans="1:13" x14ac:dyDescent="0.35">
      <c r="A109" s="7" t="s">
        <v>180</v>
      </c>
      <c r="B109" s="1" t="str">
        <f t="shared" si="1"/>
        <v>PFH 2.0</v>
      </c>
      <c r="C109" s="1" t="s">
        <v>188</v>
      </c>
      <c r="D109" s="1" t="s">
        <v>496</v>
      </c>
      <c r="E109" s="1" t="s">
        <v>496</v>
      </c>
      <c r="F109" s="1" t="s">
        <v>498</v>
      </c>
      <c r="G109" s="4">
        <v>44651</v>
      </c>
      <c r="H109" s="1">
        <v>5373</v>
      </c>
      <c r="I109" s="1">
        <v>5242</v>
      </c>
      <c r="J109" s="1">
        <v>0</v>
      </c>
      <c r="K109" s="1">
        <v>0</v>
      </c>
      <c r="L109" s="1">
        <v>0</v>
      </c>
      <c r="M109" s="8">
        <v>0</v>
      </c>
    </row>
    <row r="110" spans="1:13" x14ac:dyDescent="0.35">
      <c r="A110" s="7" t="s">
        <v>210</v>
      </c>
      <c r="B110" s="1" t="str">
        <f t="shared" si="1"/>
        <v>BlueFit</v>
      </c>
      <c r="C110" s="1" t="s">
        <v>211</v>
      </c>
      <c r="D110" s="1" t="s">
        <v>499</v>
      </c>
      <c r="E110" s="1" t="s">
        <v>499</v>
      </c>
      <c r="F110" s="1" t="s">
        <v>500</v>
      </c>
      <c r="G110" s="4">
        <v>44823</v>
      </c>
      <c r="H110" s="1">
        <v>24</v>
      </c>
      <c r="I110" s="1">
        <v>24</v>
      </c>
      <c r="J110" s="1">
        <v>0</v>
      </c>
      <c r="K110" s="1">
        <v>0</v>
      </c>
      <c r="L110" s="1">
        <v>0</v>
      </c>
      <c r="M110" s="8">
        <v>0</v>
      </c>
    </row>
    <row r="111" spans="1:13" x14ac:dyDescent="0.35">
      <c r="A111" s="7" t="s">
        <v>210</v>
      </c>
      <c r="B111" s="1" t="str">
        <f t="shared" si="1"/>
        <v>BlueFit</v>
      </c>
      <c r="C111" s="1" t="s">
        <v>211</v>
      </c>
      <c r="D111" s="1" t="s">
        <v>499</v>
      </c>
      <c r="E111" s="1" t="s">
        <v>499</v>
      </c>
      <c r="F111" s="1" t="s">
        <v>501</v>
      </c>
      <c r="G111" s="4">
        <v>44893</v>
      </c>
      <c r="H111" s="1">
        <v>24</v>
      </c>
      <c r="I111" s="1">
        <v>24</v>
      </c>
      <c r="J111" s="1">
        <v>0</v>
      </c>
      <c r="K111" s="1">
        <v>0</v>
      </c>
      <c r="L111" s="1">
        <v>0</v>
      </c>
      <c r="M111" s="8">
        <v>0</v>
      </c>
    </row>
    <row r="112" spans="1:13" x14ac:dyDescent="0.35">
      <c r="A112" s="7" t="s">
        <v>210</v>
      </c>
      <c r="B112" s="1" t="str">
        <f t="shared" si="1"/>
        <v>BlueFit</v>
      </c>
      <c r="C112" s="1" t="s">
        <v>215</v>
      </c>
      <c r="D112" s="1" t="s">
        <v>502</v>
      </c>
      <c r="E112" s="1" t="s">
        <v>502</v>
      </c>
      <c r="F112" s="1" t="s">
        <v>503</v>
      </c>
      <c r="G112" s="4">
        <v>44754</v>
      </c>
      <c r="H112" s="1">
        <v>29</v>
      </c>
      <c r="I112" s="1">
        <v>29</v>
      </c>
      <c r="J112" s="1">
        <v>0</v>
      </c>
      <c r="K112" s="1">
        <v>0</v>
      </c>
      <c r="L112" s="1">
        <v>0</v>
      </c>
      <c r="M112" s="8">
        <v>0</v>
      </c>
    </row>
    <row r="113" spans="1:13" x14ac:dyDescent="0.35">
      <c r="A113" s="7" t="s">
        <v>210</v>
      </c>
      <c r="B113" s="1" t="str">
        <f t="shared" si="1"/>
        <v>BlueFit</v>
      </c>
      <c r="C113" s="1" t="s">
        <v>215</v>
      </c>
      <c r="D113" s="1" t="s">
        <v>502</v>
      </c>
      <c r="E113" s="1" t="s">
        <v>502</v>
      </c>
      <c r="F113" s="1" t="s">
        <v>504</v>
      </c>
      <c r="G113" s="4">
        <v>44825</v>
      </c>
      <c r="H113" s="1">
        <v>4</v>
      </c>
      <c r="I113" s="1">
        <v>4</v>
      </c>
      <c r="J113" s="1">
        <v>0</v>
      </c>
      <c r="K113" s="1">
        <v>0</v>
      </c>
      <c r="L113" s="1">
        <v>0</v>
      </c>
      <c r="M113" s="8">
        <v>0</v>
      </c>
    </row>
    <row r="114" spans="1:13" x14ac:dyDescent="0.35">
      <c r="A114" s="7" t="s">
        <v>210</v>
      </c>
      <c r="B114" s="1" t="str">
        <f t="shared" si="1"/>
        <v>BlueFit</v>
      </c>
      <c r="C114" s="1" t="s">
        <v>215</v>
      </c>
      <c r="D114" s="1" t="s">
        <v>502</v>
      </c>
      <c r="E114" s="1" t="s">
        <v>502</v>
      </c>
      <c r="F114" s="1" t="s">
        <v>505</v>
      </c>
      <c r="G114" s="4">
        <v>45057</v>
      </c>
      <c r="H114" s="1">
        <v>8</v>
      </c>
      <c r="I114" s="1">
        <v>8</v>
      </c>
      <c r="J114" s="1">
        <v>0</v>
      </c>
      <c r="K114" s="1">
        <v>0</v>
      </c>
      <c r="L114" s="1">
        <v>0</v>
      </c>
      <c r="M114" s="8">
        <v>0</v>
      </c>
    </row>
    <row r="115" spans="1:13" x14ac:dyDescent="0.35">
      <c r="A115" s="7" t="s">
        <v>210</v>
      </c>
      <c r="B115" s="1" t="str">
        <f t="shared" si="1"/>
        <v>BlueFit</v>
      </c>
      <c r="C115" s="1" t="s">
        <v>215</v>
      </c>
      <c r="D115" s="1" t="s">
        <v>502</v>
      </c>
      <c r="E115" s="1" t="s">
        <v>502</v>
      </c>
      <c r="F115" s="1" t="s">
        <v>506</v>
      </c>
      <c r="G115" s="4">
        <v>44974</v>
      </c>
      <c r="H115" s="1">
        <v>11</v>
      </c>
      <c r="I115" s="1">
        <v>11</v>
      </c>
      <c r="J115" s="1">
        <v>0</v>
      </c>
      <c r="K115" s="1">
        <v>0</v>
      </c>
      <c r="L115" s="1">
        <v>0</v>
      </c>
      <c r="M115" s="8">
        <v>0</v>
      </c>
    </row>
    <row r="116" spans="1:13" x14ac:dyDescent="0.35">
      <c r="A116" s="7" t="s">
        <v>210</v>
      </c>
      <c r="B116" s="1" t="str">
        <f t="shared" si="1"/>
        <v>BlueFit</v>
      </c>
      <c r="C116" s="1" t="s">
        <v>223</v>
      </c>
      <c r="D116" s="1" t="s">
        <v>507</v>
      </c>
      <c r="E116" s="1" t="s">
        <v>507</v>
      </c>
      <c r="F116" s="1" t="s">
        <v>508</v>
      </c>
      <c r="G116" s="4">
        <v>44816</v>
      </c>
      <c r="H116" s="1">
        <v>24</v>
      </c>
      <c r="I116" s="1">
        <v>24</v>
      </c>
      <c r="J116" s="1">
        <v>0</v>
      </c>
      <c r="K116" s="1">
        <v>0</v>
      </c>
      <c r="L116" s="1">
        <v>0</v>
      </c>
      <c r="M116" s="8">
        <v>0</v>
      </c>
    </row>
    <row r="117" spans="1:13" x14ac:dyDescent="0.35">
      <c r="A117" s="7" t="s">
        <v>197</v>
      </c>
      <c r="B117" s="1" t="str">
        <f t="shared" si="1"/>
        <v>CCA 109</v>
      </c>
      <c r="C117" s="1" t="s">
        <v>509</v>
      </c>
      <c r="D117" s="1" t="s">
        <v>510</v>
      </c>
      <c r="E117" s="1" t="s">
        <v>510</v>
      </c>
      <c r="F117" s="1" t="s">
        <v>511</v>
      </c>
      <c r="G117" s="4">
        <v>44959</v>
      </c>
      <c r="H117" s="1">
        <v>24212</v>
      </c>
      <c r="I117" s="1">
        <v>23849</v>
      </c>
      <c r="J117" s="1">
        <v>0</v>
      </c>
      <c r="K117" s="1">
        <v>0</v>
      </c>
      <c r="L117" s="1">
        <v>0</v>
      </c>
      <c r="M117" s="8">
        <v>0</v>
      </c>
    </row>
    <row r="118" spans="1:13" x14ac:dyDescent="0.35">
      <c r="A118" s="7" t="s">
        <v>180</v>
      </c>
      <c r="B118" s="1" t="str">
        <f t="shared" si="1"/>
        <v>VPCP-rp</v>
      </c>
      <c r="C118" s="1" t="s">
        <v>231</v>
      </c>
      <c r="D118" s="1" t="s">
        <v>512</v>
      </c>
      <c r="E118" s="1" t="s">
        <v>512</v>
      </c>
      <c r="F118" s="1" t="s">
        <v>513</v>
      </c>
      <c r="G118" s="4">
        <v>44949</v>
      </c>
      <c r="H118" s="1">
        <v>4534</v>
      </c>
      <c r="I118" s="1">
        <v>4481</v>
      </c>
      <c r="J118" s="1">
        <v>0</v>
      </c>
      <c r="K118" s="1">
        <v>0</v>
      </c>
      <c r="L118" s="1">
        <v>0</v>
      </c>
      <c r="M118" s="8">
        <v>0</v>
      </c>
    </row>
    <row r="119" spans="1:13" x14ac:dyDescent="0.35">
      <c r="A119" s="7" t="s">
        <v>180</v>
      </c>
      <c r="B119" s="1" t="str">
        <f t="shared" si="1"/>
        <v>VPCP-rp</v>
      </c>
      <c r="C119" s="1" t="s">
        <v>231</v>
      </c>
      <c r="D119" s="1" t="s">
        <v>512</v>
      </c>
      <c r="E119" s="1" t="s">
        <v>512</v>
      </c>
      <c r="F119" s="1" t="s">
        <v>514</v>
      </c>
      <c r="G119" s="4">
        <v>44949</v>
      </c>
      <c r="H119" s="1">
        <v>13066</v>
      </c>
      <c r="I119" s="1">
        <v>12920</v>
      </c>
      <c r="J119" s="1">
        <v>1</v>
      </c>
      <c r="K119" s="1">
        <v>0</v>
      </c>
      <c r="L119" s="1">
        <v>1</v>
      </c>
      <c r="M119" s="8">
        <v>2</v>
      </c>
    </row>
    <row r="120" spans="1:13" x14ac:dyDescent="0.35">
      <c r="A120" s="7" t="s">
        <v>180</v>
      </c>
      <c r="B120" s="1" t="str">
        <f t="shared" si="1"/>
        <v>Flu Sho</v>
      </c>
      <c r="C120" s="1" t="s">
        <v>515</v>
      </c>
      <c r="D120" s="1" t="s">
        <v>516</v>
      </c>
      <c r="E120" s="1" t="s">
        <v>516</v>
      </c>
      <c r="F120" s="1" t="s">
        <v>517</v>
      </c>
      <c r="G120" s="4">
        <v>44879</v>
      </c>
      <c r="H120" s="1">
        <v>34055</v>
      </c>
      <c r="I120" s="1">
        <v>33547</v>
      </c>
      <c r="J120" s="1">
        <v>0</v>
      </c>
      <c r="K120" s="1">
        <v>0</v>
      </c>
      <c r="L120" s="1">
        <v>0</v>
      </c>
      <c r="M120" s="8">
        <v>0</v>
      </c>
    </row>
    <row r="121" spans="1:13" x14ac:dyDescent="0.35">
      <c r="A121" s="7" t="s">
        <v>180</v>
      </c>
      <c r="B121" s="1" t="str">
        <f t="shared" si="1"/>
        <v>VPCP-rp</v>
      </c>
      <c r="C121" s="1" t="s">
        <v>237</v>
      </c>
      <c r="D121" s="1" t="s">
        <v>518</v>
      </c>
      <c r="E121" s="1" t="s">
        <v>518</v>
      </c>
      <c r="F121" s="1" t="s">
        <v>519</v>
      </c>
      <c r="G121" s="4">
        <v>45027</v>
      </c>
      <c r="H121" s="1">
        <v>39</v>
      </c>
      <c r="I121" s="1">
        <v>39</v>
      </c>
      <c r="J121" s="1">
        <v>0</v>
      </c>
      <c r="K121" s="1">
        <v>0</v>
      </c>
      <c r="L121" s="1">
        <v>0</v>
      </c>
      <c r="M121" s="8">
        <v>0</v>
      </c>
    </row>
    <row r="122" spans="1:13" x14ac:dyDescent="0.35">
      <c r="A122" s="7" t="s">
        <v>180</v>
      </c>
      <c r="B122" s="1" t="str">
        <f t="shared" si="1"/>
        <v>VPCP-rp</v>
      </c>
      <c r="C122" s="1" t="s">
        <v>237</v>
      </c>
      <c r="D122" s="1" t="s">
        <v>518</v>
      </c>
      <c r="E122" s="1" t="s">
        <v>518</v>
      </c>
      <c r="F122" s="1" t="s">
        <v>520</v>
      </c>
      <c r="G122" s="4">
        <v>45027</v>
      </c>
      <c r="H122" s="1">
        <v>54</v>
      </c>
      <c r="I122" s="1">
        <v>54</v>
      </c>
      <c r="J122" s="1">
        <v>0</v>
      </c>
      <c r="K122" s="1">
        <v>0</v>
      </c>
      <c r="L122" s="1">
        <v>0</v>
      </c>
      <c r="M122" s="8">
        <v>0</v>
      </c>
    </row>
    <row r="123" spans="1:13" x14ac:dyDescent="0.35">
      <c r="A123" s="7" t="s">
        <v>180</v>
      </c>
      <c r="B123" s="1" t="str">
        <f t="shared" si="1"/>
        <v>VPCP-rp</v>
      </c>
      <c r="C123" s="1" t="s">
        <v>247</v>
      </c>
      <c r="D123" s="1" t="s">
        <v>521</v>
      </c>
      <c r="E123" s="1" t="s">
        <v>521</v>
      </c>
      <c r="F123" s="1" t="s">
        <v>522</v>
      </c>
      <c r="G123" s="4">
        <v>45021</v>
      </c>
      <c r="H123" s="1">
        <v>9</v>
      </c>
      <c r="I123" s="1">
        <v>9</v>
      </c>
      <c r="J123" s="1">
        <v>0</v>
      </c>
      <c r="K123" s="1">
        <v>0</v>
      </c>
      <c r="L123" s="1">
        <v>0</v>
      </c>
      <c r="M123" s="8">
        <v>0</v>
      </c>
    </row>
    <row r="124" spans="1:13" x14ac:dyDescent="0.35">
      <c r="A124" s="7" t="s">
        <v>180</v>
      </c>
      <c r="B124" s="1" t="str">
        <f t="shared" si="1"/>
        <v>VPCP-rp</v>
      </c>
      <c r="C124" s="1" t="s">
        <v>247</v>
      </c>
      <c r="D124" s="1" t="s">
        <v>521</v>
      </c>
      <c r="E124" s="1" t="s">
        <v>521</v>
      </c>
      <c r="F124" s="1" t="s">
        <v>523</v>
      </c>
      <c r="G124" s="4">
        <v>45021</v>
      </c>
      <c r="H124" s="1">
        <v>33</v>
      </c>
      <c r="I124" s="1">
        <v>31</v>
      </c>
      <c r="J124" s="1">
        <v>0</v>
      </c>
      <c r="K124" s="1">
        <v>0</v>
      </c>
      <c r="L124" s="1">
        <v>0</v>
      </c>
      <c r="M124" s="8">
        <v>0</v>
      </c>
    </row>
    <row r="125" spans="1:13" x14ac:dyDescent="0.35">
      <c r="A125" s="7" t="s">
        <v>180</v>
      </c>
      <c r="B125" s="1" t="str">
        <f t="shared" si="1"/>
        <v>VPCP-rp</v>
      </c>
      <c r="C125" s="1" t="s">
        <v>247</v>
      </c>
      <c r="D125" s="1" t="s">
        <v>524</v>
      </c>
      <c r="E125" s="1" t="s">
        <v>524</v>
      </c>
      <c r="F125" s="1" t="s">
        <v>525</v>
      </c>
      <c r="G125" s="4">
        <v>45021</v>
      </c>
      <c r="H125" s="1">
        <v>2704</v>
      </c>
      <c r="I125" s="1">
        <v>2693</v>
      </c>
      <c r="J125" s="1">
        <v>0</v>
      </c>
      <c r="K125" s="1">
        <v>0</v>
      </c>
      <c r="L125" s="1">
        <v>0</v>
      </c>
      <c r="M125" s="8">
        <v>0</v>
      </c>
    </row>
    <row r="126" spans="1:13" x14ac:dyDescent="0.35">
      <c r="A126" s="7" t="s">
        <v>180</v>
      </c>
      <c r="B126" s="1" t="str">
        <f t="shared" si="1"/>
        <v>VPCP-rp</v>
      </c>
      <c r="C126" s="1" t="s">
        <v>247</v>
      </c>
      <c r="D126" s="1" t="s">
        <v>524</v>
      </c>
      <c r="E126" s="1" t="s">
        <v>524</v>
      </c>
      <c r="F126" s="1" t="s">
        <v>526</v>
      </c>
      <c r="G126" s="4">
        <v>45021</v>
      </c>
      <c r="H126" s="1">
        <v>5862</v>
      </c>
      <c r="I126" s="1">
        <v>5798</v>
      </c>
      <c r="J126" s="1">
        <v>0</v>
      </c>
      <c r="K126" s="1">
        <v>0</v>
      </c>
      <c r="L126" s="1">
        <v>0</v>
      </c>
      <c r="M126" s="8">
        <v>0</v>
      </c>
    </row>
    <row r="127" spans="1:13" x14ac:dyDescent="0.35">
      <c r="A127" s="7" t="s">
        <v>180</v>
      </c>
      <c r="B127" s="1" t="str">
        <f t="shared" si="1"/>
        <v>VPCP-rp</v>
      </c>
      <c r="C127" s="1" t="s">
        <v>247</v>
      </c>
      <c r="D127" s="1" t="s">
        <v>527</v>
      </c>
      <c r="E127" s="1" t="s">
        <v>527</v>
      </c>
      <c r="F127" s="1" t="s">
        <v>528</v>
      </c>
      <c r="G127" s="4">
        <v>45021</v>
      </c>
      <c r="H127" s="1">
        <v>446</v>
      </c>
      <c r="I127" s="1">
        <v>438</v>
      </c>
      <c r="J127" s="1">
        <v>0</v>
      </c>
      <c r="K127" s="1">
        <v>0</v>
      </c>
      <c r="L127" s="1">
        <v>0</v>
      </c>
      <c r="M127" s="8">
        <v>0</v>
      </c>
    </row>
    <row r="128" spans="1:13" x14ac:dyDescent="0.35">
      <c r="A128" s="7" t="s">
        <v>180</v>
      </c>
      <c r="B128" s="1" t="str">
        <f t="shared" si="1"/>
        <v>VPCP-rp</v>
      </c>
      <c r="C128" s="1" t="s">
        <v>247</v>
      </c>
      <c r="D128" s="1" t="s">
        <v>527</v>
      </c>
      <c r="E128" s="1" t="s">
        <v>527</v>
      </c>
      <c r="F128" s="1" t="s">
        <v>529</v>
      </c>
      <c r="G128" s="4">
        <v>45021</v>
      </c>
      <c r="H128" s="1">
        <v>677</v>
      </c>
      <c r="I128" s="1">
        <v>667</v>
      </c>
      <c r="J128" s="1">
        <v>0</v>
      </c>
      <c r="K128" s="1">
        <v>0</v>
      </c>
      <c r="L128" s="1">
        <v>0</v>
      </c>
      <c r="M128" s="8">
        <v>0</v>
      </c>
    </row>
    <row r="129" spans="1:13" x14ac:dyDescent="0.35">
      <c r="A129" s="7" t="s">
        <v>180</v>
      </c>
      <c r="B129" s="1" t="str">
        <f t="shared" si="1"/>
        <v>VPCP-rp</v>
      </c>
      <c r="C129" s="1" t="s">
        <v>247</v>
      </c>
      <c r="D129" s="1" t="s">
        <v>530</v>
      </c>
      <c r="E129" s="1" t="s">
        <v>530</v>
      </c>
      <c r="F129" s="1" t="s">
        <v>531</v>
      </c>
      <c r="G129" s="4">
        <v>45021</v>
      </c>
      <c r="H129" s="1">
        <v>96</v>
      </c>
      <c r="I129" s="1">
        <v>94</v>
      </c>
      <c r="J129" s="1">
        <v>0</v>
      </c>
      <c r="K129" s="1">
        <v>0</v>
      </c>
      <c r="L129" s="1">
        <v>0</v>
      </c>
      <c r="M129" s="8">
        <v>0</v>
      </c>
    </row>
    <row r="130" spans="1:13" x14ac:dyDescent="0.35">
      <c r="A130" s="7" t="s">
        <v>180</v>
      </c>
      <c r="B130" s="1" t="str">
        <f t="shared" si="1"/>
        <v>VPCP-rp</v>
      </c>
      <c r="C130" s="1" t="s">
        <v>247</v>
      </c>
      <c r="D130" s="1" t="s">
        <v>530</v>
      </c>
      <c r="E130" s="1" t="s">
        <v>530</v>
      </c>
      <c r="F130" s="1" t="s">
        <v>532</v>
      </c>
      <c r="G130" s="4">
        <v>45021</v>
      </c>
      <c r="H130" s="1">
        <v>145</v>
      </c>
      <c r="I130" s="1">
        <v>135</v>
      </c>
      <c r="J130" s="1">
        <v>0</v>
      </c>
      <c r="K130" s="1">
        <v>0</v>
      </c>
      <c r="L130" s="1">
        <v>0</v>
      </c>
      <c r="M130" s="8">
        <v>0</v>
      </c>
    </row>
    <row r="131" spans="1:13" x14ac:dyDescent="0.35">
      <c r="A131" s="7" t="s">
        <v>180</v>
      </c>
      <c r="B131" s="1" t="str">
        <f t="shared" ref="B131:B144" si="2">LEFT(C131,7)</f>
        <v>Relay-r</v>
      </c>
      <c r="C131" s="1" t="s">
        <v>533</v>
      </c>
      <c r="D131" s="1" t="s">
        <v>534</v>
      </c>
      <c r="E131" s="1" t="s">
        <v>534</v>
      </c>
      <c r="F131" s="1" t="s">
        <v>535</v>
      </c>
      <c r="G131" s="4">
        <v>45036</v>
      </c>
      <c r="H131" s="1">
        <v>15037</v>
      </c>
      <c r="I131" s="1">
        <v>14020</v>
      </c>
      <c r="J131" s="1">
        <v>0</v>
      </c>
      <c r="K131" s="1">
        <v>33</v>
      </c>
      <c r="L131" s="1">
        <v>0</v>
      </c>
      <c r="M131" s="8">
        <v>0</v>
      </c>
    </row>
    <row r="132" spans="1:13" x14ac:dyDescent="0.35">
      <c r="A132" s="7" t="s">
        <v>180</v>
      </c>
      <c r="B132" s="1" t="str">
        <f t="shared" si="2"/>
        <v>Relay-r</v>
      </c>
      <c r="C132" s="1" t="s">
        <v>536</v>
      </c>
      <c r="D132" s="1" t="s">
        <v>537</v>
      </c>
      <c r="E132" s="1" t="s">
        <v>537</v>
      </c>
      <c r="F132" s="1" t="s">
        <v>538</v>
      </c>
      <c r="G132" s="4">
        <v>45050</v>
      </c>
      <c r="H132" s="1">
        <v>14624</v>
      </c>
      <c r="I132" s="1">
        <v>13841</v>
      </c>
      <c r="J132" s="1">
        <v>0</v>
      </c>
      <c r="K132" s="1">
        <v>33</v>
      </c>
      <c r="L132" s="1">
        <v>0</v>
      </c>
      <c r="M132" s="8">
        <v>0</v>
      </c>
    </row>
    <row r="133" spans="1:13" x14ac:dyDescent="0.35">
      <c r="A133" s="7" t="s">
        <v>180</v>
      </c>
      <c r="B133" s="1" t="str">
        <f t="shared" si="2"/>
        <v>Relay-r</v>
      </c>
      <c r="C133" s="1" t="s">
        <v>539</v>
      </c>
      <c r="D133" s="1" t="s">
        <v>540</v>
      </c>
      <c r="E133" s="1" t="s">
        <v>541</v>
      </c>
      <c r="F133" s="1" t="s">
        <v>542</v>
      </c>
      <c r="G133" s="4">
        <v>45050</v>
      </c>
      <c r="H133" s="1">
        <v>32516</v>
      </c>
      <c r="I133" s="1">
        <v>31692</v>
      </c>
      <c r="J133" s="1">
        <v>0</v>
      </c>
      <c r="K133" s="1">
        <v>49</v>
      </c>
      <c r="L133" s="1">
        <v>0</v>
      </c>
      <c r="M133" s="8">
        <v>1</v>
      </c>
    </row>
    <row r="134" spans="1:13" x14ac:dyDescent="0.35">
      <c r="A134" s="7" t="s">
        <v>180</v>
      </c>
      <c r="B134" s="1" t="str">
        <f t="shared" si="2"/>
        <v>Relay-r</v>
      </c>
      <c r="C134" s="1" t="s">
        <v>539</v>
      </c>
      <c r="D134" s="1" t="s">
        <v>540</v>
      </c>
      <c r="E134" s="1" t="s">
        <v>543</v>
      </c>
      <c r="F134" s="1" t="s">
        <v>544</v>
      </c>
      <c r="G134" s="4">
        <v>45036</v>
      </c>
      <c r="H134" s="1">
        <v>32988</v>
      </c>
      <c r="I134" s="1">
        <v>32124</v>
      </c>
      <c r="J134" s="1">
        <v>0</v>
      </c>
      <c r="K134" s="1">
        <v>49</v>
      </c>
      <c r="L134" s="1">
        <v>0</v>
      </c>
      <c r="M134" s="8">
        <v>1</v>
      </c>
    </row>
    <row r="135" spans="1:13" x14ac:dyDescent="0.35">
      <c r="A135" s="7" t="s">
        <v>180</v>
      </c>
      <c r="B135" s="1" t="str">
        <f t="shared" si="2"/>
        <v>VPCP-rp</v>
      </c>
      <c r="C135" s="1" t="s">
        <v>275</v>
      </c>
      <c r="D135" s="1" t="s">
        <v>545</v>
      </c>
      <c r="E135" s="1" t="s">
        <v>545</v>
      </c>
      <c r="F135" s="1" t="s">
        <v>546</v>
      </c>
      <c r="G135" s="4">
        <v>45034</v>
      </c>
      <c r="H135" s="1">
        <v>5375</v>
      </c>
      <c r="I135" s="1">
        <v>5338</v>
      </c>
      <c r="J135" s="1">
        <v>0</v>
      </c>
      <c r="K135" s="1">
        <v>0</v>
      </c>
      <c r="L135" s="1">
        <v>0</v>
      </c>
      <c r="M135" s="8">
        <v>0</v>
      </c>
    </row>
    <row r="136" spans="1:13" x14ac:dyDescent="0.35">
      <c r="A136" s="7" t="s">
        <v>180</v>
      </c>
      <c r="B136" s="1" t="str">
        <f t="shared" si="2"/>
        <v>VPCP-rp</v>
      </c>
      <c r="C136" s="1" t="s">
        <v>275</v>
      </c>
      <c r="D136" s="1" t="s">
        <v>545</v>
      </c>
      <c r="E136" s="1" t="s">
        <v>545</v>
      </c>
      <c r="F136" s="1" t="s">
        <v>547</v>
      </c>
      <c r="G136" s="4">
        <v>45034</v>
      </c>
      <c r="H136" s="1">
        <v>9619</v>
      </c>
      <c r="I136" s="1">
        <v>9521</v>
      </c>
      <c r="J136" s="1">
        <v>0</v>
      </c>
      <c r="K136" s="1">
        <v>0</v>
      </c>
      <c r="L136" s="1">
        <v>0</v>
      </c>
      <c r="M136" s="8">
        <v>0</v>
      </c>
    </row>
    <row r="137" spans="1:13" x14ac:dyDescent="0.35">
      <c r="A137" s="7" t="s">
        <v>281</v>
      </c>
      <c r="B137" s="1" t="str">
        <f t="shared" si="2"/>
        <v>GEN-rp5</v>
      </c>
      <c r="C137" s="1" t="s">
        <v>282</v>
      </c>
      <c r="D137" s="1" t="s">
        <v>548</v>
      </c>
      <c r="E137" s="1" t="s">
        <v>548</v>
      </c>
      <c r="F137" s="1" t="s">
        <v>549</v>
      </c>
      <c r="G137" s="4">
        <v>45029</v>
      </c>
      <c r="H137" s="1">
        <v>15663</v>
      </c>
      <c r="I137" s="1">
        <v>15578</v>
      </c>
      <c r="J137" s="1">
        <v>0</v>
      </c>
      <c r="K137" s="1">
        <v>0</v>
      </c>
      <c r="L137" s="1">
        <v>0</v>
      </c>
      <c r="M137" s="8">
        <v>0</v>
      </c>
    </row>
    <row r="138" spans="1:13" x14ac:dyDescent="0.35">
      <c r="A138" s="7" t="s">
        <v>312</v>
      </c>
      <c r="B138" s="1" t="str">
        <f t="shared" si="2"/>
        <v>CCA-HED</v>
      </c>
      <c r="C138" s="1" t="s">
        <v>550</v>
      </c>
      <c r="D138" s="1" t="s">
        <v>551</v>
      </c>
      <c r="E138" s="1" t="s">
        <v>551</v>
      </c>
      <c r="F138" s="1" t="s">
        <v>552</v>
      </c>
      <c r="G138" s="4">
        <v>45128</v>
      </c>
      <c r="H138" s="1">
        <v>56</v>
      </c>
      <c r="I138" s="1">
        <v>54</v>
      </c>
      <c r="J138" s="1">
        <v>0</v>
      </c>
      <c r="K138" s="1">
        <v>0</v>
      </c>
      <c r="L138" s="1">
        <v>0</v>
      </c>
      <c r="M138" s="8">
        <v>0</v>
      </c>
    </row>
    <row r="139" spans="1:13" x14ac:dyDescent="0.35">
      <c r="A139" s="7" t="s">
        <v>312</v>
      </c>
      <c r="B139" s="1" t="str">
        <f t="shared" si="2"/>
        <v>CCA-HED</v>
      </c>
      <c r="C139" s="1" t="s">
        <v>320</v>
      </c>
      <c r="D139" s="1" t="s">
        <v>321</v>
      </c>
      <c r="E139" s="1" t="s">
        <v>553</v>
      </c>
      <c r="F139" s="1" t="s">
        <v>554</v>
      </c>
      <c r="G139" s="4">
        <v>45106</v>
      </c>
      <c r="H139" s="1">
        <v>263</v>
      </c>
      <c r="I139" s="1">
        <v>256</v>
      </c>
      <c r="J139" s="1">
        <v>0</v>
      </c>
      <c r="K139" s="1">
        <v>0</v>
      </c>
      <c r="L139" s="1">
        <v>0</v>
      </c>
      <c r="M139" s="8">
        <v>0</v>
      </c>
    </row>
    <row r="140" spans="1:13" x14ac:dyDescent="0.35">
      <c r="A140" s="7" t="s">
        <v>312</v>
      </c>
      <c r="B140" s="1" t="str">
        <f t="shared" si="2"/>
        <v>CCA-HED</v>
      </c>
      <c r="C140" s="1" t="s">
        <v>325</v>
      </c>
      <c r="D140" s="1" t="s">
        <v>326</v>
      </c>
      <c r="E140" s="1" t="s">
        <v>555</v>
      </c>
      <c r="F140" s="1" t="s">
        <v>556</v>
      </c>
      <c r="G140" s="4">
        <v>45106</v>
      </c>
      <c r="H140" s="1">
        <v>2944</v>
      </c>
      <c r="I140" s="1">
        <v>2906</v>
      </c>
      <c r="J140" s="1">
        <v>0</v>
      </c>
      <c r="K140" s="1">
        <v>0</v>
      </c>
      <c r="L140" s="1">
        <v>0</v>
      </c>
      <c r="M140" s="8">
        <v>0</v>
      </c>
    </row>
    <row r="141" spans="1:13" x14ac:dyDescent="0.35">
      <c r="A141" s="7" t="s">
        <v>312</v>
      </c>
      <c r="B141" s="1" t="str">
        <f t="shared" si="2"/>
        <v>CCA-HED</v>
      </c>
      <c r="C141" s="1" t="s">
        <v>330</v>
      </c>
      <c r="D141" s="1" t="s">
        <v>557</v>
      </c>
      <c r="E141" s="1" t="s">
        <v>557</v>
      </c>
      <c r="F141" s="1" t="s">
        <v>558</v>
      </c>
      <c r="G141" s="4">
        <v>45106</v>
      </c>
      <c r="H141" s="1">
        <v>456</v>
      </c>
      <c r="I141" s="1">
        <v>449</v>
      </c>
      <c r="J141" s="1">
        <v>0</v>
      </c>
      <c r="K141" s="1">
        <v>0</v>
      </c>
      <c r="L141" s="1">
        <v>0</v>
      </c>
      <c r="M141" s="8">
        <v>0</v>
      </c>
    </row>
    <row r="142" spans="1:13" x14ac:dyDescent="0.35">
      <c r="A142" s="7" t="s">
        <v>312</v>
      </c>
      <c r="B142" s="1" t="str">
        <f t="shared" si="2"/>
        <v>CCA-HED</v>
      </c>
      <c r="C142" s="1" t="s">
        <v>346</v>
      </c>
      <c r="D142" s="1" t="s">
        <v>559</v>
      </c>
      <c r="E142" s="1" t="s">
        <v>559</v>
      </c>
      <c r="F142" s="1" t="s">
        <v>560</v>
      </c>
      <c r="G142" s="4">
        <v>45154</v>
      </c>
      <c r="H142" s="1">
        <v>5932</v>
      </c>
      <c r="I142" s="1">
        <v>5857</v>
      </c>
      <c r="J142" s="1">
        <v>0</v>
      </c>
      <c r="K142" s="1">
        <v>0</v>
      </c>
      <c r="L142" s="1">
        <v>0</v>
      </c>
      <c r="M142" s="8">
        <v>0</v>
      </c>
    </row>
    <row r="143" spans="1:13" x14ac:dyDescent="0.35">
      <c r="A143" s="7" t="s">
        <v>180</v>
      </c>
      <c r="B143" s="1" t="str">
        <f t="shared" si="2"/>
        <v>Enhance</v>
      </c>
      <c r="C143" s="1" t="s">
        <v>561</v>
      </c>
      <c r="D143" s="1" t="s">
        <v>562</v>
      </c>
      <c r="E143" s="1" t="s">
        <v>562</v>
      </c>
      <c r="F143" s="1" t="s">
        <v>563</v>
      </c>
      <c r="G143" s="4">
        <v>45183</v>
      </c>
      <c r="H143" s="1">
        <v>3658</v>
      </c>
      <c r="I143" s="1">
        <v>3577</v>
      </c>
      <c r="J143" s="1">
        <v>0</v>
      </c>
      <c r="K143" s="1">
        <v>0</v>
      </c>
      <c r="L143" s="1">
        <v>0</v>
      </c>
      <c r="M143" s="8">
        <v>0</v>
      </c>
    </row>
    <row r="144" spans="1:13" x14ac:dyDescent="0.35">
      <c r="A144" s="10" t="s">
        <v>180</v>
      </c>
      <c r="B144" s="11" t="str">
        <f t="shared" si="2"/>
        <v>VPCP-rp</v>
      </c>
      <c r="C144" s="11" t="s">
        <v>364</v>
      </c>
      <c r="D144" s="11" t="s">
        <v>564</v>
      </c>
      <c r="E144" s="11" t="s">
        <v>564</v>
      </c>
      <c r="F144" s="11" t="s">
        <v>565</v>
      </c>
      <c r="G144" s="12">
        <v>45167</v>
      </c>
      <c r="H144" s="11">
        <v>7303</v>
      </c>
      <c r="I144" s="11">
        <v>7186</v>
      </c>
      <c r="J144" s="11">
        <v>0</v>
      </c>
      <c r="K144" s="11">
        <v>0</v>
      </c>
      <c r="L144" s="11">
        <v>0</v>
      </c>
      <c r="M144" s="14">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E3C85-8896-43D8-B978-BA59A9212958}">
  <dimension ref="A3:F187"/>
  <sheetViews>
    <sheetView topLeftCell="A78" zoomScale="85" zoomScaleNormal="85" workbookViewId="0">
      <selection activeCell="AP28" sqref="AP28"/>
    </sheetView>
  </sheetViews>
  <sheetFormatPr defaultRowHeight="16.2" x14ac:dyDescent="0.35"/>
  <cols>
    <col min="1" max="1" width="18.5" bestFit="1" customWidth="1"/>
    <col min="2" max="2" width="29.296875" bestFit="1" customWidth="1"/>
    <col min="3" max="3" width="21" bestFit="1" customWidth="1"/>
    <col min="4" max="4" width="18.5" bestFit="1" customWidth="1"/>
    <col min="5" max="5" width="29.296875" bestFit="1" customWidth="1"/>
    <col min="6" max="6" width="29.69921875" bestFit="1" customWidth="1"/>
    <col min="7" max="7" width="42.59765625" bestFit="1" customWidth="1"/>
    <col min="8" max="8" width="43.19921875" bestFit="1" customWidth="1"/>
    <col min="9" max="10" width="47.09765625" bestFit="1" customWidth="1"/>
    <col min="11" max="11" width="43.19921875" bestFit="1" customWidth="1"/>
    <col min="12" max="13" width="47.09765625" bestFit="1" customWidth="1"/>
    <col min="14" max="14" width="43.19921875" bestFit="1" customWidth="1"/>
    <col min="15" max="16" width="47.09765625" bestFit="1" customWidth="1"/>
    <col min="17" max="18" width="43.19921875" bestFit="1" customWidth="1"/>
    <col min="19" max="20" width="47.09765625" bestFit="1" customWidth="1"/>
    <col min="21" max="21" width="43.19921875" bestFit="1" customWidth="1"/>
    <col min="22" max="23" width="47.09765625" bestFit="1" customWidth="1"/>
    <col min="24" max="24" width="43.19921875" bestFit="1" customWidth="1"/>
    <col min="25" max="26" width="47.09765625" bestFit="1" customWidth="1"/>
    <col min="27" max="27" width="43.19921875" bestFit="1" customWidth="1"/>
    <col min="28" max="28" width="34.5" bestFit="1" customWidth="1"/>
    <col min="29" max="30" width="38.3984375" bestFit="1" customWidth="1"/>
    <col min="31" max="31" width="33.09765625" bestFit="1" customWidth="1"/>
    <col min="32" max="33" width="37" bestFit="1" customWidth="1"/>
    <col min="34" max="34" width="33.8984375" bestFit="1" customWidth="1"/>
    <col min="35" max="36" width="37.69921875" bestFit="1" customWidth="1"/>
    <col min="37" max="37" width="40.3984375" bestFit="1" customWidth="1"/>
    <col min="38" max="39" width="44.19921875" bestFit="1" customWidth="1"/>
    <col min="40" max="40" width="32.8984375" bestFit="1" customWidth="1"/>
    <col min="41" max="42" width="36.69921875" bestFit="1" customWidth="1"/>
    <col min="43" max="43" width="33.59765625" bestFit="1" customWidth="1"/>
    <col min="44" max="45" width="37.3984375" bestFit="1" customWidth="1"/>
    <col min="46" max="46" width="33.59765625" bestFit="1" customWidth="1"/>
    <col min="47" max="48" width="37.3984375" bestFit="1" customWidth="1"/>
    <col min="49" max="49" width="33.59765625" bestFit="1" customWidth="1"/>
    <col min="50" max="51" width="37.3984375" bestFit="1" customWidth="1"/>
    <col min="52" max="52" width="33.59765625" bestFit="1" customWidth="1"/>
    <col min="53" max="62" width="37.3984375" bestFit="1" customWidth="1"/>
    <col min="63" max="63" width="33.59765625" bestFit="1" customWidth="1"/>
    <col min="64" max="65" width="37.3984375" bestFit="1" customWidth="1"/>
    <col min="66" max="66" width="33.59765625" bestFit="1" customWidth="1"/>
    <col min="67" max="68" width="37.3984375" bestFit="1" customWidth="1"/>
    <col min="69" max="69" width="33.59765625" bestFit="1" customWidth="1"/>
    <col min="70" max="71" width="37.3984375" bestFit="1" customWidth="1"/>
    <col min="72" max="72" width="33.59765625" bestFit="1" customWidth="1"/>
    <col min="73" max="74" width="37.3984375" bestFit="1" customWidth="1"/>
    <col min="75" max="78" width="33.59765625" bestFit="1" customWidth="1"/>
    <col min="79" max="79" width="39" bestFit="1" customWidth="1"/>
    <col min="80" max="80" width="38.8984375" bestFit="1" customWidth="1"/>
    <col min="81" max="82" width="42.69921875" bestFit="1" customWidth="1"/>
    <col min="83" max="83" width="38.69921875" bestFit="1" customWidth="1"/>
    <col min="84" max="85" width="42.59765625" bestFit="1" customWidth="1"/>
    <col min="86" max="86" width="37.69921875" bestFit="1" customWidth="1"/>
    <col min="87" max="88" width="41.5" bestFit="1" customWidth="1"/>
    <col min="89" max="89" width="39.5" bestFit="1" customWidth="1"/>
    <col min="90" max="90" width="39.3984375" bestFit="1" customWidth="1"/>
    <col min="91" max="92" width="43.19921875" bestFit="1" customWidth="1"/>
    <col min="93" max="94" width="43.09765625" bestFit="1" customWidth="1"/>
    <col min="95" max="95" width="38.19921875" bestFit="1" customWidth="1"/>
    <col min="96" max="97" width="42.09765625" bestFit="1" customWidth="1"/>
    <col min="98" max="98" width="38.19921875" bestFit="1" customWidth="1"/>
    <col min="99" max="99" width="42.09765625" bestFit="1" customWidth="1"/>
    <col min="100" max="100" width="31.69921875" bestFit="1" customWidth="1"/>
    <col min="101" max="102" width="35.59765625" bestFit="1" customWidth="1"/>
    <col min="103" max="103" width="31.69921875" bestFit="1" customWidth="1"/>
    <col min="104" max="105" width="35.59765625" bestFit="1" customWidth="1"/>
    <col min="106" max="106" width="42.09765625" bestFit="1" customWidth="1"/>
    <col min="107" max="108" width="46" bestFit="1" customWidth="1"/>
    <col min="109" max="109" width="42.19921875" bestFit="1" customWidth="1"/>
    <col min="110" max="111" width="46.09765625" bestFit="1" customWidth="1"/>
    <col min="112" max="112" width="40.8984375" bestFit="1" customWidth="1"/>
    <col min="113" max="114" width="44.69921875" bestFit="1" customWidth="1"/>
    <col min="115" max="115" width="40.8984375" bestFit="1" customWidth="1"/>
    <col min="116" max="117" width="44.69921875" bestFit="1" customWidth="1"/>
    <col min="118" max="118" width="38.59765625" bestFit="1" customWidth="1"/>
    <col min="119" max="120" width="42.5" bestFit="1" customWidth="1"/>
    <col min="121" max="121" width="38.59765625" bestFit="1" customWidth="1"/>
    <col min="122" max="122" width="42.5" bestFit="1" customWidth="1"/>
    <col min="123" max="124" width="32.09765625" bestFit="1" customWidth="1"/>
    <col min="125" max="125" width="27.8984375" bestFit="1" customWidth="1"/>
    <col min="126" max="126" width="27.69921875" bestFit="1" customWidth="1"/>
    <col min="127" max="128" width="31.59765625" bestFit="1" customWidth="1"/>
    <col min="129" max="129" width="26.59765625" bestFit="1" customWidth="1"/>
    <col min="130" max="130" width="30.5" bestFit="1" customWidth="1"/>
    <col min="131" max="131" width="29.09765625" bestFit="1" customWidth="1"/>
    <col min="132" max="133" width="35.09765625" bestFit="1" customWidth="1"/>
    <col min="134" max="134" width="32" bestFit="1" customWidth="1"/>
    <col min="135" max="135" width="32.59765625" bestFit="1" customWidth="1"/>
    <col min="136" max="136" width="32" bestFit="1" customWidth="1"/>
    <col min="137" max="137" width="31.5" bestFit="1" customWidth="1"/>
    <col min="138" max="138" width="31.8984375" bestFit="1" customWidth="1"/>
    <col min="139" max="139" width="37.09765625" bestFit="1" customWidth="1"/>
    <col min="140" max="140" width="30.5" bestFit="1" customWidth="1"/>
    <col min="141" max="141" width="30" bestFit="1" customWidth="1"/>
    <col min="142" max="142" width="30.3984375" bestFit="1" customWidth="1"/>
    <col min="143" max="143" width="35.59765625" bestFit="1" customWidth="1"/>
    <col min="144" max="144" width="40.3984375" bestFit="1" customWidth="1"/>
    <col min="145" max="145" width="40.19921875" bestFit="1" customWidth="1"/>
    <col min="146" max="146" width="49.19921875" bestFit="1" customWidth="1"/>
    <col min="147" max="147" width="14" bestFit="1" customWidth="1"/>
    <col min="148" max="148" width="31.09765625" bestFit="1" customWidth="1"/>
    <col min="149" max="149" width="21" bestFit="1" customWidth="1"/>
    <col min="150" max="150" width="35.8984375" bestFit="1" customWidth="1"/>
    <col min="151" max="151" width="23" bestFit="1" customWidth="1"/>
    <col min="152" max="152" width="23.69921875" bestFit="1" customWidth="1"/>
    <col min="153" max="153" width="24.8984375" bestFit="1" customWidth="1"/>
    <col min="154" max="154" width="16.19921875" bestFit="1" customWidth="1"/>
    <col min="155" max="155" width="15.19921875" bestFit="1" customWidth="1"/>
    <col min="156" max="156" width="16.19921875" bestFit="1" customWidth="1"/>
    <col min="157" max="158" width="15.19921875" bestFit="1" customWidth="1"/>
    <col min="159" max="159" width="29.5" bestFit="1" customWidth="1"/>
    <col min="160" max="160" width="24.09765625" bestFit="1" customWidth="1"/>
    <col min="161" max="161" width="24.69921875" bestFit="1" customWidth="1"/>
    <col min="162" max="163" width="15.19921875" bestFit="1" customWidth="1"/>
    <col min="164" max="164" width="15.09765625" bestFit="1" customWidth="1"/>
    <col min="165" max="165" width="30.69921875" bestFit="1" customWidth="1"/>
    <col min="166" max="166" width="35.09765625" bestFit="1" customWidth="1"/>
    <col min="167" max="167" width="43.09765625" bestFit="1" customWidth="1"/>
    <col min="168" max="168" width="43.19921875" bestFit="1" customWidth="1"/>
    <col min="169" max="169" width="11.8984375" bestFit="1" customWidth="1"/>
    <col min="170" max="170" width="24" bestFit="1" customWidth="1"/>
    <col min="171" max="171" width="5.19921875" bestFit="1" customWidth="1"/>
    <col min="172" max="172" width="42" bestFit="1" customWidth="1"/>
    <col min="173" max="173" width="31.59765625" bestFit="1" customWidth="1"/>
    <col min="174" max="174" width="36.3984375" bestFit="1" customWidth="1"/>
    <col min="175" max="175" width="42" bestFit="1" customWidth="1"/>
    <col min="176" max="176" width="31.59765625" bestFit="1" customWidth="1"/>
    <col min="177" max="177" width="31.09765625" bestFit="1" customWidth="1"/>
    <col min="178" max="178" width="35.8984375" bestFit="1" customWidth="1"/>
    <col min="179" max="179" width="35.59765625" bestFit="1" customWidth="1"/>
    <col min="180" max="180" width="40.3984375" bestFit="1" customWidth="1"/>
    <col min="181" max="182" width="18.69921875" bestFit="1" customWidth="1"/>
    <col min="183" max="183" width="28.19921875" bestFit="1" customWidth="1"/>
    <col min="184" max="184" width="33.69921875" bestFit="1" customWidth="1"/>
    <col min="185" max="185" width="38.5" bestFit="1" customWidth="1"/>
    <col min="186" max="186" width="33.69921875" bestFit="1" customWidth="1"/>
    <col min="187" max="187" width="38.5" bestFit="1" customWidth="1"/>
    <col min="188" max="188" width="36.8984375" bestFit="1" customWidth="1"/>
    <col min="189" max="189" width="41.59765625" bestFit="1" customWidth="1"/>
    <col min="190" max="190" width="36.8984375" bestFit="1" customWidth="1"/>
    <col min="191" max="191" width="41.59765625" bestFit="1" customWidth="1"/>
    <col min="192" max="192" width="40" bestFit="1" customWidth="1"/>
    <col min="193" max="193" width="44.69921875" bestFit="1" customWidth="1"/>
    <col min="194" max="194" width="40" bestFit="1" customWidth="1"/>
    <col min="195" max="195" width="44.69921875" bestFit="1" customWidth="1"/>
    <col min="196" max="196" width="48.69921875" bestFit="1" customWidth="1"/>
    <col min="197" max="197" width="53.5" bestFit="1" customWidth="1"/>
    <col min="198" max="198" width="48.69921875" bestFit="1" customWidth="1"/>
    <col min="199" max="199" width="53.5" bestFit="1" customWidth="1"/>
    <col min="200" max="200" width="44.69921875" bestFit="1" customWidth="1"/>
    <col min="201" max="201" width="49.5" bestFit="1" customWidth="1"/>
    <col min="202" max="202" width="44.69921875" bestFit="1" customWidth="1"/>
    <col min="203" max="203" width="49.5" bestFit="1" customWidth="1"/>
    <col min="204" max="204" width="47.09765625" bestFit="1" customWidth="1"/>
    <col min="205" max="206" width="51.8984375" bestFit="1" customWidth="1"/>
    <col min="207" max="207" width="45" bestFit="1" customWidth="1"/>
    <col min="208" max="208" width="39.5" bestFit="1" customWidth="1"/>
    <col min="209" max="209" width="44.19921875" bestFit="1" customWidth="1"/>
    <col min="210" max="210" width="39.5" bestFit="1" customWidth="1"/>
    <col min="211" max="211" width="44.19921875" bestFit="1" customWidth="1"/>
    <col min="212" max="212" width="39.5" bestFit="1" customWidth="1"/>
    <col min="213" max="213" width="44.19921875" bestFit="1" customWidth="1"/>
    <col min="214" max="214" width="49.5" bestFit="1" customWidth="1"/>
    <col min="215" max="215" width="54.3984375" bestFit="1" customWidth="1"/>
    <col min="216" max="216" width="31.19921875" bestFit="1" customWidth="1"/>
    <col min="217" max="217" width="36" bestFit="1" customWidth="1"/>
    <col min="218" max="218" width="11" bestFit="1" customWidth="1"/>
  </cols>
  <sheetData>
    <row r="3" spans="1:1" x14ac:dyDescent="0.35">
      <c r="A3" t="s">
        <v>577</v>
      </c>
    </row>
    <row r="4" spans="1:1" x14ac:dyDescent="0.35">
      <c r="A4" s="34">
        <v>216</v>
      </c>
    </row>
    <row r="18" spans="1:6" ht="18" x14ac:dyDescent="0.35">
      <c r="A18" s="32" t="s">
        <v>588</v>
      </c>
      <c r="B18" s="32"/>
      <c r="C18" s="32"/>
    </row>
    <row r="19" spans="1:6" x14ac:dyDescent="0.35">
      <c r="A19" s="15" t="s">
        <v>584</v>
      </c>
      <c r="B19" t="s">
        <v>582</v>
      </c>
    </row>
    <row r="20" spans="1:6" x14ac:dyDescent="0.35">
      <c r="A20" s="16" t="s">
        <v>575</v>
      </c>
      <c r="B20" s="34">
        <v>4858</v>
      </c>
      <c r="E20" t="s">
        <v>574</v>
      </c>
    </row>
    <row r="21" spans="1:6" x14ac:dyDescent="0.35">
      <c r="A21" s="16" t="s">
        <v>615</v>
      </c>
      <c r="B21" s="34">
        <v>3932</v>
      </c>
      <c r="E21" s="34">
        <v>1303905</v>
      </c>
      <c r="F21">
        <f>GETPIVOTDATA("[Measures].[Sum of total_sent]",$E$20)</f>
        <v>1303905</v>
      </c>
    </row>
    <row r="22" spans="1:6" x14ac:dyDescent="0.35">
      <c r="A22" s="16" t="s">
        <v>601</v>
      </c>
      <c r="B22" s="34">
        <v>110625</v>
      </c>
    </row>
    <row r="23" spans="1:6" x14ac:dyDescent="0.35">
      <c r="A23" s="16" t="s">
        <v>616</v>
      </c>
      <c r="B23" s="34">
        <v>109291</v>
      </c>
      <c r="E23" t="s">
        <v>579</v>
      </c>
    </row>
    <row r="24" spans="1:6" x14ac:dyDescent="0.35">
      <c r="A24" s="16" t="s">
        <v>617</v>
      </c>
      <c r="B24" s="34">
        <v>7438</v>
      </c>
      <c r="E24" s="34">
        <v>69527</v>
      </c>
      <c r="F24">
        <f>GETPIVOTDATA("[Measures].[Sum of total_clickthrough]",$E$23)</f>
        <v>69527</v>
      </c>
    </row>
    <row r="25" spans="1:6" x14ac:dyDescent="0.35">
      <c r="A25" s="16" t="s">
        <v>618</v>
      </c>
      <c r="B25" s="34">
        <v>10824</v>
      </c>
    </row>
    <row r="26" spans="1:6" x14ac:dyDescent="0.35">
      <c r="A26" s="16" t="s">
        <v>619</v>
      </c>
      <c r="B26" s="34">
        <v>222</v>
      </c>
      <c r="E26" t="s">
        <v>581</v>
      </c>
    </row>
    <row r="27" spans="1:6" x14ac:dyDescent="0.35">
      <c r="A27" s="16" t="s">
        <v>620</v>
      </c>
      <c r="B27" s="34">
        <v>398</v>
      </c>
      <c r="E27" s="34">
        <v>1285240</v>
      </c>
      <c r="F27">
        <f>GETPIVOTDATA("[Measures].[Sum of total_delivered]",$E$26)</f>
        <v>1285240</v>
      </c>
    </row>
    <row r="28" spans="1:6" x14ac:dyDescent="0.35">
      <c r="A28" s="16" t="s">
        <v>602</v>
      </c>
      <c r="B28" s="34">
        <v>3169</v>
      </c>
    </row>
    <row r="29" spans="1:6" x14ac:dyDescent="0.35">
      <c r="A29" s="16" t="s">
        <v>621</v>
      </c>
      <c r="B29" s="34">
        <v>110289</v>
      </c>
      <c r="E29" t="s">
        <v>582</v>
      </c>
    </row>
    <row r="30" spans="1:6" x14ac:dyDescent="0.35">
      <c r="A30" s="16" t="s">
        <v>603</v>
      </c>
      <c r="B30" s="34">
        <v>94607</v>
      </c>
      <c r="E30" s="34">
        <v>928244</v>
      </c>
      <c r="F30">
        <f>GETPIVOTDATA("[Measures].[Sum of total_opened]",$E$29)</f>
        <v>928244</v>
      </c>
    </row>
    <row r="31" spans="1:6" x14ac:dyDescent="0.35">
      <c r="A31" s="16" t="s">
        <v>622</v>
      </c>
      <c r="B31" s="34">
        <v>6317</v>
      </c>
    </row>
    <row r="32" spans="1:6" x14ac:dyDescent="0.35">
      <c r="A32" s="16" t="s">
        <v>604</v>
      </c>
      <c r="B32" s="34">
        <v>48463</v>
      </c>
      <c r="E32" t="s">
        <v>586</v>
      </c>
    </row>
    <row r="33" spans="1:6" x14ac:dyDescent="0.35">
      <c r="A33" s="16" t="s">
        <v>576</v>
      </c>
      <c r="B33" s="34">
        <v>372707</v>
      </c>
      <c r="E33" s="27">
        <v>7.4511574074074077E-2</v>
      </c>
      <c r="F33" s="29">
        <f>GETPIVOTDATA("[Measures].[Average of email_ctr_calc]",$E$32)</f>
        <v>7.4511574074074077E-2</v>
      </c>
    </row>
    <row r="34" spans="1:6" x14ac:dyDescent="0.35">
      <c r="A34" s="16" t="s">
        <v>613</v>
      </c>
      <c r="B34" s="34">
        <v>45104</v>
      </c>
    </row>
    <row r="35" spans="1:6" x14ac:dyDescent="0.35">
      <c r="A35" s="16" t="s">
        <v>573</v>
      </c>
      <c r="B35" s="34">
        <v>928244</v>
      </c>
      <c r="E35" t="s">
        <v>587</v>
      </c>
    </row>
    <row r="36" spans="1:6" x14ac:dyDescent="0.35">
      <c r="E36" s="27">
        <v>0.10172824074074073</v>
      </c>
      <c r="F36" s="29">
        <f>GETPIVOTDATA("[Measures].[Average of email_ctor_calc]",$E$35)</f>
        <v>0.10172824074074073</v>
      </c>
    </row>
    <row r="37" spans="1:6" x14ac:dyDescent="0.35">
      <c r="F37" s="29">
        <f t="shared" ref="F37:F38" si="0">GETPIVOTDATA("[Measures].[Average of email_ctor_calc]",$E$35)</f>
        <v>0.10172824074074073</v>
      </c>
    </row>
    <row r="38" spans="1:6" x14ac:dyDescent="0.35">
      <c r="E38" t="s">
        <v>611</v>
      </c>
      <c r="F38" s="29">
        <f t="shared" si="0"/>
        <v>0.10172824074074073</v>
      </c>
    </row>
    <row r="39" spans="1:6" x14ac:dyDescent="0.35">
      <c r="A39" s="15" t="s">
        <v>584</v>
      </c>
      <c r="B39" t="s">
        <v>574</v>
      </c>
      <c r="C39" t="s">
        <v>582</v>
      </c>
      <c r="E39" s="27">
        <v>0.72103148148148144</v>
      </c>
      <c r="F39" s="29"/>
    </row>
    <row r="40" spans="1:6" x14ac:dyDescent="0.35">
      <c r="A40" s="16" t="s">
        <v>575</v>
      </c>
      <c r="B40" s="34">
        <v>7592</v>
      </c>
      <c r="C40" s="34">
        <v>4858</v>
      </c>
    </row>
    <row r="41" spans="1:6" x14ac:dyDescent="0.35">
      <c r="A41" s="16" t="s">
        <v>615</v>
      </c>
      <c r="B41" s="34">
        <v>6060</v>
      </c>
      <c r="C41" s="34">
        <v>3932</v>
      </c>
    </row>
    <row r="42" spans="1:6" x14ac:dyDescent="0.35">
      <c r="A42" s="16" t="s">
        <v>601</v>
      </c>
      <c r="B42" s="34">
        <v>175384</v>
      </c>
      <c r="C42" s="34">
        <v>110625</v>
      </c>
    </row>
    <row r="43" spans="1:6" x14ac:dyDescent="0.35">
      <c r="A43" s="16" t="s">
        <v>616</v>
      </c>
      <c r="B43" s="34">
        <v>164622</v>
      </c>
      <c r="C43" s="34">
        <v>109291</v>
      </c>
    </row>
    <row r="44" spans="1:6" x14ac:dyDescent="0.35">
      <c r="A44" s="16" t="s">
        <v>617</v>
      </c>
      <c r="B44" s="34">
        <v>10681</v>
      </c>
      <c r="C44" s="34">
        <v>7438</v>
      </c>
    </row>
    <row r="45" spans="1:6" x14ac:dyDescent="0.35">
      <c r="A45" s="16" t="s">
        <v>618</v>
      </c>
      <c r="B45" s="34">
        <v>11813</v>
      </c>
      <c r="C45" s="34">
        <v>10824</v>
      </c>
    </row>
    <row r="46" spans="1:6" x14ac:dyDescent="0.35">
      <c r="A46" s="16" t="s">
        <v>619</v>
      </c>
      <c r="B46" s="34">
        <v>322</v>
      </c>
      <c r="C46" s="34">
        <v>222</v>
      </c>
    </row>
    <row r="47" spans="1:6" x14ac:dyDescent="0.35">
      <c r="A47" s="16" t="s">
        <v>620</v>
      </c>
      <c r="B47" s="34">
        <v>618</v>
      </c>
      <c r="C47" s="34">
        <v>398</v>
      </c>
    </row>
    <row r="48" spans="1:6" x14ac:dyDescent="0.35">
      <c r="A48" s="16" t="s">
        <v>602</v>
      </c>
      <c r="B48" s="34">
        <v>5076</v>
      </c>
      <c r="C48" s="34">
        <v>3169</v>
      </c>
    </row>
    <row r="49" spans="1:3" x14ac:dyDescent="0.35">
      <c r="A49" s="16" t="s">
        <v>621</v>
      </c>
      <c r="B49" s="34">
        <v>143732</v>
      </c>
      <c r="C49" s="34">
        <v>110289</v>
      </c>
    </row>
    <row r="50" spans="1:3" x14ac:dyDescent="0.35">
      <c r="A50" s="16" t="s">
        <v>603</v>
      </c>
      <c r="B50" s="34">
        <v>130898</v>
      </c>
      <c r="C50" s="34">
        <v>94607</v>
      </c>
    </row>
    <row r="51" spans="1:3" x14ac:dyDescent="0.35">
      <c r="A51" s="16" t="s">
        <v>622</v>
      </c>
      <c r="B51" s="34">
        <v>8592</v>
      </c>
      <c r="C51" s="34">
        <v>6317</v>
      </c>
    </row>
    <row r="52" spans="1:3" x14ac:dyDescent="0.35">
      <c r="A52" s="16" t="s">
        <v>604</v>
      </c>
      <c r="B52" s="34">
        <v>74610</v>
      </c>
      <c r="C52" s="34">
        <v>48463</v>
      </c>
    </row>
    <row r="53" spans="1:3" x14ac:dyDescent="0.35">
      <c r="A53" s="16" t="s">
        <v>576</v>
      </c>
      <c r="B53" s="34">
        <v>504439</v>
      </c>
      <c r="C53" s="34">
        <v>372707</v>
      </c>
    </row>
    <row r="54" spans="1:3" x14ac:dyDescent="0.35">
      <c r="A54" s="16" t="s">
        <v>613</v>
      </c>
      <c r="B54" s="34">
        <v>59466</v>
      </c>
      <c r="C54" s="34">
        <v>45104</v>
      </c>
    </row>
    <row r="55" spans="1:3" x14ac:dyDescent="0.35">
      <c r="A55" s="16" t="s">
        <v>573</v>
      </c>
      <c r="B55" s="34">
        <v>1303905</v>
      </c>
      <c r="C55" s="34">
        <v>928244</v>
      </c>
    </row>
    <row r="65" spans="1:3" ht="22.2" x14ac:dyDescent="0.45">
      <c r="A65" s="33" t="s">
        <v>589</v>
      </c>
      <c r="B65" s="33"/>
      <c r="C65" s="33"/>
    </row>
    <row r="66" spans="1:3" x14ac:dyDescent="0.35">
      <c r="A66" s="26" t="s">
        <v>584</v>
      </c>
      <c r="B66" t="s">
        <v>586</v>
      </c>
    </row>
    <row r="67" spans="1:3" x14ac:dyDescent="0.35">
      <c r="A67" s="31" t="s">
        <v>575</v>
      </c>
      <c r="B67" s="21">
        <v>6.1843846153846152E-2</v>
      </c>
    </row>
    <row r="68" spans="1:3" x14ac:dyDescent="0.35">
      <c r="A68" s="16" t="s">
        <v>615</v>
      </c>
      <c r="B68" s="21">
        <v>0.20924999999999999</v>
      </c>
    </row>
    <row r="69" spans="1:3" x14ac:dyDescent="0.35">
      <c r="A69" s="16" t="s">
        <v>601</v>
      </c>
      <c r="B69" s="21">
        <v>2.8906666666666667E-2</v>
      </c>
    </row>
    <row r="70" spans="1:3" x14ac:dyDescent="0.35">
      <c r="A70" s="16" t="s">
        <v>616</v>
      </c>
      <c r="B70" s="21">
        <v>2.2724999999999999E-2</v>
      </c>
    </row>
    <row r="71" spans="1:3" x14ac:dyDescent="0.35">
      <c r="A71" s="16" t="s">
        <v>617</v>
      </c>
      <c r="B71" s="21">
        <v>4.4725000000000001E-2</v>
      </c>
    </row>
    <row r="72" spans="1:3" x14ac:dyDescent="0.35">
      <c r="A72" s="16" t="s">
        <v>618</v>
      </c>
      <c r="B72" s="21">
        <v>0.15925</v>
      </c>
    </row>
    <row r="73" spans="1:3" x14ac:dyDescent="0.35">
      <c r="A73" s="16" t="s">
        <v>619</v>
      </c>
      <c r="B73" s="21">
        <v>4.6600000000000003E-2</v>
      </c>
    </row>
    <row r="74" spans="1:3" x14ac:dyDescent="0.35">
      <c r="A74" s="16" t="s">
        <v>620</v>
      </c>
      <c r="B74" s="21">
        <v>9.1950000000000004E-2</v>
      </c>
    </row>
    <row r="75" spans="1:3" x14ac:dyDescent="0.35">
      <c r="A75" s="16" t="s">
        <v>602</v>
      </c>
      <c r="B75" s="21">
        <v>5.4949999999999999E-2</v>
      </c>
    </row>
    <row r="76" spans="1:3" x14ac:dyDescent="0.35">
      <c r="A76" s="16" t="s">
        <v>621</v>
      </c>
      <c r="B76" s="21">
        <v>0.10706666666666666</v>
      </c>
    </row>
    <row r="77" spans="1:3" x14ac:dyDescent="0.35">
      <c r="A77" s="16" t="s">
        <v>603</v>
      </c>
      <c r="B77" s="21">
        <v>2.8649999999999998E-2</v>
      </c>
    </row>
    <row r="78" spans="1:3" x14ac:dyDescent="0.35">
      <c r="A78" s="16" t="s">
        <v>622</v>
      </c>
      <c r="B78" s="21">
        <v>5.5100000000000003E-2</v>
      </c>
    </row>
    <row r="79" spans="1:3" x14ac:dyDescent="0.35">
      <c r="A79" s="16" t="s">
        <v>604</v>
      </c>
      <c r="B79" s="21">
        <v>0.35648888888888891</v>
      </c>
    </row>
    <row r="80" spans="1:3" x14ac:dyDescent="0.35">
      <c r="A80" s="16" t="s">
        <v>576</v>
      </c>
      <c r="B80" s="21">
        <v>5.3697058823529417E-2</v>
      </c>
    </row>
    <row r="81" spans="1:5" x14ac:dyDescent="0.35">
      <c r="A81" s="16" t="s">
        <v>613</v>
      </c>
      <c r="B81" s="21">
        <v>6.93E-2</v>
      </c>
    </row>
    <row r="83" spans="1:5" x14ac:dyDescent="0.35">
      <c r="D83" s="15" t="s">
        <v>584</v>
      </c>
      <c r="E83" t="s">
        <v>577</v>
      </c>
    </row>
    <row r="84" spans="1:5" x14ac:dyDescent="0.35">
      <c r="D84" s="16" t="s">
        <v>575</v>
      </c>
      <c r="E84" s="34">
        <v>130</v>
      </c>
    </row>
    <row r="85" spans="1:5" x14ac:dyDescent="0.35">
      <c r="D85" s="16" t="s">
        <v>615</v>
      </c>
      <c r="E85" s="34">
        <v>4</v>
      </c>
    </row>
    <row r="86" spans="1:5" x14ac:dyDescent="0.35">
      <c r="A86" s="26" t="s">
        <v>584</v>
      </c>
      <c r="B86" t="s">
        <v>587</v>
      </c>
      <c r="D86" s="16" t="s">
        <v>601</v>
      </c>
      <c r="E86" s="34">
        <v>15</v>
      </c>
    </row>
    <row r="87" spans="1:5" x14ac:dyDescent="0.35">
      <c r="A87" s="31" t="s">
        <v>575</v>
      </c>
      <c r="B87" s="21">
        <v>8.3763846153846161E-2</v>
      </c>
      <c r="D87" s="16" t="s">
        <v>616</v>
      </c>
      <c r="E87" s="34">
        <v>4</v>
      </c>
    </row>
    <row r="88" spans="1:5" x14ac:dyDescent="0.35">
      <c r="A88" s="16" t="s">
        <v>615</v>
      </c>
      <c r="B88" s="21">
        <v>0.24560000000000001</v>
      </c>
      <c r="D88" s="16" t="s">
        <v>617</v>
      </c>
      <c r="E88" s="34">
        <v>4</v>
      </c>
    </row>
    <row r="89" spans="1:5" x14ac:dyDescent="0.35">
      <c r="A89" s="16" t="s">
        <v>601</v>
      </c>
      <c r="B89" s="21">
        <v>4.4460000000000006E-2</v>
      </c>
      <c r="D89" s="16" t="s">
        <v>618</v>
      </c>
      <c r="E89" s="34">
        <v>4</v>
      </c>
    </row>
    <row r="90" spans="1:5" x14ac:dyDescent="0.35">
      <c r="A90" s="16" t="s">
        <v>616</v>
      </c>
      <c r="B90" s="21">
        <v>3.4525E-2</v>
      </c>
      <c r="D90" s="16" t="s">
        <v>619</v>
      </c>
      <c r="E90" s="34">
        <v>1</v>
      </c>
    </row>
    <row r="91" spans="1:5" x14ac:dyDescent="0.35">
      <c r="A91" s="16" t="s">
        <v>617</v>
      </c>
      <c r="B91" s="21">
        <v>6.4600000000000005E-2</v>
      </c>
      <c r="D91" s="16" t="s">
        <v>620</v>
      </c>
      <c r="E91" s="34">
        <v>2</v>
      </c>
    </row>
    <row r="92" spans="1:5" x14ac:dyDescent="0.35">
      <c r="A92" s="16" t="s">
        <v>618</v>
      </c>
      <c r="B92" s="21">
        <v>0.17785000000000001</v>
      </c>
      <c r="D92" s="16" t="s">
        <v>602</v>
      </c>
      <c r="E92" s="34">
        <v>2</v>
      </c>
    </row>
    <row r="93" spans="1:5" x14ac:dyDescent="0.35">
      <c r="A93" s="16" t="s">
        <v>619</v>
      </c>
      <c r="B93" s="21">
        <v>6.7599999999999993E-2</v>
      </c>
      <c r="D93" s="16" t="s">
        <v>621</v>
      </c>
      <c r="E93" s="34">
        <v>3</v>
      </c>
    </row>
    <row r="94" spans="1:5" x14ac:dyDescent="0.35">
      <c r="A94" s="16" t="s">
        <v>620</v>
      </c>
      <c r="B94" s="21">
        <v>0.15215000000000001</v>
      </c>
      <c r="D94" s="16" t="s">
        <v>603</v>
      </c>
      <c r="E94" s="34">
        <v>2</v>
      </c>
    </row>
    <row r="95" spans="1:5" x14ac:dyDescent="0.35">
      <c r="A95" s="16" t="s">
        <v>602</v>
      </c>
      <c r="B95" s="21">
        <v>8.8800000000000004E-2</v>
      </c>
      <c r="D95" s="16" t="s">
        <v>622</v>
      </c>
      <c r="E95" s="34">
        <v>1</v>
      </c>
    </row>
    <row r="96" spans="1:5" x14ac:dyDescent="0.35">
      <c r="A96" s="16" t="s">
        <v>621</v>
      </c>
      <c r="B96" s="21">
        <v>0.13773333333333335</v>
      </c>
      <c r="D96" s="16" t="s">
        <v>604</v>
      </c>
      <c r="E96" s="34">
        <v>9</v>
      </c>
    </row>
    <row r="97" spans="1:5" x14ac:dyDescent="0.35">
      <c r="A97" s="16" t="s">
        <v>603</v>
      </c>
      <c r="B97" s="21">
        <v>4.0349999999999997E-2</v>
      </c>
      <c r="D97" s="16" t="s">
        <v>576</v>
      </c>
      <c r="E97" s="34">
        <v>34</v>
      </c>
    </row>
    <row r="98" spans="1:5" x14ac:dyDescent="0.35">
      <c r="A98" s="16" t="s">
        <v>622</v>
      </c>
      <c r="B98" s="21">
        <v>7.3499999999999996E-2</v>
      </c>
      <c r="D98" s="16" t="s">
        <v>613</v>
      </c>
      <c r="E98" s="34">
        <v>1</v>
      </c>
    </row>
    <row r="99" spans="1:5" x14ac:dyDescent="0.35">
      <c r="A99" s="16" t="s">
        <v>604</v>
      </c>
      <c r="B99" s="21">
        <v>0.52818888888888893</v>
      </c>
    </row>
    <row r="100" spans="1:5" x14ac:dyDescent="0.35">
      <c r="A100" s="16" t="s">
        <v>576</v>
      </c>
      <c r="B100" s="21">
        <v>6.9555882352941176E-2</v>
      </c>
    </row>
    <row r="101" spans="1:5" x14ac:dyDescent="0.35">
      <c r="A101" s="16" t="s">
        <v>613</v>
      </c>
      <c r="B101" s="21">
        <v>9.1300000000000006E-2</v>
      </c>
      <c r="C101" t="s">
        <v>610</v>
      </c>
    </row>
    <row r="111" spans="1:5" x14ac:dyDescent="0.35">
      <c r="A111" s="15" t="s">
        <v>584</v>
      </c>
      <c r="B111" t="s">
        <v>577</v>
      </c>
    </row>
    <row r="112" spans="1:5" x14ac:dyDescent="0.35">
      <c r="A112" s="16" t="s">
        <v>591</v>
      </c>
      <c r="B112" s="34">
        <v>47</v>
      </c>
    </row>
    <row r="113" spans="1:2" x14ac:dyDescent="0.35">
      <c r="A113" s="16" t="s">
        <v>592</v>
      </c>
      <c r="B113" s="34">
        <v>33</v>
      </c>
    </row>
    <row r="114" spans="1:2" x14ac:dyDescent="0.35">
      <c r="A114" s="16" t="s">
        <v>593</v>
      </c>
      <c r="B114" s="34">
        <v>20</v>
      </c>
    </row>
    <row r="115" spans="1:2" x14ac:dyDescent="0.35">
      <c r="A115" s="16" t="s">
        <v>594</v>
      </c>
      <c r="B115" s="34">
        <v>33</v>
      </c>
    </row>
    <row r="116" spans="1:2" x14ac:dyDescent="0.35">
      <c r="A116" s="16" t="s">
        <v>590</v>
      </c>
      <c r="B116" s="34">
        <v>16</v>
      </c>
    </row>
    <row r="117" spans="1:2" x14ac:dyDescent="0.35">
      <c r="A117" s="16" t="s">
        <v>595</v>
      </c>
      <c r="B117" s="34">
        <v>12</v>
      </c>
    </row>
    <row r="118" spans="1:2" x14ac:dyDescent="0.35">
      <c r="A118" s="16" t="s">
        <v>596</v>
      </c>
      <c r="B118" s="34">
        <v>18</v>
      </c>
    </row>
    <row r="119" spans="1:2" x14ac:dyDescent="0.35">
      <c r="A119" s="16" t="s">
        <v>597</v>
      </c>
      <c r="B119" s="34">
        <v>21</v>
      </c>
    </row>
    <row r="120" spans="1:2" x14ac:dyDescent="0.35">
      <c r="A120" s="16" t="s">
        <v>598</v>
      </c>
      <c r="B120" s="34">
        <v>6</v>
      </c>
    </row>
    <row r="121" spans="1:2" x14ac:dyDescent="0.35">
      <c r="A121" s="16" t="s">
        <v>599</v>
      </c>
      <c r="B121" s="34">
        <v>5</v>
      </c>
    </row>
    <row r="122" spans="1:2" x14ac:dyDescent="0.35">
      <c r="A122" s="16" t="s">
        <v>600</v>
      </c>
      <c r="B122" s="34">
        <v>5</v>
      </c>
    </row>
    <row r="123" spans="1:2" x14ac:dyDescent="0.35">
      <c r="A123" s="16" t="s">
        <v>573</v>
      </c>
      <c r="B123" s="34">
        <v>216</v>
      </c>
    </row>
    <row r="140" spans="1:3" x14ac:dyDescent="0.35">
      <c r="A140" s="35"/>
      <c r="B140" s="36"/>
      <c r="C140" s="37"/>
    </row>
    <row r="141" spans="1:3" x14ac:dyDescent="0.35">
      <c r="A141" s="38"/>
      <c r="B141" s="30"/>
      <c r="C141" s="39"/>
    </row>
    <row r="142" spans="1:3" x14ac:dyDescent="0.35">
      <c r="A142" s="38"/>
      <c r="B142" s="30"/>
      <c r="C142" s="39"/>
    </row>
    <row r="143" spans="1:3" x14ac:dyDescent="0.35">
      <c r="A143" s="38"/>
      <c r="B143" s="30"/>
      <c r="C143" s="39"/>
    </row>
    <row r="144" spans="1:3" x14ac:dyDescent="0.35">
      <c r="A144" s="38"/>
      <c r="B144" s="30"/>
      <c r="C144" s="39"/>
    </row>
    <row r="145" spans="1:3" x14ac:dyDescent="0.35">
      <c r="A145" s="38"/>
      <c r="B145" s="30"/>
      <c r="C145" s="39"/>
    </row>
    <row r="146" spans="1:3" x14ac:dyDescent="0.35">
      <c r="A146" s="38"/>
      <c r="B146" s="30"/>
      <c r="C146" s="39"/>
    </row>
    <row r="147" spans="1:3" x14ac:dyDescent="0.35">
      <c r="A147" s="38"/>
      <c r="B147" s="30"/>
      <c r="C147" s="39"/>
    </row>
    <row r="148" spans="1:3" x14ac:dyDescent="0.35">
      <c r="A148" s="38"/>
      <c r="B148" s="30"/>
      <c r="C148" s="39"/>
    </row>
    <row r="149" spans="1:3" x14ac:dyDescent="0.35">
      <c r="A149" s="38"/>
      <c r="B149" s="30"/>
      <c r="C149" s="39"/>
    </row>
    <row r="150" spans="1:3" x14ac:dyDescent="0.35">
      <c r="A150" s="38"/>
      <c r="B150" s="30"/>
      <c r="C150" s="39"/>
    </row>
    <row r="151" spans="1:3" x14ac:dyDescent="0.35">
      <c r="A151" s="38"/>
      <c r="B151" s="30"/>
      <c r="C151" s="39"/>
    </row>
    <row r="152" spans="1:3" x14ac:dyDescent="0.35">
      <c r="A152" s="38"/>
      <c r="B152" s="30"/>
      <c r="C152" s="39"/>
    </row>
    <row r="153" spans="1:3" x14ac:dyDescent="0.35">
      <c r="A153" s="38"/>
      <c r="B153" s="30"/>
      <c r="C153" s="39"/>
    </row>
    <row r="154" spans="1:3" x14ac:dyDescent="0.35">
      <c r="A154" s="38"/>
      <c r="B154" s="30"/>
      <c r="C154" s="39"/>
    </row>
    <row r="155" spans="1:3" x14ac:dyDescent="0.35">
      <c r="A155" s="38"/>
      <c r="B155" s="30"/>
      <c r="C155" s="39"/>
    </row>
    <row r="156" spans="1:3" x14ac:dyDescent="0.35">
      <c r="A156" s="38"/>
      <c r="B156" s="30"/>
      <c r="C156" s="39"/>
    </row>
    <row r="157" spans="1:3" x14ac:dyDescent="0.35">
      <c r="A157" s="40"/>
      <c r="B157" s="41"/>
      <c r="C157" s="42"/>
    </row>
    <row r="175" spans="1:2" x14ac:dyDescent="0.35">
      <c r="A175" s="15" t="s">
        <v>584</v>
      </c>
      <c r="B175" t="s">
        <v>577</v>
      </c>
    </row>
    <row r="176" spans="1:2" x14ac:dyDescent="0.35">
      <c r="A176" s="16" t="s">
        <v>591</v>
      </c>
      <c r="B176" s="34">
        <v>47</v>
      </c>
    </row>
    <row r="177" spans="1:2" x14ac:dyDescent="0.35">
      <c r="A177" s="16" t="s">
        <v>592</v>
      </c>
      <c r="B177" s="34">
        <v>33</v>
      </c>
    </row>
    <row r="178" spans="1:2" x14ac:dyDescent="0.35">
      <c r="A178" s="16" t="s">
        <v>593</v>
      </c>
      <c r="B178" s="34">
        <v>20</v>
      </c>
    </row>
    <row r="179" spans="1:2" x14ac:dyDescent="0.35">
      <c r="A179" s="16" t="s">
        <v>594</v>
      </c>
      <c r="B179" s="34">
        <v>33</v>
      </c>
    </row>
    <row r="180" spans="1:2" x14ac:dyDescent="0.35">
      <c r="A180" s="16" t="s">
        <v>590</v>
      </c>
      <c r="B180" s="34">
        <v>16</v>
      </c>
    </row>
    <row r="181" spans="1:2" x14ac:dyDescent="0.35">
      <c r="A181" s="16" t="s">
        <v>595</v>
      </c>
      <c r="B181" s="34">
        <v>12</v>
      </c>
    </row>
    <row r="182" spans="1:2" x14ac:dyDescent="0.35">
      <c r="A182" s="16" t="s">
        <v>596</v>
      </c>
      <c r="B182" s="34">
        <v>18</v>
      </c>
    </row>
    <row r="183" spans="1:2" x14ac:dyDescent="0.35">
      <c r="A183" s="16" t="s">
        <v>597</v>
      </c>
      <c r="B183" s="34">
        <v>21</v>
      </c>
    </row>
    <row r="184" spans="1:2" x14ac:dyDescent="0.35">
      <c r="A184" s="16" t="s">
        <v>598</v>
      </c>
      <c r="B184" s="34">
        <v>6</v>
      </c>
    </row>
    <row r="185" spans="1:2" x14ac:dyDescent="0.35">
      <c r="A185" s="16" t="s">
        <v>599</v>
      </c>
      <c r="B185" s="34">
        <v>5</v>
      </c>
    </row>
    <row r="186" spans="1:2" x14ac:dyDescent="0.35">
      <c r="A186" s="16" t="s">
        <v>600</v>
      </c>
      <c r="B186" s="34">
        <v>5</v>
      </c>
    </row>
    <row r="187" spans="1:2" x14ac:dyDescent="0.35">
      <c r="A187" s="16" t="s">
        <v>573</v>
      </c>
      <c r="B187" s="34">
        <v>216</v>
      </c>
    </row>
  </sheetData>
  <mergeCells count="2">
    <mergeCell ref="A18:C18"/>
    <mergeCell ref="A65:C65"/>
  </mergeCells>
  <pageMargins left="0.7" right="0.7" top="0.75" bottom="0.75" header="0.3" footer="0.3"/>
  <drawing r:id="rId17"/>
  <extLst>
    <ext xmlns:x14="http://schemas.microsoft.com/office/spreadsheetml/2009/9/main" uri="{A8765BA9-456A-4dab-B4F3-ACF838C121DE}">
      <x14:slicerList>
        <x14:slicer r:id="rId18"/>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01EA3-5718-40BB-9560-4B817E167994}">
  <dimension ref="A3:F64"/>
  <sheetViews>
    <sheetView topLeftCell="A44" workbookViewId="0">
      <selection activeCell="B58" sqref="A54:B64"/>
    </sheetView>
  </sheetViews>
  <sheetFormatPr defaultRowHeight="16.2" x14ac:dyDescent="0.35"/>
  <cols>
    <col min="1" max="1" width="13.8984375" bestFit="1" customWidth="1"/>
    <col min="2" max="2" width="29.5" bestFit="1" customWidth="1"/>
    <col min="3" max="3" width="22.69921875" bestFit="1" customWidth="1"/>
    <col min="6" max="6" width="22.69921875" bestFit="1" customWidth="1"/>
  </cols>
  <sheetData>
    <row r="3" spans="1:2" x14ac:dyDescent="0.35">
      <c r="A3" s="15" t="s">
        <v>605</v>
      </c>
      <c r="B3" t="s">
        <v>577</v>
      </c>
    </row>
    <row r="4" spans="1:2" x14ac:dyDescent="0.35">
      <c r="A4" s="16" t="s">
        <v>591</v>
      </c>
      <c r="B4">
        <v>23</v>
      </c>
    </row>
    <row r="5" spans="1:2" x14ac:dyDescent="0.35">
      <c r="A5" s="16" t="s">
        <v>592</v>
      </c>
      <c r="B5">
        <v>17</v>
      </c>
    </row>
    <row r="6" spans="1:2" x14ac:dyDescent="0.35">
      <c r="A6" s="16" t="s">
        <v>593</v>
      </c>
      <c r="B6">
        <v>15</v>
      </c>
    </row>
    <row r="7" spans="1:2" x14ac:dyDescent="0.35">
      <c r="A7" s="16" t="s">
        <v>594</v>
      </c>
      <c r="B7">
        <v>30</v>
      </c>
    </row>
    <row r="8" spans="1:2" x14ac:dyDescent="0.35">
      <c r="A8" s="16" t="s">
        <v>590</v>
      </c>
      <c r="B8">
        <v>13</v>
      </c>
    </row>
    <row r="9" spans="1:2" x14ac:dyDescent="0.35">
      <c r="A9" s="16" t="s">
        <v>595</v>
      </c>
      <c r="B9">
        <v>6</v>
      </c>
    </row>
    <row r="10" spans="1:2" x14ac:dyDescent="0.35">
      <c r="A10" s="16" t="s">
        <v>596</v>
      </c>
      <c r="B10">
        <v>11</v>
      </c>
    </row>
    <row r="11" spans="1:2" x14ac:dyDescent="0.35">
      <c r="A11" s="16" t="s">
        <v>597</v>
      </c>
      <c r="B11">
        <v>13</v>
      </c>
    </row>
    <row r="12" spans="1:2" x14ac:dyDescent="0.35">
      <c r="A12" s="16" t="s">
        <v>598</v>
      </c>
      <c r="B12">
        <v>6</v>
      </c>
    </row>
    <row r="13" spans="1:2" x14ac:dyDescent="0.35">
      <c r="A13" s="16" t="s">
        <v>599</v>
      </c>
      <c r="B13">
        <v>4</v>
      </c>
    </row>
    <row r="14" spans="1:2" x14ac:dyDescent="0.35">
      <c r="A14" s="16" t="s">
        <v>600</v>
      </c>
      <c r="B14">
        <v>4</v>
      </c>
    </row>
    <row r="15" spans="1:2" x14ac:dyDescent="0.35">
      <c r="A15" s="16" t="s">
        <v>606</v>
      </c>
      <c r="B15">
        <v>1</v>
      </c>
    </row>
    <row r="16" spans="1:2" x14ac:dyDescent="0.35">
      <c r="A16" s="16" t="s">
        <v>573</v>
      </c>
      <c r="B16">
        <v>143</v>
      </c>
    </row>
    <row r="22" spans="1:6" x14ac:dyDescent="0.35">
      <c r="A22" s="15" t="s">
        <v>605</v>
      </c>
      <c r="B22" t="s">
        <v>574</v>
      </c>
    </row>
    <row r="23" spans="1:6" x14ac:dyDescent="0.35">
      <c r="A23" s="16" t="s">
        <v>575</v>
      </c>
      <c r="B23">
        <v>1215</v>
      </c>
    </row>
    <row r="24" spans="1:6" x14ac:dyDescent="0.35">
      <c r="A24" s="16" t="s">
        <v>607</v>
      </c>
      <c r="B24">
        <v>24212</v>
      </c>
    </row>
    <row r="25" spans="1:6" x14ac:dyDescent="0.35">
      <c r="A25" s="16" t="s">
        <v>601</v>
      </c>
      <c r="B25">
        <v>9651</v>
      </c>
    </row>
    <row r="26" spans="1:6" x14ac:dyDescent="0.35">
      <c r="A26" s="16" t="s">
        <v>602</v>
      </c>
      <c r="B26">
        <v>3658</v>
      </c>
    </row>
    <row r="27" spans="1:6" x14ac:dyDescent="0.35">
      <c r="A27" s="16" t="s">
        <v>608</v>
      </c>
      <c r="B27">
        <v>34055</v>
      </c>
    </row>
    <row r="28" spans="1:6" x14ac:dyDescent="0.35">
      <c r="A28" s="16" t="s">
        <v>603</v>
      </c>
      <c r="B28">
        <v>15663</v>
      </c>
    </row>
    <row r="29" spans="1:6" x14ac:dyDescent="0.35">
      <c r="A29" s="16" t="s">
        <v>604</v>
      </c>
      <c r="B29">
        <v>10315</v>
      </c>
    </row>
    <row r="30" spans="1:6" x14ac:dyDescent="0.35">
      <c r="A30" s="16" t="s">
        <v>609</v>
      </c>
      <c r="B30">
        <v>95165</v>
      </c>
    </row>
    <row r="31" spans="1:6" x14ac:dyDescent="0.35">
      <c r="A31" s="16" t="s">
        <v>576</v>
      </c>
      <c r="B31">
        <v>49962</v>
      </c>
      <c r="F31" t="s">
        <v>574</v>
      </c>
    </row>
    <row r="32" spans="1:6" x14ac:dyDescent="0.35">
      <c r="A32" s="16" t="s">
        <v>573</v>
      </c>
      <c r="B32">
        <v>243896</v>
      </c>
      <c r="F32">
        <v>243896</v>
      </c>
    </row>
    <row r="35" spans="1:6" x14ac:dyDescent="0.35">
      <c r="F35" t="s">
        <v>581</v>
      </c>
    </row>
    <row r="36" spans="1:6" x14ac:dyDescent="0.35">
      <c r="F36">
        <v>238451</v>
      </c>
    </row>
    <row r="38" spans="1:6" x14ac:dyDescent="0.35">
      <c r="A38" s="15" t="s">
        <v>605</v>
      </c>
      <c r="B38" t="s">
        <v>574</v>
      </c>
      <c r="C38" t="s">
        <v>581</v>
      </c>
    </row>
    <row r="39" spans="1:6" x14ac:dyDescent="0.35">
      <c r="A39" s="16" t="s">
        <v>575</v>
      </c>
      <c r="B39">
        <v>1215</v>
      </c>
      <c r="C39">
        <v>1188</v>
      </c>
    </row>
    <row r="40" spans="1:6" x14ac:dyDescent="0.35">
      <c r="A40" s="16" t="s">
        <v>607</v>
      </c>
      <c r="B40">
        <v>24212</v>
      </c>
      <c r="C40">
        <v>23849</v>
      </c>
    </row>
    <row r="41" spans="1:6" x14ac:dyDescent="0.35">
      <c r="A41" s="16" t="s">
        <v>601</v>
      </c>
      <c r="B41">
        <v>9651</v>
      </c>
      <c r="C41">
        <v>9522</v>
      </c>
    </row>
    <row r="42" spans="1:6" x14ac:dyDescent="0.35">
      <c r="A42" s="16" t="s">
        <v>602</v>
      </c>
      <c r="B42">
        <v>3658</v>
      </c>
      <c r="C42">
        <v>3577</v>
      </c>
    </row>
    <row r="43" spans="1:6" x14ac:dyDescent="0.35">
      <c r="A43" s="16" t="s">
        <v>608</v>
      </c>
      <c r="B43">
        <v>34055</v>
      </c>
      <c r="C43">
        <v>33547</v>
      </c>
    </row>
    <row r="44" spans="1:6" x14ac:dyDescent="0.35">
      <c r="A44" s="16" t="s">
        <v>603</v>
      </c>
      <c r="B44">
        <v>15663</v>
      </c>
      <c r="C44">
        <v>15578</v>
      </c>
    </row>
    <row r="45" spans="1:6" x14ac:dyDescent="0.35">
      <c r="A45" s="16" t="s">
        <v>604</v>
      </c>
      <c r="B45">
        <v>10315</v>
      </c>
      <c r="C45">
        <v>10109</v>
      </c>
    </row>
    <row r="46" spans="1:6" x14ac:dyDescent="0.35">
      <c r="A46" s="16" t="s">
        <v>609</v>
      </c>
      <c r="B46">
        <v>95165</v>
      </c>
      <c r="C46">
        <v>91677</v>
      </c>
    </row>
    <row r="47" spans="1:6" x14ac:dyDescent="0.35">
      <c r="A47" s="16" t="s">
        <v>576</v>
      </c>
      <c r="B47">
        <v>49962</v>
      </c>
      <c r="C47">
        <v>49404</v>
      </c>
    </row>
    <row r="48" spans="1:6" x14ac:dyDescent="0.35">
      <c r="A48" s="16" t="s">
        <v>573</v>
      </c>
      <c r="B48">
        <v>243896</v>
      </c>
      <c r="C48">
        <v>238451</v>
      </c>
    </row>
    <row r="54" spans="1:2" x14ac:dyDescent="0.35">
      <c r="A54" s="15" t="s">
        <v>605</v>
      </c>
      <c r="B54" t="s">
        <v>577</v>
      </c>
    </row>
    <row r="55" spans="1:2" x14ac:dyDescent="0.35">
      <c r="A55" s="16" t="s">
        <v>575</v>
      </c>
      <c r="B55">
        <v>109</v>
      </c>
    </row>
    <row r="56" spans="1:2" x14ac:dyDescent="0.35">
      <c r="A56" s="16" t="s">
        <v>607</v>
      </c>
      <c r="B56">
        <v>1</v>
      </c>
    </row>
    <row r="57" spans="1:2" x14ac:dyDescent="0.35">
      <c r="A57" s="16" t="s">
        <v>601</v>
      </c>
      <c r="B57">
        <v>5</v>
      </c>
    </row>
    <row r="58" spans="1:2" x14ac:dyDescent="0.35">
      <c r="A58" s="16" t="s">
        <v>602</v>
      </c>
      <c r="B58">
        <v>1</v>
      </c>
    </row>
    <row r="59" spans="1:2" x14ac:dyDescent="0.35">
      <c r="A59" s="16" t="s">
        <v>608</v>
      </c>
      <c r="B59">
        <v>1</v>
      </c>
    </row>
    <row r="60" spans="1:2" x14ac:dyDescent="0.35">
      <c r="A60" s="16" t="s">
        <v>603</v>
      </c>
      <c r="B60">
        <v>1</v>
      </c>
    </row>
    <row r="61" spans="1:2" x14ac:dyDescent="0.35">
      <c r="A61" s="16" t="s">
        <v>604</v>
      </c>
      <c r="B61">
        <v>6</v>
      </c>
    </row>
    <row r="62" spans="1:2" x14ac:dyDescent="0.35">
      <c r="A62" s="16" t="s">
        <v>609</v>
      </c>
      <c r="B62">
        <v>4</v>
      </c>
    </row>
    <row r="63" spans="1:2" x14ac:dyDescent="0.35">
      <c r="A63" s="16" t="s">
        <v>576</v>
      </c>
      <c r="B63">
        <v>15</v>
      </c>
    </row>
    <row r="64" spans="1:2" x14ac:dyDescent="0.35">
      <c r="A64" s="16" t="s">
        <v>573</v>
      </c>
      <c r="B64">
        <v>143</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I E 6 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D 8 g T p 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E 6 V y i K R 7 g O A A A A E Q A A A B M A H A B G b 3 J t d W x h c y 9 T Z W N 0 a W 9 u M S 5 t I K I Y A C i g F A A A A A A A A A A A A A A A A A A A A A A A A A A A A C t O T S 7 J z M 9 T C I b Q h t Y A U E s B A i 0 A F A A C A A g A / I E 6 V 5 2 I Z o + j A A A A 9 g A A A B I A A A A A A A A A A A A A A A A A A A A A A E N v b m Z p Z y 9 Q Y W N r Y W d l L n h t b F B L A Q I t A B Q A A g A I A P y B O l c P y u m r p A A A A O k A A A A T A A A A A A A A A A A A A A A A A O 8 A A A B b Q 2 9 u d G V u d F 9 U e X B l c 1 0 u e G 1 s U E s B A i 0 A F A A C A A g A / I E 6 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K x 4 C u d x j s t F u E k o 0 B P T z X s A A A A A A g A A A A A A E G Y A A A A B A A A g A A A A 4 J 6 U I D n K d s U 8 a M U C 7 4 / 2 k q c h D B O T 1 t y 0 z H Y 4 Z s x f A I I A A A A A D o A A A A A C A A A g A A A A + f E o c T W X a O b e U R P D a O R w s W 7 n Y r W Y R H n 1 B o p 9 L 0 1 z W i B Q A A A A z D B k U L G 0 T 9 G O m y k 9 v 2 n C + n J m / b I s c K J O 7 l G e / i O L T g G D 1 X E l G 6 I y h 5 f 1 H n c O z 1 A T / 0 2 N F M P S 6 k j P c O p C a A K Y / t W j 5 o l d i F h s n h 4 h T 6 q c D e d A A A A A G G P Q 1 U t q K B S G s o 2 P s 5 9 P A / + E p o b Y 7 K v O P Z 4 P G G g b E o I l w L A 2 n J i y s m 9 C s k 3 I h m 5 3 r M n J D t L + C A l E e a W d L C D J B A = = < / D a t a M a s h u p > 
</file>

<file path=customXml/itemProps1.xml><?xml version="1.0" encoding="utf-8"?>
<ds:datastoreItem xmlns:ds="http://schemas.openxmlformats.org/officeDocument/2006/customXml" ds:itemID="{C57182B0-5FF5-45B6-BB67-3FF3066B6C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Email_Marketing_Dashboard</vt:lpstr>
      <vt:lpstr>SMS_Campaign_Dashboard</vt:lpstr>
      <vt:lpstr>Email_Data</vt:lpstr>
      <vt:lpstr>Email</vt:lpstr>
      <vt:lpstr>SMS</vt:lpstr>
      <vt:lpstr>Email_pivot</vt:lpstr>
      <vt:lpstr>Sms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Adnan Hashmi</dc:creator>
  <cp:lastModifiedBy>Md Arshad</cp:lastModifiedBy>
  <dcterms:created xsi:type="dcterms:W3CDTF">2023-09-22T20:04:19Z</dcterms:created>
  <dcterms:modified xsi:type="dcterms:W3CDTF">2024-02-21T20:06:54Z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2023-09-24T17:50:12Z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a3c40944-dcf7-4779-98d1-f56f90e01866</vt:lpwstr>
  </property>
  <property fmtid="{D5CDD505-2E9C-101B-9397-08002B2CF9AE}" pid="7" name="MSIP_Label_defa4170-0d19-0005-0004-bc88714345d2_ActionId">
    <vt:lpwstr>f067de0c-7291-4032-9de4-f0612a33e06f</vt:lpwstr>
  </property>
  <property fmtid="{D5CDD505-2E9C-101B-9397-08002B2CF9AE}" pid="8" name="MSIP_Label_defa4170-0d19-0005-0004-bc88714345d2_ContentBits">
    <vt:lpwstr>0</vt:lpwstr>
  </property>
</Properties>
</file>