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98797434-9313-C348-ABDA-34D85CDFBBDD}" xr6:coauthVersionLast="47" xr6:coauthVersionMax="47" xr10:uidLastSave="{00000000-0000-0000-0000-000000000000}"/>
  <bookViews>
    <workbookView xWindow="0" yWindow="760" windowWidth="30240" windowHeight="17620" tabRatio="834" firstSheet="51" activeTab="60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WaterQualityComponents" sheetId="123" r:id="rId8"/>
    <sheet name="StorageSites" sheetId="36" r:id="rId9"/>
    <sheet name="TreatmentSites" sheetId="37" r:id="rId10"/>
    <sheet name="NetworkNodes" sheetId="39" r:id="rId11"/>
    <sheet name="PNA" sheetId="56" r:id="rId12"/>
    <sheet name="CNA" sheetId="57" r:id="rId13"/>
    <sheet name="CCA" sheetId="73" r:id="rId14"/>
    <sheet name="NNA" sheetId="58" r:id="rId15"/>
    <sheet name="NCA" sheetId="59" r:id="rId16"/>
    <sheet name="NKA" sheetId="60" r:id="rId17"/>
    <sheet name="NRA" sheetId="61" r:id="rId18"/>
    <sheet name="NSA" sheetId="76" r:id="rId19"/>
    <sheet name="SNA" sheetId="77" r:id="rId20"/>
    <sheet name="FCA" sheetId="41" r:id="rId21"/>
    <sheet name="FNA" sheetId="122" r:id="rId22"/>
    <sheet name="RCA" sheetId="83" r:id="rId23"/>
    <sheet name="RSA" sheetId="105" r:id="rId24"/>
    <sheet name="SCA" sheetId="108" r:id="rId25"/>
    <sheet name="RNA" sheetId="62" r:id="rId26"/>
    <sheet name="PCT" sheetId="42" r:id="rId27"/>
    <sheet name="FCT" sheetId="70" r:id="rId28"/>
    <sheet name="PKT" sheetId="43" r:id="rId29"/>
    <sheet name="CKT" sheetId="44" r:id="rId30"/>
    <sheet name="CCT" sheetId="74" r:id="rId31"/>
    <sheet name="CST" sheetId="64" r:id="rId32"/>
    <sheet name="CompletionsDemand" sheetId="8" r:id="rId33"/>
    <sheet name="PadRates" sheetId="65" r:id="rId34"/>
    <sheet name="FlowbackRates" sheetId="75" r:id="rId35"/>
    <sheet name="InitialStorageLevel" sheetId="119" r:id="rId36"/>
    <sheet name="InitialStorageCapacity" sheetId="80" r:id="rId37"/>
    <sheet name="InitialPipelineCapacity" sheetId="109" r:id="rId38"/>
    <sheet name="InitialDisposalCapacity" sheetId="46" r:id="rId39"/>
    <sheet name="InitialTreatmentCapacity" sheetId="67" r:id="rId40"/>
    <sheet name="FreshwaterSourcingAvailability" sheetId="47" r:id="rId41"/>
    <sheet name="DisposalOperationalCost" sheetId="49" r:id="rId42"/>
    <sheet name="TreatmentOperationalCost" sheetId="68" r:id="rId43"/>
    <sheet name="PipelineOperationalCost" sheetId="69" r:id="rId44"/>
    <sheet name="StorageCost" sheetId="120" r:id="rId45"/>
    <sheet name="StorageWithdrawalRevenue" sheetId="121" r:id="rId46"/>
    <sheet name="FreshSourcingCost" sheetId="52" r:id="rId47"/>
    <sheet name="BeneficialReuseCost" sheetId="124" r:id="rId48"/>
    <sheet name="BeneficialReuseRevenue" sheetId="125" r:id="rId49"/>
    <sheet name="TruckingHourlyCost" sheetId="71" r:id="rId50"/>
    <sheet name="TruckingTime" sheetId="7" r:id="rId51"/>
    <sheet name="TreatmentEfficiency" sheetId="107" r:id="rId52"/>
    <sheet name="RemovalEfficiency" sheetId="114" r:id="rId53"/>
    <sheet name="DesalinationTechnologies" sheetId="111" r:id="rId54"/>
    <sheet name="DesalinationSites" sheetId="113" r:id="rId55"/>
    <sheet name="PadWaterQuality" sheetId="99" r:id="rId56"/>
    <sheet name="StorageInitialWaterQuality" sheetId="100" r:id="rId57"/>
    <sheet name="MinTreatmentFlow" sheetId="126" r:id="rId58"/>
    <sheet name="MinResidualQuality" sheetId="115" r:id="rId59"/>
    <sheet name="ComponentPrice" sheetId="116" r:id="rId60"/>
    <sheet name="ComponentTreatment" sheetId="117" r:id="rId61"/>
  </sheets>
  <externalReferences>
    <externalReference r:id="rId6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O3" i="75"/>
  <c r="A1" i="46" l="1"/>
  <c r="A1" i="10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1" i="71"/>
  <c r="A1" i="52"/>
  <c r="A1" i="69"/>
  <c r="A1" i="68"/>
  <c r="A1" i="49"/>
  <c r="A1" i="47"/>
  <c r="A1" i="67"/>
  <c r="A1" i="80"/>
  <c r="A1" i="75"/>
  <c r="A1" i="8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<sst xmlns="http://schemas.openxmlformats.org/spreadsheetml/2006/main" count="1154" uniqueCount="230">
  <si>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</si>
  <si>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</si>
  <si>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</si>
  <si>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</si>
  <si>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</si>
  <si>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</si>
  <si>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</si>
  <si>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</si>
  <si>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</si>
  <si>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</si>
  <si>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</si>
  <si>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</si>
  <si>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</si>
  <si>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</si>
  <si>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</si>
  <si>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</si>
  <si>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</si>
  <si>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</si>
  <si>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</si>
  <si>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</si>
  <si>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</si>
  <si>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</si>
  <si>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</si>
  <si>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</si>
  <si>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</si>
  <si>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</si>
  <si>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</si>
  <si>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</si>
  <si>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</si>
  <si>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</si>
  <si>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</si>
  <si>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</si>
  <si>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</si>
  <si>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</si>
  <si>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</si>
  <si>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</si>
  <si>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</si>
  <si>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</si>
  <si>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</si>
  <si>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</si>
  <si>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</si>
  <si>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</si>
  <si>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</si>
  <si>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</si>
  <si>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</si>
  <si>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</si>
  <si>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</si>
  <si>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</si>
  <si>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</si>
  <si>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</si>
  <si>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</si>
  <si>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</si>
  <si>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</si>
  <si>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</si>
  <si>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</si>
  <si>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</si>
  <si>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</si>
  <si>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</si>
  <si>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</si>
  <si>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</si>
  <si>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</si>
  <si>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</si>
  <si>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</si>
  <si>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</si>
  <si>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</si>
  <si>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</si>
  <si>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</si>
  <si>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</si>
  <si>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</si>
  <si>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</si>
  <si>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</si>
  <si>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</si>
  <si>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</si>
  <si>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</si>
  <si>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</si>
  <si>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</si>
  <si>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</si>
  <si>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</si>
  <si>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</si>
  <si>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</si>
  <si>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</si>
  <si>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</si>
  <si>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</si>
  <si>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</si>
  <si>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</si>
  <si>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</si>
  <si>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</si>
  <si>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</si>
  <si>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</si>
  <si>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</si>
  <si>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</si>
  <si>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</si>
  <si>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</si>
  <si>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</si>
  <si>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</si>
  <si>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</si>
  <si>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</si>
  <si>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</si>
  <si>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</si>
  <si>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</si>
  <si>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</si>
  <si>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</si>
  <si>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</si>
  <si>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</si>
  <si>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</si>
  <si>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</si>
  <si>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</si>
  <si>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</si>
  <si>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</si>
  <si>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</si>
  <si>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</si>
  <si>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</si>
  <si>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</si>
  <si>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</si>
  <si>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</si>
  <si>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</si>
  <si>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</si>
  <si>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</si>
  <si>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</si>
  <si>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</si>
  <si>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</si>
  <si>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</si>
  <si>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</si>
  <si>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</si>
  <si>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</si>
  <si>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</si>
  <si>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</si>
  <si>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</si>
  <si>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</si>
  <si>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</si>
  <si>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</si>
  <si>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</si>
  <si>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</si>
  <si>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</si>
  <si>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</si>
  <si>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</si>
  <si>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</si>
  <si>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</si>
  <si>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</si>
  <si>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</si>
  <si>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</si>
  <si>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</si>
  <si>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</si>
  <si>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</si>
  <si>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</si>
  <si>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</si>
  <si>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</si>
  <si>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</si>
  <si>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</si>
  <si>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</si>
  <si>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</si>
  <si>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</si>
  <si>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</si>
  <si>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</si>
  <si>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</si>
  <si>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</si>
  <si>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</si>
  <si>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</si>
  <si>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</si>
  <si>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</si>
  <si>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</si>
  <si>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</si>
  <si>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</si>
  <si>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</si>
  <si>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</si>
  <si>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</si>
  <si>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</si>
  <si>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</si>
  <si>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</si>
  <si>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</si>
  <si>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</si>
  <si>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</si>
  <si>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</si>
  <si>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</si>
  <si>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</si>
  <si>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</si>
  <si>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</si>
  <si>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</si>
  <si>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</si>
  <si>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</si>
  <si>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</si>
  <si>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</si>
  <si>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</si>
  <si>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</si>
  <si>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</si>
  <si>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</si>
  <si>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</si>
  <si>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</si>
  <si>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</si>
  <si>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</si>
  <si>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</si>
  <si>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</si>
  <si>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</si>
  <si>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</si>
  <si>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</si>
  <si>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</si>
  <si>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</si>
  <si>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</si>
  <si>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</si>
  <si>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</si>
  <si>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</si>
  <si>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</si>
  <si>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</si>
  <si>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</si>
  <si>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</si>
  <si>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</si>
  <si>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</si>
  <si>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</si>
  <si>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</si>
  <si>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</si>
  <si>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</si>
  <si>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</si>
  <si>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</si>
  <si>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</si>
  <si>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</si>
  <si>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</si>
  <si>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</si>
  <si>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</si>
  <si>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</si>
  <si>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</si>
  <si>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</si>
  <si>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</si>
  <si>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</si>
  <si>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</si>
  <si>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</si>
  <si>
    <t>Price earned based on each residuual treatment node [USD/bbl]</t>
  </si>
  <si>
    <t xml:space="preserve">Minimum Water Quality out of Residual Stream </t>
  </si>
  <si>
    <t xml:space="preserve">Minimum inlet flow required at each treatment site </t>
  </si>
  <si>
    <t xml:space="preserve">Table of Initial Storage Water Quality </t>
  </si>
  <si>
    <t xml:space="preserve">Table of production pad water 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</si>
</sst>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b11/main/Grad_Research/CM/project-pareto/pareto/case_studies/small_case_study_Li_Arsh.xlsx" TargetMode="External"/><Relationship Id="rId1" Type="http://schemas.openxmlformats.org/officeDocument/2006/relationships/externalLinkPath" Target="small_case_study_Li_Ar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WaterQualityComponent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FN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StorageLevel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StorageCost"/>
      <sheetName val="StorageWithdrawalRevenue"/>
      <sheetName val="FreshSourcingCost"/>
      <sheetName val="BeneficialReuseCost"/>
      <sheetName val="BeneficialReuseRevenue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MinResidualQuality"/>
      <sheetName val="ComponentPrice"/>
      <sheetName val="ComponentTreatment"/>
      <sheetName val="TimeDiscretization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6" thickBot="1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92</v>
      </c>
    </row>
    <row r="2" spans="1:16" x14ac:dyDescent="0.2">
      <c r="A2" s="4" t="s">
        <v>93</v>
      </c>
    </row>
    <row r="3" spans="1:16" x14ac:dyDescent="0.2">
      <c r="A3" s="4" t="s">
        <v>94</v>
      </c>
      <c r="N3" s="13"/>
      <c r="O3" s="13"/>
      <c r="P3" s="13"/>
    </row>
    <row r="4" spans="1:16" x14ac:dyDescent="0.2">
      <c r="A4" s="4" t="s">
        <v>95</v>
      </c>
    </row>
    <row r="5" spans="1:16" x14ac:dyDescent="0.2">
      <c r="A5" s="4" t="s">
        <v>96</v>
      </c>
    </row>
    <row r="6" spans="1:16" x14ac:dyDescent="0.2">
      <c r="A6" s="4"/>
    </row>
    <row r="7" spans="1:16" x14ac:dyDescent="0.2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101</v>
      </c>
    </row>
    <row r="2" spans="1:16" x14ac:dyDescent="0.2">
      <c r="A2" s="4" t="s">
        <v>102</v>
      </c>
    </row>
    <row r="3" spans="1:16" x14ac:dyDescent="0.2">
      <c r="A3" s="4" t="s">
        <v>103</v>
      </c>
      <c r="N3" s="13"/>
      <c r="O3" s="13"/>
      <c r="P3" s="13"/>
    </row>
    <row r="4" spans="1:16" x14ac:dyDescent="0.2">
      <c r="A4" s="4" t="s">
        <v>104</v>
      </c>
    </row>
    <row r="5" spans="1:16" x14ac:dyDescent="0.2">
      <c r="A5" s="4" t="s">
        <v>105</v>
      </c>
    </row>
    <row r="6" spans="1:16" x14ac:dyDescent="0.2">
      <c r="A6" s="4" t="s">
        <v>106</v>
      </c>
    </row>
    <row r="7" spans="1:16" x14ac:dyDescent="0.2">
      <c r="A7" s="4" t="s">
        <v>107</v>
      </c>
    </row>
    <row r="8" spans="1:16" x14ac:dyDescent="0.2">
      <c r="A8" s="4" t="s">
        <v>108</v>
      </c>
    </row>
    <row r="9" spans="1:16" x14ac:dyDescent="0.2">
      <c r="A9" s="4" t="s">
        <v>109</v>
      </c>
    </row>
    <row r="10" spans="1:16" x14ac:dyDescent="0.2">
      <c r="A10" s="4" t="s">
        <v>110</v>
      </c>
    </row>
    <row r="11" spans="1:16" x14ac:dyDescent="0.2">
      <c r="A11" s="4" t="s">
        <v>111</v>
      </c>
    </row>
    <row r="12" spans="1:16" x14ac:dyDescent="0.2">
      <c r="A12" s="4" t="s">
        <v>112</v>
      </c>
    </row>
    <row r="13" spans="1:16" x14ac:dyDescent="0.2">
      <c r="A13" s="4" t="s">
        <v>113</v>
      </c>
    </row>
    <row r="14" spans="1:16" x14ac:dyDescent="0.2">
      <c r="A14" s="4" t="s">
        <v>114</v>
      </c>
    </row>
    <row r="15" spans="1:16" x14ac:dyDescent="0.2">
      <c r="A15" s="4" t="s">
        <v>115</v>
      </c>
    </row>
    <row r="16" spans="1:16" x14ac:dyDescent="0.2">
      <c r="A16" s="4" t="s">
        <v>116</v>
      </c>
    </row>
    <row r="17" spans="1:1" x14ac:dyDescent="0.2">
      <c r="A17" s="4" t="s">
        <v>117</v>
      </c>
    </row>
    <row r="18" spans="1:1" x14ac:dyDescent="0.2">
      <c r="A18" s="4" t="s">
        <v>118</v>
      </c>
    </row>
    <row r="19" spans="1:1" x14ac:dyDescent="0.2">
      <c r="A19" s="4" t="s">
        <v>119</v>
      </c>
    </row>
    <row r="20" spans="1:1" x14ac:dyDescent="0.2">
      <c r="A20" s="4" t="s">
        <v>120</v>
      </c>
    </row>
    <row r="21" spans="1:1" x14ac:dyDescent="0.2">
      <c r="A21" s="4" t="s">
        <v>121</v>
      </c>
    </row>
    <row r="22" spans="1:1" x14ac:dyDescent="0.2">
      <c r="A22" s="4" t="s">
        <v>122</v>
      </c>
    </row>
    <row r="23" spans="1:1" x14ac:dyDescent="0.2">
      <c r="A23" s="4" t="s">
        <v>123</v>
      </c>
    </row>
    <row r="24" spans="1:1" x14ac:dyDescent="0.2">
      <c r="A24" s="4" t="s">
        <v>124</v>
      </c>
    </row>
    <row r="25" spans="1:1" x14ac:dyDescent="0.2">
      <c r="A25" s="4" t="s">
        <v>125</v>
      </c>
    </row>
    <row r="26" spans="1:1" x14ac:dyDescent="0.2">
      <c r="A26" s="4" t="s">
        <v>126</v>
      </c>
    </row>
    <row r="27" spans="1:1" x14ac:dyDescent="0.2">
      <c r="A27" s="4" t="s">
        <v>127</v>
      </c>
    </row>
    <row r="28" spans="1:1" x14ac:dyDescent="0.2">
      <c r="A28" s="4" t="s">
        <v>128</v>
      </c>
    </row>
    <row r="29" spans="1:1" x14ac:dyDescent="0.2">
      <c r="A29" s="4" t="s">
        <v>129</v>
      </c>
    </row>
    <row r="30" spans="1:1" x14ac:dyDescent="0.2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0" ht="17" thickBot="1" x14ac:dyDescent="0.25">
      <c r="A1" s="1" t="s">
        <v>130</v>
      </c>
    </row>
    <row r="2" spans="1:30" s="8" customFormat="1" x14ac:dyDescent="0.2">
      <c r="A2" s="6" t="s">
        <v>131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2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2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2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2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2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2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2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2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7" thickBot="1" x14ac:dyDescent="0.25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16384" width="9.33203125" style="1"/>
  </cols>
  <sheetData>
    <row r="1" spans="1:30" ht="17" thickBot="1" x14ac:dyDescent="0.25">
      <c r="A1" s="1" t="s">
        <v>132</v>
      </c>
    </row>
    <row r="2" spans="1:30" s="8" customFormat="1" x14ac:dyDescent="0.2">
      <c r="A2" s="6" t="s">
        <v>133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2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7" thickBot="1" x14ac:dyDescent="0.25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4" ht="17" thickBot="1" x14ac:dyDescent="0.25">
      <c r="A1" s="1" t="s">
        <v>134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76</v>
      </c>
      <c r="B3" s="9"/>
      <c r="C3" s="9"/>
      <c r="D3" s="30"/>
    </row>
    <row r="4" spans="1:4" x14ac:dyDescent="0.2">
      <c r="A4" s="28" t="s">
        <v>77</v>
      </c>
      <c r="B4" s="9"/>
      <c r="C4" s="9"/>
      <c r="D4" s="30"/>
    </row>
    <row r="5" spans="1:4" ht="17" thickBot="1" x14ac:dyDescent="0.25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baseColWidth="10" defaultColWidth="9.33203125" defaultRowHeight="16" x14ac:dyDescent="0.2"/>
  <cols>
    <col min="1" max="1" width="15.33203125" style="1" customWidth="1"/>
    <col min="2" max="16384" width="9.33203125" style="1"/>
  </cols>
  <sheetData>
    <row r="1" spans="1:30" ht="17" thickBot="1" x14ac:dyDescent="0.25">
      <c r="A1" s="1" t="s">
        <v>135</v>
      </c>
    </row>
    <row r="2" spans="1:30" s="8" customFormat="1" x14ac:dyDescent="0.2">
      <c r="A2" s="6" t="s">
        <v>136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102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103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104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105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106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2">
      <c r="A8" s="28" t="s">
        <v>107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2">
      <c r="A9" s="28" t="s">
        <v>108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2">
      <c r="A10" s="28" t="s">
        <v>109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2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2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2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2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2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2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2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2">
      <c r="A18" s="28" t="s">
        <v>117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2">
      <c r="A19" s="28" t="s">
        <v>118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2">
      <c r="A20" s="28" t="s">
        <v>119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2">
      <c r="A21" s="28" t="s">
        <v>120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2">
      <c r="A22" s="28" t="s">
        <v>121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2">
      <c r="A23" s="28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2">
      <c r="A24" s="28" t="s">
        <v>123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2">
      <c r="A25" s="28" t="s">
        <v>124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2">
      <c r="A26" s="28" t="s">
        <v>125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2">
      <c r="A27" s="28" t="s">
        <v>126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2">
      <c r="A28" s="28" t="s">
        <v>127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2">
      <c r="A29" s="28" t="s">
        <v>128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7" thickBot="1" x14ac:dyDescent="0.25">
      <c r="A30" s="29" t="s">
        <v>129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4" ht="17" thickBot="1" x14ac:dyDescent="0.25">
      <c r="A1" s="1" t="s">
        <v>137</v>
      </c>
    </row>
    <row r="2" spans="1:4" s="8" customFormat="1" x14ac:dyDescent="0.2">
      <c r="A2" s="6" t="s">
        <v>136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102</v>
      </c>
      <c r="B3" s="9"/>
      <c r="C3" s="9"/>
      <c r="D3" s="30"/>
    </row>
    <row r="4" spans="1:4" x14ac:dyDescent="0.2">
      <c r="A4" s="28" t="s">
        <v>103</v>
      </c>
      <c r="B4" s="9"/>
      <c r="C4" s="9"/>
      <c r="D4" s="30"/>
    </row>
    <row r="5" spans="1:4" x14ac:dyDescent="0.2">
      <c r="A5" s="28" t="s">
        <v>104</v>
      </c>
      <c r="B5" s="9"/>
      <c r="C5" s="9"/>
      <c r="D5" s="30"/>
    </row>
    <row r="6" spans="1:4" x14ac:dyDescent="0.2">
      <c r="A6" s="28" t="s">
        <v>105</v>
      </c>
      <c r="B6" s="9"/>
      <c r="C6" s="9"/>
      <c r="D6" s="30"/>
    </row>
    <row r="7" spans="1:4" x14ac:dyDescent="0.2">
      <c r="A7" s="28" t="s">
        <v>106</v>
      </c>
      <c r="B7" s="9"/>
      <c r="C7" s="9"/>
      <c r="D7" s="30"/>
    </row>
    <row r="8" spans="1:4" x14ac:dyDescent="0.2">
      <c r="A8" s="28" t="s">
        <v>107</v>
      </c>
      <c r="B8" s="9"/>
      <c r="C8" s="9"/>
      <c r="D8" s="30"/>
    </row>
    <row r="9" spans="1:4" x14ac:dyDescent="0.2">
      <c r="A9" s="28" t="s">
        <v>108</v>
      </c>
      <c r="B9" s="9"/>
      <c r="C9" s="9"/>
      <c r="D9" s="30"/>
    </row>
    <row r="10" spans="1:4" x14ac:dyDescent="0.2">
      <c r="A10" s="28" t="s">
        <v>109</v>
      </c>
      <c r="B10" s="9"/>
      <c r="C10" s="9"/>
      <c r="D10" s="30"/>
    </row>
    <row r="11" spans="1:4" x14ac:dyDescent="0.2">
      <c r="A11" s="28" t="s">
        <v>110</v>
      </c>
      <c r="B11" s="9"/>
      <c r="C11" s="9"/>
      <c r="D11" s="30"/>
    </row>
    <row r="12" spans="1:4" x14ac:dyDescent="0.2">
      <c r="A12" s="28" t="s">
        <v>111</v>
      </c>
      <c r="B12" s="9"/>
      <c r="C12" s="9"/>
      <c r="D12" s="30"/>
    </row>
    <row r="13" spans="1:4" x14ac:dyDescent="0.2">
      <c r="A13" s="28" t="s">
        <v>112</v>
      </c>
      <c r="B13" s="9"/>
      <c r="C13" s="9"/>
      <c r="D13" s="30"/>
    </row>
    <row r="14" spans="1:4" x14ac:dyDescent="0.2">
      <c r="A14" s="28" t="s">
        <v>113</v>
      </c>
      <c r="B14" s="9"/>
      <c r="C14" s="9"/>
      <c r="D14" s="30"/>
    </row>
    <row r="15" spans="1:4" x14ac:dyDescent="0.2">
      <c r="A15" s="28" t="s">
        <v>114</v>
      </c>
      <c r="B15" s="9"/>
      <c r="C15" s="9"/>
      <c r="D15" s="30"/>
    </row>
    <row r="16" spans="1:4" x14ac:dyDescent="0.2">
      <c r="A16" s="28" t="s">
        <v>115</v>
      </c>
      <c r="B16" s="9"/>
      <c r="C16" s="9"/>
      <c r="D16" s="30"/>
    </row>
    <row r="17" spans="1:4" x14ac:dyDescent="0.2">
      <c r="A17" s="28" t="s">
        <v>116</v>
      </c>
      <c r="B17" s="9"/>
      <c r="C17" s="9"/>
      <c r="D17" s="30"/>
    </row>
    <row r="18" spans="1:4" x14ac:dyDescent="0.2">
      <c r="A18" s="28" t="s">
        <v>117</v>
      </c>
      <c r="B18" s="9"/>
      <c r="C18" s="9"/>
      <c r="D18" s="30"/>
    </row>
    <row r="19" spans="1:4" x14ac:dyDescent="0.2">
      <c r="A19" s="28" t="s">
        <v>118</v>
      </c>
      <c r="B19" s="9"/>
      <c r="C19" s="9"/>
      <c r="D19" s="30"/>
    </row>
    <row r="20" spans="1:4" x14ac:dyDescent="0.2">
      <c r="A20" s="28" t="s">
        <v>119</v>
      </c>
      <c r="B20" s="9"/>
      <c r="C20" s="9"/>
      <c r="D20" s="30"/>
    </row>
    <row r="21" spans="1:4" x14ac:dyDescent="0.2">
      <c r="A21" s="28" t="s">
        <v>120</v>
      </c>
      <c r="B21" s="9"/>
      <c r="C21" s="9"/>
      <c r="D21" s="30"/>
    </row>
    <row r="22" spans="1:4" x14ac:dyDescent="0.2">
      <c r="A22" s="28" t="s">
        <v>121</v>
      </c>
      <c r="B22" s="9"/>
      <c r="C22" s="9"/>
      <c r="D22" s="30"/>
    </row>
    <row r="23" spans="1:4" x14ac:dyDescent="0.2">
      <c r="A23" s="28" t="s">
        <v>122</v>
      </c>
      <c r="B23" s="9"/>
      <c r="C23" s="9"/>
      <c r="D23" s="30"/>
    </row>
    <row r="24" spans="1:4" x14ac:dyDescent="0.2">
      <c r="A24" s="28" t="s">
        <v>123</v>
      </c>
      <c r="B24" s="9"/>
      <c r="C24" s="9"/>
      <c r="D24" s="30"/>
    </row>
    <row r="25" spans="1:4" x14ac:dyDescent="0.2">
      <c r="A25" s="28" t="s">
        <v>124</v>
      </c>
      <c r="B25" s="9"/>
      <c r="C25" s="9"/>
      <c r="D25" s="30"/>
    </row>
    <row r="26" spans="1:4" x14ac:dyDescent="0.2">
      <c r="A26" s="28" t="s">
        <v>125</v>
      </c>
      <c r="B26" s="9"/>
      <c r="C26" s="9"/>
      <c r="D26" s="30"/>
    </row>
    <row r="27" spans="1:4" x14ac:dyDescent="0.2">
      <c r="A27" s="28" t="s">
        <v>126</v>
      </c>
      <c r="B27" s="9"/>
      <c r="C27" s="9"/>
      <c r="D27" s="30"/>
    </row>
    <row r="28" spans="1:4" x14ac:dyDescent="0.2">
      <c r="A28" s="28" t="s">
        <v>127</v>
      </c>
      <c r="B28" s="9"/>
      <c r="C28" s="9"/>
      <c r="D28" s="30"/>
    </row>
    <row r="29" spans="1:4" x14ac:dyDescent="0.2">
      <c r="A29" s="28" t="s">
        <v>128</v>
      </c>
      <c r="B29" s="9"/>
      <c r="C29" s="9"/>
      <c r="D29" s="30"/>
    </row>
    <row r="30" spans="1:4" ht="17" thickBot="1" x14ac:dyDescent="0.25">
      <c r="A30" s="29" t="s">
        <v>129</v>
      </c>
      <c r="B30" s="10"/>
      <c r="C30" s="10"/>
      <c r="D30" s="11"/>
    </row>
    <row r="31" spans="1:4" x14ac:dyDescent="0.2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4.6640625" style="1" customWidth="1"/>
    <col min="2" max="16384" width="9.33203125" style="1"/>
  </cols>
  <sheetData>
    <row r="1" spans="1:6" ht="17" thickBot="1" x14ac:dyDescent="0.25">
      <c r="A1" s="1" t="s">
        <v>138</v>
      </c>
    </row>
    <row r="2" spans="1:6" s="8" customFormat="1" x14ac:dyDescent="0.2">
      <c r="A2" s="6" t="s">
        <v>136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8" t="s">
        <v>102</v>
      </c>
      <c r="B3" s="9">
        <v>1</v>
      </c>
      <c r="C3" s="9"/>
      <c r="D3" s="9"/>
      <c r="E3" s="9"/>
      <c r="F3" s="30"/>
    </row>
    <row r="4" spans="1:6" x14ac:dyDescent="0.2">
      <c r="A4" s="28" t="s">
        <v>103</v>
      </c>
      <c r="B4" s="9"/>
      <c r="C4" s="9"/>
      <c r="D4" s="9"/>
      <c r="E4" s="9"/>
      <c r="F4" s="30"/>
    </row>
    <row r="5" spans="1:6" x14ac:dyDescent="0.2">
      <c r="A5" s="28" t="s">
        <v>104</v>
      </c>
      <c r="B5" s="9"/>
      <c r="C5" s="9"/>
      <c r="D5" s="9"/>
      <c r="E5" s="9"/>
      <c r="F5" s="30"/>
    </row>
    <row r="6" spans="1:6" x14ac:dyDescent="0.2">
      <c r="A6" s="28" t="s">
        <v>105</v>
      </c>
      <c r="B6" s="9"/>
      <c r="C6" s="9">
        <v>1</v>
      </c>
      <c r="D6" s="9"/>
      <c r="E6" s="9"/>
      <c r="F6" s="30"/>
    </row>
    <row r="7" spans="1:6" x14ac:dyDescent="0.2">
      <c r="A7" s="28" t="s">
        <v>106</v>
      </c>
      <c r="B7" s="9"/>
      <c r="C7" s="9"/>
      <c r="D7" s="9"/>
      <c r="E7" s="9"/>
      <c r="F7" s="30"/>
    </row>
    <row r="8" spans="1:6" x14ac:dyDescent="0.2">
      <c r="A8" s="28" t="s">
        <v>107</v>
      </c>
      <c r="B8" s="9"/>
      <c r="C8" s="9"/>
      <c r="D8" s="9"/>
      <c r="E8" s="9"/>
      <c r="F8" s="30"/>
    </row>
    <row r="9" spans="1:6" x14ac:dyDescent="0.2">
      <c r="A9" s="28" t="s">
        <v>108</v>
      </c>
      <c r="B9" s="9"/>
      <c r="C9" s="9"/>
      <c r="D9" s="9"/>
      <c r="E9" s="9"/>
      <c r="F9" s="30"/>
    </row>
    <row r="10" spans="1:6" x14ac:dyDescent="0.2">
      <c r="A10" s="28" t="s">
        <v>109</v>
      </c>
      <c r="B10" s="9"/>
      <c r="C10" s="9"/>
      <c r="D10" s="9"/>
      <c r="E10" s="9"/>
      <c r="F10" s="30"/>
    </row>
    <row r="11" spans="1:6" x14ac:dyDescent="0.2">
      <c r="A11" s="28" t="s">
        <v>110</v>
      </c>
      <c r="B11" s="9"/>
      <c r="C11" s="9"/>
      <c r="D11" s="9"/>
      <c r="E11" s="9"/>
      <c r="F11" s="30"/>
    </row>
    <row r="12" spans="1:6" x14ac:dyDescent="0.2">
      <c r="A12" s="28" t="s">
        <v>111</v>
      </c>
      <c r="B12" s="9"/>
      <c r="C12" s="9"/>
      <c r="D12" s="9"/>
      <c r="E12" s="9"/>
      <c r="F12" s="30"/>
    </row>
    <row r="13" spans="1:6" x14ac:dyDescent="0.2">
      <c r="A13" s="28" t="s">
        <v>112</v>
      </c>
      <c r="B13" s="9"/>
      <c r="C13" s="9"/>
      <c r="D13" s="9"/>
      <c r="E13" s="9"/>
      <c r="F13" s="30"/>
    </row>
    <row r="14" spans="1:6" x14ac:dyDescent="0.2">
      <c r="A14" s="28" t="s">
        <v>113</v>
      </c>
      <c r="B14" s="9"/>
      <c r="C14" s="9"/>
      <c r="D14" s="9"/>
      <c r="E14" s="9"/>
      <c r="F14" s="30"/>
    </row>
    <row r="15" spans="1:6" x14ac:dyDescent="0.2">
      <c r="A15" s="28" t="s">
        <v>114</v>
      </c>
      <c r="B15" s="9"/>
      <c r="C15" s="9"/>
      <c r="D15" s="9">
        <v>1</v>
      </c>
      <c r="E15" s="9"/>
      <c r="F15" s="30"/>
    </row>
    <row r="16" spans="1:6" x14ac:dyDescent="0.2">
      <c r="A16" s="28" t="s">
        <v>115</v>
      </c>
      <c r="B16" s="9"/>
      <c r="C16" s="9"/>
      <c r="D16" s="9"/>
      <c r="E16" s="9"/>
      <c r="F16" s="30"/>
    </row>
    <row r="17" spans="1:6" x14ac:dyDescent="0.2">
      <c r="A17" s="28" t="s">
        <v>116</v>
      </c>
      <c r="B17" s="9"/>
      <c r="C17" s="9"/>
      <c r="D17" s="9"/>
      <c r="E17" s="9"/>
      <c r="F17" s="30"/>
    </row>
    <row r="18" spans="1:6" x14ac:dyDescent="0.2">
      <c r="A18" s="28" t="s">
        <v>117</v>
      </c>
      <c r="B18" s="9"/>
      <c r="C18" s="9"/>
      <c r="D18" s="9"/>
      <c r="E18" s="9"/>
      <c r="F18" s="30"/>
    </row>
    <row r="19" spans="1:6" x14ac:dyDescent="0.2">
      <c r="A19" s="28" t="s">
        <v>118</v>
      </c>
      <c r="B19" s="9"/>
      <c r="C19" s="9"/>
      <c r="D19" s="9"/>
      <c r="E19" s="9">
        <v>1</v>
      </c>
      <c r="F19" s="30"/>
    </row>
    <row r="20" spans="1:6" x14ac:dyDescent="0.2">
      <c r="A20" s="28" t="s">
        <v>119</v>
      </c>
      <c r="B20" s="9"/>
      <c r="C20" s="9"/>
      <c r="D20" s="9"/>
      <c r="E20" s="9">
        <v>1</v>
      </c>
      <c r="F20" s="30"/>
    </row>
    <row r="21" spans="1:6" x14ac:dyDescent="0.2">
      <c r="A21" s="28" t="s">
        <v>120</v>
      </c>
      <c r="B21" s="9"/>
      <c r="C21" s="9"/>
      <c r="D21" s="9"/>
      <c r="E21" s="9"/>
      <c r="F21" s="30"/>
    </row>
    <row r="22" spans="1:6" x14ac:dyDescent="0.2">
      <c r="A22" s="28" t="s">
        <v>121</v>
      </c>
      <c r="B22" s="9"/>
      <c r="C22" s="9"/>
      <c r="D22" s="9"/>
      <c r="E22" s="9"/>
      <c r="F22" s="30"/>
    </row>
    <row r="23" spans="1:6" x14ac:dyDescent="0.2">
      <c r="A23" s="28" t="s">
        <v>122</v>
      </c>
      <c r="B23" s="9"/>
      <c r="C23" s="9"/>
      <c r="D23" s="9"/>
      <c r="E23" s="9"/>
      <c r="F23" s="30"/>
    </row>
    <row r="24" spans="1:6" x14ac:dyDescent="0.2">
      <c r="A24" s="28" t="s">
        <v>123</v>
      </c>
      <c r="B24" s="9"/>
      <c r="C24" s="9"/>
      <c r="D24" s="9">
        <v>1</v>
      </c>
      <c r="E24" s="9"/>
      <c r="F24" s="30"/>
    </row>
    <row r="25" spans="1:6" x14ac:dyDescent="0.2">
      <c r="A25" s="28" t="s">
        <v>124</v>
      </c>
      <c r="B25" s="9"/>
      <c r="C25" s="9"/>
      <c r="D25" s="9"/>
      <c r="E25" s="9"/>
      <c r="F25" s="30"/>
    </row>
    <row r="26" spans="1:6" x14ac:dyDescent="0.2">
      <c r="A26" s="28" t="s">
        <v>125</v>
      </c>
      <c r="B26" s="9"/>
      <c r="C26" s="9"/>
      <c r="D26" s="9"/>
      <c r="E26" s="9"/>
      <c r="F26" s="30"/>
    </row>
    <row r="27" spans="1:6" x14ac:dyDescent="0.2">
      <c r="A27" s="28" t="s">
        <v>126</v>
      </c>
      <c r="B27" s="9"/>
      <c r="C27" s="9"/>
      <c r="D27" s="9"/>
      <c r="E27" s="9"/>
      <c r="F27" s="30"/>
    </row>
    <row r="28" spans="1:6" x14ac:dyDescent="0.2">
      <c r="A28" s="28" t="s">
        <v>127</v>
      </c>
      <c r="B28" s="9"/>
      <c r="C28" s="9"/>
      <c r="D28" s="9"/>
      <c r="E28" s="9"/>
      <c r="F28" s="30">
        <v>1</v>
      </c>
    </row>
    <row r="29" spans="1:6" x14ac:dyDescent="0.2">
      <c r="A29" s="28" t="s">
        <v>128</v>
      </c>
      <c r="B29" s="9"/>
      <c r="C29" s="9"/>
      <c r="D29" s="9"/>
      <c r="E29" s="9"/>
      <c r="F29" s="30"/>
    </row>
    <row r="30" spans="1:6" ht="17" thickBot="1" x14ac:dyDescent="0.25">
      <c r="A30" s="29" t="s">
        <v>129</v>
      </c>
      <c r="B30" s="10"/>
      <c r="C30" s="10"/>
      <c r="D30" s="10"/>
      <c r="E30" s="10"/>
      <c r="F30" s="11"/>
    </row>
    <row r="31" spans="1:6" x14ac:dyDescent="0.2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baseColWidth="10" defaultColWidth="9.33203125" defaultRowHeight="16" x14ac:dyDescent="0.2"/>
  <cols>
    <col min="1" max="1" width="15" style="1" customWidth="1"/>
    <col min="2" max="16384" width="9.33203125" style="1"/>
  </cols>
  <sheetData>
    <row r="1" spans="1:5" ht="17" thickBot="1" x14ac:dyDescent="0.25">
      <c r="A1" s="1" t="s">
        <v>139</v>
      </c>
    </row>
    <row r="2" spans="1:5" s="8" customFormat="1" x14ac:dyDescent="0.2">
      <c r="A2" s="6" t="s">
        <v>136</v>
      </c>
      <c r="B2" s="7" t="s">
        <v>93</v>
      </c>
      <c r="C2" s="7" t="s">
        <v>94</v>
      </c>
      <c r="D2" s="7" t="s">
        <v>95</v>
      </c>
      <c r="E2" s="7" t="s">
        <v>96</v>
      </c>
    </row>
    <row r="3" spans="1:5" x14ac:dyDescent="0.2">
      <c r="A3" s="28" t="s">
        <v>102</v>
      </c>
      <c r="B3" s="9"/>
      <c r="C3" s="9"/>
      <c r="D3" s="9"/>
      <c r="E3" s="9"/>
    </row>
    <row r="4" spans="1:5" x14ac:dyDescent="0.2">
      <c r="A4" s="28" t="s">
        <v>103</v>
      </c>
      <c r="B4" s="9"/>
      <c r="C4" s="9"/>
      <c r="D4" s="9"/>
      <c r="E4" s="9"/>
    </row>
    <row r="5" spans="1:5" x14ac:dyDescent="0.2">
      <c r="A5" s="28" t="s">
        <v>104</v>
      </c>
      <c r="B5" s="9">
        <v>1</v>
      </c>
      <c r="C5" s="9"/>
      <c r="D5" s="9"/>
      <c r="E5" s="9"/>
    </row>
    <row r="6" spans="1:5" x14ac:dyDescent="0.2">
      <c r="A6" s="28" t="s">
        <v>105</v>
      </c>
      <c r="B6" s="9"/>
      <c r="C6" s="9"/>
      <c r="D6" s="9"/>
      <c r="E6" s="9"/>
    </row>
    <row r="7" spans="1:5" x14ac:dyDescent="0.2">
      <c r="A7" s="28" t="s">
        <v>106</v>
      </c>
      <c r="B7" s="9"/>
      <c r="C7" s="9"/>
      <c r="D7" s="9"/>
      <c r="E7" s="9"/>
    </row>
    <row r="8" spans="1:5" x14ac:dyDescent="0.2">
      <c r="A8" s="28" t="s">
        <v>107</v>
      </c>
      <c r="B8" s="9"/>
      <c r="C8" s="9"/>
      <c r="D8" s="9"/>
      <c r="E8" s="9"/>
    </row>
    <row r="9" spans="1:5" x14ac:dyDescent="0.2">
      <c r="A9" s="28" t="s">
        <v>108</v>
      </c>
      <c r="B9" s="9"/>
      <c r="C9" s="9"/>
      <c r="D9" s="9"/>
      <c r="E9" s="9"/>
    </row>
    <row r="10" spans="1:5" x14ac:dyDescent="0.2">
      <c r="A10" s="28" t="s">
        <v>109</v>
      </c>
      <c r="B10" s="9"/>
      <c r="C10" s="9"/>
      <c r="D10" s="9"/>
      <c r="E10" s="9"/>
    </row>
    <row r="11" spans="1:5" x14ac:dyDescent="0.2">
      <c r="A11" s="28" t="s">
        <v>110</v>
      </c>
      <c r="B11" s="9"/>
      <c r="C11" s="9"/>
      <c r="D11" s="9"/>
      <c r="E11" s="9"/>
    </row>
    <row r="12" spans="1:5" x14ac:dyDescent="0.2">
      <c r="A12" s="28" t="s">
        <v>111</v>
      </c>
      <c r="B12" s="9"/>
      <c r="C12" s="9">
        <v>1</v>
      </c>
      <c r="D12" s="9"/>
      <c r="E12" s="9"/>
    </row>
    <row r="13" spans="1:5" x14ac:dyDescent="0.2">
      <c r="A13" s="28" t="s">
        <v>112</v>
      </c>
      <c r="B13" s="9"/>
      <c r="C13" s="9"/>
      <c r="D13" s="9"/>
      <c r="E13" s="9"/>
    </row>
    <row r="14" spans="1:5" x14ac:dyDescent="0.2">
      <c r="A14" s="28" t="s">
        <v>113</v>
      </c>
      <c r="B14" s="9"/>
      <c r="C14" s="9"/>
      <c r="D14" s="9"/>
      <c r="E14" s="9"/>
    </row>
    <row r="15" spans="1:5" x14ac:dyDescent="0.2">
      <c r="A15" s="28" t="s">
        <v>114</v>
      </c>
      <c r="B15" s="9"/>
      <c r="C15" s="9"/>
      <c r="D15" s="9"/>
      <c r="E15" s="9"/>
    </row>
    <row r="16" spans="1:5" x14ac:dyDescent="0.2">
      <c r="A16" s="28" t="s">
        <v>115</v>
      </c>
      <c r="B16" s="9"/>
      <c r="C16" s="9"/>
      <c r="D16" s="9"/>
      <c r="E16" s="9"/>
    </row>
    <row r="17" spans="1:5" x14ac:dyDescent="0.2">
      <c r="A17" s="28" t="s">
        <v>116</v>
      </c>
      <c r="B17" s="9"/>
      <c r="C17" s="9"/>
      <c r="D17" s="9"/>
      <c r="E17" s="9"/>
    </row>
    <row r="18" spans="1:5" x14ac:dyDescent="0.2">
      <c r="A18" s="28" t="s">
        <v>117</v>
      </c>
      <c r="B18" s="9"/>
      <c r="C18" s="9"/>
      <c r="D18" s="9"/>
      <c r="E18" s="9"/>
    </row>
    <row r="19" spans="1:5" x14ac:dyDescent="0.2">
      <c r="A19" s="28" t="s">
        <v>118</v>
      </c>
      <c r="B19" s="9"/>
      <c r="C19" s="9"/>
      <c r="D19" s="9"/>
      <c r="E19" s="9"/>
    </row>
    <row r="20" spans="1:5" x14ac:dyDescent="0.2">
      <c r="A20" s="28" t="s">
        <v>119</v>
      </c>
      <c r="B20" s="9"/>
      <c r="C20" s="9"/>
      <c r="D20" s="9"/>
      <c r="E20" s="9"/>
    </row>
    <row r="21" spans="1:5" x14ac:dyDescent="0.2">
      <c r="A21" s="28" t="s">
        <v>120</v>
      </c>
      <c r="B21" s="9"/>
      <c r="C21" s="9"/>
      <c r="D21" s="9"/>
      <c r="E21" s="9"/>
    </row>
    <row r="22" spans="1:5" x14ac:dyDescent="0.2">
      <c r="A22" s="28" t="s">
        <v>121</v>
      </c>
      <c r="B22" s="9"/>
      <c r="C22" s="9"/>
      <c r="D22" s="9">
        <v>1</v>
      </c>
      <c r="E22" s="9"/>
    </row>
    <row r="23" spans="1:5" x14ac:dyDescent="0.2">
      <c r="A23" s="28" t="s">
        <v>122</v>
      </c>
      <c r="B23" s="9"/>
      <c r="C23" s="9"/>
      <c r="D23" s="9"/>
      <c r="E23" s="9"/>
    </row>
    <row r="24" spans="1:5" x14ac:dyDescent="0.2">
      <c r="A24" s="28" t="s">
        <v>123</v>
      </c>
      <c r="B24" s="9"/>
      <c r="C24" s="9"/>
      <c r="D24" s="9"/>
      <c r="E24" s="9"/>
    </row>
    <row r="25" spans="1:5" x14ac:dyDescent="0.2">
      <c r="A25" s="28" t="s">
        <v>124</v>
      </c>
      <c r="B25" s="9"/>
      <c r="C25" s="9"/>
      <c r="D25" s="9"/>
      <c r="E25" s="9">
        <v>1</v>
      </c>
    </row>
    <row r="26" spans="1:5" x14ac:dyDescent="0.2">
      <c r="A26" s="28" t="s">
        <v>125</v>
      </c>
      <c r="B26" s="9"/>
      <c r="C26" s="9"/>
      <c r="D26" s="9"/>
      <c r="E26" s="9"/>
    </row>
    <row r="27" spans="1:5" x14ac:dyDescent="0.2">
      <c r="A27" s="28" t="s">
        <v>126</v>
      </c>
      <c r="B27" s="9"/>
      <c r="C27" s="9"/>
      <c r="D27" s="9"/>
      <c r="E27" s="9"/>
    </row>
    <row r="28" spans="1:5" x14ac:dyDescent="0.2">
      <c r="A28" s="28" t="s">
        <v>127</v>
      </c>
      <c r="B28" s="9"/>
      <c r="C28" s="9"/>
      <c r="D28" s="9"/>
      <c r="E28" s="9"/>
    </row>
    <row r="29" spans="1:5" x14ac:dyDescent="0.2">
      <c r="A29" s="28" t="s">
        <v>128</v>
      </c>
      <c r="B29" s="9"/>
      <c r="C29" s="9"/>
      <c r="D29" s="9"/>
      <c r="E29" s="9"/>
    </row>
    <row r="30" spans="1:5" ht="17" thickBot="1" x14ac:dyDescent="0.25">
      <c r="A30" s="29" t="s">
        <v>129</v>
      </c>
      <c r="B30" s="10"/>
      <c r="C30" s="10"/>
      <c r="D30" s="10"/>
      <c r="E30" s="10"/>
    </row>
    <row r="31" spans="1:5" x14ac:dyDescent="0.2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6" style="1" customWidth="1"/>
    <col min="2" max="16384" width="9.33203125" style="1"/>
  </cols>
  <sheetData>
    <row r="1" spans="1:4" ht="17" thickBot="1" x14ac:dyDescent="0.25">
      <c r="A1" s="1" t="s">
        <v>140</v>
      </c>
    </row>
    <row r="2" spans="1:4" s="8" customFormat="1" x14ac:dyDescent="0.2">
      <c r="A2" s="6" t="s">
        <v>136</v>
      </c>
      <c r="B2" s="7" t="s">
        <v>89</v>
      </c>
      <c r="C2" s="7" t="s">
        <v>90</v>
      </c>
      <c r="D2" s="27" t="s">
        <v>91</v>
      </c>
    </row>
    <row r="3" spans="1:4" ht="17" thickBot="1" x14ac:dyDescent="0.25">
      <c r="A3" s="3" t="s">
        <v>113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3" spans="3:3" x14ac:dyDescent="0.2">
      <c r="C3" s="39"/>
    </row>
    <row r="21" spans="3:13" x14ac:dyDescent="0.2">
      <c r="C21" s="40"/>
      <c r="F21" s="40"/>
    </row>
    <row r="23" spans="3:13" x14ac:dyDescent="0.2">
      <c r="C23" s="41"/>
    </row>
    <row r="24" spans="3:13" x14ac:dyDescent="0.2">
      <c r="C24" s="41"/>
    </row>
    <row r="25" spans="3:13" x14ac:dyDescent="0.2">
      <c r="C25" s="41"/>
    </row>
    <row r="26" spans="3:13" x14ac:dyDescent="0.2">
      <c r="C26" s="41"/>
    </row>
    <row r="27" spans="3:13" x14ac:dyDescent="0.2">
      <c r="C27" s="41"/>
    </row>
    <row r="28" spans="3:13" x14ac:dyDescent="0.2">
      <c r="C28" s="41"/>
    </row>
    <row r="29" spans="3:13" x14ac:dyDescent="0.2">
      <c r="C29" s="41"/>
    </row>
    <row r="30" spans="3:13" x14ac:dyDescent="0.2">
      <c r="C30" s="41"/>
    </row>
    <row r="31" spans="3:13" x14ac:dyDescent="0.2">
      <c r="C31" s="41"/>
      <c r="M31" s="26"/>
    </row>
    <row r="32" spans="3:13" x14ac:dyDescent="0.2">
      <c r="C32" s="41"/>
    </row>
    <row r="33" spans="3:3" x14ac:dyDescent="0.2">
      <c r="C33" s="41"/>
    </row>
    <row r="34" spans="3:3" x14ac:dyDescent="0.2">
      <c r="C34" s="41"/>
    </row>
    <row r="35" spans="3:3" x14ac:dyDescent="0.2">
      <c r="C35" s="41"/>
    </row>
    <row r="36" spans="3:3" x14ac:dyDescent="0.2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2" ht="17" thickBot="1" x14ac:dyDescent="0.25">
      <c r="A1" s="1" t="s">
        <v>141</v>
      </c>
    </row>
    <row r="2" spans="1:2" s="8" customFormat="1" x14ac:dyDescent="0.2">
      <c r="A2" s="6" t="s">
        <v>148</v>
      </c>
      <c r="B2" s="27" t="s">
        <v>113</v>
      </c>
    </row>
    <row r="3" spans="1:2" x14ac:dyDescent="0.2">
      <c r="A3" s="2" t="s">
        <v>89</v>
      </c>
      <c r="B3" s="30"/>
    </row>
    <row r="4" spans="1:2" x14ac:dyDescent="0.2">
      <c r="A4" s="2" t="s">
        <v>90</v>
      </c>
      <c r="B4" s="30"/>
    </row>
    <row r="5" spans="1:2" ht="17" thickBot="1" x14ac:dyDescent="0.25">
      <c r="A5" s="3" t="s">
        <v>91</v>
      </c>
      <c r="B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6640625" style="1" customWidth="1"/>
    <col min="2" max="16384" width="9.33203125" style="1"/>
  </cols>
  <sheetData>
    <row r="1" spans="1:3" ht="17" thickBot="1" x14ac:dyDescent="0.25">
      <c r="A1" s="1" t="s">
        <v>142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baseColWidth="10" defaultRowHeight="15" x14ac:dyDescent="0.2"/>
  <sheetData>
    <row r="1" spans="1:29" ht="17" thickBot="1" x14ac:dyDescent="0.2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6" t="s">
        <v>143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</row>
    <row r="3" spans="1:29" ht="16" x14ac:dyDescent="0.2">
      <c r="A3" s="28" t="s">
        <v>86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6" x14ac:dyDescent="0.2">
      <c r="A4" s="28" t="s">
        <v>87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144</v>
      </c>
    </row>
    <row r="2" spans="1:4" s="8" customFormat="1" x14ac:dyDescent="0.2">
      <c r="A2" s="6" t="s">
        <v>145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93</v>
      </c>
      <c r="B3" s="9"/>
      <c r="C3" s="9"/>
      <c r="D3" s="30"/>
    </row>
    <row r="4" spans="1:4" x14ac:dyDescent="0.2">
      <c r="A4" s="28" t="s">
        <v>94</v>
      </c>
      <c r="B4" s="9"/>
      <c r="C4" s="9"/>
      <c r="D4" s="30"/>
    </row>
    <row r="5" spans="1:4" x14ac:dyDescent="0.2">
      <c r="A5" s="28" t="s">
        <v>95</v>
      </c>
      <c r="B5" s="9"/>
      <c r="C5" s="9"/>
      <c r="D5" s="30"/>
    </row>
    <row r="6" spans="1:4" x14ac:dyDescent="0.2">
      <c r="A6" s="28" t="s">
        <v>96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5" customWidth="1"/>
  </cols>
  <sheetData>
    <row r="1" spans="1:4" ht="17" thickBot="1" x14ac:dyDescent="0.25">
      <c r="A1" s="1" t="s">
        <v>146</v>
      </c>
      <c r="B1" s="1"/>
      <c r="C1" s="1"/>
      <c r="D1" s="1"/>
    </row>
    <row r="2" spans="1:4" ht="16" x14ac:dyDescent="0.2">
      <c r="A2" s="6" t="s">
        <v>145</v>
      </c>
      <c r="B2" s="7" t="s">
        <v>89</v>
      </c>
      <c r="C2" s="7" t="s">
        <v>90</v>
      </c>
      <c r="D2" s="27" t="s">
        <v>91</v>
      </c>
    </row>
    <row r="3" spans="1:4" ht="16" x14ac:dyDescent="0.2">
      <c r="A3" s="28" t="s">
        <v>93</v>
      </c>
      <c r="B3" s="9"/>
      <c r="C3" s="9"/>
      <c r="D3" s="30"/>
    </row>
    <row r="4" spans="1:4" ht="16" x14ac:dyDescent="0.2">
      <c r="A4" s="28" t="s">
        <v>94</v>
      </c>
      <c r="B4" s="9">
        <v>1</v>
      </c>
      <c r="C4" s="9"/>
      <c r="D4" s="30"/>
    </row>
    <row r="5" spans="1:4" ht="16" x14ac:dyDescent="0.2">
      <c r="A5" s="28" t="s">
        <v>95</v>
      </c>
      <c r="B5" s="9"/>
      <c r="C5" s="9">
        <v>1</v>
      </c>
      <c r="D5" s="30"/>
    </row>
    <row r="6" spans="1:4" ht="16" x14ac:dyDescent="0.2">
      <c r="A6" s="28" t="s">
        <v>96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4.6640625" customWidth="1"/>
  </cols>
  <sheetData>
    <row r="1" spans="1:4" ht="17" thickBot="1" x14ac:dyDescent="0.25">
      <c r="A1" s="1" t="s">
        <v>147</v>
      </c>
    </row>
    <row r="2" spans="1:4" ht="16" x14ac:dyDescent="0.2">
      <c r="A2" s="6" t="s">
        <v>148</v>
      </c>
      <c r="B2" s="7" t="s">
        <v>76</v>
      </c>
      <c r="C2" s="7" t="s">
        <v>77</v>
      </c>
      <c r="D2" s="27" t="s">
        <v>78</v>
      </c>
    </row>
    <row r="3" spans="1:4" ht="16" x14ac:dyDescent="0.2">
      <c r="A3" s="2" t="s">
        <v>89</v>
      </c>
      <c r="B3" s="9">
        <v>1</v>
      </c>
      <c r="C3" s="9"/>
      <c r="D3" s="30"/>
    </row>
    <row r="4" spans="1:4" ht="16" x14ac:dyDescent="0.2">
      <c r="A4" s="2" t="s">
        <v>90</v>
      </c>
      <c r="B4" s="9"/>
      <c r="C4" s="9">
        <v>1</v>
      </c>
      <c r="D4" s="30"/>
    </row>
    <row r="5" spans="1:4" ht="17" thickBot="1" x14ac:dyDescent="0.25">
      <c r="A5" s="3" t="s">
        <v>91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7" ht="17" thickBot="1" x14ac:dyDescent="0.25">
      <c r="A1" s="1" t="s">
        <v>149</v>
      </c>
    </row>
    <row r="2" spans="1:7" s="8" customFormat="1" x14ac:dyDescent="0.2">
      <c r="A2" s="6" t="s">
        <v>145</v>
      </c>
      <c r="B2" s="7" t="s">
        <v>104</v>
      </c>
      <c r="C2" s="7" t="s">
        <v>111</v>
      </c>
      <c r="D2" s="7" t="s">
        <v>113</v>
      </c>
      <c r="E2" s="7" t="s">
        <v>121</v>
      </c>
      <c r="F2" s="7" t="s">
        <v>124</v>
      </c>
      <c r="G2" s="27" t="s">
        <v>125</v>
      </c>
    </row>
    <row r="3" spans="1:7" x14ac:dyDescent="0.2">
      <c r="A3" s="28" t="s">
        <v>93</v>
      </c>
      <c r="B3" s="9"/>
      <c r="C3" s="9"/>
      <c r="D3" s="9"/>
      <c r="E3" s="9"/>
      <c r="F3" s="9"/>
      <c r="G3" s="30"/>
    </row>
    <row r="4" spans="1:7" x14ac:dyDescent="0.2">
      <c r="A4" s="28" t="s">
        <v>94</v>
      </c>
      <c r="B4" s="9"/>
      <c r="C4" s="9"/>
      <c r="D4" s="9"/>
      <c r="E4" s="9"/>
      <c r="F4" s="9"/>
      <c r="G4" s="30"/>
    </row>
    <row r="5" spans="1:7" x14ac:dyDescent="0.2">
      <c r="A5" s="28" t="s">
        <v>95</v>
      </c>
      <c r="B5" s="9"/>
      <c r="C5" s="9"/>
      <c r="D5" s="9"/>
      <c r="E5" s="9"/>
      <c r="F5" s="9"/>
      <c r="G5" s="30"/>
    </row>
    <row r="6" spans="1:7" x14ac:dyDescent="0.2">
      <c r="A6" s="28" t="s">
        <v>96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150</v>
      </c>
    </row>
    <row r="2" spans="1:4" s="8" customFormat="1" x14ac:dyDescent="0.2">
      <c r="A2" s="6" t="s">
        <v>131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46</v>
      </c>
      <c r="B3" s="9"/>
      <c r="C3" s="9"/>
      <c r="D3" s="30"/>
    </row>
    <row r="4" spans="1:4" x14ac:dyDescent="0.2">
      <c r="A4" s="28" t="s">
        <v>47</v>
      </c>
      <c r="B4" s="9"/>
      <c r="C4" s="9"/>
      <c r="D4" s="30"/>
    </row>
    <row r="5" spans="1:4" x14ac:dyDescent="0.2">
      <c r="A5" s="28" t="s">
        <v>48</v>
      </c>
      <c r="B5" s="9"/>
      <c r="C5" s="9"/>
      <c r="D5" s="30"/>
    </row>
    <row r="6" spans="1:4" x14ac:dyDescent="0.2">
      <c r="A6" s="28" t="s">
        <v>49</v>
      </c>
      <c r="B6" s="9"/>
      <c r="C6" s="9"/>
      <c r="D6" s="30"/>
    </row>
    <row r="7" spans="1:4" x14ac:dyDescent="0.2">
      <c r="A7" s="28" t="s">
        <v>50</v>
      </c>
      <c r="B7" s="9"/>
      <c r="C7" s="9"/>
      <c r="D7" s="30"/>
    </row>
    <row r="8" spans="1:4" x14ac:dyDescent="0.2">
      <c r="A8" s="28" t="s">
        <v>51</v>
      </c>
      <c r="B8" s="9"/>
      <c r="C8" s="9"/>
      <c r="D8" s="30"/>
    </row>
    <row r="9" spans="1:4" x14ac:dyDescent="0.2">
      <c r="A9" s="28" t="s">
        <v>52</v>
      </c>
      <c r="B9" s="9"/>
      <c r="C9" s="9"/>
      <c r="D9" s="30"/>
    </row>
    <row r="10" spans="1:4" x14ac:dyDescent="0.2">
      <c r="A10" s="28" t="s">
        <v>53</v>
      </c>
      <c r="B10" s="9"/>
      <c r="C10" s="9"/>
      <c r="D10" s="30"/>
    </row>
    <row r="11" spans="1:4" x14ac:dyDescent="0.2">
      <c r="A11" s="28" t="s">
        <v>54</v>
      </c>
      <c r="B11" s="9"/>
      <c r="C11" s="9"/>
      <c r="D11" s="30"/>
    </row>
    <row r="12" spans="1:4" x14ac:dyDescent="0.2">
      <c r="A12" s="28" t="s">
        <v>55</v>
      </c>
      <c r="B12" s="9"/>
      <c r="C12" s="9"/>
      <c r="D12" s="30"/>
    </row>
    <row r="13" spans="1:4" x14ac:dyDescent="0.2">
      <c r="A13" s="28" t="s">
        <v>56</v>
      </c>
      <c r="B13" s="9"/>
      <c r="C13" s="9"/>
      <c r="D13" s="30"/>
    </row>
    <row r="14" spans="1:4" x14ac:dyDescent="0.2">
      <c r="A14" s="28" t="s">
        <v>57</v>
      </c>
      <c r="B14" s="9"/>
      <c r="C14" s="9"/>
      <c r="D14" s="30"/>
    </row>
    <row r="15" spans="1:4" x14ac:dyDescent="0.2">
      <c r="A15" s="28" t="s">
        <v>58</v>
      </c>
      <c r="B15" s="9"/>
      <c r="C15" s="9"/>
      <c r="D15" s="30"/>
    </row>
    <row r="16" spans="1:4" ht="17" thickBot="1" x14ac:dyDescent="0.25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9.83203125" style="1" customWidth="1"/>
    <col min="2" max="16384" width="9.33203125" style="1"/>
  </cols>
  <sheetData>
    <row r="1" spans="1:3" ht="17" thickBot="1" x14ac:dyDescent="0.25">
      <c r="A1" s="1" t="s">
        <v>151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6" ht="17" thickBot="1" x14ac:dyDescent="0.25">
      <c r="A1" s="1" t="s">
        <v>152</v>
      </c>
    </row>
    <row r="2" spans="1:6" s="8" customFormat="1" x14ac:dyDescent="0.2">
      <c r="A2" s="6" t="s">
        <v>131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2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2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2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2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2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2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2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2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2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2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2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2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7" thickBot="1" x14ac:dyDescent="0.25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45</v>
      </c>
    </row>
    <row r="2" spans="1:4" x14ac:dyDescent="0.2">
      <c r="A2" s="4" t="s">
        <v>46</v>
      </c>
    </row>
    <row r="3" spans="1:4" x14ac:dyDescent="0.2">
      <c r="A3" s="4" t="s">
        <v>47</v>
      </c>
      <c r="D3" s="12"/>
    </row>
    <row r="4" spans="1:4" x14ac:dyDescent="0.2">
      <c r="A4" s="4" t="s">
        <v>48</v>
      </c>
    </row>
    <row r="5" spans="1:4" x14ac:dyDescent="0.2">
      <c r="A5" s="4" t="s">
        <v>49</v>
      </c>
    </row>
    <row r="6" spans="1:4" x14ac:dyDescent="0.2">
      <c r="A6" s="4" t="s">
        <v>50</v>
      </c>
    </row>
    <row r="7" spans="1:4" x14ac:dyDescent="0.2">
      <c r="A7" s="4" t="s">
        <v>51</v>
      </c>
    </row>
    <row r="8" spans="1:4" x14ac:dyDescent="0.2">
      <c r="A8" s="4" t="s">
        <v>52</v>
      </c>
    </row>
    <row r="9" spans="1:4" x14ac:dyDescent="0.2">
      <c r="A9" s="4" t="s">
        <v>53</v>
      </c>
    </row>
    <row r="10" spans="1:4" x14ac:dyDescent="0.2">
      <c r="A10" s="4" t="s">
        <v>54</v>
      </c>
    </row>
    <row r="11" spans="1:4" x14ac:dyDescent="0.2">
      <c r="A11" s="4" t="s">
        <v>55</v>
      </c>
    </row>
    <row r="12" spans="1:4" x14ac:dyDescent="0.2">
      <c r="A12" s="4" t="s">
        <v>56</v>
      </c>
    </row>
    <row r="13" spans="1:4" x14ac:dyDescent="0.2">
      <c r="A13" s="4" t="s">
        <v>57</v>
      </c>
    </row>
    <row r="14" spans="1:4" x14ac:dyDescent="0.2">
      <c r="A14" s="4" t="s">
        <v>58</v>
      </c>
    </row>
    <row r="15" spans="1:4" x14ac:dyDescent="0.2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8.1640625" style="1" customWidth="1"/>
    <col min="2" max="16384" width="9.33203125" style="1"/>
  </cols>
  <sheetData>
    <row r="1" spans="1:6" ht="17" thickBot="1" x14ac:dyDescent="0.25">
      <c r="A1" s="1" t="s">
        <v>153</v>
      </c>
    </row>
    <row r="2" spans="1:6" s="8" customFormat="1" x14ac:dyDescent="0.2">
      <c r="A2" s="6" t="s">
        <v>133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2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7" thickBot="1" x14ac:dyDescent="0.25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6640625" style="1" customWidth="1"/>
    <col min="2" max="16384" width="9.33203125" style="1"/>
  </cols>
  <sheetData>
    <row r="1" spans="1:4" ht="17" thickBot="1" x14ac:dyDescent="0.25">
      <c r="A1" s="1" t="s">
        <v>154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76</v>
      </c>
      <c r="B3" s="31"/>
      <c r="C3" s="31"/>
      <c r="D3" s="33"/>
    </row>
    <row r="4" spans="1:4" s="8" customFormat="1" x14ac:dyDescent="0.2">
      <c r="A4" s="28" t="s">
        <v>77</v>
      </c>
      <c r="B4" s="31"/>
      <c r="C4" s="31"/>
      <c r="D4" s="33"/>
    </row>
    <row r="5" spans="1:4" s="8" customFormat="1" ht="17" thickBot="1" x14ac:dyDescent="0.25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">
        <v>155</v>
      </c>
    </row>
    <row r="2" spans="1:2" s="8" customFormat="1" x14ac:dyDescent="0.2">
      <c r="A2" s="6" t="s">
        <v>133</v>
      </c>
      <c r="B2" s="27" t="s">
        <v>89</v>
      </c>
    </row>
    <row r="3" spans="1:2" s="8" customFormat="1" ht="17" thickBot="1" x14ac:dyDescent="0.25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topLeftCell="AJ1" workbookViewId="0">
      <selection activeCell="B26" sqref="B26"/>
    </sheetView>
  </sheetViews>
  <sheetFormatPr baseColWidth="10" defaultColWidth="9.332031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7" thickBot="1" x14ac:dyDescent="0.25">
      <c r="A1" s="1" t="e">
        <f>_xlfn.CONCAT( "Table of Completions Water Demand for Completions Sites over ",VLOOKUP("decision period",#REF!, 2, FALSE),"s [",VLOOKUP("volume",#REF!, 2, FALSE),"/", VLOOKUP("time",#REF!, 2, FALSE),"]")</f>
        <v>#REF!</v>
      </c>
    </row>
    <row r="2" spans="1:56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6" s="8" customFormat="1" x14ac:dyDescent="0.2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2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2">
      <c r="B9" s="45"/>
    </row>
    <row r="10" spans="1:56" x14ac:dyDescent="0.2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topLeftCell="AN1" workbookViewId="0"/>
  </sheetViews>
  <sheetFormatPr baseColWidth="10" defaultColWidth="9.33203125" defaultRowHeight="16" x14ac:dyDescent="0.2"/>
  <cols>
    <col min="1" max="1" width="15.6640625" style="8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3" ht="17" thickBot="1" x14ac:dyDescent="0.25">
      <c r="A1" s="1" t="e">
        <f>_xlfn.CONCAT( "Table of Production Rate Forecasts by Pads [",VLOOKUP("volume",#REF!, 2, FALSE),"/", VLOOKUP("time",#REF!, 2, FALSE),"]")</f>
        <v>#REF!</v>
      </c>
    </row>
    <row r="2" spans="1:53" s="8" customFormat="1" x14ac:dyDescent="0.2">
      <c r="A2" s="6" t="s">
        <v>131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2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2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2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2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2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2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2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2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2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2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7" thickBot="1" x14ac:dyDescent="0.25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2">
      <c r="B17" s="44"/>
      <c r="C17" s="45"/>
    </row>
    <row r="19" spans="2:3" x14ac:dyDescent="0.2">
      <c r="B19" s="45"/>
    </row>
    <row r="20" spans="2:3" x14ac:dyDescent="0.2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AK1" workbookViewId="0">
      <selection activeCell="BB10" sqref="BB10"/>
    </sheetView>
  </sheetViews>
  <sheetFormatPr baseColWidth="10" defaultColWidth="9.33203125" defaultRowHeight="16" x14ac:dyDescent="0.2"/>
  <cols>
    <col min="1" max="1" width="17.16406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640625" style="1" bestFit="1" customWidth="1"/>
    <col min="24" max="16384" width="9.33203125" style="1"/>
  </cols>
  <sheetData>
    <row r="1" spans="1:53" ht="17" thickBot="1" x14ac:dyDescent="0.25">
      <c r="A1" s="1" t="e">
        <f>_xlfn.CONCAT( "Table of Flowback Rate Forecasts by Pads [",VLOOKUP("volume",#REF!, 2, FALSE),"/", VLOOKUP("time",#REF!, 2, FALSE),"]")</f>
        <v>#REF!</v>
      </c>
    </row>
    <row r="2" spans="1:53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2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">
      <c r="F7" s="12"/>
    </row>
    <row r="8" spans="1:53" x14ac:dyDescent="0.2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baseColWidth="10" defaultRowHeight="15" x14ac:dyDescent="0.2"/>
  <sheetData>
    <row r="1" spans="1:2" ht="17" thickBot="1" x14ac:dyDescent="0.25">
      <c r="A1" s="75" t="s">
        <v>221</v>
      </c>
      <c r="B1" s="75"/>
    </row>
    <row r="2" spans="1:2" ht="16" x14ac:dyDescent="0.2">
      <c r="A2" s="76" t="s">
        <v>148</v>
      </c>
      <c r="B2" s="77" t="s">
        <v>44</v>
      </c>
    </row>
    <row r="3" spans="1:2" ht="16" x14ac:dyDescent="0.2">
      <c r="A3" s="78" t="s">
        <v>89</v>
      </c>
      <c r="B3" s="79">
        <v>0</v>
      </c>
    </row>
    <row r="4" spans="1:2" ht="16" x14ac:dyDescent="0.2">
      <c r="A4" s="78" t="s">
        <v>90</v>
      </c>
      <c r="B4" s="79">
        <v>0</v>
      </c>
    </row>
    <row r="5" spans="1:2" ht="17" thickBot="1" x14ac:dyDescent="0.25">
      <c r="A5" s="80" t="s">
        <v>91</v>
      </c>
      <c r="B5" s="8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sqref="A1:B5"/>
    </sheetView>
  </sheetViews>
  <sheetFormatPr baseColWidth="10" defaultColWidth="9.33203125" defaultRowHeight="16" x14ac:dyDescent="0.2"/>
  <cols>
    <col min="1" max="1" width="12.33203125" style="1" customWidth="1"/>
    <col min="2" max="16384" width="9.33203125" style="1"/>
  </cols>
  <sheetData>
    <row r="1" spans="1:2" ht="17" thickBot="1" x14ac:dyDescent="0.25">
      <c r="A1" s="1" t="e">
        <f>_xlfn.CONCAT( "Table of Initial Storage Capacity [",VLOOKUP("volume",#REF!, 2, FALSE),"]")</f>
        <v>#REF!</v>
      </c>
    </row>
    <row r="2" spans="1:2" s="8" customFormat="1" x14ac:dyDescent="0.2">
      <c r="A2" s="6" t="s">
        <v>148</v>
      </c>
      <c r="B2" s="27" t="s">
        <v>44</v>
      </c>
    </row>
    <row r="3" spans="1:2" x14ac:dyDescent="0.2">
      <c r="A3" s="28" t="s">
        <v>89</v>
      </c>
      <c r="B3" s="36">
        <v>350000</v>
      </c>
    </row>
    <row r="4" spans="1:2" x14ac:dyDescent="0.2">
      <c r="A4" s="28" t="s">
        <v>90</v>
      </c>
      <c r="B4" s="36">
        <v>350000</v>
      </c>
    </row>
    <row r="5" spans="1:2" ht="17" thickBot="1" x14ac:dyDescent="0.25">
      <c r="A5" s="29" t="s">
        <v>91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topLeftCell="T1" zoomScale="125" zoomScaleNormal="60" workbookViewId="0">
      <selection activeCell="V29" sqref="V29"/>
    </sheetView>
  </sheetViews>
  <sheetFormatPr baseColWidth="10" defaultColWidth="9.33203125" defaultRowHeight="16" x14ac:dyDescent="0.2"/>
  <cols>
    <col min="1" max="16384" width="9.33203125" style="1"/>
  </cols>
  <sheetData>
    <row r="1" spans="1:44" ht="17" thickBot="1" x14ac:dyDescent="0.25">
      <c r="A1" s="1" t="e">
        <f>_xlfn.CONCAT( "Table of Initial Pipeline Capacity between Sites [",VLOOKUP("volume",#REF!, 2, FALSE),"/", VLOOKUP("time",#REF!, 2, FALSE),"]")</f>
        <v>#REF!</v>
      </c>
    </row>
    <row r="2" spans="1:44" x14ac:dyDescent="0.2">
      <c r="A2" s="6" t="s">
        <v>208</v>
      </c>
      <c r="B2" s="59" t="s">
        <v>102</v>
      </c>
      <c r="C2" s="59" t="s">
        <v>103</v>
      </c>
      <c r="D2" s="59" t="s">
        <v>104</v>
      </c>
      <c r="E2" s="59" t="s">
        <v>105</v>
      </c>
      <c r="F2" s="59" t="s">
        <v>106</v>
      </c>
      <c r="G2" s="59" t="s">
        <v>107</v>
      </c>
      <c r="H2" s="59" t="s">
        <v>108</v>
      </c>
      <c r="I2" s="59" t="s">
        <v>109</v>
      </c>
      <c r="J2" s="59" t="s">
        <v>110</v>
      </c>
      <c r="K2" s="59" t="s">
        <v>111</v>
      </c>
      <c r="L2" s="59" t="s">
        <v>112</v>
      </c>
      <c r="M2" s="59" t="s">
        <v>113</v>
      </c>
      <c r="N2" s="59" t="s">
        <v>114</v>
      </c>
      <c r="O2" s="59" t="s">
        <v>115</v>
      </c>
      <c r="P2" s="59" t="s">
        <v>116</v>
      </c>
      <c r="Q2" s="59" t="s">
        <v>117</v>
      </c>
      <c r="R2" s="59" t="s">
        <v>118</v>
      </c>
      <c r="S2" s="59" t="s">
        <v>119</v>
      </c>
      <c r="T2" s="59" t="s">
        <v>120</v>
      </c>
      <c r="U2" s="59" t="s">
        <v>121</v>
      </c>
      <c r="V2" s="59" t="s">
        <v>122</v>
      </c>
      <c r="W2" s="59" t="s">
        <v>123</v>
      </c>
      <c r="X2" s="59" t="s">
        <v>124</v>
      </c>
      <c r="Y2" s="59" t="s">
        <v>125</v>
      </c>
      <c r="Z2" s="59" t="s">
        <v>126</v>
      </c>
      <c r="AA2" s="59" t="s">
        <v>127</v>
      </c>
      <c r="AB2" s="59" t="s">
        <v>128</v>
      </c>
      <c r="AC2" s="69" t="s">
        <v>129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93</v>
      </c>
      <c r="AJ2" s="59" t="s">
        <v>94</v>
      </c>
      <c r="AK2" s="59" t="s">
        <v>95</v>
      </c>
      <c r="AL2" s="59" t="s">
        <v>96</v>
      </c>
      <c r="AM2" s="59" t="s">
        <v>89</v>
      </c>
      <c r="AN2" s="59" t="s">
        <v>90</v>
      </c>
      <c r="AO2" s="69" t="s">
        <v>91</v>
      </c>
      <c r="AP2" s="59" t="s">
        <v>76</v>
      </c>
      <c r="AQ2" s="59" t="s">
        <v>77</v>
      </c>
      <c r="AR2" s="60" t="s">
        <v>78</v>
      </c>
    </row>
    <row r="3" spans="1:44" x14ac:dyDescent="0.2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2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2">
      <c r="A20" s="28" t="s">
        <v>102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2">
      <c r="A21" s="28" t="s">
        <v>103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75" customHeight="1" x14ac:dyDescent="0.2">
      <c r="A42" s="28" t="s">
        <v>124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2">
      <c r="A48" s="47" t="s">
        <v>89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2">
      <c r="A50" s="53" t="s">
        <v>91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2">
      <c r="A51" s="28" t="s">
        <v>86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2">
      <c r="A52" s="28" t="s">
        <v>87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2">
      <c r="A53" s="47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B8" sqref="B8"/>
    </sheetView>
  </sheetViews>
  <sheetFormatPr baseColWidth="10" defaultColWidth="9.33203125" defaultRowHeight="16" x14ac:dyDescent="0.2"/>
  <cols>
    <col min="1" max="1" width="12.1640625" style="1" customWidth="1"/>
    <col min="2" max="16384" width="9.33203125" style="1"/>
  </cols>
  <sheetData>
    <row r="1" spans="1:3" ht="17" thickBot="1" x14ac:dyDescent="0.25">
      <c r="A1" s="1" t="e">
        <f>_xlfn.CONCAT( "Table of Initial Disposal Capacity [",VLOOKUP("volume",#REF!, 2, FALSE),"/", VLOOKUP("time",#REF!, 2, FALSE),"]")</f>
        <v>#REF!</v>
      </c>
    </row>
    <row r="2" spans="1:3" s="8" customFormat="1" x14ac:dyDescent="0.2">
      <c r="A2" s="6" t="s">
        <v>209</v>
      </c>
      <c r="B2" s="27" t="s">
        <v>44</v>
      </c>
    </row>
    <row r="3" spans="1:3" x14ac:dyDescent="0.2">
      <c r="A3" s="28" t="s">
        <v>80</v>
      </c>
      <c r="B3" s="36">
        <v>9285.7142857143008</v>
      </c>
    </row>
    <row r="4" spans="1:3" x14ac:dyDescent="0.2">
      <c r="A4" s="28" t="s">
        <v>81</v>
      </c>
      <c r="B4" s="36">
        <v>9285.7142857143008</v>
      </c>
    </row>
    <row r="5" spans="1:3" x14ac:dyDescent="0.2">
      <c r="A5" s="28" t="s">
        <v>82</v>
      </c>
      <c r="B5" s="36">
        <v>7143</v>
      </c>
    </row>
    <row r="6" spans="1:3" x14ac:dyDescent="0.2">
      <c r="A6" s="28" t="s">
        <v>83</v>
      </c>
      <c r="B6" s="36">
        <v>30000</v>
      </c>
      <c r="C6" s="44"/>
    </row>
    <row r="7" spans="1:3" ht="17" thickBot="1" x14ac:dyDescent="0.25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15" x14ac:dyDescent="0.2">
      <c r="A1" s="1" t="s">
        <v>60</v>
      </c>
    </row>
    <row r="2" spans="1:15" x14ac:dyDescent="0.2">
      <c r="A2" s="4" t="s">
        <v>61</v>
      </c>
    </row>
    <row r="3" spans="1:15" x14ac:dyDescent="0.2">
      <c r="A3" s="4" t="s">
        <v>62</v>
      </c>
    </row>
    <row r="4" spans="1:15" x14ac:dyDescent="0.2">
      <c r="A4" s="4" t="s">
        <v>63</v>
      </c>
      <c r="D4" s="12"/>
    </row>
    <row r="5" spans="1:15" x14ac:dyDescent="0.2">
      <c r="A5" s="4" t="s">
        <v>64</v>
      </c>
      <c r="M5" s="13"/>
      <c r="N5" s="13"/>
      <c r="O5" s="13"/>
    </row>
    <row r="6" spans="1:15" x14ac:dyDescent="0.2">
      <c r="A6" s="4" t="s">
        <v>65</v>
      </c>
    </row>
    <row r="7" spans="1:15" x14ac:dyDescent="0.2">
      <c r="A7" s="4" t="s">
        <v>66</v>
      </c>
    </row>
    <row r="8" spans="1:15" x14ac:dyDescent="0.2">
      <c r="A8" s="4" t="s">
        <v>67</v>
      </c>
    </row>
    <row r="9" spans="1:15" x14ac:dyDescent="0.2">
      <c r="A9" s="4" t="s">
        <v>68</v>
      </c>
    </row>
    <row r="10" spans="1:15" x14ac:dyDescent="0.2">
      <c r="A10" s="4" t="s">
        <v>69</v>
      </c>
    </row>
    <row r="11" spans="1:15" x14ac:dyDescent="0.2">
      <c r="A11" s="4" t="s">
        <v>70</v>
      </c>
    </row>
    <row r="12" spans="1:15" x14ac:dyDescent="0.2">
      <c r="A12" s="4" t="s">
        <v>71</v>
      </c>
    </row>
    <row r="13" spans="1:15" x14ac:dyDescent="0.2">
      <c r="A13" s="4" t="s">
        <v>72</v>
      </c>
    </row>
    <row r="14" spans="1:15" x14ac:dyDescent="0.2">
      <c r="A14" s="4" t="s">
        <v>73</v>
      </c>
    </row>
    <row r="15" spans="1:15" x14ac:dyDescent="0.2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B4" sqref="B4"/>
    </sheetView>
  </sheetViews>
  <sheetFormatPr baseColWidth="10" defaultColWidth="9.33203125" defaultRowHeight="16" x14ac:dyDescent="0.2"/>
  <cols>
    <col min="1" max="1" width="14.83203125" style="1" customWidth="1"/>
    <col min="2" max="2" width="11.1640625" style="1" bestFit="1" customWidth="1"/>
    <col min="3" max="16384" width="9.33203125" style="1"/>
  </cols>
  <sheetData>
    <row r="1" spans="1:2" ht="17" thickBot="1" x14ac:dyDescent="0.25">
      <c r="A1" s="1" t="e">
        <f>_xlfn.CONCAT( "Table of Initial Treatment Capacity [",VLOOKUP("volume",#REF!, 2, FALSE),"/", VLOOKUP("time",#REF!, 2, FALSE),"]")</f>
        <v>#REF!</v>
      </c>
    </row>
    <row r="2" spans="1:2" s="8" customFormat="1" x14ac:dyDescent="0.2">
      <c r="A2" s="6" t="s">
        <v>145</v>
      </c>
      <c r="B2" s="56" t="s">
        <v>44</v>
      </c>
    </row>
    <row r="3" spans="1:2" s="8" customFormat="1" x14ac:dyDescent="0.2">
      <c r="A3" s="28" t="s">
        <v>93</v>
      </c>
      <c r="B3" s="54">
        <v>10000</v>
      </c>
    </row>
    <row r="4" spans="1:2" s="8" customFormat="1" x14ac:dyDescent="0.2">
      <c r="A4" s="28" t="s">
        <v>94</v>
      </c>
      <c r="B4" s="55">
        <v>20000</v>
      </c>
    </row>
    <row r="5" spans="1:2" s="8" customFormat="1" x14ac:dyDescent="0.2">
      <c r="A5" s="28" t="s">
        <v>95</v>
      </c>
      <c r="B5" s="55">
        <v>20000</v>
      </c>
    </row>
    <row r="6" spans="1:2" s="8" customFormat="1" x14ac:dyDescent="0.2">
      <c r="A6" s="28" t="s">
        <v>96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J22" sqref="J22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53" ht="17" thickBot="1" x14ac:dyDescent="0.25">
      <c r="A1" s="1" t="e">
        <f>_xlfn.CONCAT( "Table of Freshwater Sourcing Availability [",VLOOKUP("volume",#REF!, 2, FALSE),"/", VLOOKUP("time",#REF!, 2, FALSE),"]")</f>
        <v>#REF!</v>
      </c>
      <c r="E1" s="1" t="s">
        <v>86</v>
      </c>
      <c r="F1" s="1">
        <v>71428.571428571406</v>
      </c>
      <c r="H1" s="1" t="s">
        <v>87</v>
      </c>
      <c r="I1" s="1">
        <v>42857.142857142899</v>
      </c>
      <c r="K1" s="1" t="s">
        <v>215</v>
      </c>
      <c r="L1" s="1">
        <v>0.7</v>
      </c>
    </row>
    <row r="2" spans="1:53" s="8" customFormat="1" x14ac:dyDescent="0.2">
      <c r="A2" s="6" t="s">
        <v>143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86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7" thickBot="1" x14ac:dyDescent="0.25">
      <c r="A4" s="29" t="s">
        <v>87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2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baseColWidth="10" defaultColWidth="9.33203125" defaultRowHeight="16" x14ac:dyDescent="0.2"/>
  <cols>
    <col min="1" max="1" width="11.83203125" style="1" customWidth="1"/>
    <col min="2" max="16384" width="9.33203125" style="1"/>
  </cols>
  <sheetData>
    <row r="1" spans="1:2" ht="17" thickBot="1" x14ac:dyDescent="0.25">
      <c r="A1" s="1" t="e">
        <f>_xlfn.CONCAT( "Table of Disposal Operational Cost [",VLOOKUP("currency",#REF!, 2, FALSE),"/", VLOOKUP("volume",#REF!, 2, FALSE),"]")</f>
        <v>#REF!</v>
      </c>
    </row>
    <row r="2" spans="1:2" s="8" customFormat="1" x14ac:dyDescent="0.2">
      <c r="A2" s="6" t="s">
        <v>209</v>
      </c>
      <c r="B2" s="27" t="s">
        <v>44</v>
      </c>
    </row>
    <row r="3" spans="1:2" s="8" customFormat="1" x14ac:dyDescent="0.2">
      <c r="A3" s="28" t="s">
        <v>80</v>
      </c>
      <c r="B3" s="30">
        <v>0.35</v>
      </c>
    </row>
    <row r="4" spans="1:2" s="8" customFormat="1" x14ac:dyDescent="0.2">
      <c r="A4" s="28" t="s">
        <v>81</v>
      </c>
      <c r="B4" s="30">
        <v>0.35</v>
      </c>
    </row>
    <row r="5" spans="1:2" s="8" customFormat="1" x14ac:dyDescent="0.2">
      <c r="A5" s="28" t="s">
        <v>82</v>
      </c>
      <c r="B5" s="30">
        <v>0.35</v>
      </c>
    </row>
    <row r="6" spans="1:2" s="8" customFormat="1" x14ac:dyDescent="0.2">
      <c r="A6" s="28" t="s">
        <v>83</v>
      </c>
      <c r="B6" s="30">
        <v>0.35</v>
      </c>
    </row>
    <row r="7" spans="1:2" ht="17" thickBot="1" x14ac:dyDescent="0.25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B7" sqref="B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" ht="17" thickBot="1" x14ac:dyDescent="0.25">
      <c r="A1" s="1" t="e">
        <f>_xlfn.CONCAT( "Table of Treatment Operational Cost [",VLOOKUP("currency",#REF!, 2, FALSE),"/", VLOOKUP("volume",#REF!, 2, FALSE),"]")</f>
        <v>#REF!</v>
      </c>
    </row>
    <row r="2" spans="1:3" s="8" customFormat="1" x14ac:dyDescent="0.2">
      <c r="A2" s="6" t="s">
        <v>145</v>
      </c>
      <c r="B2" s="27" t="s">
        <v>44</v>
      </c>
    </row>
    <row r="3" spans="1:3" s="8" customFormat="1" x14ac:dyDescent="0.2">
      <c r="A3" s="28" t="s">
        <v>93</v>
      </c>
      <c r="B3" s="33">
        <v>0.5</v>
      </c>
      <c r="C3" s="1"/>
    </row>
    <row r="4" spans="1:3" x14ac:dyDescent="0.2">
      <c r="A4" s="28" t="s">
        <v>94</v>
      </c>
      <c r="B4" s="33">
        <v>0.2</v>
      </c>
    </row>
    <row r="5" spans="1:3" x14ac:dyDescent="0.2">
      <c r="A5" s="28" t="s">
        <v>95</v>
      </c>
      <c r="B5" s="33">
        <v>0.2</v>
      </c>
    </row>
    <row r="6" spans="1:3" x14ac:dyDescent="0.2">
      <c r="A6" s="28" t="s">
        <v>96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topLeftCell="P1" zoomScale="88" zoomScaleNormal="55" workbookViewId="0">
      <selection activeCell="AF31" sqref="AF31"/>
    </sheetView>
  </sheetViews>
  <sheetFormatPr baseColWidth="10" defaultColWidth="9.33203125" defaultRowHeight="16" x14ac:dyDescent="0.2"/>
  <cols>
    <col min="1" max="3" width="9.33203125" style="1"/>
    <col min="4" max="6" width="10.1640625" style="1" bestFit="1" customWidth="1"/>
    <col min="7" max="16384" width="9.33203125" style="1"/>
  </cols>
  <sheetData>
    <row r="1" spans="1:44" ht="17" thickBot="1" x14ac:dyDescent="0.25">
      <c r="A1" s="1" t="e">
        <f>_xlfn.CONCAT( "Table of Pipeline Operational Cost between Sites [",VLOOKUP("currency",#REF!, 2, FALSE),"/", VLOOKUP("volume",#REF!, 2, FALSE),"]")</f>
        <v>#REF!</v>
      </c>
    </row>
    <row r="2" spans="1:44" x14ac:dyDescent="0.2">
      <c r="A2" s="6" t="s">
        <v>208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7" t="s">
        <v>129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93</v>
      </c>
      <c r="AJ2" s="7" t="s">
        <v>94</v>
      </c>
      <c r="AK2" s="7" t="s">
        <v>95</v>
      </c>
      <c r="AL2" s="7" t="s">
        <v>96</v>
      </c>
      <c r="AM2" s="56" t="s">
        <v>89</v>
      </c>
      <c r="AN2" s="7" t="s">
        <v>90</v>
      </c>
      <c r="AO2" s="69" t="s">
        <v>91</v>
      </c>
      <c r="AP2" s="7" t="s">
        <v>76</v>
      </c>
      <c r="AQ2" s="7" t="s">
        <v>77</v>
      </c>
      <c r="AR2" s="27" t="s">
        <v>78</v>
      </c>
    </row>
    <row r="3" spans="1:44" x14ac:dyDescent="0.2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2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2">
      <c r="A20" s="28" t="s">
        <v>102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2">
      <c r="A21" s="28" t="s">
        <v>103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2">
      <c r="A42" s="2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2">
      <c r="A48" s="47" t="s">
        <v>89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2">
      <c r="A50" s="53" t="s">
        <v>91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2">
      <c r="A51" s="47" t="s">
        <v>86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2">
      <c r="A52" s="53" t="s">
        <v>87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2">
      <c r="A53" s="2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222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1</v>
      </c>
    </row>
    <row r="4" spans="1:2" ht="16" x14ac:dyDescent="0.2">
      <c r="A4" s="28" t="s">
        <v>90</v>
      </c>
      <c r="B4" s="30">
        <v>1</v>
      </c>
    </row>
    <row r="5" spans="1:2" ht="16" x14ac:dyDescent="0.2">
      <c r="A5" s="28" t="s">
        <v>91</v>
      </c>
      <c r="B5" s="30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223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0.99</v>
      </c>
    </row>
    <row r="4" spans="1:2" ht="16" x14ac:dyDescent="0.2">
      <c r="A4" s="28" t="s">
        <v>90</v>
      </c>
      <c r="B4" s="30">
        <v>0.99</v>
      </c>
    </row>
    <row r="5" spans="1:2" ht="16" x14ac:dyDescent="0.2">
      <c r="A5" s="28" t="s">
        <v>91</v>
      </c>
      <c r="B5" s="30">
        <v>0.99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33203125" defaultRowHeight="16" x14ac:dyDescent="0.2"/>
  <cols>
    <col min="1" max="1" width="19.33203125" style="1" customWidth="1"/>
    <col min="2" max="16384" width="9.33203125" style="1"/>
  </cols>
  <sheetData>
    <row r="1" spans="1:2" ht="17" thickBot="1" x14ac:dyDescent="0.25">
      <c r="A1" s="1" t="e">
        <f>_xlfn.CONCAT( "Table of Freshwater Souring Cost [",VLOOKUP("currency",#REF!, 2, FALSE),"/", VLOOKUP("volume",#REF!, 2, FALSE),"]")</f>
        <v>#REF!</v>
      </c>
    </row>
    <row r="2" spans="1:2" s="8" customFormat="1" x14ac:dyDescent="0.2">
      <c r="A2" s="6" t="s">
        <v>143</v>
      </c>
      <c r="B2" s="27" t="s">
        <v>44</v>
      </c>
    </row>
    <row r="3" spans="1:2" s="8" customFormat="1" x14ac:dyDescent="0.2">
      <c r="A3" s="28" t="s">
        <v>86</v>
      </c>
      <c r="B3" s="30">
        <v>1.5</v>
      </c>
    </row>
    <row r="4" spans="1:2" ht="17" thickBot="1" x14ac:dyDescent="0.25">
      <c r="A4" s="29" t="s">
        <v>87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0.15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7" sqref="A7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0.35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75</v>
      </c>
    </row>
    <row r="2" spans="1:16" x14ac:dyDescent="0.2">
      <c r="A2" s="4" t="s">
        <v>76</v>
      </c>
    </row>
    <row r="3" spans="1:16" x14ac:dyDescent="0.2">
      <c r="A3" s="4" t="s">
        <v>77</v>
      </c>
      <c r="N3" s="13"/>
      <c r="O3" s="13"/>
      <c r="P3" s="13"/>
    </row>
    <row r="4" spans="1:16" x14ac:dyDescent="0.2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baseColWidth="10" defaultColWidth="9.33203125" defaultRowHeight="16" x14ac:dyDescent="0.2"/>
  <cols>
    <col min="1" max="16384" width="9.33203125" style="1"/>
  </cols>
  <sheetData>
    <row r="1" spans="1:2" ht="17" thickBot="1" x14ac:dyDescent="0.25">
      <c r="A1" s="1" t="e">
        <f>_xlfn.CONCAT( "Table of Trucking Hourly Cost [",VLOOKUP("currency",#REF!, 2, FALSE),"/", "hour","]")</f>
        <v>#REF!</v>
      </c>
    </row>
    <row r="2" spans="1:2" s="8" customFormat="1" x14ac:dyDescent="0.2">
      <c r="A2" s="6" t="s">
        <v>208</v>
      </c>
      <c r="B2" s="27" t="s">
        <v>44</v>
      </c>
    </row>
    <row r="3" spans="1:2" s="8" customFormat="1" x14ac:dyDescent="0.2">
      <c r="A3" s="28" t="s">
        <v>46</v>
      </c>
      <c r="B3" s="30">
        <v>95</v>
      </c>
    </row>
    <row r="4" spans="1:2" s="8" customFormat="1" x14ac:dyDescent="0.2">
      <c r="A4" s="28" t="s">
        <v>47</v>
      </c>
      <c r="B4" s="30">
        <v>93</v>
      </c>
    </row>
    <row r="5" spans="1:2" s="8" customFormat="1" x14ac:dyDescent="0.2">
      <c r="A5" s="28" t="s">
        <v>48</v>
      </c>
      <c r="B5" s="30">
        <v>97</v>
      </c>
    </row>
    <row r="6" spans="1:2" s="8" customFormat="1" x14ac:dyDescent="0.2">
      <c r="A6" s="28" t="s">
        <v>49</v>
      </c>
      <c r="B6" s="30">
        <v>94</v>
      </c>
    </row>
    <row r="7" spans="1:2" s="8" customFormat="1" x14ac:dyDescent="0.2">
      <c r="A7" s="28" t="s">
        <v>50</v>
      </c>
      <c r="B7" s="30">
        <v>96</v>
      </c>
    </row>
    <row r="8" spans="1:2" s="8" customFormat="1" x14ac:dyDescent="0.2">
      <c r="A8" s="28" t="s">
        <v>51</v>
      </c>
      <c r="B8" s="30">
        <v>98</v>
      </c>
    </row>
    <row r="9" spans="1:2" s="8" customFormat="1" x14ac:dyDescent="0.2">
      <c r="A9" s="28" t="s">
        <v>52</v>
      </c>
      <c r="B9" s="30">
        <v>99</v>
      </c>
    </row>
    <row r="10" spans="1:2" s="8" customFormat="1" x14ac:dyDescent="0.2">
      <c r="A10" s="28" t="s">
        <v>53</v>
      </c>
      <c r="B10" s="30">
        <v>97</v>
      </c>
    </row>
    <row r="11" spans="1:2" s="8" customFormat="1" x14ac:dyDescent="0.2">
      <c r="A11" s="28" t="s">
        <v>54</v>
      </c>
      <c r="B11" s="30">
        <v>101</v>
      </c>
    </row>
    <row r="12" spans="1:2" s="8" customFormat="1" x14ac:dyDescent="0.2">
      <c r="A12" s="28" t="s">
        <v>55</v>
      </c>
      <c r="B12" s="30">
        <v>103</v>
      </c>
    </row>
    <row r="13" spans="1:2" s="8" customFormat="1" x14ac:dyDescent="0.2">
      <c r="A13" s="28" t="s">
        <v>56</v>
      </c>
      <c r="B13" s="30">
        <v>100</v>
      </c>
    </row>
    <row r="14" spans="1:2" s="8" customFormat="1" x14ac:dyDescent="0.2">
      <c r="A14" s="28" t="s">
        <v>57</v>
      </c>
      <c r="B14" s="30">
        <v>99</v>
      </c>
    </row>
    <row r="15" spans="1:2" s="8" customFormat="1" x14ac:dyDescent="0.2">
      <c r="A15" s="28" t="s">
        <v>58</v>
      </c>
      <c r="B15" s="30">
        <v>95</v>
      </c>
    </row>
    <row r="16" spans="1:2" s="8" customFormat="1" x14ac:dyDescent="0.2">
      <c r="A16" s="53" t="s">
        <v>59</v>
      </c>
      <c r="B16" s="71">
        <v>105</v>
      </c>
    </row>
    <row r="17" spans="1:2" s="8" customFormat="1" x14ac:dyDescent="0.2">
      <c r="A17" s="28" t="s">
        <v>76</v>
      </c>
      <c r="B17" s="30">
        <v>90</v>
      </c>
    </row>
    <row r="18" spans="1:2" s="8" customFormat="1" x14ac:dyDescent="0.2">
      <c r="A18" s="28" t="s">
        <v>77</v>
      </c>
      <c r="B18" s="30">
        <v>100</v>
      </c>
    </row>
    <row r="19" spans="1:2" s="8" customFormat="1" x14ac:dyDescent="0.2">
      <c r="A19" s="53" t="s">
        <v>78</v>
      </c>
      <c r="B19" s="71">
        <v>110</v>
      </c>
    </row>
    <row r="20" spans="1:2" s="8" customFormat="1" x14ac:dyDescent="0.2">
      <c r="A20" s="28" t="s">
        <v>86</v>
      </c>
      <c r="B20" s="30">
        <v>110</v>
      </c>
    </row>
    <row r="21" spans="1:2" ht="17" thickBot="1" x14ac:dyDescent="0.25">
      <c r="A21" s="29" t="s">
        <v>87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baseColWidth="10" defaultColWidth="9.33203125" defaultRowHeight="16" x14ac:dyDescent="0.2"/>
  <cols>
    <col min="1" max="16384" width="9.33203125" style="1"/>
  </cols>
  <sheetData>
    <row r="1" spans="1:6" ht="17" thickBot="1" x14ac:dyDescent="0.25">
      <c r="A1" s="1" t="s">
        <v>210</v>
      </c>
    </row>
    <row r="2" spans="1:6" x14ac:dyDescent="0.2">
      <c r="A2" s="5" t="s">
        <v>208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2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2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2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2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2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2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2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2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2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2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2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2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2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2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2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7" thickBot="1" x14ac:dyDescent="0.25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7.33203125" customWidth="1"/>
  </cols>
  <sheetData>
    <row r="1" spans="1:2" ht="17" thickBot="1" x14ac:dyDescent="0.25">
      <c r="A1" s="1" t="s">
        <v>212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0.8</v>
      </c>
    </row>
    <row r="4" spans="1:2" ht="16" x14ac:dyDescent="0.2">
      <c r="A4" s="28" t="s">
        <v>94</v>
      </c>
      <c r="B4" s="33">
        <v>0.95</v>
      </c>
    </row>
    <row r="5" spans="1:2" ht="16" x14ac:dyDescent="0.2">
      <c r="A5" s="28" t="s">
        <v>95</v>
      </c>
      <c r="B5" s="33">
        <v>0.95</v>
      </c>
    </row>
    <row r="6" spans="1:2" ht="16" x14ac:dyDescent="0.2">
      <c r="A6" s="28" t="s">
        <v>96</v>
      </c>
      <c r="B6" s="33">
        <v>0.95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baseColWidth="10" defaultColWidth="8.83203125" defaultRowHeight="15" x14ac:dyDescent="0.2"/>
  <sheetData>
    <row r="1" spans="1:3" ht="17" thickBot="1" x14ac:dyDescent="0.25">
      <c r="A1" s="1" t="s">
        <v>218</v>
      </c>
    </row>
    <row r="2" spans="1:3" ht="16" x14ac:dyDescent="0.2">
      <c r="A2" s="6" t="s">
        <v>145</v>
      </c>
      <c r="B2" s="27" t="s">
        <v>213</v>
      </c>
      <c r="C2" s="27" t="s">
        <v>219</v>
      </c>
    </row>
    <row r="3" spans="1:3" ht="16" x14ac:dyDescent="0.2">
      <c r="A3" s="28" t="s">
        <v>93</v>
      </c>
      <c r="B3" s="33">
        <v>0.8</v>
      </c>
      <c r="C3" s="33">
        <v>1</v>
      </c>
    </row>
    <row r="4" spans="1:3" ht="16" x14ac:dyDescent="0.2">
      <c r="A4" s="28" t="s">
        <v>94</v>
      </c>
      <c r="B4" s="33">
        <v>0</v>
      </c>
      <c r="C4" s="33">
        <v>0</v>
      </c>
    </row>
    <row r="5" spans="1:3" ht="16" x14ac:dyDescent="0.2">
      <c r="A5" s="28" t="s">
        <v>95</v>
      </c>
      <c r="B5" s="33">
        <v>0</v>
      </c>
      <c r="C5" s="33">
        <v>0</v>
      </c>
    </row>
    <row r="6" spans="1:3" ht="16" x14ac:dyDescent="0.2">
      <c r="A6" s="28" t="s">
        <v>96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217</v>
      </c>
    </row>
    <row r="2" spans="1:2" ht="16" x14ac:dyDescent="0.2">
      <c r="A2" s="6" t="s">
        <v>211</v>
      </c>
      <c r="B2" s="27" t="s">
        <v>44</v>
      </c>
    </row>
    <row r="3" spans="1:2" ht="16" x14ac:dyDescent="0.2">
      <c r="A3" s="73" t="s">
        <v>97</v>
      </c>
      <c r="B3" s="36">
        <v>0</v>
      </c>
    </row>
    <row r="4" spans="1:2" ht="16" x14ac:dyDescent="0.2">
      <c r="A4" s="73" t="s">
        <v>98</v>
      </c>
      <c r="B4" s="36">
        <v>0</v>
      </c>
    </row>
    <row r="5" spans="1:2" ht="16" x14ac:dyDescent="0.2">
      <c r="A5" s="73" t="s">
        <v>99</v>
      </c>
      <c r="B5" s="36">
        <v>1</v>
      </c>
    </row>
    <row r="6" spans="1:2" ht="17" thickBot="1" x14ac:dyDescent="0.25">
      <c r="A6" s="29" t="s">
        <v>100</v>
      </c>
      <c r="B6" s="38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216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baseColWidth="10" defaultColWidth="8.83203125" defaultRowHeight="15" x14ac:dyDescent="0.2"/>
  <cols>
    <col min="2" max="2" width="12.5" bestFit="1" customWidth="1"/>
    <col min="3" max="3" width="11.6640625" customWidth="1"/>
    <col min="4" max="4" width="17.33203125" bestFit="1" customWidth="1"/>
    <col min="5" max="5" width="16.1640625" customWidth="1"/>
    <col min="6" max="6" width="11.5" bestFit="1" customWidth="1"/>
    <col min="7" max="7" width="11" bestFit="1" customWidth="1"/>
  </cols>
  <sheetData>
    <row r="1" spans="1:2" ht="17" thickBot="1" x14ac:dyDescent="0.25">
      <c r="A1" s="1" t="s">
        <v>229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46</v>
      </c>
      <c r="B3" s="48">
        <v>20</v>
      </c>
    </row>
    <row r="4" spans="1:2" ht="16" x14ac:dyDescent="0.2">
      <c r="A4" s="28" t="s">
        <v>47</v>
      </c>
      <c r="B4" s="49">
        <v>20</v>
      </c>
    </row>
    <row r="5" spans="1:2" ht="16" x14ac:dyDescent="0.2">
      <c r="A5" s="28" t="s">
        <v>48</v>
      </c>
      <c r="B5" s="74">
        <v>25</v>
      </c>
    </row>
    <row r="6" spans="1:2" ht="16" x14ac:dyDescent="0.2">
      <c r="A6" s="28" t="s">
        <v>49</v>
      </c>
      <c r="B6" s="74">
        <v>25</v>
      </c>
    </row>
    <row r="7" spans="1:2" ht="16" x14ac:dyDescent="0.2">
      <c r="A7" s="28" t="s">
        <v>50</v>
      </c>
      <c r="B7" s="74">
        <v>23</v>
      </c>
    </row>
    <row r="8" spans="1:2" ht="16" x14ac:dyDescent="0.2">
      <c r="A8" s="28" t="s">
        <v>51</v>
      </c>
      <c r="B8" s="74">
        <v>16</v>
      </c>
    </row>
    <row r="9" spans="1:2" ht="16" x14ac:dyDescent="0.2">
      <c r="A9" s="28" t="s">
        <v>52</v>
      </c>
      <c r="B9" s="74">
        <v>12</v>
      </c>
    </row>
    <row r="10" spans="1:2" ht="16" x14ac:dyDescent="0.2">
      <c r="A10" s="28" t="s">
        <v>53</v>
      </c>
      <c r="B10" s="74">
        <v>20</v>
      </c>
    </row>
    <row r="11" spans="1:2" ht="16" x14ac:dyDescent="0.2">
      <c r="A11" s="28" t="s">
        <v>54</v>
      </c>
      <c r="B11" s="74">
        <v>16</v>
      </c>
    </row>
    <row r="12" spans="1:2" ht="16" x14ac:dyDescent="0.2">
      <c r="A12" s="28" t="s">
        <v>55</v>
      </c>
      <c r="B12" s="74">
        <v>20</v>
      </c>
    </row>
    <row r="13" spans="1:2" ht="16" x14ac:dyDescent="0.2">
      <c r="A13" s="28" t="s">
        <v>56</v>
      </c>
      <c r="B13" s="74">
        <v>17</v>
      </c>
    </row>
    <row r="14" spans="1:2" ht="16" x14ac:dyDescent="0.2">
      <c r="A14" s="28" t="s">
        <v>57</v>
      </c>
      <c r="B14" s="74">
        <v>18</v>
      </c>
    </row>
    <row r="15" spans="1:2" ht="16" x14ac:dyDescent="0.2">
      <c r="A15" s="28" t="s">
        <v>58</v>
      </c>
      <c r="B15" s="74">
        <v>10.5</v>
      </c>
    </row>
    <row r="16" spans="1:2" ht="16" x14ac:dyDescent="0.2">
      <c r="A16" s="28" t="s">
        <v>59</v>
      </c>
      <c r="B16" s="74">
        <v>15.5</v>
      </c>
    </row>
    <row r="17" spans="1:2" ht="16" x14ac:dyDescent="0.2">
      <c r="A17" s="28" t="s">
        <v>76</v>
      </c>
      <c r="B17" s="82">
        <v>15</v>
      </c>
    </row>
    <row r="18" spans="1:2" ht="17" thickBot="1" x14ac:dyDescent="0.25">
      <c r="A18" s="29" t="s">
        <v>77</v>
      </c>
      <c r="B18" s="50">
        <v>21</v>
      </c>
    </row>
    <row r="19" spans="1:2" ht="17" thickBot="1" x14ac:dyDescent="0.25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1.5" bestFit="1" customWidth="1"/>
  </cols>
  <sheetData>
    <row r="1" spans="1:2" ht="17" thickBot="1" x14ac:dyDescent="0.25">
      <c r="A1" s="1" t="s">
        <v>228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89</v>
      </c>
      <c r="B3" s="48">
        <v>10</v>
      </c>
    </row>
    <row r="4" spans="1:2" ht="16" x14ac:dyDescent="0.2">
      <c r="A4" s="28" t="s">
        <v>90</v>
      </c>
      <c r="B4" s="48">
        <v>10</v>
      </c>
    </row>
    <row r="5" spans="1:2" ht="17" thickBot="1" x14ac:dyDescent="0.25">
      <c r="A5" s="29" t="s">
        <v>91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baseColWidth="10" defaultRowHeight="15" x14ac:dyDescent="0.2"/>
  <sheetData>
    <row r="1" spans="1:2" ht="17" thickBot="1" x14ac:dyDescent="0.25">
      <c r="A1" s="1" t="s">
        <v>227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100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.83203125" customWidth="1"/>
  </cols>
  <sheetData>
    <row r="1" spans="1:2" ht="16" thickBot="1" x14ac:dyDescent="0.25">
      <c r="A1" t="s">
        <v>226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100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baseColWidth="10" defaultColWidth="9.33203125" defaultRowHeight="16" x14ac:dyDescent="0.2"/>
  <cols>
    <col min="1" max="3" width="9.33203125" style="1"/>
    <col min="4" max="4" width="4.5" style="1" customWidth="1"/>
    <col min="5" max="14" width="9.33203125" style="1"/>
    <col min="15" max="15" width="12.16406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79</v>
      </c>
    </row>
    <row r="2" spans="1:1" x14ac:dyDescent="0.2">
      <c r="A2" s="4" t="s">
        <v>80</v>
      </c>
    </row>
    <row r="3" spans="1:1" x14ac:dyDescent="0.2">
      <c r="A3" s="4" t="s">
        <v>81</v>
      </c>
    </row>
    <row r="4" spans="1:1" x14ac:dyDescent="0.2">
      <c r="A4" s="4" t="s">
        <v>82</v>
      </c>
    </row>
    <row r="5" spans="1:1" x14ac:dyDescent="0.2">
      <c r="A5" s="4" t="s">
        <v>83</v>
      </c>
    </row>
    <row r="6" spans="1:1" x14ac:dyDescent="0.2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.5" customWidth="1"/>
  </cols>
  <sheetData>
    <row r="1" spans="1:2" ht="16" thickBot="1" x14ac:dyDescent="0.25">
      <c r="A1" t="s">
        <v>225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tabSelected="1" workbookViewId="0">
      <selection activeCell="H17" sqref="H17"/>
    </sheetView>
  </sheetViews>
  <sheetFormatPr baseColWidth="10" defaultRowHeight="15" x14ac:dyDescent="0.2"/>
  <sheetData>
    <row r="1" spans="1:2" ht="16" thickBot="1" x14ac:dyDescent="0.25">
      <c r="A1" t="s">
        <v>220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1</v>
      </c>
    </row>
    <row r="5" spans="1:2" ht="16" x14ac:dyDescent="0.2">
      <c r="A5" s="31" t="s">
        <v>95</v>
      </c>
      <c r="B5" s="49">
        <v>1</v>
      </c>
    </row>
    <row r="6" spans="1:2" ht="16" x14ac:dyDescent="0.2">
      <c r="A6" s="31" t="s">
        <v>96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85</v>
      </c>
    </row>
    <row r="2" spans="1:16" x14ac:dyDescent="0.2">
      <c r="A2" s="4" t="s">
        <v>86</v>
      </c>
    </row>
    <row r="3" spans="1:16" x14ac:dyDescent="0.2">
      <c r="A3" s="4" t="s">
        <v>87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baseColWidth="10" defaultRowHeight="15" x14ac:dyDescent="0.2"/>
  <sheetData>
    <row r="1" spans="1:1" ht="16" x14ac:dyDescent="0.2">
      <c r="A1" s="1" t="s">
        <v>224</v>
      </c>
    </row>
    <row r="2" spans="1:1" ht="16" x14ac:dyDescent="0.2">
      <c r="A2" s="4" t="s">
        <v>219</v>
      </c>
    </row>
    <row r="3" spans="1:1" ht="16" x14ac:dyDescent="0.2">
      <c r="A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88</v>
      </c>
    </row>
    <row r="2" spans="1:16" x14ac:dyDescent="0.2">
      <c r="A2" s="4" t="s">
        <v>89</v>
      </c>
    </row>
    <row r="3" spans="1:16" x14ac:dyDescent="0.2">
      <c r="A3" s="4" t="s">
        <v>90</v>
      </c>
      <c r="N3" s="13"/>
      <c r="O3" s="13"/>
      <c r="P3" s="13"/>
    </row>
    <row r="4" spans="1:16" x14ac:dyDescent="0.2">
      <c r="A4" s="4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2024-03-13T19:28:38Z</dcterms:modified>
  <cp:category/>
  <cp:contentStatus/>
</cp:coreProperties>
</file>