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2887B2B1-5BD5-4DA9-BE53-8B003E5F72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قبض ساختمان" sheetId="1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" i="13" l="1"/>
  <c r="J3" i="13"/>
  <c r="J4" i="13"/>
  <c r="J5" i="13"/>
  <c r="J6" i="13"/>
  <c r="J7" i="13"/>
  <c r="J8" i="13"/>
  <c r="J9" i="13"/>
  <c r="F2" i="13"/>
  <c r="F3" i="13"/>
  <c r="F4" i="13"/>
  <c r="F5" i="13"/>
  <c r="F6" i="13"/>
  <c r="F7" i="13"/>
  <c r="F8" i="13"/>
  <c r="F9" i="13"/>
  <c r="H2" i="13"/>
  <c r="H10" i="13" s="1"/>
  <c r="H3" i="13"/>
  <c r="H4" i="13"/>
  <c r="H5" i="13"/>
  <c r="H6" i="13"/>
  <c r="H7" i="13"/>
  <c r="H8" i="13"/>
  <c r="H9" i="13"/>
  <c r="G2" i="13"/>
  <c r="G3" i="13"/>
  <c r="G4" i="13"/>
  <c r="G5" i="13"/>
  <c r="G6" i="13"/>
  <c r="G7" i="13"/>
  <c r="G8" i="13"/>
  <c r="G9" i="13"/>
  <c r="F10" i="13"/>
  <c r="E2" i="13"/>
  <c r="E3" i="13"/>
  <c r="E4" i="13"/>
  <c r="E5" i="13"/>
  <c r="E6" i="13"/>
  <c r="E7" i="13"/>
  <c r="E8" i="13"/>
  <c r="E9" i="13"/>
  <c r="E10" i="13"/>
  <c r="D2" i="13"/>
  <c r="D3" i="13"/>
  <c r="D4" i="13"/>
  <c r="D5" i="13"/>
  <c r="D6" i="13"/>
  <c r="D7" i="13"/>
  <c r="D8" i="13"/>
  <c r="D9" i="13"/>
  <c r="I10" i="13"/>
  <c r="C10" i="13"/>
  <c r="J10" i="13" l="1"/>
  <c r="G10" i="13"/>
  <c r="D10" i="13"/>
</calcChain>
</file>

<file path=xl/sharedStrings.xml><?xml version="1.0" encoding="utf-8"?>
<sst xmlns="http://schemas.openxmlformats.org/spreadsheetml/2006/main" count="25" uniqueCount="24">
  <si>
    <t>تعداد</t>
  </si>
  <si>
    <t>ردیف</t>
  </si>
  <si>
    <t>نام ساکن</t>
  </si>
  <si>
    <t>مبلغ آب</t>
  </si>
  <si>
    <t>مبلغ برق</t>
  </si>
  <si>
    <t>مبلغ گاز</t>
  </si>
  <si>
    <t xml:space="preserve">نظافت </t>
  </si>
  <si>
    <t>هزینه اضافی</t>
  </si>
  <si>
    <t>بدهکار/بستانکار</t>
  </si>
  <si>
    <t>قابل پرداخت</t>
  </si>
  <si>
    <t>وضعیت</t>
  </si>
  <si>
    <t>واحد اول</t>
  </si>
  <si>
    <t>واحد دوم</t>
  </si>
  <si>
    <t>واحد سوم</t>
  </si>
  <si>
    <t>واحد چهارم</t>
  </si>
  <si>
    <t>واحد پنجم</t>
  </si>
  <si>
    <t>واحد ششم</t>
  </si>
  <si>
    <t>واحد هفتم</t>
  </si>
  <si>
    <t>واحد هشتم</t>
  </si>
  <si>
    <t>جمع</t>
  </si>
  <si>
    <t>قبض آب</t>
  </si>
  <si>
    <t>قبض برق</t>
  </si>
  <si>
    <t>قبض گاز</t>
  </si>
  <si>
    <t>مبلغ نظافت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</si>
</sst>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2" xfId="1" applyFont="1" applyFill="1" applyBorder="1" applyAlignment="1">
      <alignment horizontal="center"/>
    </xf>
    <xf numFmtId="0" fontId="0" fillId="0" borderId="2" xfId="0" applyBorder="1"/>
  </cellXfs>
  <cellStyles count="2">
    <cellStyle name="Heading 1" xfId="1" builtinId="16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595720-D56D-4E31-AF48-1BD217408350}" name="Table3" displayName="Table3" ref="A1:K10" totalsRowCount="1" headerRowDxfId="23" dataDxfId="22">
  <autoFilter ref="A1:K9" xr:uid="{44595720-D56D-4E31-AF48-1BD2174083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A54F2B2-C80D-4C9A-94B0-7F30A4D90FE6}" name="ردیف" totalsRowLabel="جمع" dataDxfId="21" totalsRowDxfId="20"/>
    <tableColumn id="2" xr3:uid="{2CDA9F45-7D96-42B5-9F19-27C9B2969EB9}" name="نام ساکن" dataDxfId="19" totalsRowDxfId="18"/>
    <tableColumn id="3" xr3:uid="{440597E9-5528-400A-8C5F-6835C836E8A7}" name="تعداد" totalsRowFunction="sum" dataDxfId="17" totalsRowDxfId="16"/>
    <tableColumn id="4" xr3:uid="{AE39D5E0-646A-4B66-B0DF-2880EDA66BE1}" name="مبلغ آب" totalsRowFunction="sum" dataDxfId="15" totalsRowDxfId="14">
      <calculatedColumnFormula>$F$14/20*Table3[[#This Row],[تعداد]]</calculatedColumnFormula>
    </tableColumn>
    <tableColumn id="5" xr3:uid="{F9BAD225-07EE-4952-A199-0084475497FB}" name="مبلغ برق" totalsRowFunction="sum" dataDxfId="13" totalsRowDxfId="12">
      <calculatedColumnFormula>$F$15/20*Table3[[#This Row],[تعداد]]</calculatedColumnFormula>
    </tableColumn>
    <tableColumn id="6" xr3:uid="{420C3CA3-E9C9-4977-8BB6-144F6DAC8AC4}" name="مبلغ گاز" totalsRowFunction="sum" dataDxfId="11" totalsRowDxfId="10">
      <calculatedColumnFormula>$F$16/8</calculatedColumnFormula>
    </tableColumn>
    <tableColumn id="7" xr3:uid="{6C565B1C-28E3-48CC-AE9D-13F04B0C67E6}" name="نظافت " totalsRowFunction="sum" dataDxfId="9" totalsRowDxfId="8">
      <calculatedColumnFormula>$F$17/8</calculatedColumnFormula>
    </tableColumn>
    <tableColumn id="8" xr3:uid="{7E5F83E7-D39D-4D85-9AD7-694A9E11C862}" name="هزینه اضافی" totalsRowFunction="sum" dataDxfId="7" totalsRowDxfId="6">
      <calculatedColumnFormula>$F$18/8</calculatedColumnFormula>
    </tableColumn>
    <tableColumn id="9" xr3:uid="{BDF4DEE9-CB45-4C0A-B8FC-A7FCBE1EF49E}" name="بدهکار/بستانکار" totalsRowFunction="sum" dataDxfId="5" totalsRowDxfId="4"/>
    <tableColumn id="10" xr3:uid="{3FB3998C-AF1F-43E6-B07B-C421E707146E}" name="قابل پرداخت" totalsRowFunction="sum" dataDxfId="3" totalsRowDxfId="2">
      <calculatedColumnFormula>SUM(Table3[[#This Row],[هزینه اضافی]],Table3[[#This Row],[نظافت ]],Table3[[#This Row],[مبلغ گاز]],Table3[[#This Row],[مبلغ برق]],Table3[[#This Row],[مبلغ آب]],Table3[[#This Row],[بدهکار/بستانکار]])</calculatedColumnFormula>
    </tableColumn>
    <tableColumn id="11" xr3:uid="{437E0B3A-D69E-4519-BD9E-31F58E6D3896}" name="وضعیت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4457-39E9-4D95-82E5-753470DD9E57}">
  <sheetPr>
    <pageSetUpPr fitToPage="1"/>
  </sheetPr>
  <dimension ref="A1:K19"/>
  <sheetViews>
    <sheetView rightToLeft="1" tabSelected="1" zoomScaleNormal="100" workbookViewId="0">
      <selection activeCell="G15" sqref="G15"/>
    </sheetView>
  </sheetViews>
  <sheetFormatPr defaultRowHeight="13.8"/>
  <cols>
    <col min="1" max="1" width="5.8984375" customWidth="1"/>
    <col min="2" max="2" width="10.3984375" customWidth="1"/>
    <col min="3" max="3" width="7.3984375" customWidth="1"/>
    <col min="4" max="4" width="12.296875" customWidth="1"/>
    <col min="5" max="5" width="13.59765625" customWidth="1"/>
    <col min="6" max="6" width="12.59765625" customWidth="1"/>
    <col min="7" max="7" width="11.69921875" customWidth="1"/>
    <col min="8" max="8" width="12.796875" customWidth="1"/>
    <col min="9" max="9" width="14" customWidth="1"/>
    <col min="10" max="10" width="13.19921875" customWidth="1"/>
    <col min="11" max="11" width="6.296875" customWidth="1"/>
  </cols>
  <sheetData>
    <row r="1" spans="1:11" s="2" customFormat="1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" customHeight="1">
      <c r="A2" s="4">
        <v>1</v>
      </c>
      <c r="B2" s="4" t="s">
        <v>11</v>
      </c>
      <c r="C2" s="4">
        <v>2</v>
      </c>
      <c r="D2" s="5">
        <f>$F$14/20*Table3[[#This Row],[تعداد]]</f>
        <v>20000</v>
      </c>
      <c r="E2" s="5">
        <f>$F$15/20*Table3[[#This Row],[تعداد]]</f>
        <v>100000</v>
      </c>
      <c r="F2" s="5">
        <f t="shared" ref="F2:F9" si="0">$F$16/8</f>
        <v>62500</v>
      </c>
      <c r="G2" s="5">
        <f t="shared" ref="G2:G9" si="1">$F$17/8</f>
        <v>975000</v>
      </c>
      <c r="H2" s="5">
        <f t="shared" ref="H2:H9" si="2">$F$18/8</f>
        <v>500000</v>
      </c>
      <c r="I2" s="5">
        <v>-500000</v>
      </c>
      <c r="J2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1157500</v>
      </c>
      <c r="K2" s="5"/>
    </row>
    <row r="3" spans="1:11" ht="18" customHeight="1">
      <c r="A3" s="4">
        <v>2</v>
      </c>
      <c r="B3" s="4" t="s">
        <v>12</v>
      </c>
      <c r="C3" s="4">
        <v>3</v>
      </c>
      <c r="D3" s="5">
        <f>$F$14/20*Table3[[#This Row],[تعداد]]</f>
        <v>30000</v>
      </c>
      <c r="E3" s="5">
        <f>$F$15/20*Table3[[#This Row],[تعداد]]</f>
        <v>150000</v>
      </c>
      <c r="F3" s="5">
        <f t="shared" si="0"/>
        <v>62500</v>
      </c>
      <c r="G3" s="5">
        <f t="shared" si="1"/>
        <v>975000</v>
      </c>
      <c r="H3" s="5">
        <f t="shared" si="2"/>
        <v>500000</v>
      </c>
      <c r="I3" s="5"/>
      <c r="J3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1717500</v>
      </c>
      <c r="K3" s="5"/>
    </row>
    <row r="4" spans="1:11" ht="18" customHeight="1">
      <c r="A4" s="4">
        <v>3</v>
      </c>
      <c r="B4" s="4" t="s">
        <v>13</v>
      </c>
      <c r="C4" s="4">
        <v>2</v>
      </c>
      <c r="D4" s="5">
        <f>$F$14/20*Table3[[#This Row],[تعداد]]</f>
        <v>20000</v>
      </c>
      <c r="E4" s="5">
        <f>$F$15/20*Table3[[#This Row],[تعداد]]</f>
        <v>100000</v>
      </c>
      <c r="F4" s="5">
        <f t="shared" si="0"/>
        <v>62500</v>
      </c>
      <c r="G4" s="5">
        <f t="shared" si="1"/>
        <v>975000</v>
      </c>
      <c r="H4" s="5">
        <f t="shared" si="2"/>
        <v>500000</v>
      </c>
      <c r="I4" s="5"/>
      <c r="J4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1657500</v>
      </c>
      <c r="K4" s="5"/>
    </row>
    <row r="5" spans="1:11" ht="18" customHeight="1">
      <c r="A5" s="4">
        <v>4</v>
      </c>
      <c r="B5" s="4" t="s">
        <v>14</v>
      </c>
      <c r="C5" s="4">
        <v>4</v>
      </c>
      <c r="D5" s="5">
        <f>$F$14/20*Table3[[#This Row],[تعداد]]</f>
        <v>40000</v>
      </c>
      <c r="E5" s="5">
        <f>$F$15/20*Table3[[#This Row],[تعداد]]</f>
        <v>200000</v>
      </c>
      <c r="F5" s="5">
        <f t="shared" si="0"/>
        <v>62500</v>
      </c>
      <c r="G5" s="5">
        <f t="shared" si="1"/>
        <v>975000</v>
      </c>
      <c r="H5" s="5">
        <f t="shared" si="2"/>
        <v>500000</v>
      </c>
      <c r="I5" s="5">
        <v>200000</v>
      </c>
      <c r="J5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1977500</v>
      </c>
      <c r="K5" s="5"/>
    </row>
    <row r="6" spans="1:11" ht="18" customHeight="1">
      <c r="A6" s="4">
        <v>5</v>
      </c>
      <c r="B6" s="4" t="s">
        <v>15</v>
      </c>
      <c r="C6" s="4">
        <v>1</v>
      </c>
      <c r="D6" s="5">
        <f>$F$14/20*Table3[[#This Row],[تعداد]]</f>
        <v>10000</v>
      </c>
      <c r="E6" s="5">
        <f>$F$15/20*Table3[[#This Row],[تعداد]]</f>
        <v>50000</v>
      </c>
      <c r="F6" s="5">
        <f t="shared" si="0"/>
        <v>62500</v>
      </c>
      <c r="G6" s="5">
        <f t="shared" si="1"/>
        <v>975000</v>
      </c>
      <c r="H6" s="5">
        <f t="shared" si="2"/>
        <v>500000</v>
      </c>
      <c r="I6" s="5"/>
      <c r="J6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1597500</v>
      </c>
      <c r="K6" s="5"/>
    </row>
    <row r="7" spans="1:11" ht="18" customHeight="1">
      <c r="A7" s="4">
        <v>6</v>
      </c>
      <c r="B7" s="4" t="s">
        <v>16</v>
      </c>
      <c r="C7" s="4">
        <v>2</v>
      </c>
      <c r="D7" s="5">
        <f>$F$14/20*Table3[[#This Row],[تعداد]]</f>
        <v>20000</v>
      </c>
      <c r="E7" s="5">
        <f>$F$15/20*Table3[[#This Row],[تعداد]]</f>
        <v>100000</v>
      </c>
      <c r="F7" s="5">
        <f t="shared" si="0"/>
        <v>62500</v>
      </c>
      <c r="G7" s="5">
        <f t="shared" si="1"/>
        <v>975000</v>
      </c>
      <c r="H7" s="5">
        <f t="shared" si="2"/>
        <v>500000</v>
      </c>
      <c r="I7" s="5"/>
      <c r="J7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1657500</v>
      </c>
      <c r="K7" s="5"/>
    </row>
    <row r="8" spans="1:11" ht="18" customHeight="1">
      <c r="A8" s="4">
        <v>7</v>
      </c>
      <c r="B8" s="4" t="s">
        <v>17</v>
      </c>
      <c r="C8" s="4">
        <v>3</v>
      </c>
      <c r="D8" s="5">
        <f>$F$14/20*Table3[[#This Row],[تعداد]]</f>
        <v>30000</v>
      </c>
      <c r="E8" s="5">
        <f>$F$15/20*Table3[[#This Row],[تعداد]]</f>
        <v>150000</v>
      </c>
      <c r="F8" s="5">
        <f t="shared" si="0"/>
        <v>62500</v>
      </c>
      <c r="G8" s="5">
        <f t="shared" si="1"/>
        <v>975000</v>
      </c>
      <c r="H8" s="5">
        <f t="shared" si="2"/>
        <v>500000</v>
      </c>
      <c r="I8" s="5"/>
      <c r="J8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1717500</v>
      </c>
      <c r="K8" s="5"/>
    </row>
    <row r="9" spans="1:11" ht="18" customHeight="1">
      <c r="A9" s="4">
        <v>8</v>
      </c>
      <c r="B9" s="4" t="s">
        <v>18</v>
      </c>
      <c r="C9" s="4">
        <v>3</v>
      </c>
      <c r="D9" s="5">
        <f>$F$14/20*Table3[[#This Row],[تعداد]]</f>
        <v>30000</v>
      </c>
      <c r="E9" s="5">
        <f>$F$15/20*Table3[[#This Row],[تعداد]]</f>
        <v>150000</v>
      </c>
      <c r="F9" s="5">
        <f t="shared" si="0"/>
        <v>62500</v>
      </c>
      <c r="G9" s="5">
        <f t="shared" si="1"/>
        <v>975000</v>
      </c>
      <c r="H9" s="5">
        <f t="shared" si="2"/>
        <v>500000</v>
      </c>
      <c r="I9" s="5"/>
      <c r="J9" s="5">
        <f>SUM(Table3[[#This Row],[هزینه اضافی]],Table3[[#This Row],[نظافت ]],Table3[[#This Row],[مبلغ گاز]],Table3[[#This Row],[مبلغ برق]],Table3[[#This Row],[مبلغ آب]],Table3[[#This Row],[بدهکار/بستانکار]])</f>
        <v>1717500</v>
      </c>
      <c r="K9" s="5"/>
    </row>
    <row r="10" spans="1:11">
      <c r="A10" s="5" t="s">
        <v>19</v>
      </c>
      <c r="B10" s="4"/>
      <c r="C10" s="4">
        <f>SUBTOTAL(109,Table3[تعداد])</f>
        <v>20</v>
      </c>
      <c r="D10" s="5">
        <f>SUBTOTAL(109,Table3[مبلغ آب])</f>
        <v>200000</v>
      </c>
      <c r="E10" s="5">
        <f>SUBTOTAL(109,Table3[مبلغ برق])</f>
        <v>1000000</v>
      </c>
      <c r="F10" s="5">
        <f>SUBTOTAL(109,Table3[مبلغ گاز])</f>
        <v>500000</v>
      </c>
      <c r="G10" s="5">
        <f>SUBTOTAL(109,Table3[[نظافت ]])</f>
        <v>7800000</v>
      </c>
      <c r="H10" s="5">
        <f>SUBTOTAL(109,Table3[هزینه اضافی])</f>
        <v>4000000</v>
      </c>
      <c r="I10" s="5">
        <f>SUBTOTAL(109,Table3[بدهکار/بستانکار])</f>
        <v>-300000</v>
      </c>
      <c r="J10" s="5">
        <f>SUBTOTAL(109,Table3[قابل پرداخت])</f>
        <v>13200000</v>
      </c>
      <c r="K10" s="5"/>
    </row>
    <row r="14" spans="1:11" ht="15.6">
      <c r="E14" s="6" t="s">
        <v>20</v>
      </c>
      <c r="F14" s="7">
        <v>200000</v>
      </c>
    </row>
    <row r="15" spans="1:11" ht="15.6">
      <c r="E15" s="6" t="s">
        <v>21</v>
      </c>
      <c r="F15" s="7">
        <v>1000000</v>
      </c>
    </row>
    <row r="16" spans="1:11" ht="15.6">
      <c r="E16" s="6" t="s">
        <v>22</v>
      </c>
      <c r="F16" s="7">
        <v>500000</v>
      </c>
    </row>
    <row r="17" spans="5:6" ht="15.6">
      <c r="E17" s="6" t="s">
        <v>23</v>
      </c>
      <c r="F17" s="7">
        <v>7800000</v>
      </c>
    </row>
    <row r="18" spans="5:6" ht="15.6">
      <c r="E18" s="6" t="s">
        <v>7</v>
      </c>
      <c r="F18" s="7">
        <v>4000000</v>
      </c>
    </row>
    <row r="19" spans="5:6">
      <c r="E19" s="3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قبض ساختمان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arshia sadri</cp:lastModifiedBy>
  <cp:revision/>
  <cp:lastPrinted>2025-08-18T10:34:42Z</cp:lastPrinted>
  <dcterms:created xsi:type="dcterms:W3CDTF">2025-04-15T13:05:14Z</dcterms:created>
  <dcterms:modified xsi:type="dcterms:W3CDTF">2025-08-30T07:43:19Z</dcterms:modified>
  <cp:category/>
  <cp:contentStatus/>
</cp:coreProperties>
</file>