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Ex2.xml" ContentType="application/vnd.ms-office.chartex+xml"/>
  <Override PartName="/xl/charts/style2.xml" ContentType="application/vnd.ms-office.chartstyle+xml"/>
  <Override PartName="/xl/charts/colors2.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tables/table2.xml" ContentType="application/vnd.openxmlformats-officedocument.spreadsheetml.table+xml"/>
  <Override PartName="/xl/tables/table3.xml" ContentType="application/vnd.openxmlformats-officedocument.spreadsheetml.table+xml"/>
  <Override PartName="/xl/drawings/drawing3.xml" ContentType="application/vnd.openxmlformats-officedocument.drawing+xml"/>
  <Override PartName="/xl/tables/table4.xml" ContentType="application/vnd.openxmlformats-officedocument.spreadsheetml.table+xml"/>
  <Override PartName="/xl/tables/table5.xml" ContentType="application/vnd.openxmlformats-officedocument.spreadsheetml.table+xml"/>
  <Override PartName="/xl/charts/chart1.xml" ContentType="application/vnd.openxmlformats-officedocument.drawingml.chart+xml"/>
  <Override PartName="/xl/charts/style3.xml" ContentType="application/vnd.ms-office.chartstyle+xml"/>
  <Override PartName="/xl/charts/colors3.xml" ContentType="application/vnd.ms-office.chartcolorsty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arshi\Documents\"/>
    </mc:Choice>
  </mc:AlternateContent>
  <xr:revisionPtr revIDLastSave="0" documentId="8_{AA0D7A31-63AD-47F9-8752-BE02D3D70F08}" xr6:coauthVersionLast="47" xr6:coauthVersionMax="47" xr10:uidLastSave="{00000000-0000-0000-0000-000000000000}"/>
  <bookViews>
    <workbookView xWindow="-108" yWindow="-108" windowWidth="23256" windowHeight="12456" xr2:uid="{00000000-000D-0000-FFFF-FFFF00000000}"/>
  </bookViews>
  <sheets>
    <sheet name="table1" sheetId="1" r:id="rId1"/>
    <sheet name="data analysis" sheetId="2" r:id="rId2"/>
    <sheet name="pivot table" sheetId="4" r:id="rId3"/>
    <sheet name="lookups" sheetId="6" r:id="rId4"/>
    <sheet name="rough sheet" sheetId="8" r:id="rId5"/>
    <sheet name="dash board" sheetId="9" r:id="rId6"/>
    <sheet name="index match" sheetId="10" r:id="rId7"/>
  </sheets>
  <definedNames>
    <definedName name="_xlchart.v1.0" hidden="1">table1!$L$1</definedName>
    <definedName name="_xlchart.v1.1" hidden="1">table1!$L$2:$L$263</definedName>
    <definedName name="_xlchart.v1.2" hidden="1">table1!$E$1</definedName>
    <definedName name="_xlchart.v1.3" hidden="1">table1!$E$2:$E$263</definedName>
    <definedName name="Slicer_City">#N/A</definedName>
    <definedName name="Slicer_City1">#N/A</definedName>
    <definedName name="Slicer_Payment_Method">#N/A</definedName>
    <definedName name="Slicer_retailer_name">#N/A</definedName>
  </definedNames>
  <calcPr calcId="191029"/>
  <pivotCaches>
    <pivotCache cacheId="0" r:id="rId8"/>
  </pivotCaches>
  <extLst>
    <ext xmlns:x14="http://schemas.microsoft.com/office/spreadsheetml/2009/9/main" uri="{BBE1A952-AA13-448e-AADC-164F8A28A991}">
      <x14:slicerCaches>
        <x14:slicerCache r:id="rId9"/>
        <x14:slicerCache r:id="rId10"/>
        <x14:slicerCache r:id="rId11"/>
        <x14:slicerCache r:id="rId1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 i="10" l="1"/>
  <c r="C9" i="10"/>
  <c r="R7" i="9"/>
  <c r="R8" i="9"/>
  <c r="R9" i="9"/>
  <c r="R10" i="9"/>
  <c r="R11" i="9"/>
  <c r="R12" i="9"/>
  <c r="P8" i="9"/>
  <c r="P9" i="9"/>
  <c r="P10" i="9"/>
  <c r="P11" i="9"/>
  <c r="P12" i="9"/>
  <c r="P7" i="9"/>
  <c r="O8" i="9"/>
  <c r="Q8" i="9" s="1"/>
  <c r="O9" i="9"/>
  <c r="Q9" i="9" s="1"/>
  <c r="O10" i="9"/>
  <c r="Q10" i="9" s="1"/>
  <c r="O11" i="9"/>
  <c r="Q11" i="9" s="1"/>
  <c r="O12" i="9"/>
  <c r="Q12" i="9" s="1"/>
  <c r="O7" i="9"/>
  <c r="L3" i="9"/>
  <c r="L4" i="9"/>
  <c r="K3" i="9"/>
  <c r="K4" i="9"/>
  <c r="G4" i="9"/>
  <c r="G3" i="9"/>
  <c r="B3" i="9"/>
  <c r="B2" i="9"/>
  <c r="R44" i="1"/>
  <c r="R43" i="1"/>
  <c r="R42" i="1"/>
  <c r="E2" i="8" a="1"/>
  <c r="E2" i="8" s="1"/>
  <c r="C2" i="8" a="1"/>
  <c r="C2" i="8" s="1"/>
  <c r="A2" i="8" a="1"/>
  <c r="A2" i="8" s="1"/>
  <c r="K19" i="4"/>
  <c r="K18" i="4"/>
  <c r="I34" i="6"/>
  <c r="I35" i="6"/>
  <c r="D8" i="6"/>
  <c r="D7" i="6"/>
  <c r="K15" i="4"/>
  <c r="K14" i="4"/>
  <c r="W21" i="1"/>
  <c r="Q7" i="9" l="1"/>
  <c r="L2" i="9"/>
  <c r="K2" i="9"/>
  <c r="Z3" i="1"/>
  <c r="Z4" i="1"/>
  <c r="Z5" i="1"/>
  <c r="Z6" i="1"/>
  <c r="Z7" i="1"/>
  <c r="Z8" i="1"/>
  <c r="Z9" i="1"/>
  <c r="Z10" i="1"/>
  <c r="Z11" i="1"/>
  <c r="Z12" i="1"/>
  <c r="Z13" i="1"/>
  <c r="Z14" i="1"/>
  <c r="Z15" i="1"/>
  <c r="Z16" i="1"/>
  <c r="Z17" i="1"/>
  <c r="Z2" i="1"/>
  <c r="V3" i="1"/>
  <c r="V4" i="1"/>
  <c r="V5" i="1"/>
  <c r="V6" i="1"/>
  <c r="V7" i="1"/>
  <c r="V8" i="1"/>
  <c r="V9" i="1"/>
  <c r="V10" i="1"/>
  <c r="V11" i="1"/>
  <c r="V12" i="1"/>
  <c r="V13" i="1"/>
  <c r="V14" i="1"/>
  <c r="V15" i="1"/>
  <c r="V16" i="1"/>
  <c r="V17" i="1"/>
  <c r="V2" i="1"/>
  <c r="R2" i="1"/>
  <c r="R3" i="1"/>
  <c r="R4" i="1"/>
  <c r="R5" i="1"/>
  <c r="R6" i="1"/>
  <c r="R7" i="1"/>
  <c r="R8" i="1"/>
  <c r="R9" i="1"/>
  <c r="R10" i="1"/>
  <c r="R11" i="1"/>
  <c r="R12" i="1"/>
  <c r="R13" i="1"/>
  <c r="R14" i="1"/>
  <c r="R15" i="1"/>
  <c r="R16" i="1"/>
  <c r="R17" i="1"/>
  <c r="Q3" i="1"/>
  <c r="Q4" i="1"/>
  <c r="Q5" i="1"/>
  <c r="Q6" i="1"/>
  <c r="Q7" i="1"/>
  <c r="Q8" i="1"/>
  <c r="Q9" i="1"/>
  <c r="Q10" i="1"/>
  <c r="Q11" i="1"/>
  <c r="Q12" i="1"/>
  <c r="Q13" i="1"/>
  <c r="Q14" i="1"/>
  <c r="Q15" i="1"/>
  <c r="Q16" i="1"/>
  <c r="Q17" i="1"/>
  <c r="Q2" i="1"/>
  <c r="L2" i="1"/>
  <c r="L113" i="1"/>
  <c r="L114" i="1"/>
  <c r="L251" i="1"/>
  <c r="L77" i="1"/>
  <c r="L108" i="1"/>
  <c r="L149" i="1"/>
  <c r="L23" i="1"/>
  <c r="L142" i="1"/>
  <c r="L44" i="1"/>
  <c r="L128" i="1"/>
  <c r="L40" i="1"/>
  <c r="L187" i="1"/>
  <c r="L63" i="1"/>
  <c r="L41" i="1"/>
  <c r="L192" i="1"/>
  <c r="L227" i="1"/>
  <c r="L156" i="1"/>
  <c r="L228" i="1"/>
  <c r="L60" i="1"/>
  <c r="L188" i="1"/>
  <c r="L225" i="1"/>
  <c r="L28" i="1"/>
  <c r="L172" i="1"/>
  <c r="L51" i="1"/>
  <c r="L16" i="1"/>
  <c r="L88" i="1"/>
  <c r="L157" i="1"/>
  <c r="L125" i="1"/>
  <c r="L173" i="1"/>
  <c r="L34" i="1"/>
  <c r="L193" i="1"/>
  <c r="L150" i="1"/>
  <c r="L17" i="1"/>
  <c r="L89" i="1"/>
  <c r="L151" i="1"/>
  <c r="L14" i="1"/>
  <c r="L182" i="1"/>
  <c r="L208" i="1"/>
  <c r="L118" i="1"/>
  <c r="L143" i="1"/>
  <c r="L246" i="1"/>
  <c r="L139" i="1"/>
  <c r="L159" i="1"/>
  <c r="L64" i="1"/>
  <c r="L109" i="1"/>
  <c r="L189" i="1"/>
  <c r="L160" i="1"/>
  <c r="L99" i="1"/>
  <c r="L198" i="1"/>
  <c r="L161" i="1"/>
  <c r="L42" i="1"/>
  <c r="L210" i="1"/>
  <c r="L217" i="1"/>
  <c r="L35" i="1"/>
  <c r="L252" i="1"/>
  <c r="L90" i="1"/>
  <c r="L91" i="1"/>
  <c r="L45" i="1"/>
  <c r="L168" i="1"/>
  <c r="L92" i="1"/>
  <c r="L129" i="1"/>
  <c r="L199" i="1"/>
  <c r="L53" i="1"/>
  <c r="L242" i="1"/>
  <c r="L3" i="1"/>
  <c r="L202" i="1"/>
  <c r="L174" i="1"/>
  <c r="L74" i="1"/>
  <c r="L247" i="1"/>
  <c r="L194" i="1"/>
  <c r="L248" i="1"/>
  <c r="L144" i="1"/>
  <c r="L119" i="1"/>
  <c r="L120" i="1"/>
  <c r="L93" i="1"/>
  <c r="L18" i="1"/>
  <c r="L218" i="1"/>
  <c r="L152" i="1"/>
  <c r="L52" i="1"/>
  <c r="L101" i="1"/>
  <c r="L19" i="1"/>
  <c r="L162" i="1"/>
  <c r="L67" i="1"/>
  <c r="L203" i="1"/>
  <c r="L209" i="1"/>
  <c r="L121" i="1"/>
  <c r="L81" i="1"/>
  <c r="L75" i="1"/>
  <c r="L211" i="1"/>
  <c r="L31" i="1"/>
  <c r="L65" i="1"/>
  <c r="L169" i="1"/>
  <c r="L223" i="1"/>
  <c r="L130" i="1"/>
  <c r="L258" i="1"/>
  <c r="L126" i="1"/>
  <c r="L20" i="1"/>
  <c r="L240" i="1"/>
  <c r="L115" i="1"/>
  <c r="L170" i="1"/>
  <c r="L163" i="1"/>
  <c r="L230" i="1"/>
  <c r="L8" i="1"/>
  <c r="L82" i="1"/>
  <c r="L29" i="1"/>
  <c r="L46" i="1"/>
  <c r="L233" i="1"/>
  <c r="L234" i="1"/>
  <c r="L78" i="1"/>
  <c r="L104" i="1"/>
  <c r="L259" i="1"/>
  <c r="L235" i="1"/>
  <c r="L83" i="1"/>
  <c r="L253" i="1"/>
  <c r="L55" i="1"/>
  <c r="L219" i="1"/>
  <c r="L79" i="1"/>
  <c r="L43" i="1"/>
  <c r="L105" i="1"/>
  <c r="L145" i="1"/>
  <c r="L220" i="1"/>
  <c r="L116" i="1"/>
  <c r="L21" i="1"/>
  <c r="L36" i="1"/>
  <c r="L205" i="1"/>
  <c r="L68" i="1"/>
  <c r="L37" i="1"/>
  <c r="L9" i="1"/>
  <c r="L56" i="1"/>
  <c r="L57" i="1"/>
  <c r="L190" i="1"/>
  <c r="L175" i="1"/>
  <c r="L206" i="1"/>
  <c r="L260" i="1"/>
  <c r="L183" i="1"/>
  <c r="L254" i="1"/>
  <c r="L131" i="1"/>
  <c r="L38" i="1"/>
  <c r="L84" i="1"/>
  <c r="L212" i="1"/>
  <c r="L195" i="1"/>
  <c r="L153" i="1"/>
  <c r="L122" i="1"/>
  <c r="L224" i="1"/>
  <c r="L32" i="1"/>
  <c r="L132" i="1"/>
  <c r="L76" i="1"/>
  <c r="L221" i="1"/>
  <c r="L154" i="1"/>
  <c r="L256" i="1"/>
  <c r="L133" i="1"/>
  <c r="L117" i="1"/>
  <c r="L10" i="1"/>
  <c r="L24" i="1"/>
  <c r="L94" i="1"/>
  <c r="L213" i="1"/>
  <c r="L177" i="1"/>
  <c r="L15" i="1"/>
  <c r="L244" i="1"/>
  <c r="L146" i="1"/>
  <c r="L191" i="1"/>
  <c r="L249" i="1"/>
  <c r="L243" i="1"/>
  <c r="L47" i="1"/>
  <c r="L231" i="1"/>
  <c r="L204" i="1"/>
  <c r="L102" i="1"/>
  <c r="L164" i="1"/>
  <c r="L184" i="1"/>
  <c r="L4" i="1"/>
  <c r="L48" i="1"/>
  <c r="L61" i="1"/>
  <c r="L207" i="1"/>
  <c r="L69" i="1"/>
  <c r="L165" i="1"/>
  <c r="L236" i="1"/>
  <c r="L30" i="1"/>
  <c r="L66" i="1"/>
  <c r="L123" i="1"/>
  <c r="L5" i="1"/>
  <c r="L22" i="1"/>
  <c r="L255" i="1"/>
  <c r="L13" i="1"/>
  <c r="L134" i="1"/>
  <c r="L85" i="1"/>
  <c r="L178" i="1"/>
  <c r="L25" i="1"/>
  <c r="L11" i="1"/>
  <c r="L226" i="1"/>
  <c r="L103" i="1"/>
  <c r="L106" i="1"/>
  <c r="L171" i="1"/>
  <c r="L58" i="1"/>
  <c r="L200" i="1"/>
  <c r="L147" i="1"/>
  <c r="L201" i="1"/>
  <c r="L95" i="1"/>
  <c r="L33" i="1"/>
  <c r="L222" i="1"/>
  <c r="L59" i="1"/>
  <c r="L232" i="1"/>
  <c r="L179" i="1"/>
  <c r="L100" i="1"/>
  <c r="L180" i="1"/>
  <c r="L96" i="1"/>
  <c r="L135" i="1"/>
  <c r="L70" i="1"/>
  <c r="L241" i="1"/>
  <c r="L245" i="1"/>
  <c r="L237" i="1"/>
  <c r="L238" i="1"/>
  <c r="L97" i="1"/>
  <c r="L214" i="1"/>
  <c r="L176" i="1"/>
  <c r="L166" i="1"/>
  <c r="L6" i="1"/>
  <c r="L215" i="1"/>
  <c r="L86" i="1"/>
  <c r="L7" i="1"/>
  <c r="L87" i="1"/>
  <c r="L26" i="1"/>
  <c r="L196" i="1"/>
  <c r="L257" i="1"/>
  <c r="L12" i="1"/>
  <c r="L185" i="1"/>
  <c r="L110" i="1"/>
  <c r="L181" i="1"/>
  <c r="L136" i="1"/>
  <c r="L155" i="1"/>
  <c r="L186" i="1"/>
  <c r="L158" i="1"/>
  <c r="L127" i="1"/>
  <c r="L71" i="1"/>
  <c r="L72" i="1"/>
  <c r="L111" i="1"/>
  <c r="L137" i="1"/>
  <c r="L73" i="1"/>
  <c r="L261" i="1"/>
  <c r="L262" i="1"/>
  <c r="L98" i="1"/>
  <c r="L239" i="1"/>
  <c r="L197" i="1"/>
  <c r="L49" i="1"/>
  <c r="L138" i="1"/>
  <c r="L62" i="1"/>
  <c r="L27" i="1"/>
  <c r="L39" i="1"/>
  <c r="L229" i="1"/>
  <c r="L80" i="1"/>
  <c r="L140" i="1"/>
  <c r="L54" i="1"/>
  <c r="L124" i="1"/>
  <c r="L107" i="1"/>
  <c r="L112" i="1"/>
  <c r="L167" i="1"/>
  <c r="L141" i="1"/>
  <c r="L216" i="1"/>
  <c r="L50" i="1"/>
  <c r="L250" i="1"/>
  <c r="L148"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<sst xmlns="http://schemas.openxmlformats.org/spreadsheetml/2006/main" count="2267" uniqueCount="643">
  <si>
    <t>Order ID</t>
  </si>
  <si>
    <t>Date of Purchase</t>
  </si>
  <si>
    <t>Item Purchased</t>
  </si>
  <si>
    <t>Price</t>
  </si>
  <si>
    <t>number of units</t>
  </si>
  <si>
    <t>Purchase Mode</t>
  </si>
  <si>
    <t>Payment Method</t>
  </si>
  <si>
    <t>retailer name</t>
  </si>
  <si>
    <t>City</t>
  </si>
  <si>
    <t>Dealer</t>
  </si>
  <si>
    <t>retailer contact number</t>
  </si>
  <si>
    <t>total sales</t>
  </si>
  <si>
    <t>EI10426</t>
  </si>
  <si>
    <t>Ketchup</t>
  </si>
  <si>
    <t>Online</t>
  </si>
  <si>
    <t>UPI</t>
  </si>
  <si>
    <t>Sandeep Joshy</t>
  </si>
  <si>
    <t>Chennai</t>
  </si>
  <si>
    <t>Akbar Agencies</t>
  </si>
  <si>
    <t>91052670504</t>
  </si>
  <si>
    <t>EI10442</t>
  </si>
  <si>
    <t>Akshay</t>
  </si>
  <si>
    <t>Mumbai</t>
  </si>
  <si>
    <t>Santhi Bakers</t>
  </si>
  <si>
    <t>91052680114</t>
  </si>
  <si>
    <t>EI10465</t>
  </si>
  <si>
    <t>Cash</t>
  </si>
  <si>
    <t>Cochin</t>
  </si>
  <si>
    <t>ABC Service Providers</t>
  </si>
  <si>
    <t>91012738469</t>
  </si>
  <si>
    <t>EI10569</t>
  </si>
  <si>
    <t>91032763860</t>
  </si>
  <si>
    <t>EI10570</t>
  </si>
  <si>
    <t>Offline</t>
  </si>
  <si>
    <t>91042677582</t>
  </si>
  <si>
    <t>EI10481</t>
  </si>
  <si>
    <t>Delhi</t>
  </si>
  <si>
    <t>Easy Food Delivery</t>
  </si>
  <si>
    <t>91042637789</t>
  </si>
  <si>
    <t>EI10554</t>
  </si>
  <si>
    <t>Credit Card</t>
  </si>
  <si>
    <t>Banglore</t>
  </si>
  <si>
    <t>Swaraj Foods</t>
  </si>
  <si>
    <t>91022656639</t>
  </si>
  <si>
    <t>EI10334</t>
  </si>
  <si>
    <t>Soft Drinks</t>
  </si>
  <si>
    <t>Rahul John</t>
  </si>
  <si>
    <t>Williams &amp; Sons</t>
  </si>
  <si>
    <t>91052608511</t>
  </si>
  <si>
    <t>EI10386</t>
  </si>
  <si>
    <t>Soniya</t>
  </si>
  <si>
    <t>91022780975</t>
  </si>
  <si>
    <t>EI10445</t>
  </si>
  <si>
    <t>91042690286</t>
  </si>
  <si>
    <t>EI10467</t>
  </si>
  <si>
    <t>91062832729</t>
  </si>
  <si>
    <t>EI10513</t>
  </si>
  <si>
    <t>91062602855</t>
  </si>
  <si>
    <t>EI10402</t>
  </si>
  <si>
    <t>91012680960</t>
  </si>
  <si>
    <t>EI10493</t>
  </si>
  <si>
    <t>91042730188</t>
  </si>
  <si>
    <t>EI10591</t>
  </si>
  <si>
    <t>91052830616</t>
  </si>
  <si>
    <t>EI10372</t>
  </si>
  <si>
    <t>91062688565</t>
  </si>
  <si>
    <t>EI10400</t>
  </si>
  <si>
    <t>91012658043</t>
  </si>
  <si>
    <t>EI10490</t>
  </si>
  <si>
    <t>91052755722</t>
  </si>
  <si>
    <t>EI10540</t>
  </si>
  <si>
    <t>91012688301</t>
  </si>
  <si>
    <t>EI10395</t>
  </si>
  <si>
    <t>91052652030</t>
  </si>
  <si>
    <t>EI10494</t>
  </si>
  <si>
    <t>91062839853</t>
  </si>
  <si>
    <t>EI10429</t>
  </si>
  <si>
    <t>91032741898</t>
  </si>
  <si>
    <t>EI10539</t>
  </si>
  <si>
    <t>91022767842</t>
  </si>
  <si>
    <t>EI10438</t>
  </si>
  <si>
    <t>91062661799</t>
  </si>
  <si>
    <t>EI10439</t>
  </si>
  <si>
    <t>91032685960</t>
  </si>
  <si>
    <t>EI10443</t>
  </si>
  <si>
    <t>91042725058</t>
  </si>
  <si>
    <t>EI10507</t>
  </si>
  <si>
    <t>91022662935</t>
  </si>
  <si>
    <t>EI10541</t>
  </si>
  <si>
    <t>91062770936</t>
  </si>
  <si>
    <t>EI10542</t>
  </si>
  <si>
    <t>91062729204</t>
  </si>
  <si>
    <t>EI10572</t>
  </si>
  <si>
    <t>91062805646</t>
  </si>
  <si>
    <t>EI10433</t>
  </si>
  <si>
    <t>91062654503</t>
  </si>
  <si>
    <t>EI10496</t>
  </si>
  <si>
    <t>91042722435</t>
  </si>
  <si>
    <t>EI10532</t>
  </si>
  <si>
    <t>91012820684</t>
  </si>
  <si>
    <t>EI10347</t>
  </si>
  <si>
    <t>91022814454</t>
  </si>
  <si>
    <t>EI10349</t>
  </si>
  <si>
    <t>91032727433</t>
  </si>
  <si>
    <t>EI10579</t>
  </si>
  <si>
    <t>91012742218</t>
  </si>
  <si>
    <t>EI10352</t>
  </si>
  <si>
    <t>91012676072</t>
  </si>
  <si>
    <t>EI10520</t>
  </si>
  <si>
    <t>91042718963</t>
  </si>
  <si>
    <t>EI10424</t>
  </si>
  <si>
    <t>91042719443</t>
  </si>
  <si>
    <t>EI10475</t>
  </si>
  <si>
    <t>91052728988</t>
  </si>
  <si>
    <t>EI10384</t>
  </si>
  <si>
    <t>91052724363</t>
  </si>
  <si>
    <t>EI10408</t>
  </si>
  <si>
    <t>91042774661</t>
  </si>
  <si>
    <t>EI10447</t>
  </si>
  <si>
    <t>91042671768</t>
  </si>
  <si>
    <t>EI10452</t>
  </si>
  <si>
    <t>91042707484</t>
  </si>
  <si>
    <t>EI10479</t>
  </si>
  <si>
    <t>91042762124</t>
  </si>
  <si>
    <t>EI10530</t>
  </si>
  <si>
    <t>91022703238</t>
  </si>
  <si>
    <t>EI10383</t>
  </si>
  <si>
    <t>91012765441</t>
  </si>
  <si>
    <t>EI10420</t>
  </si>
  <si>
    <t>91052648525</t>
  </si>
  <si>
    <t>EI10471</t>
  </si>
  <si>
    <t>91012662377</t>
  </si>
  <si>
    <t>EI10487</t>
  </si>
  <si>
    <t>91042788155</t>
  </si>
  <si>
    <t>EI10544</t>
  </si>
  <si>
    <t>91062612606</t>
  </si>
  <si>
    <t>EI10548</t>
  </si>
  <si>
    <t>91032794535</t>
  </si>
  <si>
    <t>EI10589</t>
  </si>
  <si>
    <t>91062673961</t>
  </si>
  <si>
    <t>EI10369</t>
  </si>
  <si>
    <t>91022834351</t>
  </si>
  <si>
    <t>EI10416</t>
  </si>
  <si>
    <t>91062628949</t>
  </si>
  <si>
    <t>EI10456</t>
  </si>
  <si>
    <t>91042601056</t>
  </si>
  <si>
    <t>EI10464</t>
  </si>
  <si>
    <t>91022603302</t>
  </si>
  <si>
    <t>EI10504</t>
  </si>
  <si>
    <t>91032781085</t>
  </si>
  <si>
    <t>EI10397</t>
  </si>
  <si>
    <t>91042813396</t>
  </si>
  <si>
    <t>EI10415</t>
  </si>
  <si>
    <t>91042630127</t>
  </si>
  <si>
    <t>EI10497</t>
  </si>
  <si>
    <t>91012706490</t>
  </si>
  <si>
    <t>EI10380</t>
  </si>
  <si>
    <t>91042767819</t>
  </si>
  <si>
    <t>EI10393</t>
  </si>
  <si>
    <t>91022654921</t>
  </si>
  <si>
    <t>EI10525</t>
  </si>
  <si>
    <t>91012731289</t>
  </si>
  <si>
    <t>EI10527</t>
  </si>
  <si>
    <t>91022601484</t>
  </si>
  <si>
    <t>EI10346</t>
  </si>
  <si>
    <t>91022693022</t>
  </si>
  <si>
    <t>EI10362</t>
  </si>
  <si>
    <t>91062728744</t>
  </si>
  <si>
    <t>EI10401</t>
  </si>
  <si>
    <t>91022606260</t>
  </si>
  <si>
    <t>EI10472</t>
  </si>
  <si>
    <t>91062774144</t>
  </si>
  <si>
    <t>EI10553</t>
  </si>
  <si>
    <t>91042788414</t>
  </si>
  <si>
    <t>EI10573</t>
  </si>
  <si>
    <t>91062681685</t>
  </si>
  <si>
    <t>EI10343</t>
  </si>
  <si>
    <t>91032838162</t>
  </si>
  <si>
    <t>EI10351</t>
  </si>
  <si>
    <t>91042823205</t>
  </si>
  <si>
    <t>EI10377</t>
  </si>
  <si>
    <t>91062760271</t>
  </si>
  <si>
    <t>EI10462</t>
  </si>
  <si>
    <t>91042810523</t>
  </si>
  <si>
    <t>EI10492</t>
  </si>
  <si>
    <t>91042616917</t>
  </si>
  <si>
    <t>EI10500</t>
  </si>
  <si>
    <t>91012643060</t>
  </si>
  <si>
    <t>EI10556</t>
  </si>
  <si>
    <t>91062821673</t>
  </si>
  <si>
    <t>EI10561</t>
  </si>
  <si>
    <t>91042747083</t>
  </si>
  <si>
    <t>EI10368</t>
  </si>
  <si>
    <t>91012751554</t>
  </si>
  <si>
    <t>EI10466</t>
  </si>
  <si>
    <t>91022794105</t>
  </si>
  <si>
    <t>EI10488</t>
  </si>
  <si>
    <t>91022654858</t>
  </si>
  <si>
    <t>EI10517</t>
  </si>
  <si>
    <t>91062801702</t>
  </si>
  <si>
    <t>EI10533</t>
  </si>
  <si>
    <t>91052706750</t>
  </si>
  <si>
    <t>EI10535</t>
  </si>
  <si>
    <t>91022761870</t>
  </si>
  <si>
    <t>EI10558</t>
  </si>
  <si>
    <t>91032649836</t>
  </si>
  <si>
    <t>EI10354</t>
  </si>
  <si>
    <t>91062727071</t>
  </si>
  <si>
    <t>EI10360</t>
  </si>
  <si>
    <t>91012670916</t>
  </si>
  <si>
    <t>EI10398</t>
  </si>
  <si>
    <t>91012828201</t>
  </si>
  <si>
    <t>EI10463</t>
  </si>
  <si>
    <t>91052673165</t>
  </si>
  <si>
    <t>EI10545</t>
  </si>
  <si>
    <t>91012627944</t>
  </si>
  <si>
    <t>EI10390</t>
  </si>
  <si>
    <t>91042737204</t>
  </si>
  <si>
    <t>EI10423</t>
  </si>
  <si>
    <t>91052814122</t>
  </si>
  <si>
    <t>EI10431</t>
  </si>
  <si>
    <t>91022814847</t>
  </si>
  <si>
    <t>EI10523</t>
  </si>
  <si>
    <t>91022728101</t>
  </si>
  <si>
    <t>EI10374</t>
  </si>
  <si>
    <t>91022810127</t>
  </si>
  <si>
    <t>EI10378</t>
  </si>
  <si>
    <t>91012666107</t>
  </si>
  <si>
    <t>EI10381</t>
  </si>
  <si>
    <t>91062642966</t>
  </si>
  <si>
    <t>EI10413</t>
  </si>
  <si>
    <t>91012743817</t>
  </si>
  <si>
    <t>EI10432</t>
  </si>
  <si>
    <t>91022641150</t>
  </si>
  <si>
    <t>EI10499</t>
  </si>
  <si>
    <t>91032611437</t>
  </si>
  <si>
    <t>EI10506</t>
  </si>
  <si>
    <t>91012750010</t>
  </si>
  <si>
    <t>EI10546</t>
  </si>
  <si>
    <t>91022809990</t>
  </si>
  <si>
    <t>EI10586</t>
  </si>
  <si>
    <t>91022699185</t>
  </si>
  <si>
    <t>EI10358</t>
  </si>
  <si>
    <t>91042621230</t>
  </si>
  <si>
    <t>EI10562</t>
  </si>
  <si>
    <t>91062659722</t>
  </si>
  <si>
    <t>EI10348</t>
  </si>
  <si>
    <t>91042770059</t>
  </si>
  <si>
    <t>EI10337</t>
  </si>
  <si>
    <t>91062616674</t>
  </si>
  <si>
    <t>EI10363</t>
  </si>
  <si>
    <t>91062634853</t>
  </si>
  <si>
    <t>EI10366</t>
  </si>
  <si>
    <t>91062710475</t>
  </si>
  <si>
    <t>EI10409</t>
  </si>
  <si>
    <t>91022716943</t>
  </si>
  <si>
    <t>EI10473</t>
  </si>
  <si>
    <t>91022704029</t>
  </si>
  <si>
    <t>EI10480</t>
  </si>
  <si>
    <t>91052640737</t>
  </si>
  <si>
    <t>EI10560</t>
  </si>
  <si>
    <t>91062723155</t>
  </si>
  <si>
    <t>EI10339</t>
  </si>
  <si>
    <t>91062796031</t>
  </si>
  <si>
    <t>EI10371</t>
  </si>
  <si>
    <t>91012757361</t>
  </si>
  <si>
    <t>EI10403</t>
  </si>
  <si>
    <t>91062812357</t>
  </si>
  <si>
    <t>EI10451</t>
  </si>
  <si>
    <t>91012725398</t>
  </si>
  <si>
    <t>EI10491</t>
  </si>
  <si>
    <t>91052673045</t>
  </si>
  <si>
    <t>EI10526</t>
  </si>
  <si>
    <t>91052807503</t>
  </si>
  <si>
    <t>EI10592</t>
  </si>
  <si>
    <t>91052816086</t>
  </si>
  <si>
    <t>EI10373</t>
  </si>
  <si>
    <t>91042695342</t>
  </si>
  <si>
    <t>EI10581</t>
  </si>
  <si>
    <t>91052822430</t>
  </si>
  <si>
    <t>EI10587</t>
  </si>
  <si>
    <t>91012822030</t>
  </si>
  <si>
    <t>EI10341</t>
  </si>
  <si>
    <t>91042716814</t>
  </si>
  <si>
    <t>EI10392</t>
  </si>
  <si>
    <t>Dark Chocolate</t>
  </si>
  <si>
    <t>91012614935</t>
  </si>
  <si>
    <t>EI10425</t>
  </si>
  <si>
    <t>91062795899</t>
  </si>
  <si>
    <t>EI10468</t>
  </si>
  <si>
    <t>91042698863</t>
  </si>
  <si>
    <t>EI10477</t>
  </si>
  <si>
    <t>91052762889</t>
  </si>
  <si>
    <t>EI10482</t>
  </si>
  <si>
    <t>91062757329</t>
  </si>
  <si>
    <t>EI10515</t>
  </si>
  <si>
    <t>91032770153</t>
  </si>
  <si>
    <t>EI10537</t>
  </si>
  <si>
    <t>91032723211</t>
  </si>
  <si>
    <t>EI10559</t>
  </si>
  <si>
    <t>91052723179</t>
  </si>
  <si>
    <t>EI10567</t>
  </si>
  <si>
    <t>91032803239</t>
  </si>
  <si>
    <t>EI10575</t>
  </si>
  <si>
    <t>91042620862</t>
  </si>
  <si>
    <t>EI10359</t>
  </si>
  <si>
    <t>91022606905</t>
  </si>
  <si>
    <t>EI10427</t>
  </si>
  <si>
    <t>91062637558</t>
  </si>
  <si>
    <t>EI10563</t>
  </si>
  <si>
    <t>91032750498</t>
  </si>
  <si>
    <t>EI10370</t>
  </si>
  <si>
    <t>91052628641</t>
  </si>
  <si>
    <t>EI10404</t>
  </si>
  <si>
    <t>91022661875</t>
  </si>
  <si>
    <t>EI10405</t>
  </si>
  <si>
    <t>91062769127</t>
  </si>
  <si>
    <t>EI10417</t>
  </si>
  <si>
    <t>91032784289</t>
  </si>
  <si>
    <t>EI10474</t>
  </si>
  <si>
    <t>91052820075</t>
  </si>
  <si>
    <t>EI10510</t>
  </si>
  <si>
    <t>91022792578</t>
  </si>
  <si>
    <t>EI10583</t>
  </si>
  <si>
    <t>91062729543</t>
  </si>
  <si>
    <t>EI10332</t>
  </si>
  <si>
    <t>91052696798</t>
  </si>
  <si>
    <t>EI10333</t>
  </si>
  <si>
    <t>91022827994</t>
  </si>
  <si>
    <t>EI10430</t>
  </si>
  <si>
    <t>91012737349</t>
  </si>
  <si>
    <t>EI10453</t>
  </si>
  <si>
    <t>91022757275</t>
  </si>
  <si>
    <t>EI10483</t>
  </si>
  <si>
    <t>91012825575</t>
  </si>
  <si>
    <t>EI10336</t>
  </si>
  <si>
    <t>91062771218</t>
  </si>
  <si>
    <t>EI10376</t>
  </si>
  <si>
    <t>91022688546</t>
  </si>
  <si>
    <t>EI10557</t>
  </si>
  <si>
    <t>91022718440</t>
  </si>
  <si>
    <t>EI10566</t>
  </si>
  <si>
    <t>91032722063</t>
  </si>
  <si>
    <t>EI10585</t>
  </si>
  <si>
    <t>91042705308</t>
  </si>
  <si>
    <t>EI10441</t>
  </si>
  <si>
    <t>91032757405</t>
  </si>
  <si>
    <t>EI10450</t>
  </si>
  <si>
    <t>91062651560</t>
  </si>
  <si>
    <t>EI10522</t>
  </si>
  <si>
    <t>91032807422</t>
  </si>
  <si>
    <t>EI10584</t>
  </si>
  <si>
    <t>91032718208</t>
  </si>
  <si>
    <t>EI10411</t>
  </si>
  <si>
    <t>91012826017</t>
  </si>
  <si>
    <t>EI10498</t>
  </si>
  <si>
    <t>91032628191</t>
  </si>
  <si>
    <t>EI10521</t>
  </si>
  <si>
    <t>91012753119</t>
  </si>
  <si>
    <t>EI10379</t>
  </si>
  <si>
    <t>91012808185</t>
  </si>
  <si>
    <t>EI10534</t>
  </si>
  <si>
    <t>91062658851</t>
  </si>
  <si>
    <t>EI10357</t>
  </si>
  <si>
    <t>91052690749</t>
  </si>
  <si>
    <t>EI10365</t>
  </si>
  <si>
    <t>91062605854</t>
  </si>
  <si>
    <t>EI10387</t>
  </si>
  <si>
    <t>91062771109</t>
  </si>
  <si>
    <t>EI10388</t>
  </si>
  <si>
    <t>91042684452</t>
  </si>
  <si>
    <t>EI10391</t>
  </si>
  <si>
    <t>91032643481</t>
  </si>
  <si>
    <t>EI10406</t>
  </si>
  <si>
    <t>91022748627</t>
  </si>
  <si>
    <t>EI10486</t>
  </si>
  <si>
    <t>91012733118</t>
  </si>
  <si>
    <t>EI10528</t>
  </si>
  <si>
    <t>91042771070</t>
  </si>
  <si>
    <t>EI10536</t>
  </si>
  <si>
    <t>91052831527</t>
  </si>
  <si>
    <t>EI10543</t>
  </si>
  <si>
    <t>91042643657</t>
  </si>
  <si>
    <t>EI10571</t>
  </si>
  <si>
    <t>91012651631</t>
  </si>
  <si>
    <t>EI10418</t>
  </si>
  <si>
    <t>91032838063</t>
  </si>
  <si>
    <t>EI10435</t>
  </si>
  <si>
    <t>91032670377</t>
  </si>
  <si>
    <t>EI10444</t>
  </si>
  <si>
    <t>91012715334</t>
  </si>
  <si>
    <t>EI10470</t>
  </si>
  <si>
    <t>91012659861</t>
  </si>
  <si>
    <t>EI10516</t>
  </si>
  <si>
    <t>91052799585</t>
  </si>
  <si>
    <t>EI10549</t>
  </si>
  <si>
    <t>91022668764</t>
  </si>
  <si>
    <t>EI10551</t>
  </si>
  <si>
    <t>91042710103</t>
  </si>
  <si>
    <t>EI10335</t>
  </si>
  <si>
    <t>91012785784</t>
  </si>
  <si>
    <t>EI10440</t>
  </si>
  <si>
    <t>91012669211</t>
  </si>
  <si>
    <t>EI10448</t>
  </si>
  <si>
    <t>91042756559</t>
  </si>
  <si>
    <t>EI10580</t>
  </si>
  <si>
    <t>91032737499</t>
  </si>
  <si>
    <t>EI10399</t>
  </si>
  <si>
    <t>91062629595</t>
  </si>
  <si>
    <t>EI10419</t>
  </si>
  <si>
    <t>91042621444</t>
  </si>
  <si>
    <t>EI10478</t>
  </si>
  <si>
    <t>91012737158</t>
  </si>
  <si>
    <t>EI10414</t>
  </si>
  <si>
    <t>91052777006</t>
  </si>
  <si>
    <t>EI10457</t>
  </si>
  <si>
    <t>91032632187</t>
  </si>
  <si>
    <t>EI10505</t>
  </si>
  <si>
    <t>91012646865</t>
  </si>
  <si>
    <t>EI10538</t>
  </si>
  <si>
    <t>91012632610</t>
  </si>
  <si>
    <t>EI10564</t>
  </si>
  <si>
    <t>91062669236</t>
  </si>
  <si>
    <t>EI10565</t>
  </si>
  <si>
    <t>91062649368</t>
  </si>
  <si>
    <t>EI10568</t>
  </si>
  <si>
    <t>91052641343</t>
  </si>
  <si>
    <t>EI10344</t>
  </si>
  <si>
    <t>91022764284</t>
  </si>
  <si>
    <t>EI10375</t>
  </si>
  <si>
    <t>91012792154</t>
  </si>
  <si>
    <t>EI10422</t>
  </si>
  <si>
    <t>91042637022</t>
  </si>
  <si>
    <t>EI10509</t>
  </si>
  <si>
    <t>91042671982</t>
  </si>
  <si>
    <t>EI10350</t>
  </si>
  <si>
    <t>91052775591</t>
  </si>
  <si>
    <t>EI10503</t>
  </si>
  <si>
    <t>91062834628</t>
  </si>
  <si>
    <t>EI10576</t>
  </si>
  <si>
    <t>91012743963</t>
  </si>
  <si>
    <t>EI10446</t>
  </si>
  <si>
    <t>91012781846</t>
  </si>
  <si>
    <t>EI10460</t>
  </si>
  <si>
    <t>91042730592</t>
  </si>
  <si>
    <t>EI10461</t>
  </si>
  <si>
    <t>91042652597</t>
  </si>
  <si>
    <t>EI10524</t>
  </si>
  <si>
    <t>91052788067</t>
  </si>
  <si>
    <t>EI10531</t>
  </si>
  <si>
    <t>91022604153</t>
  </si>
  <si>
    <t>EI10394</t>
  </si>
  <si>
    <t>91062754636</t>
  </si>
  <si>
    <t>EI10582</t>
  </si>
  <si>
    <t>91012760490</t>
  </si>
  <si>
    <t>EI10355</t>
  </si>
  <si>
    <t>91022661512</t>
  </si>
  <si>
    <t>EI10410</t>
  </si>
  <si>
    <t>91022803989</t>
  </si>
  <si>
    <t>EI10340</t>
  </si>
  <si>
    <t>91012676054</t>
  </si>
  <si>
    <t>EI10389</t>
  </si>
  <si>
    <t>91032647230</t>
  </si>
  <si>
    <t>EI10437</t>
  </si>
  <si>
    <t>91022627063</t>
  </si>
  <si>
    <t>EI10495</t>
  </si>
  <si>
    <t>91012741079</t>
  </si>
  <si>
    <t>EI10502</t>
  </si>
  <si>
    <t>91012642731</t>
  </si>
  <si>
    <t>EI10574</t>
  </si>
  <si>
    <t>91012692401</t>
  </si>
  <si>
    <t>EI10590</t>
  </si>
  <si>
    <t>91052658322</t>
  </si>
  <si>
    <t>EI10449</t>
  </si>
  <si>
    <t>91032787741</t>
  </si>
  <si>
    <t>EI10342</t>
  </si>
  <si>
    <t>91062770891</t>
  </si>
  <si>
    <t>EI10345</t>
  </si>
  <si>
    <t>91012636188</t>
  </si>
  <si>
    <t>EI10382</t>
  </si>
  <si>
    <t>91052762231</t>
  </si>
  <si>
    <t>EI10361</t>
  </si>
  <si>
    <t>91012734253</t>
  </si>
  <si>
    <t>EI10385</t>
  </si>
  <si>
    <t>91032746202</t>
  </si>
  <si>
    <t>EI10455</t>
  </si>
  <si>
    <t>91032713119</t>
  </si>
  <si>
    <t>EI10458</t>
  </si>
  <si>
    <t>91052761900</t>
  </si>
  <si>
    <t>EI10469</t>
  </si>
  <si>
    <t>91032614549</t>
  </si>
  <si>
    <t>EI10578</t>
  </si>
  <si>
    <t>91052753313</t>
  </si>
  <si>
    <t>EI10421</t>
  </si>
  <si>
    <t>91062666208</t>
  </si>
  <si>
    <t>EI10476</t>
  </si>
  <si>
    <t>91062771189</t>
  </si>
  <si>
    <t>EI10529</t>
  </si>
  <si>
    <t>91062607008</t>
  </si>
  <si>
    <t>EI10508</t>
  </si>
  <si>
    <t>91042796026</t>
  </si>
  <si>
    <t>EI10353</t>
  </si>
  <si>
    <t>91012804690</t>
  </si>
  <si>
    <t>EI10436</t>
  </si>
  <si>
    <t>91052628327</t>
  </si>
  <si>
    <t>EI10338</t>
  </si>
  <si>
    <t>91022680047</t>
  </si>
  <si>
    <t>EI10485</t>
  </si>
  <si>
    <t>91032760783</t>
  </si>
  <si>
    <t>EI10518</t>
  </si>
  <si>
    <t>91012774935</t>
  </si>
  <si>
    <t>EI10552</t>
  </si>
  <si>
    <t>91022789471</t>
  </si>
  <si>
    <t>EI10577</t>
  </si>
  <si>
    <t>91032802953</t>
  </si>
  <si>
    <t>EI10356</t>
  </si>
  <si>
    <t>91052813542</t>
  </si>
  <si>
    <t>EI10364</t>
  </si>
  <si>
    <t>91012622304</t>
  </si>
  <si>
    <t>EI10407</t>
  </si>
  <si>
    <t>91042725482</t>
  </si>
  <si>
    <t>EI10412</t>
  </si>
  <si>
    <t>91022711977</t>
  </si>
  <si>
    <t>EI10428</t>
  </si>
  <si>
    <t>91042821100</t>
  </si>
  <si>
    <t>EI10454</t>
  </si>
  <si>
    <t>91012642653</t>
  </si>
  <si>
    <t>EI10512</t>
  </si>
  <si>
    <t>91022788888</t>
  </si>
  <si>
    <t>EI10367</t>
  </si>
  <si>
    <t>91012659450</t>
  </si>
  <si>
    <t>EI10489</t>
  </si>
  <si>
    <t>91022663154</t>
  </si>
  <si>
    <t>EI10514</t>
  </si>
  <si>
    <t>91042838870</t>
  </si>
  <si>
    <t>EI10434</t>
  </si>
  <si>
    <t>91062682938</t>
  </si>
  <si>
    <t>EI10459</t>
  </si>
  <si>
    <t>91022824501</t>
  </si>
  <si>
    <t>EI10484</t>
  </si>
  <si>
    <t>91062706301</t>
  </si>
  <si>
    <t>EI10519</t>
  </si>
  <si>
    <t>91062832337</t>
  </si>
  <si>
    <t>EI10555</t>
  </si>
  <si>
    <t>91052605218</t>
  </si>
  <si>
    <t>EI10511</t>
  </si>
  <si>
    <t>91012620695</t>
  </si>
  <si>
    <t>EI10547</t>
  </si>
  <si>
    <t>91042816166</t>
  </si>
  <si>
    <t>EI10550</t>
  </si>
  <si>
    <t>91022754589</t>
  </si>
  <si>
    <t>EI10501</t>
  </si>
  <si>
    <t>91022607822</t>
  </si>
  <si>
    <t>EI10396</t>
  </si>
  <si>
    <t>91042722312</t>
  </si>
  <si>
    <t>EI10588</t>
  </si>
  <si>
    <t>91062801682</t>
  </si>
  <si>
    <t>average=</t>
  </si>
  <si>
    <t xml:space="preserve"> </t>
  </si>
  <si>
    <t>above average sales</t>
  </si>
  <si>
    <t>cell referencing</t>
  </si>
  <si>
    <t>Mean</t>
  </si>
  <si>
    <t>Standard Error</t>
  </si>
  <si>
    <t>Median</t>
  </si>
  <si>
    <t>Mode</t>
  </si>
  <si>
    <t>Standard Deviation</t>
  </si>
  <si>
    <t>Sample Variance</t>
  </si>
  <si>
    <t>Kurtosis</t>
  </si>
  <si>
    <t>Skewness</t>
  </si>
  <si>
    <t>Range</t>
  </si>
  <si>
    <t>Minimum</t>
  </si>
  <si>
    <t>Maximum</t>
  </si>
  <si>
    <t>Sum</t>
  </si>
  <si>
    <t>Count</t>
  </si>
  <si>
    <t>emp1</t>
  </si>
  <si>
    <t>emp2</t>
  </si>
  <si>
    <t>emp3</t>
  </si>
  <si>
    <t>emp4</t>
  </si>
  <si>
    <t>emp5</t>
  </si>
  <si>
    <t>emp6</t>
  </si>
  <si>
    <t>emp7</t>
  </si>
  <si>
    <t>emp8</t>
  </si>
  <si>
    <t>emp9</t>
  </si>
  <si>
    <t>emp10</t>
  </si>
  <si>
    <t>Row Labels</t>
  </si>
  <si>
    <t>Grand Total</t>
  </si>
  <si>
    <t>Sum of total sales</t>
  </si>
  <si>
    <t>Max of total sales</t>
  </si>
  <si>
    <t>Sum of number of units</t>
  </si>
  <si>
    <t>Column Labels</t>
  </si>
  <si>
    <t>items purchased</t>
  </si>
  <si>
    <t>dealer with max sales=</t>
  </si>
  <si>
    <t>dealer with min sale=</t>
  </si>
  <si>
    <t>nihal</t>
  </si>
  <si>
    <t>mujeeb</t>
  </si>
  <si>
    <t>rihan</t>
  </si>
  <si>
    <t>name</t>
  </si>
  <si>
    <t>kochu</t>
  </si>
  <si>
    <t>maths</t>
  </si>
  <si>
    <t>physics</t>
  </si>
  <si>
    <t>chemistry</t>
  </si>
  <si>
    <t>physics marks</t>
  </si>
  <si>
    <t>chemistry marks</t>
  </si>
  <si>
    <t>si no</t>
  </si>
  <si>
    <t>name of dealer with max sale</t>
  </si>
  <si>
    <t>name of dealer with min sale</t>
  </si>
  <si>
    <t>Column4</t>
  </si>
  <si>
    <t>Column5</t>
  </si>
  <si>
    <t>Column6</t>
  </si>
  <si>
    <t>Column7</t>
  </si>
  <si>
    <t>Column8</t>
  </si>
  <si>
    <t>Column9</t>
  </si>
  <si>
    <t>Column10</t>
  </si>
  <si>
    <t>Column11</t>
  </si>
  <si>
    <t>Column12</t>
  </si>
  <si>
    <t>blood group</t>
  </si>
  <si>
    <t>adhil</t>
  </si>
  <si>
    <t>shareef</t>
  </si>
  <si>
    <t>arshad</t>
  </si>
  <si>
    <t>o+</t>
  </si>
  <si>
    <t>a+</t>
  </si>
  <si>
    <t>b+</t>
  </si>
  <si>
    <t>o-</t>
  </si>
  <si>
    <t>ab+</t>
  </si>
  <si>
    <t>b-</t>
  </si>
  <si>
    <t xml:space="preserve">name </t>
  </si>
  <si>
    <t>city</t>
  </si>
  <si>
    <t>dealers</t>
  </si>
  <si>
    <t>product</t>
  </si>
  <si>
    <t>no of entrys</t>
  </si>
  <si>
    <t xml:space="preserve"> count of coloum price=</t>
  </si>
  <si>
    <t>count of items</t>
  </si>
  <si>
    <t>blanks in coloum dealer</t>
  </si>
  <si>
    <t>no of units</t>
  </si>
  <si>
    <t>city=</t>
  </si>
  <si>
    <t>items=</t>
  </si>
  <si>
    <t xml:space="preserve">no of entrys </t>
  </si>
  <si>
    <t>items</t>
  </si>
  <si>
    <t>average</t>
  </si>
  <si>
    <t>perforance</t>
  </si>
  <si>
    <t>status</t>
  </si>
  <si>
    <t>name of student=</t>
  </si>
  <si>
    <t>sum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</si>
</sst>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quot;₹&quot;\ * #,##0.00_ ;_ &quot;₹&quot;\ * \-#,##0.00_ ;_ &quot;₹&quot;\ * &quot;-&quot;??_ ;_ @_ "/>
    <numFmt numFmtId="165" formatCode="[$-14009]dd/mm/yyyy;@"/>
  </numFmts>
  <fonts count="4" x14ac:knownFonts="1">
    <font>
      <sz val="11"/>
      <color theme="1"/>
      <name val="Calibri"/>
      <family val="2"/>
      <scheme val="minor"/>
    </font>
    <font>
      <sz val="11"/>
      <color rgb="FF000000"/>
      <name val="Calibri"/>
      <family val="2"/>
    </font>
    <font>
      <i/>
      <sz val="11"/>
      <color theme="1"/>
      <name val="Calibri"/>
      <family val="2"/>
      <scheme val="minor"/>
    </font>
    <font>
      <sz val="8"/>
      <name val="Calibri"/>
      <family val="2"/>
      <scheme val="minor"/>
    </font>
  </fonts>
  <fills count="5">
    <fill>
      <patternFill patternType="none"/>
    </fill>
    <fill>
      <patternFill patternType="gray125"/>
    </fill>
    <fill>
      <patternFill patternType="solid">
        <fgColor theme="4" tint="0.79998168889431442"/>
        <bgColor theme="4" tint="0.79998168889431442"/>
      </patternFill>
    </fill>
    <fill>
      <patternFill patternType="solid">
        <fgColor theme="9" tint="0.39997558519241921"/>
        <bgColor indexed="64"/>
      </patternFill>
    </fill>
    <fill>
      <patternFill patternType="solid">
        <fgColor theme="7" tint="0.59999389629810485"/>
        <bgColor indexed="64"/>
      </patternFill>
    </fill>
  </fills>
  <borders count="4">
    <border>
      <left/>
      <right/>
      <top/>
      <bottom/>
      <diagonal/>
    </border>
    <border>
      <left/>
      <right/>
      <top style="thin">
        <color theme="4" tint="0.39997558519241921"/>
      </top>
      <bottom style="thin">
        <color theme="4" tint="0.39997558519241921"/>
      </bottom>
      <diagonal/>
    </border>
    <border>
      <left/>
      <right/>
      <top/>
      <bottom style="medium">
        <color indexed="64"/>
      </bottom>
      <diagonal/>
    </border>
    <border>
      <left/>
      <right/>
      <top style="medium">
        <color indexed="64"/>
      </top>
      <bottom style="thin">
        <color indexed="64"/>
      </bottom>
      <diagonal/>
    </border>
  </borders>
  <cellStyleXfs count="1">
    <xf numFmtId="0" fontId="0" fillId="0" borderId="0"/>
  </cellStyleXfs>
  <cellXfs count="14">
    <xf numFmtId="0" fontId="0" fillId="0" borderId="0" xfId="0"/>
    <xf numFmtId="0" fontId="1" fillId="0" borderId="0" xfId="0" applyFont="1"/>
    <xf numFmtId="165" fontId="1" fillId="0" borderId="0" xfId="0" applyNumberFormat="1" applyFont="1"/>
    <xf numFmtId="164" fontId="1" fillId="0" borderId="0" xfId="0" applyNumberFormat="1" applyFont="1"/>
    <xf numFmtId="9" fontId="1" fillId="0" borderId="0" xfId="0" applyNumberFormat="1" applyFont="1"/>
    <xf numFmtId="9" fontId="0" fillId="0" borderId="0" xfId="0" applyNumberFormat="1"/>
    <xf numFmtId="0" fontId="0" fillId="0" borderId="2" xfId="0" applyBorder="1"/>
    <xf numFmtId="0" fontId="2" fillId="0" borderId="3" xfId="0" applyFont="1" applyBorder="1" applyAlignment="1">
      <alignment horizontal="centerContinuous"/>
    </xf>
    <xf numFmtId="0" fontId="1" fillId="2" borderId="1" xfId="0" applyFont="1" applyFill="1" applyBorder="1"/>
    <xf numFmtId="0" fontId="0" fillId="0" borderId="0" xfId="0" pivotButton="1"/>
    <xf numFmtId="0" fontId="0" fillId="0" borderId="0" xfId="0" applyAlignment="1">
      <alignment horizontal="left"/>
    </xf>
    <xf numFmtId="0" fontId="0" fillId="0" borderId="0" xfId="0" applyAlignment="1">
      <alignment horizontal="left" indent="1"/>
    </xf>
    <xf numFmtId="0" fontId="0" fillId="3" borderId="0" xfId="0" applyFill="1"/>
    <xf numFmtId="0" fontId="0" fillId="4" borderId="0" xfId="0" applyFill="1"/>
  </cellXfs>
  <cellStyles count="1">
    <cellStyle name="Normal" xfId="0" builtinId="0"/>
  </cellStyles>
  <dxfs count="19">
    <dxf>
      <font>
        <color rgb="FF9C0006"/>
      </font>
      <fill>
        <patternFill>
          <bgColor rgb="FFFFC7CE"/>
        </patternFill>
      </fill>
    </dxf>
    <dxf>
      <numFmt numFmtId="0" formatCode="General"/>
    </dxf>
    <dxf>
      <numFmt numFmtId="0" formatCode="General"/>
    </dxf>
    <dxf>
      <font>
        <b val="0"/>
        <i val="0"/>
        <strike val="0"/>
        <condense val="0"/>
        <extend val="0"/>
        <outline val="0"/>
        <shadow val="0"/>
        <u val="none"/>
        <vertAlign val="baseline"/>
        <sz val="11"/>
        <color rgb="FF000000"/>
        <name val="Calibri"/>
        <family val="2"/>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family val="2"/>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family val="2"/>
        <scheme val="none"/>
      </font>
      <numFmt numFmtId="164" formatCode="_ &quot;₹&quot;\ * #,##0.00_ ;_ &quot;₹&quot;\ * \-#,##0.00_ ;_ &quot;₹&quot;\ * &quot;-&quot;??_ ;_ @_ "/>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family val="2"/>
        <scheme val="none"/>
      </font>
      <numFmt numFmtId="13" formatCode="0%"/>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family val="2"/>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family val="2"/>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family val="2"/>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family val="2"/>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family val="2"/>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family val="2"/>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family val="2"/>
        <scheme val="none"/>
      </font>
      <numFmt numFmtId="164" formatCode="_ &quot;₹&quot;\ * #,##0.00_ ;_ &quot;₹&quot;\ * \-#,##0.00_ ;_ &quot;₹&quot;\ * &quot;-&quot;??_ ;_ @_ "/>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family val="2"/>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family val="2"/>
        <scheme val="none"/>
      </font>
      <numFmt numFmtId="165" formatCode="[$-14009]dd/mm/yyyy;@"/>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family val="2"/>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family val="2"/>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family val="2"/>
        <scheme val="none"/>
      </font>
      <fill>
        <patternFill patternType="none">
          <fgColor indexed="64"/>
          <bgColor indexed="65"/>
        </patternFill>
      </fill>
      <alignment horizontal="general" vertical="bottom" textRotation="0" wrapText="0"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4.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'dash board'!$O$6</c:f>
              <c:strCache>
                <c:ptCount val="1"/>
                <c:pt idx="0">
                  <c:v>total sales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6B6-4BE0-9765-DD91937CA29F}"/>
              </c:ext>
            </c:extLst>
          </c:dPt>
          <c:dPt>
            <c:idx val="1"/>
            <c:bubble3D val="0"/>
            <c:explosion val="39"/>
            <c:spPr>
              <a:solidFill>
                <a:schemeClr val="accent2"/>
              </a:solidFill>
              <a:ln w="19050">
                <a:solidFill>
                  <a:schemeClr val="lt1"/>
                </a:solidFill>
              </a:ln>
              <a:effectLst/>
            </c:spPr>
            <c:extLst>
              <c:ext xmlns:c16="http://schemas.microsoft.com/office/drawing/2014/chart" uri="{C3380CC4-5D6E-409C-BE32-E72D297353CC}">
                <c16:uniqueId val="{00000001-21E3-4305-B9EE-71BEA0E82E9A}"/>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D6B6-4BE0-9765-DD91937CA29F}"/>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D6B6-4BE0-9765-DD91937CA29F}"/>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D6B6-4BE0-9765-DD91937CA29F}"/>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D6B6-4BE0-9765-DD91937CA29F}"/>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'dash board'!$N$7:$N$12</c:f>
              <c:strCache>
                <c:ptCount val="6"/>
                <c:pt idx="0">
                  <c:v>Santhi Bakers</c:v>
                </c:pt>
                <c:pt idx="1">
                  <c:v>Akbar Agencies</c:v>
                </c:pt>
                <c:pt idx="2">
                  <c:v>ABC Service Providers</c:v>
                </c:pt>
                <c:pt idx="3">
                  <c:v>Easy Food Delivery</c:v>
                </c:pt>
                <c:pt idx="4">
                  <c:v>Swaraj Foods</c:v>
                </c:pt>
                <c:pt idx="5">
                  <c:v>Williams &amp; Sons</c:v>
                </c:pt>
              </c:strCache>
            </c:strRef>
          </c:cat>
          <c:val>
            <c:numRef>
              <c:f>'dash board'!$O$7:$O$12</c:f>
              <c:numCache>
                <c:formatCode>General</c:formatCode>
                <c:ptCount val="6"/>
                <c:pt idx="0">
                  <c:v>30195</c:v>
                </c:pt>
                <c:pt idx="1">
                  <c:v>42595</c:v>
                </c:pt>
                <c:pt idx="2">
                  <c:v>29090</c:v>
                </c:pt>
                <c:pt idx="3">
                  <c:v>25980</c:v>
                </c:pt>
                <c:pt idx="4">
                  <c:v>26390</c:v>
                </c:pt>
                <c:pt idx="5">
                  <c:v>26250</c:v>
                </c:pt>
              </c:numCache>
            </c:numRef>
          </c:val>
          <c:extLst>
            <c:ext xmlns:c16="http://schemas.microsoft.com/office/drawing/2014/chart" uri="{C3380CC4-5D6E-409C-BE32-E72D297353CC}">
              <c16:uniqueId val="{00000000-21E3-4305-B9EE-71BEA0E82E9A}"/>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plotArea>
      <cx:plotAreaRegion>
        <cx:series layoutId="boxWhisker" uniqueId="{5A1F2690-D68F-462E-BD15-9E4361055D36}">
          <cx:tx>
            <cx:txData>
              <cx:f>_xlchart.v1.0</cx:f>
              <cx:v>total sales</cx:v>
            </cx:txData>
          </cx:tx>
          <cx:dataLabels>
            <cx:visibility seriesName="0" categoryName="0" value="1"/>
          </cx:dataLabels>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legend pos="t"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_xlchart.v1.3</cx:f>
      </cx:numDim>
    </cx:data>
  </cx:chartData>
  <cx:chart>
    <cx:title pos="t" align="ctr" overlay="0"/>
    <cx:plotArea>
      <cx:plotAreaRegion>
        <cx:series layoutId="boxWhisker" uniqueId="{0305DCDD-6CEA-498D-A566-3D4F5F91AA78}">
          <cx:tx>
            <cx:txData>
              <cx:f>_xlchart.v1.2</cx:f>
              <cx:v>number of units</cx:v>
            </cx:txData>
          </cx:tx>
          <cx:dataLabels>
            <cx:visibility seriesName="0" categoryName="0" value="1"/>
          </cx:dataLabels>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legend pos="t"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microsoft.com/office/2014/relationships/chartEx" Target="../charts/chartEx2.xml"/><Relationship Id="rId1" Type="http://schemas.microsoft.com/office/2014/relationships/chartEx" Target="../charts/chartEx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10</xdr:col>
      <xdr:colOff>144780</xdr:colOff>
      <xdr:row>26</xdr:row>
      <xdr:rowOff>152400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51CD1D5B-8FB8-4E9B-8E28-5D30EE12B0E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0" y="0"/>
              <a:ext cx="6240780" cy="4907280"/>
            </a:xfrm>
            <a:prstGeom prst="rect">
              <a:avLst/>
            </a:prstGeom>
            <a:solidFill>
              <a:prstClr val="white"/>
            </a:solidFill>
            <a:ln w="1">
              <a:solidFill>
                <a:prstClr val="green"/>
              </a:solidFill>
            </a:ln>
          </xdr:spPr>
          <xdr:txBody>
            <a:bodyPr vertOverflow="clip" horzOverflow="clip"/>
            <a:lstStyle/>
            <a:p>
              <a:r>
                <a:rPr lang="en-AE"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10</xdr:col>
      <xdr:colOff>165100</xdr:colOff>
      <xdr:row>0</xdr:row>
      <xdr:rowOff>82550</xdr:rowOff>
    </xdr:from>
    <xdr:to>
      <xdr:col>19</xdr:col>
      <xdr:colOff>304800</xdr:colOff>
      <xdr:row>22</xdr:row>
      <xdr:rowOff>57150</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6C3B2E95-93B8-43DC-9D34-4F6B7C0928B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6261100" y="82550"/>
              <a:ext cx="5626100" cy="3997960"/>
            </a:xfrm>
            <a:prstGeom prst="rect">
              <a:avLst/>
            </a:prstGeom>
            <a:solidFill>
              <a:prstClr val="white"/>
            </a:solidFill>
            <a:ln w="1">
              <a:solidFill>
                <a:prstClr val="green"/>
              </a:solidFill>
            </a:ln>
          </xdr:spPr>
          <xdr:txBody>
            <a:bodyPr vertOverflow="clip" horzOverflow="clip"/>
            <a:lstStyle/>
            <a:p>
              <a:r>
                <a:rPr lang="en-AE"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495300</xdr:colOff>
      <xdr:row>2</xdr:row>
      <xdr:rowOff>38101</xdr:rowOff>
    </xdr:from>
    <xdr:to>
      <xdr:col>7</xdr:col>
      <xdr:colOff>426720</xdr:colOff>
      <xdr:row>11</xdr:row>
      <xdr:rowOff>76200</xdr:rowOff>
    </xdr:to>
    <mc:AlternateContent xmlns:mc="http://schemas.openxmlformats.org/markup-compatibility/2006" xmlns:a14="http://schemas.microsoft.com/office/drawing/2010/main">
      <mc:Choice Requires="a14">
        <xdr:graphicFrame macro="">
          <xdr:nvGraphicFramePr>
            <xdr:cNvPr id="4" name="Payment Method">
              <a:extLst>
                <a:ext uri="{FF2B5EF4-FFF2-40B4-BE49-F238E27FC236}">
                  <a16:creationId xmlns:a16="http://schemas.microsoft.com/office/drawing/2014/main" id="{BE0164E2-0CBF-6FC0-D738-D945A05BE9F4}"/>
                </a:ext>
              </a:extLst>
            </xdr:cNvPr>
            <xdr:cNvGraphicFramePr/>
          </xdr:nvGraphicFramePr>
          <xdr:xfrm>
            <a:off x="0" y="0"/>
            <a:ext cx="0" cy="0"/>
          </xdr:xfrm>
          <a:graphic>
            <a:graphicData uri="http://schemas.microsoft.com/office/drawing/2010/slicer">
              <sle:slicer xmlns:sle="http://schemas.microsoft.com/office/drawing/2010/slicer" name="Payment Method"/>
            </a:graphicData>
          </a:graphic>
        </xdr:graphicFrame>
      </mc:Choice>
      <mc:Fallback xmlns="">
        <xdr:sp macro="" textlink="">
          <xdr:nvSpPr>
            <xdr:cNvPr id="0" name=""/>
            <xdr:cNvSpPr>
              <a:spLocks noTextEdit="1"/>
            </xdr:cNvSpPr>
          </xdr:nvSpPr>
          <xdr:spPr>
            <a:xfrm>
              <a:off x="5897880" y="403861"/>
              <a:ext cx="1927860" cy="1684019"/>
            </a:xfrm>
            <a:prstGeom prst="rect">
              <a:avLst/>
            </a:prstGeom>
            <a:solidFill>
              <a:prstClr val="white"/>
            </a:solidFill>
            <a:ln w="1">
              <a:solidFill>
                <a:prstClr val="green"/>
              </a:solidFill>
            </a:ln>
          </xdr:spPr>
          <xdr:txBody>
            <a:bodyPr vertOverflow="clip" horzOverflow="clip"/>
            <a:lstStyle/>
            <a:p>
              <a:r>
                <a:rPr lang="en-A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487680</xdr:colOff>
      <xdr:row>11</xdr:row>
      <xdr:rowOff>152401</xdr:rowOff>
    </xdr:from>
    <xdr:to>
      <xdr:col>7</xdr:col>
      <xdr:colOff>320040</xdr:colOff>
      <xdr:row>21</xdr:row>
      <xdr:rowOff>60961</xdr:rowOff>
    </xdr:to>
    <mc:AlternateContent xmlns:mc="http://schemas.openxmlformats.org/markup-compatibility/2006" xmlns:a14="http://schemas.microsoft.com/office/drawing/2010/main">
      <mc:Choice Requires="a14">
        <xdr:graphicFrame macro="">
          <xdr:nvGraphicFramePr>
            <xdr:cNvPr id="5" name="City">
              <a:extLst>
                <a:ext uri="{FF2B5EF4-FFF2-40B4-BE49-F238E27FC236}">
                  <a16:creationId xmlns:a16="http://schemas.microsoft.com/office/drawing/2014/main" id="{45B83E06-D312-EFB0-8FC3-A3B58B14E998}"/>
                </a:ext>
              </a:extLst>
            </xdr:cNvPr>
            <xdr:cNvGraphicFramePr/>
          </xdr:nvGraphicFramePr>
          <xdr:xfrm>
            <a:off x="0" y="0"/>
            <a:ext cx="0" cy="0"/>
          </xdr:xfrm>
          <a:graphic>
            <a:graphicData uri="http://schemas.microsoft.com/office/drawing/2010/slicer">
              <sle:slicer xmlns:sle="http://schemas.microsoft.com/office/drawing/2010/slicer" name="City"/>
            </a:graphicData>
          </a:graphic>
        </xdr:graphicFrame>
      </mc:Choice>
      <mc:Fallback xmlns="">
        <xdr:sp macro="" textlink="">
          <xdr:nvSpPr>
            <xdr:cNvPr id="0" name=""/>
            <xdr:cNvSpPr>
              <a:spLocks noTextEdit="1"/>
            </xdr:cNvSpPr>
          </xdr:nvSpPr>
          <xdr:spPr>
            <a:xfrm>
              <a:off x="5890260" y="2164081"/>
              <a:ext cx="1828800" cy="1737360"/>
            </a:xfrm>
            <a:prstGeom prst="rect">
              <a:avLst/>
            </a:prstGeom>
            <a:solidFill>
              <a:prstClr val="white"/>
            </a:solidFill>
            <a:ln w="1">
              <a:solidFill>
                <a:prstClr val="green"/>
              </a:solidFill>
            </a:ln>
          </xdr:spPr>
          <xdr:txBody>
            <a:bodyPr vertOverflow="clip" horzOverflow="clip"/>
            <a:lstStyle/>
            <a:p>
              <a:r>
                <a:rPr lang="en-A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91440</xdr:colOff>
      <xdr:row>3</xdr:row>
      <xdr:rowOff>15240</xdr:rowOff>
    </xdr:from>
    <xdr:to>
      <xdr:col>15</xdr:col>
      <xdr:colOff>510540</xdr:colOff>
      <xdr:row>16</xdr:row>
      <xdr:rowOff>104775</xdr:rowOff>
    </xdr:to>
    <mc:AlternateContent xmlns:mc="http://schemas.openxmlformats.org/markup-compatibility/2006" xmlns:a14="http://schemas.microsoft.com/office/drawing/2010/main">
      <mc:Choice Requires="a14">
        <xdr:graphicFrame macro="">
          <xdr:nvGraphicFramePr>
            <xdr:cNvPr id="7" name="City 1">
              <a:extLst>
                <a:ext uri="{FF2B5EF4-FFF2-40B4-BE49-F238E27FC236}">
                  <a16:creationId xmlns:a16="http://schemas.microsoft.com/office/drawing/2014/main" id="{DA4BCB2E-6A9F-5265-1D24-2763E1C9C380}"/>
                </a:ext>
              </a:extLst>
            </xdr:cNvPr>
            <xdr:cNvGraphicFramePr/>
          </xdr:nvGraphicFramePr>
          <xdr:xfrm>
            <a:off x="0" y="0"/>
            <a:ext cx="0" cy="0"/>
          </xdr:xfrm>
          <a:graphic>
            <a:graphicData uri="http://schemas.microsoft.com/office/drawing/2010/slicer">
              <sle:slicer xmlns:sle="http://schemas.microsoft.com/office/drawing/2010/slicer" name="City 1"/>
            </a:graphicData>
          </a:graphic>
        </xdr:graphicFrame>
      </mc:Choice>
      <mc:Fallback xmlns="">
        <xdr:sp macro="" textlink="">
          <xdr:nvSpPr>
            <xdr:cNvPr id="0" name=""/>
            <xdr:cNvSpPr>
              <a:spLocks noTextEdit="1"/>
            </xdr:cNvSpPr>
          </xdr:nvSpPr>
          <xdr:spPr>
            <a:xfrm>
              <a:off x="13670280" y="563880"/>
              <a:ext cx="1828800" cy="2466975"/>
            </a:xfrm>
            <a:prstGeom prst="rect">
              <a:avLst/>
            </a:prstGeom>
            <a:solidFill>
              <a:prstClr val="white"/>
            </a:solidFill>
            <a:ln w="1">
              <a:solidFill>
                <a:prstClr val="green"/>
              </a:solidFill>
            </a:ln>
          </xdr:spPr>
          <xdr:txBody>
            <a:bodyPr vertOverflow="clip" horzOverflow="clip"/>
            <a:lstStyle/>
            <a:p>
              <a:r>
                <a:rPr lang="en-A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586740</xdr:colOff>
      <xdr:row>3</xdr:row>
      <xdr:rowOff>15240</xdr:rowOff>
    </xdr:from>
    <xdr:to>
      <xdr:col>16</xdr:col>
      <xdr:colOff>632460</xdr:colOff>
      <xdr:row>16</xdr:row>
      <xdr:rowOff>104775</xdr:rowOff>
    </xdr:to>
    <mc:AlternateContent xmlns:mc="http://schemas.openxmlformats.org/markup-compatibility/2006" xmlns:a14="http://schemas.microsoft.com/office/drawing/2010/main">
      <mc:Choice Requires="a14">
        <xdr:graphicFrame macro="">
          <xdr:nvGraphicFramePr>
            <xdr:cNvPr id="8" name="retailer name">
              <a:extLst>
                <a:ext uri="{FF2B5EF4-FFF2-40B4-BE49-F238E27FC236}">
                  <a16:creationId xmlns:a16="http://schemas.microsoft.com/office/drawing/2014/main" id="{2899875E-B017-ECE8-CA0C-4794184EC7DE}"/>
                </a:ext>
              </a:extLst>
            </xdr:cNvPr>
            <xdr:cNvGraphicFramePr/>
          </xdr:nvGraphicFramePr>
          <xdr:xfrm>
            <a:off x="0" y="0"/>
            <a:ext cx="0" cy="0"/>
          </xdr:xfrm>
          <a:graphic>
            <a:graphicData uri="http://schemas.microsoft.com/office/drawing/2010/slicer">
              <sle:slicer xmlns:sle="http://schemas.microsoft.com/office/drawing/2010/slicer" name="retailer name"/>
            </a:graphicData>
          </a:graphic>
        </xdr:graphicFrame>
      </mc:Choice>
      <mc:Fallback xmlns="">
        <xdr:sp macro="" textlink="">
          <xdr:nvSpPr>
            <xdr:cNvPr id="0" name=""/>
            <xdr:cNvSpPr>
              <a:spLocks noTextEdit="1"/>
            </xdr:cNvSpPr>
          </xdr:nvSpPr>
          <xdr:spPr>
            <a:xfrm>
              <a:off x="15575280" y="563880"/>
              <a:ext cx="1828800" cy="2466975"/>
            </a:xfrm>
            <a:prstGeom prst="rect">
              <a:avLst/>
            </a:prstGeom>
            <a:solidFill>
              <a:prstClr val="white"/>
            </a:solidFill>
            <a:ln w="1">
              <a:solidFill>
                <a:prstClr val="green"/>
              </a:solidFill>
            </a:ln>
          </xdr:spPr>
          <xdr:txBody>
            <a:bodyPr vertOverflow="clip" horzOverflow="clip"/>
            <a:lstStyle/>
            <a:p>
              <a:r>
                <a:rPr lang="en-A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7</xdr:col>
      <xdr:colOff>38101</xdr:colOff>
      <xdr:row>5</xdr:row>
      <xdr:rowOff>10391</xdr:rowOff>
    </xdr:from>
    <xdr:to>
      <xdr:col>12</xdr:col>
      <xdr:colOff>509156</xdr:colOff>
      <xdr:row>20</xdr:row>
      <xdr:rowOff>51954</xdr:rowOff>
    </xdr:to>
    <xdr:graphicFrame macro="">
      <xdr:nvGraphicFramePr>
        <xdr:cNvPr id="2" name="Chart 1">
          <a:extLst>
            <a:ext uri="{FF2B5EF4-FFF2-40B4-BE49-F238E27FC236}">
              <a16:creationId xmlns:a16="http://schemas.microsoft.com/office/drawing/2014/main" id="{3C10E4F6-6D88-9DA4-97C8-B7D61B9648F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rshid Ard" refreshedDate="45341.637215509261" createdVersion="8" refreshedVersion="8" minRefreshableVersion="3" recordCount="261" xr:uid="{C35DC132-B393-4D61-94CA-EFA54CE8A18B}">
  <cacheSource type="worksheet">
    <worksheetSource name="Table1"/>
  </cacheSource>
  <cacheFields count="14">
    <cacheField name="Order ID" numFmtId="0">
      <sharedItems/>
    </cacheField>
    <cacheField name="Date of Purchase" numFmtId="165">
      <sharedItems containsSemiMixedTypes="0" containsNonDate="0" containsDate="1" containsString="0" minDate="2023-10-01T00:00:00" maxDate="2023-12-01T00:00:00"/>
    </cacheField>
    <cacheField name="Item Purchased" numFmtId="0">
      <sharedItems count="3">
        <s v="Dark Chocolate"/>
        <s v="Soft Drinks"/>
        <s v="Ketchup"/>
      </sharedItems>
    </cacheField>
    <cacheField name="Price" numFmtId="164">
      <sharedItems containsSemiMixedTypes="0" containsString="0" containsNumber="1" containsInteger="1" minValue="15" maxValue="70"/>
    </cacheField>
    <cacheField name="number of units" numFmtId="0">
      <sharedItems containsSemiMixedTypes="0" containsString="0" containsNumber="1" containsInteger="1" minValue="6" maxValue="125"/>
    </cacheField>
    <cacheField name="Purchase Mode" numFmtId="0">
      <sharedItems count="2">
        <s v="Online"/>
        <s v="Offline"/>
      </sharedItems>
    </cacheField>
    <cacheField name="Payment Method" numFmtId="0">
      <sharedItems containsBlank="1" count="4">
        <m/>
        <s v="UPI"/>
        <s v="Cash"/>
        <s v="Credit Card"/>
      </sharedItems>
    </cacheField>
    <cacheField name="retailer name" numFmtId="0">
      <sharedItems count="4">
        <s v="Rahul John"/>
        <s v="Sandeep Joshy"/>
        <s v="Soniya"/>
        <s v="Akshay"/>
      </sharedItems>
    </cacheField>
    <cacheField name="City" numFmtId="0">
      <sharedItems count="5">
        <s v="Cochin"/>
        <s v="Banglore"/>
        <s v="Chennai"/>
        <s v="Delhi"/>
        <s v="Mumbai"/>
      </sharedItems>
    </cacheField>
    <cacheField name="Dealer" numFmtId="0">
      <sharedItems count="6">
        <s v="Santhi Bakers"/>
        <s v="Akbar Agencies"/>
        <s v="ABC Service Providers"/>
        <s v="Easy Food Delivery"/>
        <s v="Swaraj Foods"/>
        <s v="Williams &amp; Sons"/>
      </sharedItems>
    </cacheField>
    <cacheField name="retailer contact number" numFmtId="9">
      <sharedItems/>
    </cacheField>
    <cacheField name="total sales" numFmtId="164">
      <sharedItems containsSemiMixedTypes="0" containsString="0" containsNumber="1" containsInteger="1" minValue="90" maxValue="8400" count="66">
        <n v="8400"/>
        <n v="7000"/>
        <n v="2200"/>
        <n v="1960"/>
        <n v="1890"/>
        <n v="1875"/>
        <n v="1820"/>
        <n v="1750"/>
        <n v="1680"/>
        <n v="1610"/>
        <n v="1540"/>
        <n v="1470"/>
        <n v="1400"/>
        <n v="1330"/>
        <n v="1275"/>
        <n v="1260"/>
        <n v="1190"/>
        <n v="1120"/>
        <n v="1050"/>
        <n v="980"/>
        <n v="910"/>
        <n v="840"/>
        <n v="770"/>
        <n v="700"/>
        <n v="630"/>
        <n v="560"/>
        <n v="540"/>
        <n v="520"/>
        <n v="500"/>
        <n v="490"/>
        <n v="480"/>
        <n v="460"/>
        <n v="440"/>
        <n v="420"/>
        <n v="405"/>
        <n v="400"/>
        <n v="390"/>
        <n v="380"/>
        <n v="375"/>
        <n v="360"/>
        <n v="345"/>
        <n v="340"/>
        <n v="330"/>
        <n v="320"/>
        <n v="315"/>
        <n v="300"/>
        <n v="285"/>
        <n v="280"/>
        <n v="270"/>
        <n v="260"/>
        <n v="255"/>
        <n v="240"/>
        <n v="225"/>
        <n v="220"/>
        <n v="210"/>
        <n v="200"/>
        <n v="195"/>
        <n v="180"/>
        <n v="165"/>
        <n v="160"/>
        <n v="150"/>
        <n v="140"/>
        <n v="135"/>
        <n v="120"/>
        <n v="105"/>
        <n v="90"/>
      </sharedItems>
    </cacheField>
    <cacheField name=" " numFmtId="0">
      <sharedItems containsSemiMixedTypes="0" containsString="0" containsNumber="1" containsInteger="1" minValue="90" maxValue="8400"/>
    </cacheField>
    <cacheField name="above average sales" numFmtId="0">
      <sharedItems containsSemiMixedTypes="0" containsString="0" containsNumber="1" containsInteger="1" minValue="90" maxValue="8400"/>
    </cacheField>
  </cacheFields>
  <extLst>
    <ext xmlns:x14="http://schemas.microsoft.com/office/spreadsheetml/2009/9/main" uri="{725AE2AE-9491-48be-B2B4-4EB974FC3084}">
      <x14:pivotCacheDefinition pivotCacheId="113229658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61">
  <r>
    <s v="EI10588"/>
    <d v="2023-11-28T00:00:00"/>
    <x v="0"/>
    <n v="70"/>
    <n v="120"/>
    <x v="0"/>
    <x v="0"/>
    <x v="0"/>
    <x v="0"/>
    <x v="0"/>
    <s v="91062801682"/>
    <x v="0"/>
    <n v="8400"/>
    <n v="8400"/>
  </r>
  <r>
    <s v="EI10396"/>
    <d v="2023-10-17T00:00:00"/>
    <x v="0"/>
    <n v="70"/>
    <n v="100"/>
    <x v="1"/>
    <x v="1"/>
    <x v="1"/>
    <x v="1"/>
    <x v="1"/>
    <s v="91042722312"/>
    <x v="1"/>
    <n v="7000"/>
    <n v="7000"/>
  </r>
  <r>
    <s v="EI10501"/>
    <d v="2023-11-07T00:00:00"/>
    <x v="1"/>
    <n v="20"/>
    <n v="110"/>
    <x v="0"/>
    <x v="2"/>
    <x v="1"/>
    <x v="2"/>
    <x v="2"/>
    <s v="91022607822"/>
    <x v="2"/>
    <n v="2200"/>
    <n v="2200"/>
  </r>
  <r>
    <s v="EI10511"/>
    <d v="2023-11-09T00:00:00"/>
    <x v="0"/>
    <n v="70"/>
    <n v="28"/>
    <x v="1"/>
    <x v="3"/>
    <x v="2"/>
    <x v="0"/>
    <x v="3"/>
    <s v="91012620695"/>
    <x v="3"/>
    <n v="1960"/>
    <n v="1960"/>
  </r>
  <r>
    <s v="EI10547"/>
    <d v="2023-11-17T00:00:00"/>
    <x v="0"/>
    <n v="70"/>
    <n v="28"/>
    <x v="0"/>
    <x v="2"/>
    <x v="2"/>
    <x v="3"/>
    <x v="2"/>
    <s v="91042816166"/>
    <x v="3"/>
    <n v="1960"/>
    <n v="1960"/>
  </r>
  <r>
    <s v="EI10550"/>
    <d v="2023-11-17T00:00:00"/>
    <x v="0"/>
    <n v="70"/>
    <n v="28"/>
    <x v="1"/>
    <x v="3"/>
    <x v="3"/>
    <x v="0"/>
    <x v="0"/>
    <s v="91022754589"/>
    <x v="3"/>
    <n v="1960"/>
    <n v="1960"/>
  </r>
  <r>
    <s v="EI10434"/>
    <d v="2023-10-27T00:00:00"/>
    <x v="0"/>
    <n v="70"/>
    <n v="27"/>
    <x v="1"/>
    <x v="2"/>
    <x v="3"/>
    <x v="4"/>
    <x v="0"/>
    <s v="91062682938"/>
    <x v="4"/>
    <n v="1890"/>
    <n v="1890"/>
  </r>
  <r>
    <s v="EI10459"/>
    <d v="2023-11-01T00:00:00"/>
    <x v="0"/>
    <n v="70"/>
    <n v="27"/>
    <x v="1"/>
    <x v="3"/>
    <x v="0"/>
    <x v="0"/>
    <x v="1"/>
    <s v="91022824501"/>
    <x v="4"/>
    <n v="1890"/>
    <n v="1890"/>
  </r>
  <r>
    <s v="EI10484"/>
    <d v="2023-11-05T00:00:00"/>
    <x v="0"/>
    <n v="70"/>
    <n v="27"/>
    <x v="0"/>
    <x v="2"/>
    <x v="1"/>
    <x v="3"/>
    <x v="1"/>
    <s v="91062706301"/>
    <x v="4"/>
    <n v="1890"/>
    <n v="1890"/>
  </r>
  <r>
    <s v="EI10519"/>
    <d v="2023-11-11T00:00:00"/>
    <x v="0"/>
    <n v="70"/>
    <n v="27"/>
    <x v="1"/>
    <x v="2"/>
    <x v="0"/>
    <x v="1"/>
    <x v="3"/>
    <s v="91062832337"/>
    <x v="4"/>
    <n v="1890"/>
    <n v="1890"/>
  </r>
  <r>
    <s v="EI10555"/>
    <d v="2023-11-18T00:00:00"/>
    <x v="0"/>
    <n v="70"/>
    <n v="27"/>
    <x v="0"/>
    <x v="3"/>
    <x v="1"/>
    <x v="1"/>
    <x v="2"/>
    <s v="91052605218"/>
    <x v="4"/>
    <n v="1890"/>
    <n v="1890"/>
  </r>
  <r>
    <s v="EI10514"/>
    <d v="2023-11-09T00:00:00"/>
    <x v="2"/>
    <n v="15"/>
    <n v="125"/>
    <x v="0"/>
    <x v="2"/>
    <x v="2"/>
    <x v="1"/>
    <x v="3"/>
    <s v="91042838870"/>
    <x v="5"/>
    <n v="1875"/>
    <n v="1875"/>
  </r>
  <r>
    <s v="EI10367"/>
    <d v="2023-10-09T00:00:00"/>
    <x v="0"/>
    <n v="70"/>
    <n v="26"/>
    <x v="1"/>
    <x v="2"/>
    <x v="1"/>
    <x v="1"/>
    <x v="2"/>
    <s v="91012659450"/>
    <x v="6"/>
    <n v="1820"/>
    <n v="1820"/>
  </r>
  <r>
    <s v="EI10489"/>
    <d v="2023-11-06T00:00:00"/>
    <x v="0"/>
    <n v="70"/>
    <n v="26"/>
    <x v="1"/>
    <x v="3"/>
    <x v="1"/>
    <x v="4"/>
    <x v="4"/>
    <s v="91022663154"/>
    <x v="6"/>
    <n v="1820"/>
    <n v="1820"/>
  </r>
  <r>
    <s v="EI10356"/>
    <d v="2023-10-06T00:00:00"/>
    <x v="0"/>
    <n v="70"/>
    <n v="25"/>
    <x v="0"/>
    <x v="2"/>
    <x v="2"/>
    <x v="0"/>
    <x v="3"/>
    <s v="91052813542"/>
    <x v="7"/>
    <n v="1750"/>
    <n v="1750"/>
  </r>
  <r>
    <s v="EI10364"/>
    <d v="2023-10-08T00:00:00"/>
    <x v="0"/>
    <n v="70"/>
    <n v="25"/>
    <x v="1"/>
    <x v="1"/>
    <x v="1"/>
    <x v="3"/>
    <x v="4"/>
    <s v="91012622304"/>
    <x v="7"/>
    <n v="1750"/>
    <n v="1750"/>
  </r>
  <r>
    <s v="EI10407"/>
    <d v="2023-10-21T00:00:00"/>
    <x v="0"/>
    <n v="70"/>
    <n v="25"/>
    <x v="0"/>
    <x v="1"/>
    <x v="2"/>
    <x v="0"/>
    <x v="5"/>
    <s v="91042725482"/>
    <x v="7"/>
    <n v="1750"/>
    <n v="1750"/>
  </r>
  <r>
    <s v="EI10412"/>
    <d v="2023-10-21T00:00:00"/>
    <x v="0"/>
    <n v="70"/>
    <n v="25"/>
    <x v="1"/>
    <x v="2"/>
    <x v="2"/>
    <x v="1"/>
    <x v="0"/>
    <s v="91022711977"/>
    <x v="7"/>
    <n v="1750"/>
    <n v="1750"/>
  </r>
  <r>
    <s v="EI10428"/>
    <d v="2023-10-24T00:00:00"/>
    <x v="0"/>
    <n v="70"/>
    <n v="25"/>
    <x v="1"/>
    <x v="1"/>
    <x v="3"/>
    <x v="3"/>
    <x v="2"/>
    <s v="91042821100"/>
    <x v="7"/>
    <n v="1750"/>
    <n v="1750"/>
  </r>
  <r>
    <s v="EI10454"/>
    <d v="2023-10-30T00:00:00"/>
    <x v="0"/>
    <n v="70"/>
    <n v="25"/>
    <x v="1"/>
    <x v="3"/>
    <x v="2"/>
    <x v="1"/>
    <x v="1"/>
    <s v="91012642653"/>
    <x v="7"/>
    <n v="1750"/>
    <n v="1750"/>
  </r>
  <r>
    <s v="EI10512"/>
    <d v="2023-11-09T00:00:00"/>
    <x v="0"/>
    <n v="70"/>
    <n v="25"/>
    <x v="1"/>
    <x v="1"/>
    <x v="0"/>
    <x v="0"/>
    <x v="4"/>
    <s v="91022788888"/>
    <x v="7"/>
    <n v="1750"/>
    <n v="1750"/>
  </r>
  <r>
    <s v="EI10338"/>
    <d v="2023-10-02T00:00:00"/>
    <x v="0"/>
    <n v="70"/>
    <n v="24"/>
    <x v="0"/>
    <x v="1"/>
    <x v="0"/>
    <x v="1"/>
    <x v="1"/>
    <s v="91022680047"/>
    <x v="8"/>
    <n v="1680"/>
    <n v="1680"/>
  </r>
  <r>
    <s v="EI10485"/>
    <d v="2023-11-05T00:00:00"/>
    <x v="0"/>
    <n v="70"/>
    <n v="24"/>
    <x v="0"/>
    <x v="1"/>
    <x v="0"/>
    <x v="3"/>
    <x v="1"/>
    <s v="91032760783"/>
    <x v="8"/>
    <n v="1680"/>
    <n v="1680"/>
  </r>
  <r>
    <s v="EI10518"/>
    <d v="2023-11-11T00:00:00"/>
    <x v="0"/>
    <n v="70"/>
    <n v="24"/>
    <x v="1"/>
    <x v="2"/>
    <x v="0"/>
    <x v="2"/>
    <x v="1"/>
    <s v="91012774935"/>
    <x v="8"/>
    <n v="1680"/>
    <n v="1680"/>
  </r>
  <r>
    <s v="EI10552"/>
    <d v="2023-11-18T00:00:00"/>
    <x v="0"/>
    <n v="70"/>
    <n v="24"/>
    <x v="0"/>
    <x v="3"/>
    <x v="2"/>
    <x v="3"/>
    <x v="5"/>
    <s v="91022789471"/>
    <x v="8"/>
    <n v="1680"/>
    <n v="1680"/>
  </r>
  <r>
    <s v="EI10577"/>
    <d v="2023-11-25T00:00:00"/>
    <x v="0"/>
    <n v="70"/>
    <n v="24"/>
    <x v="1"/>
    <x v="1"/>
    <x v="2"/>
    <x v="1"/>
    <x v="3"/>
    <s v="91032802953"/>
    <x v="8"/>
    <n v="1680"/>
    <n v="1680"/>
  </r>
  <r>
    <s v="EI10353"/>
    <d v="2023-10-05T00:00:00"/>
    <x v="0"/>
    <n v="70"/>
    <n v="23"/>
    <x v="0"/>
    <x v="3"/>
    <x v="0"/>
    <x v="2"/>
    <x v="3"/>
    <s v="91012804690"/>
    <x v="9"/>
    <n v="1610"/>
    <n v="1610"/>
  </r>
  <r>
    <s v="EI10436"/>
    <d v="2023-10-27T00:00:00"/>
    <x v="0"/>
    <n v="70"/>
    <n v="23"/>
    <x v="1"/>
    <x v="2"/>
    <x v="0"/>
    <x v="3"/>
    <x v="1"/>
    <s v="91052628327"/>
    <x v="9"/>
    <n v="1610"/>
    <n v="1610"/>
  </r>
  <r>
    <s v="EI10508"/>
    <d v="2023-11-09T00:00:00"/>
    <x v="0"/>
    <n v="70"/>
    <n v="22"/>
    <x v="1"/>
    <x v="1"/>
    <x v="0"/>
    <x v="3"/>
    <x v="0"/>
    <s v="91042796026"/>
    <x v="10"/>
    <n v="1540"/>
    <n v="1540"/>
  </r>
  <r>
    <s v="EI10421"/>
    <d v="2023-10-23T00:00:00"/>
    <x v="0"/>
    <n v="70"/>
    <n v="21"/>
    <x v="1"/>
    <x v="3"/>
    <x v="2"/>
    <x v="2"/>
    <x v="1"/>
    <s v="91062666208"/>
    <x v="11"/>
    <n v="1470"/>
    <n v="1470"/>
  </r>
  <r>
    <s v="EI10476"/>
    <d v="2023-11-04T00:00:00"/>
    <x v="0"/>
    <n v="70"/>
    <n v="21"/>
    <x v="1"/>
    <x v="3"/>
    <x v="2"/>
    <x v="1"/>
    <x v="1"/>
    <s v="91062771189"/>
    <x v="11"/>
    <n v="1470"/>
    <n v="1470"/>
  </r>
  <r>
    <s v="EI10529"/>
    <d v="2023-11-13T00:00:00"/>
    <x v="0"/>
    <n v="70"/>
    <n v="21"/>
    <x v="1"/>
    <x v="1"/>
    <x v="0"/>
    <x v="3"/>
    <x v="0"/>
    <s v="91062607008"/>
    <x v="11"/>
    <n v="1470"/>
    <n v="1470"/>
  </r>
  <r>
    <s v="EI10361"/>
    <d v="2023-10-07T00:00:00"/>
    <x v="0"/>
    <n v="70"/>
    <n v="20"/>
    <x v="1"/>
    <x v="1"/>
    <x v="2"/>
    <x v="0"/>
    <x v="2"/>
    <s v="91012734253"/>
    <x v="12"/>
    <n v="1400"/>
    <n v="1400"/>
  </r>
  <r>
    <s v="EI10385"/>
    <d v="2023-10-14T00:00:00"/>
    <x v="0"/>
    <n v="70"/>
    <n v="20"/>
    <x v="0"/>
    <x v="1"/>
    <x v="0"/>
    <x v="3"/>
    <x v="4"/>
    <s v="91032746202"/>
    <x v="12"/>
    <n v="1400"/>
    <n v="1400"/>
  </r>
  <r>
    <s v="EI10455"/>
    <d v="2023-10-31T00:00:00"/>
    <x v="0"/>
    <n v="70"/>
    <n v="20"/>
    <x v="1"/>
    <x v="1"/>
    <x v="0"/>
    <x v="2"/>
    <x v="1"/>
    <s v="91032713119"/>
    <x v="12"/>
    <n v="1400"/>
    <n v="1400"/>
  </r>
  <r>
    <s v="EI10458"/>
    <d v="2023-11-01T00:00:00"/>
    <x v="0"/>
    <n v="70"/>
    <n v="20"/>
    <x v="1"/>
    <x v="3"/>
    <x v="2"/>
    <x v="3"/>
    <x v="5"/>
    <s v="91052761900"/>
    <x v="12"/>
    <n v="1400"/>
    <n v="1400"/>
  </r>
  <r>
    <s v="EI10469"/>
    <d v="2023-11-03T00:00:00"/>
    <x v="0"/>
    <n v="70"/>
    <n v="20"/>
    <x v="1"/>
    <x v="3"/>
    <x v="1"/>
    <x v="2"/>
    <x v="4"/>
    <s v="91032614549"/>
    <x v="12"/>
    <n v="1400"/>
    <n v="1400"/>
  </r>
  <r>
    <s v="EI10578"/>
    <d v="2023-11-25T00:00:00"/>
    <x v="0"/>
    <n v="70"/>
    <n v="20"/>
    <x v="1"/>
    <x v="3"/>
    <x v="0"/>
    <x v="4"/>
    <x v="2"/>
    <s v="91052753313"/>
    <x v="12"/>
    <n v="1400"/>
    <n v="1400"/>
  </r>
  <r>
    <s v="EI10342"/>
    <d v="2023-10-03T00:00:00"/>
    <x v="0"/>
    <n v="70"/>
    <n v="19"/>
    <x v="0"/>
    <x v="1"/>
    <x v="2"/>
    <x v="1"/>
    <x v="5"/>
    <s v="91062770891"/>
    <x v="13"/>
    <n v="1330"/>
    <n v="1330"/>
  </r>
  <r>
    <s v="EI10345"/>
    <d v="2023-10-03T00:00:00"/>
    <x v="0"/>
    <n v="70"/>
    <n v="19"/>
    <x v="0"/>
    <x v="3"/>
    <x v="1"/>
    <x v="0"/>
    <x v="4"/>
    <s v="91012636188"/>
    <x v="13"/>
    <n v="1330"/>
    <n v="1330"/>
  </r>
  <r>
    <s v="EI10382"/>
    <d v="2023-10-13T00:00:00"/>
    <x v="0"/>
    <n v="70"/>
    <n v="19"/>
    <x v="1"/>
    <x v="1"/>
    <x v="0"/>
    <x v="1"/>
    <x v="2"/>
    <s v="91052762231"/>
    <x v="13"/>
    <n v="1330"/>
    <n v="1330"/>
  </r>
  <r>
    <s v="EI10449"/>
    <d v="2023-10-29T00:00:00"/>
    <x v="2"/>
    <n v="15"/>
    <n v="85"/>
    <x v="1"/>
    <x v="2"/>
    <x v="0"/>
    <x v="3"/>
    <x v="3"/>
    <s v="91032787741"/>
    <x v="14"/>
    <n v="1275"/>
    <n v="1275"/>
  </r>
  <r>
    <s v="EI10340"/>
    <d v="2023-10-02T00:00:00"/>
    <x v="0"/>
    <n v="70"/>
    <n v="18"/>
    <x v="0"/>
    <x v="2"/>
    <x v="2"/>
    <x v="4"/>
    <x v="5"/>
    <s v="91012676054"/>
    <x v="15"/>
    <n v="1260"/>
    <n v="1260"/>
  </r>
  <r>
    <s v="EI10389"/>
    <d v="2023-10-15T00:00:00"/>
    <x v="0"/>
    <n v="70"/>
    <n v="18"/>
    <x v="1"/>
    <x v="1"/>
    <x v="0"/>
    <x v="4"/>
    <x v="5"/>
    <s v="91032647230"/>
    <x v="15"/>
    <n v="1260"/>
    <n v="1260"/>
  </r>
  <r>
    <s v="EI10437"/>
    <d v="2023-10-27T00:00:00"/>
    <x v="0"/>
    <n v="70"/>
    <n v="18"/>
    <x v="1"/>
    <x v="3"/>
    <x v="2"/>
    <x v="0"/>
    <x v="3"/>
    <s v="91022627063"/>
    <x v="15"/>
    <n v="1260"/>
    <n v="1260"/>
  </r>
  <r>
    <s v="EI10495"/>
    <d v="2023-11-06T00:00:00"/>
    <x v="0"/>
    <n v="70"/>
    <n v="18"/>
    <x v="0"/>
    <x v="1"/>
    <x v="2"/>
    <x v="0"/>
    <x v="5"/>
    <s v="91012741079"/>
    <x v="15"/>
    <n v="1260"/>
    <n v="1260"/>
  </r>
  <r>
    <s v="EI10502"/>
    <d v="2023-11-08T00:00:00"/>
    <x v="0"/>
    <n v="70"/>
    <n v="18"/>
    <x v="0"/>
    <x v="2"/>
    <x v="1"/>
    <x v="3"/>
    <x v="1"/>
    <s v="91012642731"/>
    <x v="15"/>
    <n v="1260"/>
    <n v="1260"/>
  </r>
  <r>
    <s v="EI10574"/>
    <d v="2023-11-25T00:00:00"/>
    <x v="0"/>
    <n v="70"/>
    <n v="18"/>
    <x v="0"/>
    <x v="1"/>
    <x v="2"/>
    <x v="0"/>
    <x v="5"/>
    <s v="91012692401"/>
    <x v="15"/>
    <n v="1260"/>
    <n v="1260"/>
  </r>
  <r>
    <s v="EI10590"/>
    <d v="2023-11-29T00:00:00"/>
    <x v="0"/>
    <n v="70"/>
    <n v="18"/>
    <x v="0"/>
    <x v="2"/>
    <x v="2"/>
    <x v="0"/>
    <x v="3"/>
    <s v="91052658322"/>
    <x v="15"/>
    <n v="1260"/>
    <n v="1260"/>
  </r>
  <r>
    <s v="EI10355"/>
    <d v="2023-10-06T00:00:00"/>
    <x v="0"/>
    <n v="70"/>
    <n v="17"/>
    <x v="1"/>
    <x v="3"/>
    <x v="2"/>
    <x v="0"/>
    <x v="5"/>
    <s v="91022661512"/>
    <x v="16"/>
    <n v="1190"/>
    <n v="1190"/>
  </r>
  <r>
    <s v="EI10410"/>
    <d v="2023-10-21T00:00:00"/>
    <x v="0"/>
    <n v="70"/>
    <n v="17"/>
    <x v="1"/>
    <x v="1"/>
    <x v="0"/>
    <x v="3"/>
    <x v="4"/>
    <s v="91022803989"/>
    <x v="16"/>
    <n v="1190"/>
    <n v="1190"/>
  </r>
  <r>
    <s v="EI10394"/>
    <d v="2023-10-16T00:00:00"/>
    <x v="0"/>
    <n v="70"/>
    <n v="16"/>
    <x v="1"/>
    <x v="3"/>
    <x v="2"/>
    <x v="4"/>
    <x v="0"/>
    <s v="91062754636"/>
    <x v="17"/>
    <n v="1120"/>
    <n v="1120"/>
  </r>
  <r>
    <s v="EI10582"/>
    <d v="2023-11-26T00:00:00"/>
    <x v="0"/>
    <n v="70"/>
    <n v="16"/>
    <x v="0"/>
    <x v="2"/>
    <x v="3"/>
    <x v="2"/>
    <x v="2"/>
    <s v="91012760490"/>
    <x v="17"/>
    <n v="1120"/>
    <n v="1120"/>
  </r>
  <r>
    <s v="EI10446"/>
    <d v="2023-10-29T00:00:00"/>
    <x v="0"/>
    <n v="70"/>
    <n v="15"/>
    <x v="1"/>
    <x v="1"/>
    <x v="1"/>
    <x v="1"/>
    <x v="2"/>
    <s v="91012781846"/>
    <x v="18"/>
    <n v="1050"/>
    <n v="1050"/>
  </r>
  <r>
    <s v="EI10460"/>
    <d v="2023-11-01T00:00:00"/>
    <x v="0"/>
    <n v="70"/>
    <n v="15"/>
    <x v="1"/>
    <x v="2"/>
    <x v="0"/>
    <x v="4"/>
    <x v="1"/>
    <s v="91042730592"/>
    <x v="18"/>
    <n v="1050"/>
    <n v="1050"/>
  </r>
  <r>
    <s v="EI10461"/>
    <d v="2023-11-01T00:00:00"/>
    <x v="2"/>
    <n v="15"/>
    <n v="70"/>
    <x v="0"/>
    <x v="1"/>
    <x v="1"/>
    <x v="2"/>
    <x v="4"/>
    <s v="91042652597"/>
    <x v="18"/>
    <n v="1050"/>
    <n v="1050"/>
  </r>
  <r>
    <s v="EI10524"/>
    <d v="2023-11-12T00:00:00"/>
    <x v="0"/>
    <n v="70"/>
    <n v="15"/>
    <x v="1"/>
    <x v="1"/>
    <x v="1"/>
    <x v="4"/>
    <x v="4"/>
    <s v="91052788067"/>
    <x v="18"/>
    <n v="1050"/>
    <n v="1050"/>
  </r>
  <r>
    <s v="EI10531"/>
    <d v="2023-11-13T00:00:00"/>
    <x v="0"/>
    <n v="70"/>
    <n v="15"/>
    <x v="1"/>
    <x v="1"/>
    <x v="3"/>
    <x v="1"/>
    <x v="3"/>
    <s v="91022604153"/>
    <x v="18"/>
    <n v="1050"/>
    <n v="1050"/>
  </r>
  <r>
    <s v="EI10350"/>
    <d v="2023-10-05T00:00:00"/>
    <x v="0"/>
    <n v="70"/>
    <n v="14"/>
    <x v="1"/>
    <x v="2"/>
    <x v="2"/>
    <x v="2"/>
    <x v="3"/>
    <s v="91052775591"/>
    <x v="19"/>
    <n v="980"/>
    <n v="980"/>
  </r>
  <r>
    <s v="EI10503"/>
    <d v="2023-11-08T00:00:00"/>
    <x v="0"/>
    <n v="70"/>
    <n v="14"/>
    <x v="0"/>
    <x v="3"/>
    <x v="0"/>
    <x v="2"/>
    <x v="1"/>
    <s v="91062834628"/>
    <x v="19"/>
    <n v="980"/>
    <n v="980"/>
  </r>
  <r>
    <s v="EI10576"/>
    <d v="2023-11-25T00:00:00"/>
    <x v="0"/>
    <n v="70"/>
    <n v="14"/>
    <x v="1"/>
    <x v="2"/>
    <x v="3"/>
    <x v="2"/>
    <x v="1"/>
    <s v="91012743963"/>
    <x v="19"/>
    <n v="980"/>
    <n v="980"/>
  </r>
  <r>
    <s v="EI10344"/>
    <d v="2023-10-03T00:00:00"/>
    <x v="0"/>
    <n v="70"/>
    <n v="13"/>
    <x v="0"/>
    <x v="1"/>
    <x v="0"/>
    <x v="1"/>
    <x v="0"/>
    <s v="91022764284"/>
    <x v="20"/>
    <n v="910"/>
    <n v="910"/>
  </r>
  <r>
    <s v="EI10375"/>
    <d v="2023-10-10T00:00:00"/>
    <x v="0"/>
    <n v="70"/>
    <n v="13"/>
    <x v="0"/>
    <x v="3"/>
    <x v="2"/>
    <x v="3"/>
    <x v="5"/>
    <s v="91012792154"/>
    <x v="20"/>
    <n v="910"/>
    <n v="910"/>
  </r>
  <r>
    <s v="EI10422"/>
    <d v="2023-10-23T00:00:00"/>
    <x v="0"/>
    <n v="70"/>
    <n v="13"/>
    <x v="0"/>
    <x v="2"/>
    <x v="2"/>
    <x v="1"/>
    <x v="0"/>
    <s v="91042637022"/>
    <x v="20"/>
    <n v="910"/>
    <n v="910"/>
  </r>
  <r>
    <s v="EI10509"/>
    <d v="2023-11-09T00:00:00"/>
    <x v="0"/>
    <n v="70"/>
    <n v="13"/>
    <x v="1"/>
    <x v="1"/>
    <x v="2"/>
    <x v="1"/>
    <x v="5"/>
    <s v="91042671982"/>
    <x v="20"/>
    <n v="910"/>
    <n v="910"/>
  </r>
  <r>
    <s v="EI10414"/>
    <d v="2023-10-22T00:00:00"/>
    <x v="0"/>
    <n v="70"/>
    <n v="12"/>
    <x v="0"/>
    <x v="2"/>
    <x v="0"/>
    <x v="0"/>
    <x v="4"/>
    <s v="91052777006"/>
    <x v="21"/>
    <n v="840"/>
    <n v="840"/>
  </r>
  <r>
    <s v="EI10457"/>
    <d v="2023-11-01T00:00:00"/>
    <x v="0"/>
    <n v="70"/>
    <n v="12"/>
    <x v="0"/>
    <x v="2"/>
    <x v="2"/>
    <x v="1"/>
    <x v="1"/>
    <s v="91032632187"/>
    <x v="21"/>
    <n v="840"/>
    <n v="840"/>
  </r>
  <r>
    <s v="EI10505"/>
    <d v="2023-11-08T00:00:00"/>
    <x v="0"/>
    <n v="70"/>
    <n v="12"/>
    <x v="1"/>
    <x v="2"/>
    <x v="0"/>
    <x v="4"/>
    <x v="2"/>
    <s v="91012646865"/>
    <x v="21"/>
    <n v="840"/>
    <n v="840"/>
  </r>
  <r>
    <s v="EI10538"/>
    <d v="2023-11-15T00:00:00"/>
    <x v="0"/>
    <n v="70"/>
    <n v="12"/>
    <x v="0"/>
    <x v="2"/>
    <x v="1"/>
    <x v="4"/>
    <x v="5"/>
    <s v="91012632610"/>
    <x v="21"/>
    <n v="840"/>
    <n v="840"/>
  </r>
  <r>
    <s v="EI10564"/>
    <d v="2023-11-22T00:00:00"/>
    <x v="0"/>
    <n v="70"/>
    <n v="12"/>
    <x v="0"/>
    <x v="3"/>
    <x v="1"/>
    <x v="3"/>
    <x v="2"/>
    <s v="91062669236"/>
    <x v="21"/>
    <n v="840"/>
    <n v="840"/>
  </r>
  <r>
    <s v="EI10565"/>
    <d v="2023-11-22T00:00:00"/>
    <x v="0"/>
    <n v="70"/>
    <n v="12"/>
    <x v="1"/>
    <x v="2"/>
    <x v="0"/>
    <x v="0"/>
    <x v="1"/>
    <s v="91062649368"/>
    <x v="21"/>
    <n v="840"/>
    <n v="840"/>
  </r>
  <r>
    <s v="EI10568"/>
    <d v="2023-11-23T00:00:00"/>
    <x v="0"/>
    <n v="70"/>
    <n v="12"/>
    <x v="0"/>
    <x v="3"/>
    <x v="2"/>
    <x v="2"/>
    <x v="2"/>
    <s v="91052641343"/>
    <x v="21"/>
    <n v="840"/>
    <n v="840"/>
  </r>
  <r>
    <s v="EI10399"/>
    <d v="2023-10-18T00:00:00"/>
    <x v="0"/>
    <n v="70"/>
    <n v="11"/>
    <x v="1"/>
    <x v="3"/>
    <x v="2"/>
    <x v="3"/>
    <x v="3"/>
    <s v="91062629595"/>
    <x v="22"/>
    <n v="770"/>
    <n v="770"/>
  </r>
  <r>
    <s v="EI10419"/>
    <d v="2023-10-22T00:00:00"/>
    <x v="0"/>
    <n v="70"/>
    <n v="11"/>
    <x v="0"/>
    <x v="3"/>
    <x v="1"/>
    <x v="3"/>
    <x v="1"/>
    <s v="91042621444"/>
    <x v="22"/>
    <n v="770"/>
    <n v="770"/>
  </r>
  <r>
    <s v="EI10478"/>
    <d v="2023-11-04T00:00:00"/>
    <x v="0"/>
    <n v="70"/>
    <n v="11"/>
    <x v="1"/>
    <x v="1"/>
    <x v="0"/>
    <x v="1"/>
    <x v="4"/>
    <s v="91012737158"/>
    <x v="22"/>
    <n v="770"/>
    <n v="770"/>
  </r>
  <r>
    <s v="EI10335"/>
    <d v="2023-10-01T00:00:00"/>
    <x v="0"/>
    <n v="70"/>
    <n v="10"/>
    <x v="1"/>
    <x v="1"/>
    <x v="0"/>
    <x v="4"/>
    <x v="3"/>
    <s v="91012785784"/>
    <x v="23"/>
    <n v="700"/>
    <n v="700"/>
  </r>
  <r>
    <s v="EI10440"/>
    <d v="2023-10-28T00:00:00"/>
    <x v="0"/>
    <n v="70"/>
    <n v="10"/>
    <x v="1"/>
    <x v="2"/>
    <x v="0"/>
    <x v="3"/>
    <x v="4"/>
    <s v="91012669211"/>
    <x v="23"/>
    <n v="700"/>
    <n v="700"/>
  </r>
  <r>
    <s v="EI10448"/>
    <d v="2023-10-29T00:00:00"/>
    <x v="0"/>
    <n v="70"/>
    <n v="10"/>
    <x v="0"/>
    <x v="3"/>
    <x v="2"/>
    <x v="2"/>
    <x v="5"/>
    <s v="91042756559"/>
    <x v="23"/>
    <n v="700"/>
    <n v="700"/>
  </r>
  <r>
    <s v="EI10580"/>
    <d v="2023-11-26T00:00:00"/>
    <x v="0"/>
    <n v="70"/>
    <n v="10"/>
    <x v="0"/>
    <x v="1"/>
    <x v="3"/>
    <x v="3"/>
    <x v="5"/>
    <s v="91032737499"/>
    <x v="23"/>
    <n v="700"/>
    <n v="700"/>
  </r>
  <r>
    <s v="EI10418"/>
    <d v="2023-10-22T00:00:00"/>
    <x v="0"/>
    <n v="70"/>
    <n v="9"/>
    <x v="1"/>
    <x v="3"/>
    <x v="2"/>
    <x v="0"/>
    <x v="0"/>
    <s v="91032838063"/>
    <x v="24"/>
    <n v="630"/>
    <n v="630"/>
  </r>
  <r>
    <s v="EI10435"/>
    <d v="2023-10-27T00:00:00"/>
    <x v="0"/>
    <n v="70"/>
    <n v="9"/>
    <x v="1"/>
    <x v="3"/>
    <x v="0"/>
    <x v="4"/>
    <x v="3"/>
    <s v="91032670377"/>
    <x v="24"/>
    <n v="630"/>
    <n v="630"/>
  </r>
  <r>
    <s v="EI10444"/>
    <d v="2023-10-28T00:00:00"/>
    <x v="0"/>
    <n v="70"/>
    <n v="9"/>
    <x v="1"/>
    <x v="3"/>
    <x v="0"/>
    <x v="3"/>
    <x v="0"/>
    <s v="91012715334"/>
    <x v="24"/>
    <n v="630"/>
    <n v="630"/>
  </r>
  <r>
    <s v="EI10470"/>
    <d v="2023-11-03T00:00:00"/>
    <x v="0"/>
    <n v="70"/>
    <n v="9"/>
    <x v="1"/>
    <x v="3"/>
    <x v="2"/>
    <x v="3"/>
    <x v="4"/>
    <s v="91012659861"/>
    <x v="24"/>
    <n v="630"/>
    <n v="630"/>
  </r>
  <r>
    <s v="EI10516"/>
    <d v="2023-11-10T00:00:00"/>
    <x v="0"/>
    <n v="70"/>
    <n v="9"/>
    <x v="1"/>
    <x v="2"/>
    <x v="0"/>
    <x v="2"/>
    <x v="3"/>
    <s v="91052799585"/>
    <x v="24"/>
    <n v="630"/>
    <n v="630"/>
  </r>
  <r>
    <s v="EI10549"/>
    <d v="2023-11-17T00:00:00"/>
    <x v="0"/>
    <n v="70"/>
    <n v="9"/>
    <x v="0"/>
    <x v="3"/>
    <x v="3"/>
    <x v="2"/>
    <x v="3"/>
    <s v="91022668764"/>
    <x v="24"/>
    <n v="630"/>
    <n v="630"/>
  </r>
  <r>
    <s v="EI10551"/>
    <d v="2023-11-17T00:00:00"/>
    <x v="0"/>
    <n v="70"/>
    <n v="9"/>
    <x v="0"/>
    <x v="1"/>
    <x v="1"/>
    <x v="1"/>
    <x v="5"/>
    <s v="91042710103"/>
    <x v="24"/>
    <n v="630"/>
    <n v="630"/>
  </r>
  <r>
    <s v="EI10357"/>
    <d v="2023-10-06T00:00:00"/>
    <x v="1"/>
    <n v="20"/>
    <n v="28"/>
    <x v="1"/>
    <x v="3"/>
    <x v="1"/>
    <x v="1"/>
    <x v="5"/>
    <s v="91052690749"/>
    <x v="25"/>
    <n v="560"/>
    <n v="560"/>
  </r>
  <r>
    <s v="EI10365"/>
    <d v="2023-10-08T00:00:00"/>
    <x v="1"/>
    <n v="20"/>
    <n v="28"/>
    <x v="0"/>
    <x v="3"/>
    <x v="0"/>
    <x v="3"/>
    <x v="2"/>
    <s v="91062605854"/>
    <x v="25"/>
    <n v="560"/>
    <n v="560"/>
  </r>
  <r>
    <s v="EI10387"/>
    <d v="2023-10-14T00:00:00"/>
    <x v="0"/>
    <n v="70"/>
    <n v="8"/>
    <x v="1"/>
    <x v="1"/>
    <x v="1"/>
    <x v="0"/>
    <x v="3"/>
    <s v="91062771109"/>
    <x v="25"/>
    <n v="560"/>
    <n v="560"/>
  </r>
  <r>
    <s v="EI10388"/>
    <d v="2023-10-14T00:00:00"/>
    <x v="1"/>
    <n v="20"/>
    <n v="28"/>
    <x v="0"/>
    <x v="3"/>
    <x v="0"/>
    <x v="1"/>
    <x v="5"/>
    <s v="91042684452"/>
    <x v="25"/>
    <n v="560"/>
    <n v="560"/>
  </r>
  <r>
    <s v="EI10391"/>
    <d v="2023-10-15T00:00:00"/>
    <x v="0"/>
    <n v="70"/>
    <n v="8"/>
    <x v="0"/>
    <x v="2"/>
    <x v="0"/>
    <x v="4"/>
    <x v="5"/>
    <s v="91032643481"/>
    <x v="25"/>
    <n v="560"/>
    <n v="560"/>
  </r>
  <r>
    <s v="EI10406"/>
    <d v="2023-10-21T00:00:00"/>
    <x v="0"/>
    <n v="70"/>
    <n v="8"/>
    <x v="0"/>
    <x v="1"/>
    <x v="2"/>
    <x v="0"/>
    <x v="4"/>
    <s v="91022748627"/>
    <x v="25"/>
    <n v="560"/>
    <n v="560"/>
  </r>
  <r>
    <s v="EI10486"/>
    <d v="2023-11-05T00:00:00"/>
    <x v="1"/>
    <n v="20"/>
    <n v="28"/>
    <x v="1"/>
    <x v="1"/>
    <x v="1"/>
    <x v="4"/>
    <x v="4"/>
    <s v="91012733118"/>
    <x v="25"/>
    <n v="560"/>
    <n v="560"/>
  </r>
  <r>
    <s v="EI10528"/>
    <d v="2023-11-12T00:00:00"/>
    <x v="1"/>
    <n v="20"/>
    <n v="28"/>
    <x v="0"/>
    <x v="2"/>
    <x v="1"/>
    <x v="1"/>
    <x v="4"/>
    <s v="91042771070"/>
    <x v="25"/>
    <n v="560"/>
    <n v="560"/>
  </r>
  <r>
    <s v="EI10536"/>
    <d v="2023-11-15T00:00:00"/>
    <x v="1"/>
    <n v="20"/>
    <n v="28"/>
    <x v="1"/>
    <x v="1"/>
    <x v="2"/>
    <x v="3"/>
    <x v="1"/>
    <s v="91052831527"/>
    <x v="25"/>
    <n v="560"/>
    <n v="560"/>
  </r>
  <r>
    <s v="EI10543"/>
    <d v="2023-11-16T00:00:00"/>
    <x v="0"/>
    <n v="70"/>
    <n v="8"/>
    <x v="1"/>
    <x v="3"/>
    <x v="2"/>
    <x v="1"/>
    <x v="0"/>
    <s v="91042643657"/>
    <x v="25"/>
    <n v="560"/>
    <n v="560"/>
  </r>
  <r>
    <s v="EI10571"/>
    <d v="2023-11-23T00:00:00"/>
    <x v="0"/>
    <n v="70"/>
    <n v="8"/>
    <x v="0"/>
    <x v="1"/>
    <x v="1"/>
    <x v="2"/>
    <x v="2"/>
    <s v="91012651631"/>
    <x v="25"/>
    <n v="560"/>
    <n v="560"/>
  </r>
  <r>
    <s v="EI10379"/>
    <d v="2023-10-11T00:00:00"/>
    <x v="1"/>
    <n v="20"/>
    <n v="27"/>
    <x v="0"/>
    <x v="2"/>
    <x v="1"/>
    <x v="2"/>
    <x v="5"/>
    <s v="91012808185"/>
    <x v="26"/>
    <n v="540"/>
    <n v="540"/>
  </r>
  <r>
    <s v="EI10534"/>
    <d v="2023-11-14T00:00:00"/>
    <x v="1"/>
    <n v="20"/>
    <n v="27"/>
    <x v="1"/>
    <x v="1"/>
    <x v="1"/>
    <x v="4"/>
    <x v="3"/>
    <s v="91062658851"/>
    <x v="26"/>
    <n v="540"/>
    <n v="540"/>
  </r>
  <r>
    <s v="EI10411"/>
    <d v="2023-10-21T00:00:00"/>
    <x v="1"/>
    <n v="20"/>
    <n v="26"/>
    <x v="1"/>
    <x v="2"/>
    <x v="1"/>
    <x v="0"/>
    <x v="2"/>
    <s v="91012826017"/>
    <x v="27"/>
    <n v="520"/>
    <n v="520"/>
  </r>
  <r>
    <s v="EI10498"/>
    <d v="2023-11-07T00:00:00"/>
    <x v="1"/>
    <n v="20"/>
    <n v="26"/>
    <x v="1"/>
    <x v="1"/>
    <x v="3"/>
    <x v="0"/>
    <x v="4"/>
    <s v="91032628191"/>
    <x v="27"/>
    <n v="520"/>
    <n v="520"/>
  </r>
  <r>
    <s v="EI10521"/>
    <d v="2023-11-11T00:00:00"/>
    <x v="1"/>
    <n v="20"/>
    <n v="26"/>
    <x v="1"/>
    <x v="1"/>
    <x v="3"/>
    <x v="1"/>
    <x v="1"/>
    <s v="91012753119"/>
    <x v="27"/>
    <n v="520"/>
    <n v="520"/>
  </r>
  <r>
    <s v="EI10441"/>
    <d v="2023-10-28T00:00:00"/>
    <x v="1"/>
    <n v="20"/>
    <n v="25"/>
    <x v="0"/>
    <x v="1"/>
    <x v="1"/>
    <x v="3"/>
    <x v="1"/>
    <s v="91032757405"/>
    <x v="28"/>
    <n v="500"/>
    <n v="500"/>
  </r>
  <r>
    <s v="EI10450"/>
    <d v="2023-10-29T00:00:00"/>
    <x v="1"/>
    <n v="20"/>
    <n v="25"/>
    <x v="0"/>
    <x v="2"/>
    <x v="2"/>
    <x v="0"/>
    <x v="2"/>
    <s v="91062651560"/>
    <x v="28"/>
    <n v="500"/>
    <n v="500"/>
  </r>
  <r>
    <s v="EI10522"/>
    <d v="2023-11-11T00:00:00"/>
    <x v="1"/>
    <n v="20"/>
    <n v="25"/>
    <x v="0"/>
    <x v="2"/>
    <x v="2"/>
    <x v="1"/>
    <x v="1"/>
    <s v="91032807422"/>
    <x v="28"/>
    <n v="500"/>
    <n v="500"/>
  </r>
  <r>
    <s v="EI10584"/>
    <d v="2023-11-27T00:00:00"/>
    <x v="1"/>
    <n v="20"/>
    <n v="25"/>
    <x v="0"/>
    <x v="2"/>
    <x v="0"/>
    <x v="2"/>
    <x v="2"/>
    <s v="91032718208"/>
    <x v="28"/>
    <n v="500"/>
    <n v="500"/>
  </r>
  <r>
    <s v="EI10336"/>
    <d v="2023-10-01T00:00:00"/>
    <x v="0"/>
    <n v="70"/>
    <n v="7"/>
    <x v="1"/>
    <x v="1"/>
    <x v="3"/>
    <x v="1"/>
    <x v="0"/>
    <s v="91062771218"/>
    <x v="29"/>
    <n v="490"/>
    <n v="490"/>
  </r>
  <r>
    <s v="EI10376"/>
    <d v="2023-10-10T00:00:00"/>
    <x v="0"/>
    <n v="70"/>
    <n v="7"/>
    <x v="0"/>
    <x v="3"/>
    <x v="1"/>
    <x v="2"/>
    <x v="1"/>
    <s v="91022688546"/>
    <x v="29"/>
    <n v="490"/>
    <n v="490"/>
  </r>
  <r>
    <s v="EI10557"/>
    <d v="2023-11-19T00:00:00"/>
    <x v="0"/>
    <n v="70"/>
    <n v="7"/>
    <x v="0"/>
    <x v="1"/>
    <x v="2"/>
    <x v="0"/>
    <x v="4"/>
    <s v="91022718440"/>
    <x v="29"/>
    <n v="490"/>
    <n v="490"/>
  </r>
  <r>
    <s v="EI10566"/>
    <d v="2023-11-22T00:00:00"/>
    <x v="0"/>
    <n v="70"/>
    <n v="7"/>
    <x v="1"/>
    <x v="1"/>
    <x v="0"/>
    <x v="1"/>
    <x v="2"/>
    <s v="91032722063"/>
    <x v="29"/>
    <n v="490"/>
    <n v="490"/>
  </r>
  <r>
    <s v="EI10585"/>
    <d v="2023-11-27T00:00:00"/>
    <x v="0"/>
    <n v="70"/>
    <n v="7"/>
    <x v="0"/>
    <x v="1"/>
    <x v="3"/>
    <x v="1"/>
    <x v="0"/>
    <s v="91042705308"/>
    <x v="29"/>
    <n v="490"/>
    <n v="490"/>
  </r>
  <r>
    <s v="EI10332"/>
    <d v="2023-10-01T00:00:00"/>
    <x v="1"/>
    <n v="20"/>
    <n v="24"/>
    <x v="1"/>
    <x v="3"/>
    <x v="1"/>
    <x v="2"/>
    <x v="0"/>
    <s v="91052696798"/>
    <x v="30"/>
    <n v="480"/>
    <n v="480"/>
  </r>
  <r>
    <s v="EI10333"/>
    <d v="2023-10-01T00:00:00"/>
    <x v="1"/>
    <n v="20"/>
    <n v="24"/>
    <x v="1"/>
    <x v="1"/>
    <x v="1"/>
    <x v="0"/>
    <x v="0"/>
    <s v="91022827994"/>
    <x v="30"/>
    <n v="480"/>
    <n v="480"/>
  </r>
  <r>
    <s v="EI10430"/>
    <d v="2023-10-25T00:00:00"/>
    <x v="1"/>
    <n v="20"/>
    <n v="24"/>
    <x v="0"/>
    <x v="3"/>
    <x v="0"/>
    <x v="3"/>
    <x v="3"/>
    <s v="91012737349"/>
    <x v="30"/>
    <n v="480"/>
    <n v="480"/>
  </r>
  <r>
    <s v="EI10453"/>
    <d v="2023-10-30T00:00:00"/>
    <x v="1"/>
    <n v="20"/>
    <n v="24"/>
    <x v="1"/>
    <x v="3"/>
    <x v="1"/>
    <x v="4"/>
    <x v="5"/>
    <s v="91022757275"/>
    <x v="30"/>
    <n v="480"/>
    <n v="480"/>
  </r>
  <r>
    <s v="EI10483"/>
    <d v="2023-11-05T00:00:00"/>
    <x v="1"/>
    <n v="20"/>
    <n v="24"/>
    <x v="1"/>
    <x v="1"/>
    <x v="0"/>
    <x v="2"/>
    <x v="3"/>
    <s v="91012825575"/>
    <x v="30"/>
    <n v="480"/>
    <n v="480"/>
  </r>
  <r>
    <s v="EI10370"/>
    <d v="2023-10-09T00:00:00"/>
    <x v="1"/>
    <n v="20"/>
    <n v="23"/>
    <x v="1"/>
    <x v="1"/>
    <x v="1"/>
    <x v="4"/>
    <x v="4"/>
    <s v="91052628641"/>
    <x v="31"/>
    <n v="460"/>
    <n v="460"/>
  </r>
  <r>
    <s v="EI10404"/>
    <d v="2023-10-20T00:00:00"/>
    <x v="1"/>
    <n v="20"/>
    <n v="23"/>
    <x v="0"/>
    <x v="2"/>
    <x v="3"/>
    <x v="0"/>
    <x v="0"/>
    <s v="91022661875"/>
    <x v="31"/>
    <n v="460"/>
    <n v="460"/>
  </r>
  <r>
    <s v="EI10405"/>
    <d v="2023-10-20T00:00:00"/>
    <x v="1"/>
    <n v="20"/>
    <n v="23"/>
    <x v="0"/>
    <x v="2"/>
    <x v="2"/>
    <x v="3"/>
    <x v="4"/>
    <s v="91062769127"/>
    <x v="31"/>
    <n v="460"/>
    <n v="460"/>
  </r>
  <r>
    <s v="EI10417"/>
    <d v="2023-10-22T00:00:00"/>
    <x v="1"/>
    <n v="20"/>
    <n v="23"/>
    <x v="0"/>
    <x v="1"/>
    <x v="1"/>
    <x v="3"/>
    <x v="2"/>
    <s v="91032784289"/>
    <x v="31"/>
    <n v="460"/>
    <n v="460"/>
  </r>
  <r>
    <s v="EI10474"/>
    <d v="2023-11-04T00:00:00"/>
    <x v="1"/>
    <n v="20"/>
    <n v="23"/>
    <x v="0"/>
    <x v="1"/>
    <x v="0"/>
    <x v="3"/>
    <x v="5"/>
    <s v="91052820075"/>
    <x v="31"/>
    <n v="460"/>
    <n v="460"/>
  </r>
  <r>
    <s v="EI10510"/>
    <d v="2023-11-09T00:00:00"/>
    <x v="1"/>
    <n v="20"/>
    <n v="23"/>
    <x v="0"/>
    <x v="2"/>
    <x v="0"/>
    <x v="4"/>
    <x v="1"/>
    <s v="91022792578"/>
    <x v="31"/>
    <n v="460"/>
    <n v="460"/>
  </r>
  <r>
    <s v="EI10583"/>
    <d v="2023-11-27T00:00:00"/>
    <x v="1"/>
    <n v="20"/>
    <n v="23"/>
    <x v="1"/>
    <x v="2"/>
    <x v="2"/>
    <x v="2"/>
    <x v="2"/>
    <s v="91062729543"/>
    <x v="31"/>
    <n v="460"/>
    <n v="460"/>
  </r>
  <r>
    <s v="EI10359"/>
    <d v="2023-10-07T00:00:00"/>
    <x v="1"/>
    <n v="20"/>
    <n v="22"/>
    <x v="1"/>
    <x v="3"/>
    <x v="0"/>
    <x v="4"/>
    <x v="4"/>
    <s v="91022606905"/>
    <x v="32"/>
    <n v="440"/>
    <n v="440"/>
  </r>
  <r>
    <s v="EI10427"/>
    <d v="2023-10-24T00:00:00"/>
    <x v="1"/>
    <n v="20"/>
    <n v="22"/>
    <x v="1"/>
    <x v="3"/>
    <x v="2"/>
    <x v="3"/>
    <x v="1"/>
    <s v="91062637558"/>
    <x v="32"/>
    <n v="440"/>
    <n v="440"/>
  </r>
  <r>
    <s v="EI10563"/>
    <d v="2023-11-21T00:00:00"/>
    <x v="1"/>
    <n v="20"/>
    <n v="22"/>
    <x v="1"/>
    <x v="2"/>
    <x v="2"/>
    <x v="1"/>
    <x v="4"/>
    <s v="91032750498"/>
    <x v="32"/>
    <n v="440"/>
    <n v="440"/>
  </r>
  <r>
    <s v="EI10341"/>
    <d v="2023-10-02T00:00:00"/>
    <x v="1"/>
    <n v="20"/>
    <n v="21"/>
    <x v="1"/>
    <x v="3"/>
    <x v="2"/>
    <x v="2"/>
    <x v="2"/>
    <s v="91042716814"/>
    <x v="33"/>
    <n v="420"/>
    <n v="420"/>
  </r>
  <r>
    <s v="EI10392"/>
    <d v="2023-10-16T00:00:00"/>
    <x v="0"/>
    <n v="70"/>
    <n v="6"/>
    <x v="0"/>
    <x v="1"/>
    <x v="2"/>
    <x v="1"/>
    <x v="2"/>
    <s v="91012614935"/>
    <x v="33"/>
    <n v="420"/>
    <n v="420"/>
  </r>
  <r>
    <s v="EI10425"/>
    <d v="2023-10-24T00:00:00"/>
    <x v="0"/>
    <n v="70"/>
    <n v="6"/>
    <x v="0"/>
    <x v="1"/>
    <x v="2"/>
    <x v="4"/>
    <x v="2"/>
    <s v="91062795899"/>
    <x v="33"/>
    <n v="420"/>
    <n v="420"/>
  </r>
  <r>
    <s v="EI10468"/>
    <d v="2023-11-03T00:00:00"/>
    <x v="0"/>
    <n v="70"/>
    <n v="6"/>
    <x v="1"/>
    <x v="2"/>
    <x v="1"/>
    <x v="0"/>
    <x v="0"/>
    <s v="91042698863"/>
    <x v="33"/>
    <n v="420"/>
    <n v="420"/>
  </r>
  <r>
    <s v="EI10477"/>
    <d v="2023-11-04T00:00:00"/>
    <x v="2"/>
    <n v="15"/>
    <n v="28"/>
    <x v="0"/>
    <x v="3"/>
    <x v="0"/>
    <x v="2"/>
    <x v="4"/>
    <s v="91052762889"/>
    <x v="33"/>
    <n v="420"/>
    <n v="420"/>
  </r>
  <r>
    <s v="EI10482"/>
    <d v="2023-11-05T00:00:00"/>
    <x v="1"/>
    <n v="20"/>
    <n v="21"/>
    <x v="1"/>
    <x v="1"/>
    <x v="0"/>
    <x v="0"/>
    <x v="2"/>
    <s v="91062757329"/>
    <x v="33"/>
    <n v="420"/>
    <n v="420"/>
  </r>
  <r>
    <s v="EI10515"/>
    <d v="2023-11-09T00:00:00"/>
    <x v="0"/>
    <n v="70"/>
    <n v="6"/>
    <x v="0"/>
    <x v="1"/>
    <x v="2"/>
    <x v="3"/>
    <x v="4"/>
    <s v="91032770153"/>
    <x v="33"/>
    <n v="420"/>
    <n v="420"/>
  </r>
  <r>
    <s v="EI10537"/>
    <d v="2023-11-15T00:00:00"/>
    <x v="2"/>
    <n v="15"/>
    <n v="28"/>
    <x v="0"/>
    <x v="2"/>
    <x v="1"/>
    <x v="4"/>
    <x v="0"/>
    <s v="91032723211"/>
    <x v="33"/>
    <n v="420"/>
    <n v="420"/>
  </r>
  <r>
    <s v="EI10559"/>
    <d v="2023-11-19T00:00:00"/>
    <x v="2"/>
    <n v="15"/>
    <n v="28"/>
    <x v="1"/>
    <x v="3"/>
    <x v="2"/>
    <x v="0"/>
    <x v="5"/>
    <s v="91052723179"/>
    <x v="33"/>
    <n v="420"/>
    <n v="420"/>
  </r>
  <r>
    <s v="EI10567"/>
    <d v="2023-11-23T00:00:00"/>
    <x v="1"/>
    <n v="20"/>
    <n v="21"/>
    <x v="1"/>
    <x v="2"/>
    <x v="1"/>
    <x v="4"/>
    <x v="5"/>
    <s v="91032803239"/>
    <x v="33"/>
    <n v="420"/>
    <n v="420"/>
  </r>
  <r>
    <s v="EI10575"/>
    <d v="2023-11-25T00:00:00"/>
    <x v="1"/>
    <n v="20"/>
    <n v="21"/>
    <x v="1"/>
    <x v="2"/>
    <x v="1"/>
    <x v="4"/>
    <x v="1"/>
    <s v="91042620862"/>
    <x v="33"/>
    <n v="420"/>
    <n v="420"/>
  </r>
  <r>
    <s v="EI10373"/>
    <d v="2023-10-09T00:00:00"/>
    <x v="2"/>
    <n v="15"/>
    <n v="27"/>
    <x v="0"/>
    <x v="1"/>
    <x v="2"/>
    <x v="3"/>
    <x v="3"/>
    <s v="91042695342"/>
    <x v="34"/>
    <n v="405"/>
    <n v="405"/>
  </r>
  <r>
    <s v="EI10581"/>
    <d v="2023-11-26T00:00:00"/>
    <x v="2"/>
    <n v="15"/>
    <n v="27"/>
    <x v="1"/>
    <x v="1"/>
    <x v="1"/>
    <x v="3"/>
    <x v="1"/>
    <s v="91052822430"/>
    <x v="34"/>
    <n v="405"/>
    <n v="405"/>
  </r>
  <r>
    <s v="EI10587"/>
    <d v="2023-11-28T00:00:00"/>
    <x v="2"/>
    <n v="15"/>
    <n v="27"/>
    <x v="0"/>
    <x v="2"/>
    <x v="1"/>
    <x v="0"/>
    <x v="1"/>
    <s v="91012822030"/>
    <x v="34"/>
    <n v="405"/>
    <n v="405"/>
  </r>
  <r>
    <s v="EI10339"/>
    <d v="2023-10-02T00:00:00"/>
    <x v="1"/>
    <n v="20"/>
    <n v="20"/>
    <x v="0"/>
    <x v="1"/>
    <x v="2"/>
    <x v="2"/>
    <x v="3"/>
    <s v="91062796031"/>
    <x v="35"/>
    <n v="400"/>
    <n v="400"/>
  </r>
  <r>
    <s v="EI10371"/>
    <d v="2023-10-09T00:00:00"/>
    <x v="1"/>
    <n v="20"/>
    <n v="20"/>
    <x v="0"/>
    <x v="1"/>
    <x v="2"/>
    <x v="2"/>
    <x v="0"/>
    <s v="91012757361"/>
    <x v="35"/>
    <n v="400"/>
    <n v="400"/>
  </r>
  <r>
    <s v="EI10403"/>
    <d v="2023-10-19T00:00:00"/>
    <x v="1"/>
    <n v="20"/>
    <n v="20"/>
    <x v="1"/>
    <x v="2"/>
    <x v="2"/>
    <x v="1"/>
    <x v="5"/>
    <s v="91062812357"/>
    <x v="35"/>
    <n v="400"/>
    <n v="400"/>
  </r>
  <r>
    <s v="EI10451"/>
    <d v="2023-10-30T00:00:00"/>
    <x v="1"/>
    <n v="20"/>
    <n v="20"/>
    <x v="1"/>
    <x v="3"/>
    <x v="2"/>
    <x v="4"/>
    <x v="1"/>
    <s v="91012725398"/>
    <x v="35"/>
    <n v="400"/>
    <n v="400"/>
  </r>
  <r>
    <s v="EI10491"/>
    <d v="2023-11-06T00:00:00"/>
    <x v="1"/>
    <n v="20"/>
    <n v="20"/>
    <x v="1"/>
    <x v="1"/>
    <x v="3"/>
    <x v="1"/>
    <x v="0"/>
    <s v="91052673045"/>
    <x v="35"/>
    <n v="400"/>
    <n v="400"/>
  </r>
  <r>
    <s v="EI10526"/>
    <d v="2023-11-12T00:00:00"/>
    <x v="1"/>
    <n v="20"/>
    <n v="20"/>
    <x v="0"/>
    <x v="1"/>
    <x v="1"/>
    <x v="2"/>
    <x v="4"/>
    <s v="91052807503"/>
    <x v="35"/>
    <n v="400"/>
    <n v="400"/>
  </r>
  <r>
    <s v="EI10592"/>
    <d v="2023-11-30T00:00:00"/>
    <x v="1"/>
    <n v="20"/>
    <n v="20"/>
    <x v="1"/>
    <x v="3"/>
    <x v="2"/>
    <x v="3"/>
    <x v="1"/>
    <s v="91052816086"/>
    <x v="35"/>
    <n v="400"/>
    <n v="400"/>
  </r>
  <r>
    <s v="EI10337"/>
    <d v="2023-10-02T00:00:00"/>
    <x v="2"/>
    <n v="15"/>
    <n v="26"/>
    <x v="0"/>
    <x v="3"/>
    <x v="1"/>
    <x v="0"/>
    <x v="0"/>
    <s v="91062616674"/>
    <x v="36"/>
    <n v="390"/>
    <n v="390"/>
  </r>
  <r>
    <s v="EI10363"/>
    <d v="2023-10-08T00:00:00"/>
    <x v="2"/>
    <n v="15"/>
    <n v="26"/>
    <x v="1"/>
    <x v="1"/>
    <x v="2"/>
    <x v="0"/>
    <x v="4"/>
    <s v="91062634853"/>
    <x v="36"/>
    <n v="390"/>
    <n v="390"/>
  </r>
  <r>
    <s v="EI10366"/>
    <d v="2023-10-09T00:00:00"/>
    <x v="2"/>
    <n v="15"/>
    <n v="26"/>
    <x v="1"/>
    <x v="1"/>
    <x v="0"/>
    <x v="4"/>
    <x v="2"/>
    <s v="91062710475"/>
    <x v="36"/>
    <n v="390"/>
    <n v="390"/>
  </r>
  <r>
    <s v="EI10409"/>
    <d v="2023-10-21T00:00:00"/>
    <x v="2"/>
    <n v="15"/>
    <n v="26"/>
    <x v="1"/>
    <x v="2"/>
    <x v="1"/>
    <x v="2"/>
    <x v="4"/>
    <s v="91022716943"/>
    <x v="36"/>
    <n v="390"/>
    <n v="390"/>
  </r>
  <r>
    <s v="EI10473"/>
    <d v="2023-11-04T00:00:00"/>
    <x v="2"/>
    <n v="15"/>
    <n v="26"/>
    <x v="1"/>
    <x v="3"/>
    <x v="1"/>
    <x v="0"/>
    <x v="4"/>
    <s v="91022704029"/>
    <x v="36"/>
    <n v="390"/>
    <n v="390"/>
  </r>
  <r>
    <s v="EI10480"/>
    <d v="2023-11-04T00:00:00"/>
    <x v="2"/>
    <n v="15"/>
    <n v="26"/>
    <x v="0"/>
    <x v="1"/>
    <x v="0"/>
    <x v="2"/>
    <x v="2"/>
    <s v="91052640737"/>
    <x v="36"/>
    <n v="390"/>
    <n v="390"/>
  </r>
  <r>
    <s v="EI10560"/>
    <d v="2023-11-20T00:00:00"/>
    <x v="2"/>
    <n v="15"/>
    <n v="26"/>
    <x v="0"/>
    <x v="2"/>
    <x v="1"/>
    <x v="4"/>
    <x v="2"/>
    <s v="91062723155"/>
    <x v="36"/>
    <n v="390"/>
    <n v="390"/>
  </r>
  <r>
    <s v="EI10348"/>
    <d v="2023-10-04T00:00:00"/>
    <x v="1"/>
    <n v="20"/>
    <n v="19"/>
    <x v="0"/>
    <x v="2"/>
    <x v="2"/>
    <x v="0"/>
    <x v="0"/>
    <s v="91042770059"/>
    <x v="37"/>
    <n v="380"/>
    <n v="380"/>
  </r>
  <r>
    <s v="EI10358"/>
    <d v="2023-10-07T00:00:00"/>
    <x v="2"/>
    <n v="15"/>
    <n v="25"/>
    <x v="0"/>
    <x v="2"/>
    <x v="0"/>
    <x v="4"/>
    <x v="1"/>
    <s v="91042621230"/>
    <x v="38"/>
    <n v="375"/>
    <n v="375"/>
  </r>
  <r>
    <s v="EI10562"/>
    <d v="2023-11-21T00:00:00"/>
    <x v="2"/>
    <n v="15"/>
    <n v="25"/>
    <x v="0"/>
    <x v="3"/>
    <x v="1"/>
    <x v="2"/>
    <x v="1"/>
    <s v="91062659722"/>
    <x v="38"/>
    <n v="375"/>
    <n v="375"/>
  </r>
  <r>
    <s v="EI10374"/>
    <d v="2023-10-09T00:00:00"/>
    <x v="1"/>
    <n v="20"/>
    <n v="18"/>
    <x v="0"/>
    <x v="3"/>
    <x v="1"/>
    <x v="2"/>
    <x v="0"/>
    <s v="91022810127"/>
    <x v="39"/>
    <n v="360"/>
    <n v="360"/>
  </r>
  <r>
    <s v="EI10378"/>
    <d v="2023-10-10T00:00:00"/>
    <x v="2"/>
    <n v="15"/>
    <n v="24"/>
    <x v="0"/>
    <x v="3"/>
    <x v="2"/>
    <x v="1"/>
    <x v="1"/>
    <s v="91012666107"/>
    <x v="39"/>
    <n v="360"/>
    <n v="360"/>
  </r>
  <r>
    <s v="EI10381"/>
    <d v="2023-10-13T00:00:00"/>
    <x v="2"/>
    <n v="15"/>
    <n v="24"/>
    <x v="1"/>
    <x v="1"/>
    <x v="2"/>
    <x v="3"/>
    <x v="1"/>
    <s v="91062642966"/>
    <x v="39"/>
    <n v="360"/>
    <n v="360"/>
  </r>
  <r>
    <s v="EI10413"/>
    <d v="2023-10-22T00:00:00"/>
    <x v="1"/>
    <n v="20"/>
    <n v="18"/>
    <x v="1"/>
    <x v="3"/>
    <x v="0"/>
    <x v="2"/>
    <x v="4"/>
    <s v="91012743817"/>
    <x v="39"/>
    <n v="360"/>
    <n v="360"/>
  </r>
  <r>
    <s v="EI10432"/>
    <d v="2023-10-26T00:00:00"/>
    <x v="1"/>
    <n v="20"/>
    <n v="18"/>
    <x v="1"/>
    <x v="3"/>
    <x v="1"/>
    <x v="0"/>
    <x v="5"/>
    <s v="91022641150"/>
    <x v="39"/>
    <n v="360"/>
    <n v="360"/>
  </r>
  <r>
    <s v="EI10499"/>
    <d v="2023-11-07T00:00:00"/>
    <x v="2"/>
    <n v="15"/>
    <n v="24"/>
    <x v="0"/>
    <x v="3"/>
    <x v="0"/>
    <x v="1"/>
    <x v="1"/>
    <s v="91032611437"/>
    <x v="39"/>
    <n v="360"/>
    <n v="360"/>
  </r>
  <r>
    <s v="EI10506"/>
    <d v="2023-11-08T00:00:00"/>
    <x v="1"/>
    <n v="20"/>
    <n v="18"/>
    <x v="1"/>
    <x v="2"/>
    <x v="0"/>
    <x v="0"/>
    <x v="4"/>
    <s v="91012750010"/>
    <x v="39"/>
    <n v="360"/>
    <n v="360"/>
  </r>
  <r>
    <s v="EI10546"/>
    <d v="2023-11-16T00:00:00"/>
    <x v="2"/>
    <n v="15"/>
    <n v="24"/>
    <x v="0"/>
    <x v="2"/>
    <x v="1"/>
    <x v="0"/>
    <x v="5"/>
    <s v="91022809990"/>
    <x v="39"/>
    <n v="360"/>
    <n v="360"/>
  </r>
  <r>
    <s v="EI10586"/>
    <d v="2023-11-27T00:00:00"/>
    <x v="1"/>
    <n v="20"/>
    <n v="18"/>
    <x v="1"/>
    <x v="1"/>
    <x v="0"/>
    <x v="1"/>
    <x v="1"/>
    <s v="91022699185"/>
    <x v="39"/>
    <n v="360"/>
    <n v="360"/>
  </r>
  <r>
    <s v="EI10390"/>
    <d v="2023-10-15T00:00:00"/>
    <x v="2"/>
    <n v="15"/>
    <n v="23"/>
    <x v="1"/>
    <x v="2"/>
    <x v="2"/>
    <x v="1"/>
    <x v="2"/>
    <s v="91042737204"/>
    <x v="40"/>
    <n v="345"/>
    <n v="345"/>
  </r>
  <r>
    <s v="EI10423"/>
    <d v="2023-10-23T00:00:00"/>
    <x v="2"/>
    <n v="15"/>
    <n v="23"/>
    <x v="0"/>
    <x v="1"/>
    <x v="0"/>
    <x v="0"/>
    <x v="2"/>
    <s v="91052814122"/>
    <x v="40"/>
    <n v="345"/>
    <n v="345"/>
  </r>
  <r>
    <s v="EI10431"/>
    <d v="2023-10-26T00:00:00"/>
    <x v="2"/>
    <n v="15"/>
    <n v="23"/>
    <x v="1"/>
    <x v="3"/>
    <x v="3"/>
    <x v="2"/>
    <x v="3"/>
    <s v="91022814847"/>
    <x v="40"/>
    <n v="345"/>
    <n v="345"/>
  </r>
  <r>
    <s v="EI10523"/>
    <d v="2023-11-12T00:00:00"/>
    <x v="2"/>
    <n v="15"/>
    <n v="23"/>
    <x v="1"/>
    <x v="2"/>
    <x v="3"/>
    <x v="4"/>
    <x v="5"/>
    <s v="91022728101"/>
    <x v="40"/>
    <n v="345"/>
    <n v="345"/>
  </r>
  <r>
    <s v="EI10354"/>
    <d v="2023-10-05T00:00:00"/>
    <x v="1"/>
    <n v="20"/>
    <n v="17"/>
    <x v="0"/>
    <x v="3"/>
    <x v="1"/>
    <x v="1"/>
    <x v="2"/>
    <s v="91062727071"/>
    <x v="41"/>
    <n v="340"/>
    <n v="340"/>
  </r>
  <r>
    <s v="EI10360"/>
    <d v="2023-10-07T00:00:00"/>
    <x v="1"/>
    <n v="20"/>
    <n v="17"/>
    <x v="1"/>
    <x v="3"/>
    <x v="3"/>
    <x v="1"/>
    <x v="0"/>
    <s v="91012670916"/>
    <x v="41"/>
    <n v="340"/>
    <n v="340"/>
  </r>
  <r>
    <s v="EI10398"/>
    <d v="2023-10-18T00:00:00"/>
    <x v="1"/>
    <n v="20"/>
    <n v="17"/>
    <x v="0"/>
    <x v="2"/>
    <x v="3"/>
    <x v="2"/>
    <x v="4"/>
    <s v="91012828201"/>
    <x v="41"/>
    <n v="340"/>
    <n v="340"/>
  </r>
  <r>
    <s v="EI10463"/>
    <d v="2023-11-02T00:00:00"/>
    <x v="1"/>
    <n v="20"/>
    <n v="17"/>
    <x v="0"/>
    <x v="2"/>
    <x v="0"/>
    <x v="3"/>
    <x v="0"/>
    <s v="91052673165"/>
    <x v="41"/>
    <n v="340"/>
    <n v="340"/>
  </r>
  <r>
    <s v="EI10545"/>
    <d v="2023-11-16T00:00:00"/>
    <x v="1"/>
    <n v="20"/>
    <n v="17"/>
    <x v="0"/>
    <x v="1"/>
    <x v="2"/>
    <x v="0"/>
    <x v="5"/>
    <s v="91012627944"/>
    <x v="41"/>
    <n v="340"/>
    <n v="340"/>
  </r>
  <r>
    <s v="EI10488"/>
    <d v="2023-11-05T00:00:00"/>
    <x v="2"/>
    <n v="15"/>
    <n v="22"/>
    <x v="1"/>
    <x v="2"/>
    <x v="3"/>
    <x v="0"/>
    <x v="0"/>
    <s v="91022654858"/>
    <x v="42"/>
    <n v="330"/>
    <n v="330"/>
  </r>
  <r>
    <s v="EI10517"/>
    <d v="2023-11-10T00:00:00"/>
    <x v="2"/>
    <n v="15"/>
    <n v="22"/>
    <x v="1"/>
    <x v="3"/>
    <x v="0"/>
    <x v="0"/>
    <x v="3"/>
    <s v="91062801702"/>
    <x v="42"/>
    <n v="330"/>
    <n v="330"/>
  </r>
  <r>
    <s v="EI10533"/>
    <d v="2023-11-13T00:00:00"/>
    <x v="2"/>
    <n v="15"/>
    <n v="22"/>
    <x v="1"/>
    <x v="1"/>
    <x v="2"/>
    <x v="0"/>
    <x v="4"/>
    <s v="91052706750"/>
    <x v="42"/>
    <n v="330"/>
    <n v="330"/>
  </r>
  <r>
    <s v="EI10535"/>
    <d v="2023-11-14T00:00:00"/>
    <x v="2"/>
    <n v="15"/>
    <n v="22"/>
    <x v="0"/>
    <x v="2"/>
    <x v="2"/>
    <x v="0"/>
    <x v="1"/>
    <s v="91022761870"/>
    <x v="42"/>
    <n v="330"/>
    <n v="330"/>
  </r>
  <r>
    <s v="EI10558"/>
    <d v="2023-11-19T00:00:00"/>
    <x v="2"/>
    <n v="15"/>
    <n v="22"/>
    <x v="1"/>
    <x v="3"/>
    <x v="1"/>
    <x v="4"/>
    <x v="0"/>
    <s v="91032649836"/>
    <x v="42"/>
    <n v="330"/>
    <n v="330"/>
  </r>
  <r>
    <s v="EI10368"/>
    <d v="2023-10-09T00:00:00"/>
    <x v="1"/>
    <n v="20"/>
    <n v="16"/>
    <x v="0"/>
    <x v="3"/>
    <x v="0"/>
    <x v="3"/>
    <x v="5"/>
    <s v="91012751554"/>
    <x v="43"/>
    <n v="320"/>
    <n v="320"/>
  </r>
  <r>
    <s v="EI10466"/>
    <d v="2023-11-03T00:00:00"/>
    <x v="1"/>
    <n v="20"/>
    <n v="16"/>
    <x v="0"/>
    <x v="3"/>
    <x v="0"/>
    <x v="0"/>
    <x v="4"/>
    <s v="91022794105"/>
    <x v="43"/>
    <n v="320"/>
    <n v="320"/>
  </r>
  <r>
    <s v="EI10500"/>
    <d v="2023-11-07T00:00:00"/>
    <x v="2"/>
    <n v="15"/>
    <n v="21"/>
    <x v="1"/>
    <x v="3"/>
    <x v="2"/>
    <x v="2"/>
    <x v="2"/>
    <s v="91012643060"/>
    <x v="44"/>
    <n v="315"/>
    <n v="315"/>
  </r>
  <r>
    <s v="EI10556"/>
    <d v="2023-11-19T00:00:00"/>
    <x v="2"/>
    <n v="15"/>
    <n v="21"/>
    <x v="1"/>
    <x v="2"/>
    <x v="2"/>
    <x v="2"/>
    <x v="1"/>
    <s v="91062821673"/>
    <x v="44"/>
    <n v="315"/>
    <n v="315"/>
  </r>
  <r>
    <s v="EI10561"/>
    <d v="2023-11-20T00:00:00"/>
    <x v="2"/>
    <n v="15"/>
    <n v="21"/>
    <x v="1"/>
    <x v="2"/>
    <x v="2"/>
    <x v="1"/>
    <x v="2"/>
    <s v="91042747083"/>
    <x v="44"/>
    <n v="315"/>
    <n v="315"/>
  </r>
  <r>
    <s v="EI10343"/>
    <d v="2023-10-03T00:00:00"/>
    <x v="2"/>
    <n v="15"/>
    <n v="20"/>
    <x v="1"/>
    <x v="3"/>
    <x v="1"/>
    <x v="1"/>
    <x v="4"/>
    <s v="91032838162"/>
    <x v="45"/>
    <n v="300"/>
    <n v="300"/>
  </r>
  <r>
    <s v="EI10351"/>
    <d v="2023-10-05T00:00:00"/>
    <x v="2"/>
    <n v="15"/>
    <n v="20"/>
    <x v="1"/>
    <x v="2"/>
    <x v="0"/>
    <x v="0"/>
    <x v="5"/>
    <s v="91042823205"/>
    <x v="45"/>
    <n v="300"/>
    <n v="300"/>
  </r>
  <r>
    <s v="EI10377"/>
    <d v="2023-10-10T00:00:00"/>
    <x v="2"/>
    <n v="15"/>
    <n v="20"/>
    <x v="1"/>
    <x v="2"/>
    <x v="0"/>
    <x v="4"/>
    <x v="5"/>
    <s v="91062760271"/>
    <x v="45"/>
    <n v="300"/>
    <n v="300"/>
  </r>
  <r>
    <s v="EI10462"/>
    <d v="2023-11-02T00:00:00"/>
    <x v="1"/>
    <n v="20"/>
    <n v="15"/>
    <x v="0"/>
    <x v="2"/>
    <x v="1"/>
    <x v="2"/>
    <x v="1"/>
    <s v="91042810523"/>
    <x v="45"/>
    <n v="300"/>
    <n v="300"/>
  </r>
  <r>
    <s v="EI10492"/>
    <d v="2023-11-06T00:00:00"/>
    <x v="1"/>
    <n v="20"/>
    <n v="15"/>
    <x v="0"/>
    <x v="1"/>
    <x v="0"/>
    <x v="0"/>
    <x v="4"/>
    <s v="91042616917"/>
    <x v="45"/>
    <n v="300"/>
    <n v="300"/>
  </r>
  <r>
    <s v="EI10346"/>
    <d v="2023-10-03T00:00:00"/>
    <x v="2"/>
    <n v="15"/>
    <n v="19"/>
    <x v="1"/>
    <x v="1"/>
    <x v="0"/>
    <x v="2"/>
    <x v="1"/>
    <s v="91022693022"/>
    <x v="46"/>
    <n v="285"/>
    <n v="285"/>
  </r>
  <r>
    <s v="EI10362"/>
    <d v="2023-10-08T00:00:00"/>
    <x v="2"/>
    <n v="15"/>
    <n v="19"/>
    <x v="0"/>
    <x v="2"/>
    <x v="0"/>
    <x v="3"/>
    <x v="1"/>
    <s v="91062728744"/>
    <x v="46"/>
    <n v="285"/>
    <n v="285"/>
  </r>
  <r>
    <s v="EI10401"/>
    <d v="2023-10-19T00:00:00"/>
    <x v="2"/>
    <n v="15"/>
    <n v="19"/>
    <x v="0"/>
    <x v="1"/>
    <x v="1"/>
    <x v="0"/>
    <x v="1"/>
    <s v="91022606260"/>
    <x v="46"/>
    <n v="285"/>
    <n v="285"/>
  </r>
  <r>
    <s v="EI10472"/>
    <d v="2023-11-03T00:00:00"/>
    <x v="2"/>
    <n v="15"/>
    <n v="19"/>
    <x v="1"/>
    <x v="1"/>
    <x v="1"/>
    <x v="2"/>
    <x v="1"/>
    <s v="91062774144"/>
    <x v="46"/>
    <n v="285"/>
    <n v="285"/>
  </r>
  <r>
    <s v="EI10553"/>
    <d v="2023-11-18T00:00:00"/>
    <x v="2"/>
    <n v="15"/>
    <n v="19"/>
    <x v="0"/>
    <x v="3"/>
    <x v="1"/>
    <x v="0"/>
    <x v="0"/>
    <s v="91042788414"/>
    <x v="46"/>
    <n v="285"/>
    <n v="285"/>
  </r>
  <r>
    <s v="EI10573"/>
    <d v="2023-11-24T00:00:00"/>
    <x v="2"/>
    <n v="15"/>
    <n v="19"/>
    <x v="1"/>
    <x v="2"/>
    <x v="3"/>
    <x v="0"/>
    <x v="2"/>
    <s v="91062681685"/>
    <x v="46"/>
    <n v="285"/>
    <n v="285"/>
  </r>
  <r>
    <s v="EI10380"/>
    <d v="2023-10-11T00:00:00"/>
    <x v="1"/>
    <n v="20"/>
    <n v="14"/>
    <x v="0"/>
    <x v="2"/>
    <x v="1"/>
    <x v="1"/>
    <x v="1"/>
    <s v="91042767819"/>
    <x v="47"/>
    <n v="280"/>
    <n v="280"/>
  </r>
  <r>
    <s v="EI10393"/>
    <d v="2023-10-16T00:00:00"/>
    <x v="1"/>
    <n v="20"/>
    <n v="14"/>
    <x v="1"/>
    <x v="3"/>
    <x v="2"/>
    <x v="1"/>
    <x v="5"/>
    <s v="91022654921"/>
    <x v="47"/>
    <n v="280"/>
    <n v="280"/>
  </r>
  <r>
    <s v="EI10525"/>
    <d v="2023-11-12T00:00:00"/>
    <x v="1"/>
    <n v="20"/>
    <n v="14"/>
    <x v="1"/>
    <x v="3"/>
    <x v="2"/>
    <x v="2"/>
    <x v="4"/>
    <s v="91012731289"/>
    <x v="47"/>
    <n v="280"/>
    <n v="280"/>
  </r>
  <r>
    <s v="EI10527"/>
    <d v="2023-11-12T00:00:00"/>
    <x v="1"/>
    <n v="20"/>
    <n v="14"/>
    <x v="1"/>
    <x v="2"/>
    <x v="0"/>
    <x v="0"/>
    <x v="0"/>
    <s v="91022601484"/>
    <x v="47"/>
    <n v="280"/>
    <n v="280"/>
  </r>
  <r>
    <s v="EI10397"/>
    <d v="2023-10-17T00:00:00"/>
    <x v="2"/>
    <n v="15"/>
    <n v="18"/>
    <x v="0"/>
    <x v="1"/>
    <x v="2"/>
    <x v="2"/>
    <x v="1"/>
    <s v="91042813396"/>
    <x v="48"/>
    <n v="270"/>
    <n v="270"/>
  </r>
  <r>
    <s v="EI10415"/>
    <d v="2023-10-22T00:00:00"/>
    <x v="2"/>
    <n v="15"/>
    <n v="18"/>
    <x v="1"/>
    <x v="1"/>
    <x v="1"/>
    <x v="4"/>
    <x v="1"/>
    <s v="91042630127"/>
    <x v="48"/>
    <n v="270"/>
    <n v="270"/>
  </r>
  <r>
    <s v="EI10497"/>
    <d v="2023-11-07T00:00:00"/>
    <x v="2"/>
    <n v="15"/>
    <n v="18"/>
    <x v="0"/>
    <x v="2"/>
    <x v="1"/>
    <x v="3"/>
    <x v="2"/>
    <s v="91012706490"/>
    <x v="48"/>
    <n v="270"/>
    <n v="270"/>
  </r>
  <r>
    <s v="EI10456"/>
    <d v="2023-10-31T00:00:00"/>
    <x v="1"/>
    <n v="20"/>
    <n v="13"/>
    <x v="0"/>
    <x v="1"/>
    <x v="3"/>
    <x v="3"/>
    <x v="2"/>
    <s v="91042601056"/>
    <x v="49"/>
    <n v="260"/>
    <n v="260"/>
  </r>
  <r>
    <s v="EI10464"/>
    <d v="2023-11-02T00:00:00"/>
    <x v="1"/>
    <n v="20"/>
    <n v="13"/>
    <x v="1"/>
    <x v="3"/>
    <x v="2"/>
    <x v="2"/>
    <x v="5"/>
    <s v="91022603302"/>
    <x v="49"/>
    <n v="260"/>
    <n v="260"/>
  </r>
  <r>
    <s v="EI10504"/>
    <d v="2023-11-08T00:00:00"/>
    <x v="1"/>
    <n v="20"/>
    <n v="13"/>
    <x v="1"/>
    <x v="3"/>
    <x v="1"/>
    <x v="2"/>
    <x v="1"/>
    <s v="91032781085"/>
    <x v="49"/>
    <n v="260"/>
    <n v="260"/>
  </r>
  <r>
    <s v="EI10369"/>
    <d v="2023-10-09T00:00:00"/>
    <x v="2"/>
    <n v="15"/>
    <n v="17"/>
    <x v="1"/>
    <x v="3"/>
    <x v="0"/>
    <x v="1"/>
    <x v="3"/>
    <s v="91022834351"/>
    <x v="50"/>
    <n v="255"/>
    <n v="255"/>
  </r>
  <r>
    <s v="EI10416"/>
    <d v="2023-10-22T00:00:00"/>
    <x v="2"/>
    <n v="15"/>
    <n v="17"/>
    <x v="0"/>
    <x v="2"/>
    <x v="0"/>
    <x v="3"/>
    <x v="3"/>
    <s v="91062628949"/>
    <x v="50"/>
    <n v="255"/>
    <n v="255"/>
  </r>
  <r>
    <s v="EI10383"/>
    <d v="2023-10-13T00:00:00"/>
    <x v="1"/>
    <n v="20"/>
    <n v="12"/>
    <x v="0"/>
    <x v="1"/>
    <x v="0"/>
    <x v="0"/>
    <x v="0"/>
    <s v="91012765441"/>
    <x v="51"/>
    <n v="240"/>
    <n v="240"/>
  </r>
  <r>
    <s v="EI10420"/>
    <d v="2023-10-23T00:00:00"/>
    <x v="1"/>
    <n v="20"/>
    <n v="12"/>
    <x v="0"/>
    <x v="1"/>
    <x v="0"/>
    <x v="1"/>
    <x v="3"/>
    <s v="91052648525"/>
    <x v="51"/>
    <n v="240"/>
    <n v="240"/>
  </r>
  <r>
    <s v="EI10471"/>
    <d v="2023-11-03T00:00:00"/>
    <x v="1"/>
    <n v="20"/>
    <n v="12"/>
    <x v="0"/>
    <x v="1"/>
    <x v="2"/>
    <x v="0"/>
    <x v="1"/>
    <s v="91012662377"/>
    <x v="51"/>
    <n v="240"/>
    <n v="240"/>
  </r>
  <r>
    <s v="EI10487"/>
    <d v="2023-11-05T00:00:00"/>
    <x v="1"/>
    <n v="20"/>
    <n v="12"/>
    <x v="1"/>
    <x v="1"/>
    <x v="2"/>
    <x v="4"/>
    <x v="3"/>
    <s v="91042788155"/>
    <x v="51"/>
    <n v="240"/>
    <n v="240"/>
  </r>
  <r>
    <s v="EI10544"/>
    <d v="2023-11-16T00:00:00"/>
    <x v="2"/>
    <n v="15"/>
    <n v="16"/>
    <x v="1"/>
    <x v="2"/>
    <x v="1"/>
    <x v="4"/>
    <x v="5"/>
    <s v="91062612606"/>
    <x v="51"/>
    <n v="240"/>
    <n v="240"/>
  </r>
  <r>
    <s v="EI10548"/>
    <d v="2023-11-17T00:00:00"/>
    <x v="2"/>
    <n v="15"/>
    <n v="16"/>
    <x v="1"/>
    <x v="3"/>
    <x v="1"/>
    <x v="2"/>
    <x v="2"/>
    <s v="91032794535"/>
    <x v="51"/>
    <n v="240"/>
    <n v="240"/>
  </r>
  <r>
    <s v="EI10589"/>
    <d v="2023-11-29T00:00:00"/>
    <x v="2"/>
    <n v="15"/>
    <n v="16"/>
    <x v="1"/>
    <x v="3"/>
    <x v="3"/>
    <x v="0"/>
    <x v="1"/>
    <s v="91062673961"/>
    <x v="51"/>
    <n v="240"/>
    <n v="240"/>
  </r>
  <r>
    <s v="EI10384"/>
    <d v="2023-10-14T00:00:00"/>
    <x v="2"/>
    <n v="15"/>
    <n v="15"/>
    <x v="1"/>
    <x v="2"/>
    <x v="0"/>
    <x v="2"/>
    <x v="4"/>
    <s v="91052724363"/>
    <x v="52"/>
    <n v="225"/>
    <n v="225"/>
  </r>
  <r>
    <s v="EI10408"/>
    <d v="2023-10-21T00:00:00"/>
    <x v="2"/>
    <n v="15"/>
    <n v="15"/>
    <x v="0"/>
    <x v="2"/>
    <x v="0"/>
    <x v="4"/>
    <x v="3"/>
    <s v="91042774661"/>
    <x v="52"/>
    <n v="225"/>
    <n v="225"/>
  </r>
  <r>
    <s v="EI10447"/>
    <d v="2023-10-29T00:00:00"/>
    <x v="2"/>
    <n v="15"/>
    <n v="15"/>
    <x v="0"/>
    <x v="1"/>
    <x v="2"/>
    <x v="0"/>
    <x v="5"/>
    <s v="91042671768"/>
    <x v="52"/>
    <n v="225"/>
    <n v="225"/>
  </r>
  <r>
    <s v="EI10452"/>
    <d v="2023-10-30T00:00:00"/>
    <x v="2"/>
    <n v="15"/>
    <n v="15"/>
    <x v="0"/>
    <x v="2"/>
    <x v="2"/>
    <x v="4"/>
    <x v="3"/>
    <s v="91042707484"/>
    <x v="52"/>
    <n v="225"/>
    <n v="225"/>
  </r>
  <r>
    <s v="EI10479"/>
    <d v="2023-11-04T00:00:00"/>
    <x v="2"/>
    <n v="15"/>
    <n v="15"/>
    <x v="0"/>
    <x v="2"/>
    <x v="1"/>
    <x v="4"/>
    <x v="0"/>
    <s v="91042762124"/>
    <x v="52"/>
    <n v="225"/>
    <n v="225"/>
  </r>
  <r>
    <s v="EI10530"/>
    <d v="2023-11-13T00:00:00"/>
    <x v="2"/>
    <n v="15"/>
    <n v="15"/>
    <x v="1"/>
    <x v="3"/>
    <x v="1"/>
    <x v="0"/>
    <x v="0"/>
    <s v="91022703238"/>
    <x v="52"/>
    <n v="225"/>
    <n v="225"/>
  </r>
  <r>
    <s v="EI10424"/>
    <d v="2023-10-23T00:00:00"/>
    <x v="1"/>
    <n v="20"/>
    <n v="11"/>
    <x v="0"/>
    <x v="3"/>
    <x v="0"/>
    <x v="1"/>
    <x v="2"/>
    <s v="91042719443"/>
    <x v="53"/>
    <n v="220"/>
    <n v="220"/>
  </r>
  <r>
    <s v="EI10475"/>
    <d v="2023-11-04T00:00:00"/>
    <x v="1"/>
    <n v="20"/>
    <n v="11"/>
    <x v="0"/>
    <x v="3"/>
    <x v="2"/>
    <x v="4"/>
    <x v="1"/>
    <s v="91052728988"/>
    <x v="53"/>
    <n v="220"/>
    <n v="220"/>
  </r>
  <r>
    <s v="EI10352"/>
    <d v="2023-10-05T00:00:00"/>
    <x v="2"/>
    <n v="15"/>
    <n v="14"/>
    <x v="1"/>
    <x v="2"/>
    <x v="1"/>
    <x v="4"/>
    <x v="4"/>
    <s v="91012676072"/>
    <x v="54"/>
    <n v="210"/>
    <n v="210"/>
  </r>
  <r>
    <s v="EI10520"/>
    <d v="2023-11-11T00:00:00"/>
    <x v="2"/>
    <n v="15"/>
    <n v="14"/>
    <x v="1"/>
    <x v="2"/>
    <x v="2"/>
    <x v="3"/>
    <x v="2"/>
    <s v="91042718963"/>
    <x v="54"/>
    <n v="210"/>
    <n v="210"/>
  </r>
  <r>
    <s v="EI10347"/>
    <d v="2023-10-03T00:00:00"/>
    <x v="1"/>
    <n v="20"/>
    <n v="10"/>
    <x v="0"/>
    <x v="3"/>
    <x v="3"/>
    <x v="3"/>
    <x v="4"/>
    <s v="91022814454"/>
    <x v="55"/>
    <n v="200"/>
    <n v="200"/>
  </r>
  <r>
    <s v="EI10349"/>
    <d v="2023-10-04T00:00:00"/>
    <x v="1"/>
    <n v="20"/>
    <n v="10"/>
    <x v="1"/>
    <x v="1"/>
    <x v="0"/>
    <x v="1"/>
    <x v="5"/>
    <s v="91032727433"/>
    <x v="55"/>
    <n v="200"/>
    <n v="200"/>
  </r>
  <r>
    <s v="EI10579"/>
    <d v="2023-11-25T00:00:00"/>
    <x v="1"/>
    <n v="20"/>
    <n v="10"/>
    <x v="0"/>
    <x v="2"/>
    <x v="1"/>
    <x v="2"/>
    <x v="2"/>
    <s v="91012742218"/>
    <x v="55"/>
    <n v="200"/>
    <n v="200"/>
  </r>
  <r>
    <s v="EI10433"/>
    <d v="2023-10-27T00:00:00"/>
    <x v="2"/>
    <n v="15"/>
    <n v="13"/>
    <x v="0"/>
    <x v="1"/>
    <x v="3"/>
    <x v="0"/>
    <x v="5"/>
    <s v="91062654503"/>
    <x v="56"/>
    <n v="195"/>
    <n v="195"/>
  </r>
  <r>
    <s v="EI10496"/>
    <d v="2023-11-07T00:00:00"/>
    <x v="2"/>
    <n v="15"/>
    <n v="13"/>
    <x v="1"/>
    <x v="3"/>
    <x v="2"/>
    <x v="1"/>
    <x v="5"/>
    <s v="91042722435"/>
    <x v="56"/>
    <n v="195"/>
    <n v="195"/>
  </r>
  <r>
    <s v="EI10532"/>
    <d v="2023-11-13T00:00:00"/>
    <x v="2"/>
    <n v="15"/>
    <n v="13"/>
    <x v="0"/>
    <x v="2"/>
    <x v="2"/>
    <x v="3"/>
    <x v="5"/>
    <s v="91012820684"/>
    <x v="56"/>
    <n v="195"/>
    <n v="195"/>
  </r>
  <r>
    <s v="EI10438"/>
    <d v="2023-10-27T00:00:00"/>
    <x v="1"/>
    <n v="20"/>
    <n v="9"/>
    <x v="1"/>
    <x v="3"/>
    <x v="3"/>
    <x v="3"/>
    <x v="1"/>
    <s v="91062661799"/>
    <x v="57"/>
    <n v="180"/>
    <n v="180"/>
  </r>
  <r>
    <s v="EI10439"/>
    <d v="2023-10-27T00:00:00"/>
    <x v="2"/>
    <n v="15"/>
    <n v="12"/>
    <x v="0"/>
    <x v="2"/>
    <x v="2"/>
    <x v="4"/>
    <x v="3"/>
    <s v="91032685960"/>
    <x v="57"/>
    <n v="180"/>
    <n v="180"/>
  </r>
  <r>
    <s v="EI10443"/>
    <d v="2023-10-28T00:00:00"/>
    <x v="1"/>
    <n v="20"/>
    <n v="9"/>
    <x v="0"/>
    <x v="1"/>
    <x v="2"/>
    <x v="3"/>
    <x v="2"/>
    <s v="91042725058"/>
    <x v="57"/>
    <n v="180"/>
    <n v="180"/>
  </r>
  <r>
    <s v="EI10507"/>
    <d v="2023-11-08T00:00:00"/>
    <x v="2"/>
    <n v="15"/>
    <n v="12"/>
    <x v="1"/>
    <x v="2"/>
    <x v="1"/>
    <x v="1"/>
    <x v="0"/>
    <s v="91022662935"/>
    <x v="57"/>
    <n v="180"/>
    <n v="180"/>
  </r>
  <r>
    <s v="EI10541"/>
    <d v="2023-11-15T00:00:00"/>
    <x v="2"/>
    <n v="15"/>
    <n v="12"/>
    <x v="0"/>
    <x v="1"/>
    <x v="1"/>
    <x v="4"/>
    <x v="4"/>
    <s v="91062770936"/>
    <x v="57"/>
    <n v="180"/>
    <n v="180"/>
  </r>
  <r>
    <s v="EI10542"/>
    <d v="2023-11-16T00:00:00"/>
    <x v="1"/>
    <n v="20"/>
    <n v="9"/>
    <x v="0"/>
    <x v="1"/>
    <x v="0"/>
    <x v="3"/>
    <x v="4"/>
    <s v="91062729204"/>
    <x v="57"/>
    <n v="180"/>
    <n v="180"/>
  </r>
  <r>
    <s v="EI10572"/>
    <d v="2023-11-24T00:00:00"/>
    <x v="1"/>
    <n v="20"/>
    <n v="9"/>
    <x v="1"/>
    <x v="2"/>
    <x v="1"/>
    <x v="1"/>
    <x v="1"/>
    <s v="91062805646"/>
    <x v="57"/>
    <n v="180"/>
    <n v="180"/>
  </r>
  <r>
    <s v="EI10429"/>
    <d v="2023-10-25T00:00:00"/>
    <x v="2"/>
    <n v="15"/>
    <n v="11"/>
    <x v="1"/>
    <x v="1"/>
    <x v="2"/>
    <x v="0"/>
    <x v="0"/>
    <s v="91032741898"/>
    <x v="58"/>
    <n v="165"/>
    <n v="165"/>
  </r>
  <r>
    <s v="EI10539"/>
    <d v="2023-11-15T00:00:00"/>
    <x v="2"/>
    <n v="15"/>
    <n v="11"/>
    <x v="0"/>
    <x v="3"/>
    <x v="1"/>
    <x v="2"/>
    <x v="3"/>
    <s v="91022767842"/>
    <x v="58"/>
    <n v="165"/>
    <n v="165"/>
  </r>
  <r>
    <s v="EI10395"/>
    <d v="2023-10-16T00:00:00"/>
    <x v="1"/>
    <n v="20"/>
    <n v="8"/>
    <x v="0"/>
    <x v="2"/>
    <x v="1"/>
    <x v="1"/>
    <x v="5"/>
    <s v="91052652030"/>
    <x v="59"/>
    <n v="160"/>
    <n v="160"/>
  </r>
  <r>
    <s v="EI10494"/>
    <d v="2023-11-06T00:00:00"/>
    <x v="1"/>
    <n v="20"/>
    <n v="8"/>
    <x v="0"/>
    <x v="3"/>
    <x v="2"/>
    <x v="3"/>
    <x v="3"/>
    <s v="91062839853"/>
    <x v="59"/>
    <n v="160"/>
    <n v="160"/>
  </r>
  <r>
    <s v="EI10490"/>
    <d v="2023-11-06T00:00:00"/>
    <x v="2"/>
    <n v="15"/>
    <n v="10"/>
    <x v="0"/>
    <x v="3"/>
    <x v="0"/>
    <x v="1"/>
    <x v="3"/>
    <s v="91052755722"/>
    <x v="60"/>
    <n v="150"/>
    <n v="150"/>
  </r>
  <r>
    <s v="EI10540"/>
    <d v="2023-11-15T00:00:00"/>
    <x v="2"/>
    <n v="15"/>
    <n v="10"/>
    <x v="0"/>
    <x v="1"/>
    <x v="1"/>
    <x v="1"/>
    <x v="3"/>
    <s v="91012688301"/>
    <x v="60"/>
    <n v="150"/>
    <n v="150"/>
  </r>
  <r>
    <s v="EI10372"/>
    <d v="2023-10-09T00:00:00"/>
    <x v="1"/>
    <n v="20"/>
    <n v="7"/>
    <x v="0"/>
    <x v="1"/>
    <x v="3"/>
    <x v="1"/>
    <x v="1"/>
    <s v="91062688565"/>
    <x v="61"/>
    <n v="140"/>
    <n v="140"/>
  </r>
  <r>
    <s v="EI10400"/>
    <d v="2023-10-18T00:00:00"/>
    <x v="1"/>
    <n v="20"/>
    <n v="7"/>
    <x v="0"/>
    <x v="3"/>
    <x v="0"/>
    <x v="4"/>
    <x v="3"/>
    <s v="91012658043"/>
    <x v="61"/>
    <n v="140"/>
    <n v="140"/>
  </r>
  <r>
    <s v="EI10402"/>
    <d v="2023-10-19T00:00:00"/>
    <x v="2"/>
    <n v="15"/>
    <n v="9"/>
    <x v="0"/>
    <x v="2"/>
    <x v="1"/>
    <x v="2"/>
    <x v="2"/>
    <s v="91012680960"/>
    <x v="62"/>
    <n v="135"/>
    <n v="135"/>
  </r>
  <r>
    <s v="EI10493"/>
    <d v="2023-11-06T00:00:00"/>
    <x v="2"/>
    <n v="15"/>
    <n v="9"/>
    <x v="1"/>
    <x v="2"/>
    <x v="2"/>
    <x v="4"/>
    <x v="0"/>
    <s v="91042730188"/>
    <x v="62"/>
    <n v="135"/>
    <n v="135"/>
  </r>
  <r>
    <s v="EI10591"/>
    <d v="2023-11-30T00:00:00"/>
    <x v="2"/>
    <n v="15"/>
    <n v="9"/>
    <x v="0"/>
    <x v="3"/>
    <x v="2"/>
    <x v="2"/>
    <x v="5"/>
    <s v="91052830616"/>
    <x v="62"/>
    <n v="135"/>
    <n v="135"/>
  </r>
  <r>
    <s v="EI10334"/>
    <d v="2023-10-01T00:00:00"/>
    <x v="1"/>
    <n v="20"/>
    <n v="6"/>
    <x v="1"/>
    <x v="3"/>
    <x v="0"/>
    <x v="3"/>
    <x v="5"/>
    <s v="91052608511"/>
    <x v="63"/>
    <n v="120"/>
    <n v="120"/>
  </r>
  <r>
    <s v="EI10386"/>
    <d v="2023-10-14T00:00:00"/>
    <x v="1"/>
    <n v="20"/>
    <n v="6"/>
    <x v="0"/>
    <x v="3"/>
    <x v="2"/>
    <x v="3"/>
    <x v="1"/>
    <s v="91022780975"/>
    <x v="63"/>
    <n v="120"/>
    <n v="120"/>
  </r>
  <r>
    <s v="EI10445"/>
    <d v="2023-10-29T00:00:00"/>
    <x v="2"/>
    <n v="15"/>
    <n v="8"/>
    <x v="1"/>
    <x v="2"/>
    <x v="1"/>
    <x v="2"/>
    <x v="5"/>
    <s v="91042690286"/>
    <x v="63"/>
    <n v="120"/>
    <n v="120"/>
  </r>
  <r>
    <s v="EI10467"/>
    <d v="2023-11-03T00:00:00"/>
    <x v="1"/>
    <n v="20"/>
    <n v="6"/>
    <x v="0"/>
    <x v="1"/>
    <x v="2"/>
    <x v="4"/>
    <x v="4"/>
    <s v="91062832729"/>
    <x v="63"/>
    <n v="120"/>
    <n v="120"/>
  </r>
  <r>
    <s v="EI10513"/>
    <d v="2023-11-09T00:00:00"/>
    <x v="1"/>
    <n v="20"/>
    <n v="6"/>
    <x v="1"/>
    <x v="1"/>
    <x v="2"/>
    <x v="2"/>
    <x v="5"/>
    <s v="91062602855"/>
    <x v="63"/>
    <n v="120"/>
    <n v="120"/>
  </r>
  <r>
    <s v="EI10481"/>
    <d v="2023-11-04T00:00:00"/>
    <x v="2"/>
    <n v="15"/>
    <n v="7"/>
    <x v="0"/>
    <x v="2"/>
    <x v="3"/>
    <x v="3"/>
    <x v="3"/>
    <s v="91042637789"/>
    <x v="64"/>
    <n v="105"/>
    <n v="105"/>
  </r>
  <r>
    <s v="EI10554"/>
    <d v="2023-11-18T00:00:00"/>
    <x v="2"/>
    <n v="15"/>
    <n v="7"/>
    <x v="1"/>
    <x v="3"/>
    <x v="1"/>
    <x v="1"/>
    <x v="4"/>
    <s v="91022656639"/>
    <x v="64"/>
    <n v="105"/>
    <n v="105"/>
  </r>
  <r>
    <s v="EI10426"/>
    <d v="2023-10-24T00:00:00"/>
    <x v="2"/>
    <n v="15"/>
    <n v="6"/>
    <x v="0"/>
    <x v="1"/>
    <x v="1"/>
    <x v="2"/>
    <x v="1"/>
    <s v="91052670504"/>
    <x v="65"/>
    <n v="90"/>
    <n v="90"/>
  </r>
  <r>
    <s v="EI10442"/>
    <d v="2023-10-28T00:00:00"/>
    <x v="2"/>
    <n v="15"/>
    <n v="6"/>
    <x v="0"/>
    <x v="1"/>
    <x v="3"/>
    <x v="4"/>
    <x v="0"/>
    <s v="91052680114"/>
    <x v="65"/>
    <n v="90"/>
    <n v="90"/>
  </r>
  <r>
    <s v="EI10465"/>
    <d v="2023-11-02T00:00:00"/>
    <x v="2"/>
    <n v="15"/>
    <n v="6"/>
    <x v="0"/>
    <x v="2"/>
    <x v="3"/>
    <x v="0"/>
    <x v="2"/>
    <s v="91012738469"/>
    <x v="65"/>
    <n v="90"/>
    <n v="90"/>
  </r>
  <r>
    <s v="EI10569"/>
    <d v="2023-11-23T00:00:00"/>
    <x v="2"/>
    <n v="15"/>
    <n v="6"/>
    <x v="0"/>
    <x v="2"/>
    <x v="3"/>
    <x v="4"/>
    <x v="0"/>
    <s v="91032763860"/>
    <x v="65"/>
    <n v="90"/>
    <n v="90"/>
  </r>
  <r>
    <s v="EI10570"/>
    <d v="2023-11-23T00:00:00"/>
    <x v="2"/>
    <n v="15"/>
    <n v="6"/>
    <x v="1"/>
    <x v="1"/>
    <x v="1"/>
    <x v="0"/>
    <x v="1"/>
    <s v="91042677582"/>
    <x v="65"/>
    <n v="90"/>
    <n v="9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A10248F-86F3-4CF3-92FA-E114A867619F}"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4:N12" firstHeaderRow="1" firstDataRow="2" firstDataCol="1"/>
  <pivotFields count="14">
    <pivotField showAll="0"/>
    <pivotField numFmtId="165" showAll="0"/>
    <pivotField axis="axisCol" showAll="0">
      <items count="4">
        <item x="0"/>
        <item x="2"/>
        <item x="1"/>
        <item t="default"/>
      </items>
    </pivotField>
    <pivotField numFmtId="164" showAll="0"/>
    <pivotField showAll="0"/>
    <pivotField showAll="0"/>
    <pivotField showAll="0"/>
    <pivotField showAll="0">
      <items count="5">
        <item x="3"/>
        <item x="0"/>
        <item x="1"/>
        <item x="2"/>
        <item t="default"/>
      </items>
    </pivotField>
    <pivotField showAll="0">
      <items count="6">
        <item x="1"/>
        <item x="2"/>
        <item x="0"/>
        <item x="3"/>
        <item x="4"/>
        <item t="default"/>
      </items>
    </pivotField>
    <pivotField axis="axisRow" showAll="0">
      <items count="7">
        <item x="2"/>
        <item x="1"/>
        <item x="3"/>
        <item x="0"/>
        <item x="4"/>
        <item x="5"/>
        <item t="default"/>
      </items>
    </pivotField>
    <pivotField showAll="0"/>
    <pivotField dataField="1" numFmtId="164" showAll="0">
      <items count="67">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showAll="0"/>
    <pivotField showAll="0"/>
  </pivotFields>
  <rowFields count="1">
    <field x="9"/>
  </rowFields>
  <rowItems count="7">
    <i>
      <x/>
    </i>
    <i>
      <x v="1"/>
    </i>
    <i>
      <x v="2"/>
    </i>
    <i>
      <x v="3"/>
    </i>
    <i>
      <x v="4"/>
    </i>
    <i>
      <x v="5"/>
    </i>
    <i t="grand">
      <x/>
    </i>
  </rowItems>
  <colFields count="1">
    <field x="2"/>
  </colFields>
  <colItems count="4">
    <i>
      <x/>
    </i>
    <i>
      <x v="1"/>
    </i>
    <i>
      <x v="2"/>
    </i>
    <i t="grand">
      <x/>
    </i>
  </colItems>
  <dataFields count="1">
    <dataField name="Sum of total sales" fld="11" baseField="0" baseItem="0"/>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DFF6972-EC6D-4436-BBCD-1E7236E63BD6}"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items purchased" colHeaderCaption=" ">
  <location ref="B3:E13" firstHeaderRow="0" firstDataRow="1" firstDataCol="1" rowPageCount="1" colPageCount="1"/>
  <pivotFields count="14">
    <pivotField showAll="0"/>
    <pivotField numFmtId="165" showAll="0"/>
    <pivotField axis="axisRow" showAll="0">
      <items count="4">
        <item x="0"/>
        <item x="2"/>
        <item x="1"/>
        <item t="default"/>
      </items>
    </pivotField>
    <pivotField numFmtId="164" showAll="0"/>
    <pivotField dataField="1" showAll="0"/>
    <pivotField axis="axisRow" showAll="0">
      <items count="3">
        <item x="1"/>
        <item x="0"/>
        <item t="default"/>
      </items>
    </pivotField>
    <pivotField showAll="0">
      <items count="5">
        <item x="2"/>
        <item x="3"/>
        <item x="1"/>
        <item x="0"/>
        <item t="default"/>
      </items>
    </pivotField>
    <pivotField axis="axisPage" showAll="0">
      <items count="5">
        <item x="3"/>
        <item x="0"/>
        <item x="1"/>
        <item x="2"/>
        <item t="default"/>
      </items>
    </pivotField>
    <pivotField showAll="0">
      <items count="6">
        <item h="1" x="1"/>
        <item h="1" x="2"/>
        <item h="1" x="0"/>
        <item x="3"/>
        <item x="4"/>
        <item t="default"/>
      </items>
    </pivotField>
    <pivotField showAll="0"/>
    <pivotField showAll="0"/>
    <pivotField dataField="1" numFmtId="164" showAll="0">
      <items count="67">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showAll="0"/>
    <pivotField showAll="0"/>
  </pivotFields>
  <rowFields count="2">
    <field x="2"/>
    <field x="5"/>
  </rowFields>
  <rowItems count="10">
    <i>
      <x/>
    </i>
    <i r="1">
      <x/>
    </i>
    <i r="1">
      <x v="1"/>
    </i>
    <i>
      <x v="1"/>
    </i>
    <i r="1">
      <x/>
    </i>
    <i r="1">
      <x v="1"/>
    </i>
    <i>
      <x v="2"/>
    </i>
    <i r="1">
      <x/>
    </i>
    <i r="1">
      <x v="1"/>
    </i>
    <i t="grand">
      <x/>
    </i>
  </rowItems>
  <colFields count="1">
    <field x="-2"/>
  </colFields>
  <colItems count="3">
    <i>
      <x/>
    </i>
    <i i="1">
      <x v="1"/>
    </i>
    <i i="2">
      <x v="2"/>
    </i>
  </colItems>
  <pageFields count="1">
    <pageField fld="7" item="1" hier="-1"/>
  </pageFields>
  <dataFields count="3">
    <dataField name="Max of total sales" fld="11" subtotal="max" baseField="2" baseItem="0"/>
    <dataField name="Sum of number of units" fld="4" baseField="2" baseItem="0"/>
    <dataField name="Sum of total sales" fld="11" baseField="2" baseItem="0"/>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ethod" xr10:uid="{C2336FA3-73A0-40BA-BB1C-A64FCB2035BB}" sourceName="Payment Method">
  <pivotTables>
    <pivotTable tabId="4" name="PivotTable1"/>
  </pivotTables>
  <data>
    <tabular pivotCacheId="1132296588">
      <items count="4">
        <i x="2" s="1"/>
        <i x="3"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ity" xr10:uid="{2B887F8A-744D-4057-B52E-6C933C402D8D}" sourceName="City">
  <pivotTables>
    <pivotTable tabId="4" name="PivotTable1"/>
  </pivotTables>
  <data>
    <tabular pivotCacheId="1132296588">
      <items count="5">
        <i x="1"/>
        <i x="2"/>
        <i x="0"/>
        <i x="3" s="1"/>
        <i x="4"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ity1" xr10:uid="{774A2DE5-627B-44CA-84A8-C55EC9604383}" sourceName="City">
  <pivotTables>
    <pivotTable tabId="4" name="PivotTable2"/>
  </pivotTables>
  <data>
    <tabular pivotCacheId="1132296588">
      <items count="5">
        <i x="1" s="1"/>
        <i x="2" s="1"/>
        <i x="0" s="1"/>
        <i x="3" s="1"/>
        <i x="4"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tailer_name" xr10:uid="{BA5BF1BF-39AA-481B-BCF1-0F2181637999}" sourceName="retailer name">
  <pivotTables>
    <pivotTable tabId="4" name="PivotTable2"/>
  </pivotTables>
  <data>
    <tabular pivotCacheId="1132296588">
      <items count="4">
        <i x="3" s="1"/>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yment Method" xr10:uid="{60E0F0C7-E7BA-485E-8255-1A744C52F930}" cache="Slicer_Payment_Method" caption="Payment Method" rowHeight="234950"/>
  <slicer name="City" xr10:uid="{C34C0A89-CBFF-461D-8D55-8E75C7711F5D}" cache="Slicer_City" caption="City" rowHeight="234950"/>
  <slicer name="City 1" xr10:uid="{D2D728E9-503D-44DF-A780-73951027DC8A}" cache="Slicer_City1" caption="City" rowHeight="234950"/>
  <slicer name="retailer name" xr10:uid="{1F6146CE-5AA7-4622-A4E6-F824CB9754D5}" cache="Slicer_retailer_name" caption="retailer name"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66BFD26-0D78-4974-8389-E50E97E626DF}" name="Table1" displayName="Table1" ref="A1:N262" totalsRowShown="0" headerRowDxfId="18" dataDxfId="17">
  <autoFilter ref="A1:N262" xr:uid="{F66BFD26-0D78-4974-8389-E50E97E626DF}">
    <filterColumn colId="8">
      <filters>
        <filter val="Chennai"/>
      </filters>
    </filterColumn>
  </autoFilter>
  <sortState xmlns:xlrd2="http://schemas.microsoft.com/office/spreadsheetml/2017/richdata2" ref="A2:L262">
    <sortCondition descending="1" ref="L1:L262"/>
  </sortState>
  <tableColumns count="14">
    <tableColumn id="1" xr3:uid="{D361FE67-3D2B-43BF-9660-F7719D7AF345}" name="Order ID" dataDxfId="16"/>
    <tableColumn id="2" xr3:uid="{14564602-8B59-40C4-A0AC-9872BDE98698}" name="Date of Purchase" dataDxfId="15"/>
    <tableColumn id="3" xr3:uid="{3D781AF5-5BC7-46AB-B765-003595B3D144}" name="Item Purchased" dataDxfId="14"/>
    <tableColumn id="4" xr3:uid="{42ACFD9C-3D02-422E-B002-5967BA8A551C}" name="Price" dataDxfId="13"/>
    <tableColumn id="5" xr3:uid="{245FB826-C5FE-4513-994D-286DF3BA38A0}" name="number of units" dataDxfId="12"/>
    <tableColumn id="6" xr3:uid="{923F7346-00F2-4746-832E-0BE75F1931B5}" name="Purchase Mode" dataDxfId="11"/>
    <tableColumn id="7" xr3:uid="{FC190B5D-8433-4C42-9CD5-BBCF01C42CF5}" name="Payment Method" dataDxfId="10"/>
    <tableColumn id="8" xr3:uid="{15284B2D-37D7-4B2F-BA94-14EBEBE47E40}" name="retailer name" dataDxfId="9"/>
    <tableColumn id="9" xr3:uid="{033F7279-20EF-4C4E-A842-C70D2B6F6EC0}" name="City" dataDxfId="8"/>
    <tableColumn id="10" xr3:uid="{F5C125AC-02DA-4E74-96FE-FDB7028B4BE3}" name="Dealer" dataDxfId="7"/>
    <tableColumn id="13" xr3:uid="{C294EF21-EFC9-4D6C-A4EE-4C340841FC1C}" name="retailer contact number" dataDxfId="6"/>
    <tableColumn id="14" xr3:uid="{531B00EE-F84E-4EEA-8873-DC234BA12513}" name="total sales" dataDxfId="5">
      <calculatedColumnFormula>Table1[[#This Row],[Price]]*Table1[[#This Row],[number of units]]</calculatedColumnFormula>
    </tableColumn>
    <tableColumn id="11" xr3:uid="{042F01BA-6ABE-496D-A25C-2210DD4B258A}" name=" " dataDxfId="4"/>
    <tableColumn id="12" xr3:uid="{6C8E3929-2530-4F01-B79F-41665C8833EC}" name="above average sales" dataDxfId="3"/>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EB29725-FA0E-48AB-9EB0-F881088EE3B1}" name="Table2" displayName="Table2" ref="B1:F6" totalsRowShown="0">
  <autoFilter ref="B1:F6" xr:uid="{8EB29725-FA0E-48AB-9EB0-F881088EE3B1}"/>
  <tableColumns count="5">
    <tableColumn id="5" xr3:uid="{AAE6B83E-148D-4224-A8F7-26752E7D6355}" name="si no"/>
    <tableColumn id="1" xr3:uid="{8568D614-CA3C-4064-B130-5745AB06EC8E}" name="name"/>
    <tableColumn id="2" xr3:uid="{3AE6661C-ECA3-4C17-BEF3-C7E8FEB16178}" name="maths"/>
    <tableColumn id="3" xr3:uid="{0A6FBC6E-6B0F-46D2-8F3E-A848FBA6E3B8}" name="physics"/>
    <tableColumn id="4" xr3:uid="{3A0402AE-61CC-44E9-B1F0-878A9F7989E0}" name="chemistry"/>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A8B3124-8E77-4C75-A1B4-CCA00EA1872E}" name="Table3" displayName="Table3" ref="H16:S21" totalsRowShown="0">
  <autoFilter ref="H16:S21" xr:uid="{BA8B3124-8E77-4C75-A1B4-CCA00EA1872E}"/>
  <tableColumns count="12">
    <tableColumn id="1" xr3:uid="{3E19C577-A19F-43BF-99FC-731BDE00B246}" name="name"/>
    <tableColumn id="2" xr3:uid="{C60DDDEE-052B-407B-A7CD-69813E15F275}" name="physics"/>
    <tableColumn id="3" xr3:uid="{D6EF1898-BF10-4CAF-A354-ED86F711F315}" name="maths"/>
    <tableColumn id="4" xr3:uid="{93114664-B93D-4749-B365-BFC903487BC3}" name="Column4"/>
    <tableColumn id="5" xr3:uid="{5DC4F56E-2208-4D0D-8476-C1CEA5D3D2F1}" name="Column5"/>
    <tableColumn id="6" xr3:uid="{F8D7DD9C-FBF0-4B04-B19E-671135CAB145}" name="Column6"/>
    <tableColumn id="7" xr3:uid="{AD4AB393-BAB3-454F-95FD-DCDCB08276C6}" name="Column7"/>
    <tableColumn id="8" xr3:uid="{5DB3E240-D8E9-4A65-B9DA-CBA104C2657F}" name="Column8"/>
    <tableColumn id="9" xr3:uid="{AE333D41-D0C4-4FE7-8773-68B20B3513E9}" name="Column9"/>
    <tableColumn id="10" xr3:uid="{141B5910-7F8C-4366-BAE7-5F2791E148AF}" name="Column10"/>
    <tableColumn id="11" xr3:uid="{5CF1A3F2-C63A-43A9-AA43-560EC831811D}" name="Column11"/>
    <tableColumn id="12" xr3:uid="{6889FA1A-7882-43D0-9072-1030924A1075}" name="Column12"/>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6ACC27BE-AF12-4625-A582-E45271A080BB}" name="Table7" displayName="Table7" ref="J1:L4" totalsRowShown="0">
  <autoFilter ref="J1:L4" xr:uid="{6ACC27BE-AF12-4625-A582-E45271A080BB}"/>
  <tableColumns count="3">
    <tableColumn id="1" xr3:uid="{ED112A62-0B76-4DAA-9B75-A8A6A459DFD1}" name="items"/>
    <tableColumn id="2" xr3:uid="{3C074869-42F4-49E0-87E5-5D54DCBE09A2}" name="total sales">
      <calculatedColumnFormula>SUMIFS(Table1[total sales],Table1[Item Purchased],'dash board'!J2)</calculatedColumnFormula>
    </tableColumn>
    <tableColumn id="3" xr3:uid="{F5ED4E43-EB6C-4D75-83E3-FC34DF973A5F}" name="average">
      <calculatedColumnFormula>AVERAGEIFS(table1!L:L,table1!C:C,'dash board'!J2)</calculatedColumnFormula>
    </tableColumn>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CC70C240-C50D-442E-A5B7-AF8B1844CD0A}" name="Table8" displayName="Table8" ref="N6:R12" totalsRowShown="0">
  <autoFilter ref="N6:R12" xr:uid="{CC70C240-C50D-442E-A5B7-AF8B1844CD0A}"/>
  <tableColumns count="5">
    <tableColumn id="1" xr3:uid="{A48A578C-1CA4-4706-9D7B-4195DBA11D61}" name="dealers"/>
    <tableColumn id="2" xr3:uid="{FB6810DD-FBB7-4BFC-BBB9-6CCD54119AD9}" name="total sales">
      <calculatedColumnFormula>SUMIFS(table1!L:L,table1!J:J,'dash board'!N7)</calculatedColumnFormula>
    </tableColumn>
    <tableColumn id="3" xr3:uid="{FF5769B8-62EC-4913-8BA7-E9855641D9D1}" name="average">
      <calculatedColumnFormula>AVERAGEIFS(table1!L:L,table1!J:J,'dash board'!N7)</calculatedColumnFormula>
    </tableColumn>
    <tableColumn id="4" xr3:uid="{D8C4D7D0-65B4-4FEB-82CD-2701E1AAF106}" name="perforance" dataDxfId="2">
      <calculatedColumnFormula>IF(AND(Table8[[#This Row],[total sales]]&gt;30000,Table8[[#This Row],[average]]&gt;600),"good","bad")</calculatedColumnFormula>
    </tableColumn>
    <tableColumn id="5" xr3:uid="{DBE413DE-F437-43C0-B87A-A4707B2922DB}" name="status" dataDxfId="1">
      <calculatedColumnFormula>IF(Table8[[#This Row],[perforance]]="good",1,0)</calculatedColumnFormula>
    </tableColumn>
  </tableColumns>
  <tableStyleInfo name="TableStyleMedium5"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E65BF3A-92B1-4BC6-959E-7D0118D7D97B}" name="Table25" displayName="Table25" ref="A1:F6" totalsRowShown="0">
  <autoFilter ref="A1:F6" xr:uid="{8E65BF3A-92B1-4BC6-959E-7D0118D7D97B}"/>
  <tableColumns count="6">
    <tableColumn id="5" xr3:uid="{A06C9CC5-C603-4B9E-8942-FA6A80D3F67E}" name="si no"/>
    <tableColumn id="1" xr3:uid="{F6B00A3C-E77B-437C-9A84-9904432B0C0B}" name="name"/>
    <tableColumn id="2" xr3:uid="{AF5ABFD0-7BA9-47D3-BDE7-3ABD1CA61049}" name="maths"/>
    <tableColumn id="3" xr3:uid="{E1FC02A0-7E3D-4DEF-8401-42328D6DDEA5}" name="physics"/>
    <tableColumn id="4" xr3:uid="{E088AEB9-0A39-447E-927B-C94BAD398BCA}" name="chemistry"/>
    <tableColumn id="6" xr3:uid="{FB55FDDE-08C0-48EC-8AB2-A68F712A3821}" name="sum"/>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microsoft.com/office/2007/relationships/slicer" Target="../slicers/slicer1.xml"/></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drawing" Target="../drawings/drawing3.xml"/><Relationship Id="rId1" Type="http://schemas.openxmlformats.org/officeDocument/2006/relationships/printerSettings" Target="../printerSettings/printerSettings2.bin"/><Relationship Id="rId4"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62"/>
  <sheetViews>
    <sheetView tabSelected="1" zoomScale="90" zoomScaleNormal="90" workbookViewId="0">
      <selection activeCell="A28" sqref="A28"/>
    </sheetView>
  </sheetViews>
  <sheetFormatPr defaultRowHeight="18.600000000000001" customHeight="1" x14ac:dyDescent="0.3"/>
  <cols>
    <col min="1" max="1" width="11" bestFit="1" customWidth="1"/>
    <col min="2" max="2" width="18.6640625" bestFit="1" customWidth="1"/>
    <col min="3" max="3" width="17.44140625" bestFit="1" customWidth="1"/>
    <col min="4" max="4" width="8.5546875" bestFit="1" customWidth="1"/>
    <col min="5" max="5" width="17.88671875" bestFit="1" customWidth="1"/>
    <col min="6" max="6" width="17.44140625" bestFit="1" customWidth="1"/>
    <col min="7" max="7" width="19.109375" bestFit="1" customWidth="1"/>
    <col min="8" max="8" width="17.5546875" bestFit="1" customWidth="1"/>
    <col min="9" max="9" width="8.88671875" bestFit="1" customWidth="1"/>
    <col min="10" max="10" width="20.44140625" bestFit="1" customWidth="1"/>
    <col min="11" max="11" width="25" style="5" bestFit="1" customWidth="1"/>
    <col min="12" max="12" width="25" bestFit="1" customWidth="1"/>
    <col min="13" max="13" width="17.5546875" bestFit="1" customWidth="1"/>
    <col min="14" max="14" width="20.21875" bestFit="1" customWidth="1"/>
    <col min="17" max="17" width="21.5546875" bestFit="1" customWidth="1"/>
    <col min="18" max="18" width="12" bestFit="1" customWidth="1"/>
    <col min="21" max="21" width="13.5546875" bestFit="1" customWidth="1"/>
    <col min="23" max="23" width="12.109375" bestFit="1" customWidth="1"/>
  </cols>
  <sheetData>
    <row r="1" spans="1:26" ht="18.600000000000001" customHeight="1" x14ac:dyDescent="0.3">
      <c r="A1" s="1" t="s">
        <v>0</v>
      </c>
      <c r="B1" s="1" t="s">
        <v>1</v>
      </c>
      <c r="C1" s="1" t="s">
        <v>2</v>
      </c>
      <c r="D1" s="3" t="s">
        <v>3</v>
      </c>
      <c r="E1" s="1" t="s">
        <v>4</v>
      </c>
      <c r="F1" s="1" t="s">
        <v>5</v>
      </c>
      <c r="G1" s="1" t="s">
        <v>6</v>
      </c>
      <c r="H1" s="1" t="s">
        <v>7</v>
      </c>
      <c r="I1" s="1" t="s">
        <v>8</v>
      </c>
      <c r="J1" s="1" t="s">
        <v>9</v>
      </c>
      <c r="K1" s="4" t="s">
        <v>10</v>
      </c>
      <c r="L1" s="1" t="s">
        <v>11</v>
      </c>
      <c r="M1" s="1" t="s">
        <v>558</v>
      </c>
      <c r="N1" s="1" t="s">
        <v>559</v>
      </c>
      <c r="U1" t="s">
        <v>560</v>
      </c>
    </row>
    <row r="2" spans="1:26" ht="18.600000000000001" hidden="1" customHeight="1" x14ac:dyDescent="0.3">
      <c r="A2" s="1" t="s">
        <v>555</v>
      </c>
      <c r="B2" s="2">
        <v>45258</v>
      </c>
      <c r="C2" s="1" t="s">
        <v>285</v>
      </c>
      <c r="D2" s="3">
        <v>70</v>
      </c>
      <c r="E2" s="1">
        <v>120</v>
      </c>
      <c r="F2" s="1" t="s">
        <v>14</v>
      </c>
      <c r="G2" t="s">
        <v>40</v>
      </c>
      <c r="H2" s="1" t="s">
        <v>46</v>
      </c>
      <c r="I2" s="1" t="s">
        <v>27</v>
      </c>
      <c r="J2" s="1" t="s">
        <v>23</v>
      </c>
      <c r="K2" s="4" t="s">
        <v>556</v>
      </c>
      <c r="L2" s="3">
        <f>Table1[[#This Row],[Price]]*Table1[[#This Row],[number of units]]</f>
        <v>8400</v>
      </c>
      <c r="M2" s="1">
        <v>8400</v>
      </c>
      <c r="N2" s="1">
        <v>8400</v>
      </c>
      <c r="Q2">
        <f t="shared" ref="Q2:R17" ca="1" si="0">RANDBETWEEN(1,100)</f>
        <v>48</v>
      </c>
      <c r="R2">
        <f t="shared" ca="1" si="0"/>
        <v>94</v>
      </c>
      <c r="T2">
        <v>54</v>
      </c>
      <c r="U2">
        <v>24</v>
      </c>
      <c r="V2">
        <f>T$2+U2</f>
        <v>78</v>
      </c>
      <c r="X2">
        <v>24</v>
      </c>
      <c r="Y2">
        <v>78</v>
      </c>
      <c r="Z2">
        <f>$X$8+Y2</f>
        <v>175</v>
      </c>
    </row>
    <row r="3" spans="1:26" ht="18.600000000000001" hidden="1" customHeight="1" x14ac:dyDescent="0.3">
      <c r="A3" s="1" t="s">
        <v>553</v>
      </c>
      <c r="B3" s="2">
        <v>45216</v>
      </c>
      <c r="C3" s="1" t="s">
        <v>285</v>
      </c>
      <c r="D3" s="3">
        <v>70</v>
      </c>
      <c r="E3" s="1">
        <v>100</v>
      </c>
      <c r="F3" s="1" t="s">
        <v>33</v>
      </c>
      <c r="G3" s="1" t="s">
        <v>15</v>
      </c>
      <c r="H3" s="1" t="s">
        <v>16</v>
      </c>
      <c r="I3" s="1" t="s">
        <v>41</v>
      </c>
      <c r="J3" s="1" t="s">
        <v>18</v>
      </c>
      <c r="K3" s="4" t="s">
        <v>554</v>
      </c>
      <c r="L3" s="3">
        <f>Table1[[#This Row],[Price]]*Table1[[#This Row],[number of units]]</f>
        <v>7000</v>
      </c>
      <c r="M3" s="1">
        <v>7000</v>
      </c>
      <c r="N3" s="1">
        <v>7000</v>
      </c>
      <c r="Q3">
        <f t="shared" ca="1" si="0"/>
        <v>27</v>
      </c>
      <c r="R3">
        <f t="shared" ca="1" si="0"/>
        <v>18</v>
      </c>
      <c r="T3">
        <v>93</v>
      </c>
      <c r="U3">
        <v>100</v>
      </c>
      <c r="V3">
        <f t="shared" ref="V3:V17" si="1">T$2+U3</f>
        <v>154</v>
      </c>
      <c r="X3">
        <v>100</v>
      </c>
      <c r="Y3">
        <v>154</v>
      </c>
      <c r="Z3">
        <f t="shared" ref="Z3:Z17" si="2">$X$8+Y3</f>
        <v>251</v>
      </c>
    </row>
    <row r="4" spans="1:26" ht="18.600000000000001" customHeight="1" x14ac:dyDescent="0.3">
      <c r="A4" s="1" t="s">
        <v>551</v>
      </c>
      <c r="B4" s="2">
        <v>45237</v>
      </c>
      <c r="C4" s="1" t="s">
        <v>45</v>
      </c>
      <c r="D4" s="3">
        <v>20</v>
      </c>
      <c r="E4" s="1">
        <v>110</v>
      </c>
      <c r="F4" s="1" t="s">
        <v>14</v>
      </c>
      <c r="G4" s="1" t="s">
        <v>26</v>
      </c>
      <c r="H4" s="1" t="s">
        <v>16</v>
      </c>
      <c r="I4" s="1" t="s">
        <v>17</v>
      </c>
      <c r="J4" s="1" t="s">
        <v>28</v>
      </c>
      <c r="K4" s="4" t="s">
        <v>552</v>
      </c>
      <c r="L4" s="3">
        <f>Table1[[#This Row],[Price]]*Table1[[#This Row],[number of units]]</f>
        <v>2200</v>
      </c>
      <c r="M4" s="1">
        <v>2200</v>
      </c>
      <c r="N4" s="1">
        <v>2200</v>
      </c>
      <c r="Q4">
        <f t="shared" ca="1" si="0"/>
        <v>38</v>
      </c>
      <c r="R4">
        <f t="shared" ca="1" si="0"/>
        <v>31</v>
      </c>
      <c r="T4">
        <v>9</v>
      </c>
      <c r="U4">
        <v>84</v>
      </c>
      <c r="V4">
        <f t="shared" si="1"/>
        <v>138</v>
      </c>
      <c r="X4">
        <v>84</v>
      </c>
      <c r="Y4">
        <v>138</v>
      </c>
      <c r="Z4">
        <f t="shared" si="2"/>
        <v>235</v>
      </c>
    </row>
    <row r="5" spans="1:26" ht="18.600000000000001" hidden="1" customHeight="1" x14ac:dyDescent="0.3">
      <c r="A5" s="1" t="s">
        <v>545</v>
      </c>
      <c r="B5" s="2">
        <v>45239</v>
      </c>
      <c r="C5" s="1" t="s">
        <v>285</v>
      </c>
      <c r="D5" s="3">
        <v>70</v>
      </c>
      <c r="E5" s="1">
        <v>28</v>
      </c>
      <c r="F5" s="1" t="s">
        <v>33</v>
      </c>
      <c r="G5" s="1" t="s">
        <v>40</v>
      </c>
      <c r="H5" s="1" t="s">
        <v>50</v>
      </c>
      <c r="I5" s="1" t="s">
        <v>27</v>
      </c>
      <c r="J5" s="1" t="s">
        <v>37</v>
      </c>
      <c r="K5" s="4" t="s">
        <v>546</v>
      </c>
      <c r="L5" s="3">
        <f>Table1[[#This Row],[Price]]*Table1[[#This Row],[number of units]]</f>
        <v>1960</v>
      </c>
      <c r="M5" s="1">
        <v>1960</v>
      </c>
      <c r="N5" s="1">
        <v>1960</v>
      </c>
      <c r="Q5">
        <f t="shared" ca="1" si="0"/>
        <v>4</v>
      </c>
      <c r="R5">
        <f t="shared" ca="1" si="0"/>
        <v>56</v>
      </c>
      <c r="T5">
        <v>37</v>
      </c>
      <c r="U5">
        <v>45</v>
      </c>
      <c r="V5">
        <f t="shared" si="1"/>
        <v>99</v>
      </c>
      <c r="X5">
        <v>45</v>
      </c>
      <c r="Y5">
        <v>99</v>
      </c>
      <c r="Z5">
        <f t="shared" si="2"/>
        <v>196</v>
      </c>
    </row>
    <row r="6" spans="1:26" ht="18.600000000000001" hidden="1" customHeight="1" x14ac:dyDescent="0.3">
      <c r="A6" s="1" t="s">
        <v>547</v>
      </c>
      <c r="B6" s="2">
        <v>45247</v>
      </c>
      <c r="C6" s="1" t="s">
        <v>285</v>
      </c>
      <c r="D6" s="3">
        <v>70</v>
      </c>
      <c r="E6" s="1">
        <v>28</v>
      </c>
      <c r="F6" s="1" t="s">
        <v>14</v>
      </c>
      <c r="G6" s="1" t="s">
        <v>26</v>
      </c>
      <c r="H6" s="1" t="s">
        <v>50</v>
      </c>
      <c r="I6" s="1" t="s">
        <v>36</v>
      </c>
      <c r="J6" s="1" t="s">
        <v>28</v>
      </c>
      <c r="K6" s="4" t="s">
        <v>548</v>
      </c>
      <c r="L6" s="3">
        <f>Table1[[#This Row],[Price]]*Table1[[#This Row],[number of units]]</f>
        <v>1960</v>
      </c>
      <c r="M6" s="1">
        <v>1960</v>
      </c>
      <c r="N6" s="1">
        <v>1960</v>
      </c>
      <c r="Q6">
        <f t="shared" ca="1" si="0"/>
        <v>83</v>
      </c>
      <c r="R6">
        <f t="shared" ca="1" si="0"/>
        <v>5</v>
      </c>
      <c r="T6">
        <v>37</v>
      </c>
      <c r="U6">
        <v>53</v>
      </c>
      <c r="V6">
        <f t="shared" si="1"/>
        <v>107</v>
      </c>
      <c r="X6">
        <v>53</v>
      </c>
      <c r="Y6">
        <v>107</v>
      </c>
      <c r="Z6">
        <f t="shared" si="2"/>
        <v>204</v>
      </c>
    </row>
    <row r="7" spans="1:26" ht="18.600000000000001" hidden="1" customHeight="1" x14ac:dyDescent="0.3">
      <c r="A7" s="1" t="s">
        <v>549</v>
      </c>
      <c r="B7" s="2">
        <v>45247</v>
      </c>
      <c r="C7" s="1" t="s">
        <v>285</v>
      </c>
      <c r="D7" s="3">
        <v>70</v>
      </c>
      <c r="E7" s="1">
        <v>28</v>
      </c>
      <c r="F7" s="1" t="s">
        <v>33</v>
      </c>
      <c r="G7" s="1" t="s">
        <v>40</v>
      </c>
      <c r="H7" s="1" t="s">
        <v>21</v>
      </c>
      <c r="I7" s="1" t="s">
        <v>27</v>
      </c>
      <c r="J7" s="1" t="s">
        <v>23</v>
      </c>
      <c r="K7" s="4" t="s">
        <v>550</v>
      </c>
      <c r="L7" s="3">
        <f>Table1[[#This Row],[Price]]*Table1[[#This Row],[number of units]]</f>
        <v>1960</v>
      </c>
      <c r="M7" s="1">
        <v>1960</v>
      </c>
      <c r="N7" s="1">
        <v>1960</v>
      </c>
      <c r="Q7">
        <f t="shared" ca="1" si="0"/>
        <v>68</v>
      </c>
      <c r="R7">
        <f t="shared" ca="1" si="0"/>
        <v>41</v>
      </c>
      <c r="T7">
        <v>45</v>
      </c>
      <c r="U7">
        <v>91</v>
      </c>
      <c r="V7">
        <f t="shared" si="1"/>
        <v>145</v>
      </c>
      <c r="X7">
        <v>91</v>
      </c>
      <c r="Y7">
        <v>145</v>
      </c>
      <c r="Z7">
        <f t="shared" si="2"/>
        <v>242</v>
      </c>
    </row>
    <row r="8" spans="1:26" ht="18.600000000000001" hidden="1" customHeight="1" x14ac:dyDescent="0.3">
      <c r="A8" s="1" t="s">
        <v>535</v>
      </c>
      <c r="B8" s="2">
        <v>45226</v>
      </c>
      <c r="C8" s="1" t="s">
        <v>285</v>
      </c>
      <c r="D8" s="3">
        <v>70</v>
      </c>
      <c r="E8" s="1">
        <v>27</v>
      </c>
      <c r="F8" s="1" t="s">
        <v>33</v>
      </c>
      <c r="G8" s="1" t="s">
        <v>26</v>
      </c>
      <c r="H8" s="1" t="s">
        <v>21</v>
      </c>
      <c r="I8" s="1" t="s">
        <v>22</v>
      </c>
      <c r="J8" s="1" t="s">
        <v>23</v>
      </c>
      <c r="K8" s="4" t="s">
        <v>536</v>
      </c>
      <c r="L8" s="3">
        <f>Table1[[#This Row],[Price]]*Table1[[#This Row],[number of units]]</f>
        <v>1890</v>
      </c>
      <c r="M8" s="1">
        <v>1890</v>
      </c>
      <c r="N8" s="1">
        <v>1890</v>
      </c>
      <c r="Q8">
        <f t="shared" ca="1" si="0"/>
        <v>47</v>
      </c>
      <c r="R8">
        <f t="shared" ca="1" si="0"/>
        <v>41</v>
      </c>
      <c r="T8">
        <v>92</v>
      </c>
      <c r="U8">
        <v>97</v>
      </c>
      <c r="V8">
        <f t="shared" si="1"/>
        <v>151</v>
      </c>
      <c r="X8">
        <v>97</v>
      </c>
      <c r="Y8">
        <v>151</v>
      </c>
      <c r="Z8">
        <f t="shared" si="2"/>
        <v>248</v>
      </c>
    </row>
    <row r="9" spans="1:26" ht="18.600000000000001" hidden="1" customHeight="1" x14ac:dyDescent="0.3">
      <c r="A9" s="1" t="s">
        <v>537</v>
      </c>
      <c r="B9" s="2">
        <v>45231</v>
      </c>
      <c r="C9" s="1" t="s">
        <v>285</v>
      </c>
      <c r="D9" s="3">
        <v>70</v>
      </c>
      <c r="E9" s="1">
        <v>27</v>
      </c>
      <c r="F9" s="1" t="s">
        <v>33</v>
      </c>
      <c r="G9" s="1" t="s">
        <v>40</v>
      </c>
      <c r="H9" s="1" t="s">
        <v>46</v>
      </c>
      <c r="I9" s="1" t="s">
        <v>27</v>
      </c>
      <c r="J9" s="1" t="s">
        <v>18</v>
      </c>
      <c r="K9" s="4" t="s">
        <v>538</v>
      </c>
      <c r="L9" s="3">
        <f>Table1[[#This Row],[Price]]*Table1[[#This Row],[number of units]]</f>
        <v>1890</v>
      </c>
      <c r="M9" s="1">
        <v>1890</v>
      </c>
      <c r="N9" s="1">
        <v>1890</v>
      </c>
      <c r="Q9">
        <f t="shared" ca="1" si="0"/>
        <v>40</v>
      </c>
      <c r="R9">
        <f t="shared" ca="1" si="0"/>
        <v>95</v>
      </c>
      <c r="T9">
        <v>55</v>
      </c>
      <c r="U9">
        <v>88</v>
      </c>
      <c r="V9">
        <f t="shared" si="1"/>
        <v>142</v>
      </c>
      <c r="X9">
        <v>88</v>
      </c>
      <c r="Y9">
        <v>142</v>
      </c>
      <c r="Z9">
        <f t="shared" si="2"/>
        <v>239</v>
      </c>
    </row>
    <row r="10" spans="1:26" ht="18.600000000000001" hidden="1" customHeight="1" x14ac:dyDescent="0.3">
      <c r="A10" s="1" t="s">
        <v>539</v>
      </c>
      <c r="B10" s="2">
        <v>45235</v>
      </c>
      <c r="C10" s="1" t="s">
        <v>285</v>
      </c>
      <c r="D10" s="3">
        <v>70</v>
      </c>
      <c r="E10" s="1">
        <v>27</v>
      </c>
      <c r="F10" s="1" t="s">
        <v>14</v>
      </c>
      <c r="G10" s="1" t="s">
        <v>26</v>
      </c>
      <c r="H10" s="1" t="s">
        <v>16</v>
      </c>
      <c r="I10" s="1" t="s">
        <v>36</v>
      </c>
      <c r="J10" s="1" t="s">
        <v>18</v>
      </c>
      <c r="K10" s="4" t="s">
        <v>540</v>
      </c>
      <c r="L10" s="3">
        <f>Table1[[#This Row],[Price]]*Table1[[#This Row],[number of units]]</f>
        <v>1890</v>
      </c>
      <c r="M10" s="1">
        <v>1890</v>
      </c>
      <c r="N10" s="1">
        <v>1890</v>
      </c>
      <c r="Q10">
        <f t="shared" ca="1" si="0"/>
        <v>84</v>
      </c>
      <c r="R10">
        <f t="shared" ca="1" si="0"/>
        <v>77</v>
      </c>
      <c r="T10">
        <v>33</v>
      </c>
      <c r="U10">
        <v>26</v>
      </c>
      <c r="V10">
        <f t="shared" si="1"/>
        <v>80</v>
      </c>
      <c r="X10">
        <v>26</v>
      </c>
      <c r="Y10">
        <v>80</v>
      </c>
      <c r="Z10">
        <f t="shared" si="2"/>
        <v>177</v>
      </c>
    </row>
    <row r="11" spans="1:26" ht="18.600000000000001" hidden="1" customHeight="1" x14ac:dyDescent="0.3">
      <c r="A11" s="1" t="s">
        <v>541</v>
      </c>
      <c r="B11" s="2">
        <v>45241</v>
      </c>
      <c r="C11" s="1" t="s">
        <v>285</v>
      </c>
      <c r="D11" s="3">
        <v>70</v>
      </c>
      <c r="E11" s="1">
        <v>27</v>
      </c>
      <c r="F11" s="1" t="s">
        <v>33</v>
      </c>
      <c r="G11" s="1" t="s">
        <v>26</v>
      </c>
      <c r="H11" s="1" t="s">
        <v>46</v>
      </c>
      <c r="I11" s="1" t="s">
        <v>41</v>
      </c>
      <c r="J11" s="1" t="s">
        <v>37</v>
      </c>
      <c r="K11" s="4" t="s">
        <v>542</v>
      </c>
      <c r="L11" s="3">
        <f>Table1[[#This Row],[Price]]*Table1[[#This Row],[number of units]]</f>
        <v>1890</v>
      </c>
      <c r="M11" s="1">
        <v>1890</v>
      </c>
      <c r="N11" s="1">
        <v>1890</v>
      </c>
      <c r="Q11">
        <f t="shared" ca="1" si="0"/>
        <v>90</v>
      </c>
      <c r="R11">
        <f t="shared" ca="1" si="0"/>
        <v>98</v>
      </c>
      <c r="T11">
        <v>33</v>
      </c>
      <c r="U11">
        <v>32</v>
      </c>
      <c r="V11">
        <f t="shared" si="1"/>
        <v>86</v>
      </c>
      <c r="X11">
        <v>32</v>
      </c>
      <c r="Y11">
        <v>86</v>
      </c>
      <c r="Z11">
        <f t="shared" si="2"/>
        <v>183</v>
      </c>
    </row>
    <row r="12" spans="1:26" ht="18.600000000000001" hidden="1" customHeight="1" x14ac:dyDescent="0.3">
      <c r="A12" s="1" t="s">
        <v>543</v>
      </c>
      <c r="B12" s="2">
        <v>45248</v>
      </c>
      <c r="C12" s="1" t="s">
        <v>285</v>
      </c>
      <c r="D12" s="3">
        <v>70</v>
      </c>
      <c r="E12" s="1">
        <v>27</v>
      </c>
      <c r="F12" s="1" t="s">
        <v>14</v>
      </c>
      <c r="G12" s="1" t="s">
        <v>40</v>
      </c>
      <c r="H12" s="1" t="s">
        <v>16</v>
      </c>
      <c r="I12" s="1" t="s">
        <v>41</v>
      </c>
      <c r="J12" s="1" t="s">
        <v>28</v>
      </c>
      <c r="K12" s="4" t="s">
        <v>544</v>
      </c>
      <c r="L12" s="3">
        <f>Table1[[#This Row],[Price]]*Table1[[#This Row],[number of units]]</f>
        <v>1890</v>
      </c>
      <c r="M12" s="1">
        <v>1890</v>
      </c>
      <c r="N12" s="1">
        <v>1890</v>
      </c>
      <c r="Q12">
        <f t="shared" ca="1" si="0"/>
        <v>90</v>
      </c>
      <c r="R12">
        <f t="shared" ca="1" si="0"/>
        <v>18</v>
      </c>
      <c r="T12">
        <v>52</v>
      </c>
      <c r="U12">
        <v>51</v>
      </c>
      <c r="V12">
        <f t="shared" si="1"/>
        <v>105</v>
      </c>
      <c r="X12">
        <v>51</v>
      </c>
      <c r="Y12">
        <v>105</v>
      </c>
      <c r="Z12">
        <f t="shared" si="2"/>
        <v>202</v>
      </c>
    </row>
    <row r="13" spans="1:26" ht="18.600000000000001" hidden="1" customHeight="1" x14ac:dyDescent="0.3">
      <c r="A13" s="1" t="s">
        <v>533</v>
      </c>
      <c r="B13" s="2">
        <v>45239</v>
      </c>
      <c r="C13" s="1" t="s">
        <v>13</v>
      </c>
      <c r="D13" s="3">
        <v>15</v>
      </c>
      <c r="E13" s="1">
        <v>125</v>
      </c>
      <c r="F13" s="1" t="s">
        <v>14</v>
      </c>
      <c r="G13" s="1" t="s">
        <v>26</v>
      </c>
      <c r="H13" s="1" t="s">
        <v>50</v>
      </c>
      <c r="I13" s="1" t="s">
        <v>41</v>
      </c>
      <c r="J13" s="1" t="s">
        <v>37</v>
      </c>
      <c r="K13" s="4" t="s">
        <v>534</v>
      </c>
      <c r="L13" s="3">
        <f>Table1[[#This Row],[Price]]*Table1[[#This Row],[number of units]]</f>
        <v>1875</v>
      </c>
      <c r="M13" s="1">
        <v>1875</v>
      </c>
      <c r="N13" s="1">
        <v>1875</v>
      </c>
      <c r="Q13">
        <f t="shared" ca="1" si="0"/>
        <v>5</v>
      </c>
      <c r="R13">
        <f t="shared" ca="1" si="0"/>
        <v>73</v>
      </c>
      <c r="T13">
        <v>51</v>
      </c>
      <c r="U13">
        <v>76</v>
      </c>
      <c r="V13">
        <f t="shared" si="1"/>
        <v>130</v>
      </c>
      <c r="X13">
        <v>76</v>
      </c>
      <c r="Y13">
        <v>130</v>
      </c>
      <c r="Z13">
        <f t="shared" si="2"/>
        <v>227</v>
      </c>
    </row>
    <row r="14" spans="1:26" ht="18.600000000000001" hidden="1" customHeight="1" x14ac:dyDescent="0.3">
      <c r="A14" s="1" t="s">
        <v>529</v>
      </c>
      <c r="B14" s="2">
        <v>45208</v>
      </c>
      <c r="C14" s="1" t="s">
        <v>285</v>
      </c>
      <c r="D14" s="3">
        <v>70</v>
      </c>
      <c r="E14" s="1">
        <v>26</v>
      </c>
      <c r="F14" s="1" t="s">
        <v>33</v>
      </c>
      <c r="G14" s="1" t="s">
        <v>26</v>
      </c>
      <c r="H14" s="1" t="s">
        <v>16</v>
      </c>
      <c r="I14" s="1" t="s">
        <v>41</v>
      </c>
      <c r="J14" s="1" t="s">
        <v>28</v>
      </c>
      <c r="K14" s="4" t="s">
        <v>530</v>
      </c>
      <c r="L14" s="3">
        <f>Table1[[#This Row],[Price]]*Table1[[#This Row],[number of units]]</f>
        <v>1820</v>
      </c>
      <c r="M14" s="1">
        <v>1820</v>
      </c>
      <c r="N14" s="1">
        <v>1820</v>
      </c>
      <c r="Q14">
        <f t="shared" ca="1" si="0"/>
        <v>39</v>
      </c>
      <c r="R14">
        <f t="shared" ca="1" si="0"/>
        <v>60</v>
      </c>
      <c r="T14">
        <v>92</v>
      </c>
      <c r="U14">
        <v>84</v>
      </c>
      <c r="V14">
        <f t="shared" si="1"/>
        <v>138</v>
      </c>
      <c r="X14">
        <v>84</v>
      </c>
      <c r="Y14">
        <v>138</v>
      </c>
      <c r="Z14">
        <f t="shared" si="2"/>
        <v>235</v>
      </c>
    </row>
    <row r="15" spans="1:26" ht="18.600000000000001" hidden="1" customHeight="1" x14ac:dyDescent="0.3">
      <c r="A15" s="1" t="s">
        <v>531</v>
      </c>
      <c r="B15" s="2">
        <v>45236</v>
      </c>
      <c r="C15" s="1" t="s">
        <v>285</v>
      </c>
      <c r="D15" s="3">
        <v>70</v>
      </c>
      <c r="E15" s="1">
        <v>26</v>
      </c>
      <c r="F15" s="1" t="s">
        <v>33</v>
      </c>
      <c r="G15" s="1" t="s">
        <v>40</v>
      </c>
      <c r="H15" s="1" t="s">
        <v>16</v>
      </c>
      <c r="I15" s="1" t="s">
        <v>22</v>
      </c>
      <c r="J15" s="1" t="s">
        <v>42</v>
      </c>
      <c r="K15" s="4" t="s">
        <v>532</v>
      </c>
      <c r="L15" s="3">
        <f>Table1[[#This Row],[Price]]*Table1[[#This Row],[number of units]]</f>
        <v>1820</v>
      </c>
      <c r="M15" s="1">
        <v>1820</v>
      </c>
      <c r="N15" s="1">
        <v>1820</v>
      </c>
      <c r="Q15">
        <f t="shared" ca="1" si="0"/>
        <v>38</v>
      </c>
      <c r="R15">
        <f t="shared" ca="1" si="0"/>
        <v>96</v>
      </c>
      <c r="T15">
        <v>38</v>
      </c>
      <c r="U15">
        <v>76</v>
      </c>
      <c r="V15">
        <f t="shared" si="1"/>
        <v>130</v>
      </c>
      <c r="X15">
        <v>76</v>
      </c>
      <c r="Y15">
        <v>130</v>
      </c>
      <c r="Z15">
        <f t="shared" si="2"/>
        <v>227</v>
      </c>
    </row>
    <row r="16" spans="1:26" ht="18.600000000000001" hidden="1" customHeight="1" x14ac:dyDescent="0.3">
      <c r="A16" s="1" t="s">
        <v>515</v>
      </c>
      <c r="B16" s="2">
        <v>45205</v>
      </c>
      <c r="C16" s="1" t="s">
        <v>285</v>
      </c>
      <c r="D16" s="3">
        <v>70</v>
      </c>
      <c r="E16" s="1">
        <v>25</v>
      </c>
      <c r="F16" s="1" t="s">
        <v>14</v>
      </c>
      <c r="G16" s="1" t="s">
        <v>26</v>
      </c>
      <c r="H16" s="1" t="s">
        <v>50</v>
      </c>
      <c r="I16" s="1" t="s">
        <v>27</v>
      </c>
      <c r="J16" s="1" t="s">
        <v>37</v>
      </c>
      <c r="K16" s="4" t="s">
        <v>516</v>
      </c>
      <c r="L16" s="3">
        <f>Table1[[#This Row],[Price]]*Table1[[#This Row],[number of units]]</f>
        <v>1750</v>
      </c>
      <c r="M16" s="1">
        <v>1750</v>
      </c>
      <c r="N16" s="1">
        <v>1750</v>
      </c>
      <c r="Q16">
        <f t="shared" ca="1" si="0"/>
        <v>65</v>
      </c>
      <c r="R16">
        <f t="shared" ca="1" si="0"/>
        <v>63</v>
      </c>
      <c r="T16">
        <v>49</v>
      </c>
      <c r="U16">
        <v>13</v>
      </c>
      <c r="V16">
        <f t="shared" si="1"/>
        <v>67</v>
      </c>
      <c r="X16">
        <v>13</v>
      </c>
      <c r="Y16">
        <v>67</v>
      </c>
      <c r="Z16">
        <f t="shared" si="2"/>
        <v>164</v>
      </c>
    </row>
    <row r="17" spans="1:26" ht="18.600000000000001" hidden="1" customHeight="1" x14ac:dyDescent="0.3">
      <c r="A17" s="1" t="s">
        <v>517</v>
      </c>
      <c r="B17" s="2">
        <v>45207</v>
      </c>
      <c r="C17" s="1" t="s">
        <v>285</v>
      </c>
      <c r="D17" s="3">
        <v>70</v>
      </c>
      <c r="E17" s="1">
        <v>25</v>
      </c>
      <c r="F17" s="1" t="s">
        <v>33</v>
      </c>
      <c r="G17" s="1" t="s">
        <v>15</v>
      </c>
      <c r="H17" s="1" t="s">
        <v>16</v>
      </c>
      <c r="I17" s="1" t="s">
        <v>36</v>
      </c>
      <c r="J17" s="1" t="s">
        <v>42</v>
      </c>
      <c r="K17" s="4" t="s">
        <v>518</v>
      </c>
      <c r="L17" s="3">
        <f>Table1[[#This Row],[Price]]*Table1[[#This Row],[number of units]]</f>
        <v>1750</v>
      </c>
      <c r="M17" s="1">
        <v>1750</v>
      </c>
      <c r="N17" s="1">
        <v>1750</v>
      </c>
      <c r="Q17">
        <f t="shared" ca="1" si="0"/>
        <v>44</v>
      </c>
      <c r="R17">
        <f t="shared" ca="1" si="0"/>
        <v>79</v>
      </c>
      <c r="T17">
        <v>47</v>
      </c>
      <c r="U17">
        <v>25</v>
      </c>
      <c r="V17">
        <f t="shared" si="1"/>
        <v>79</v>
      </c>
      <c r="X17">
        <v>25</v>
      </c>
      <c r="Y17">
        <v>79</v>
      </c>
      <c r="Z17">
        <f t="shared" si="2"/>
        <v>176</v>
      </c>
    </row>
    <row r="18" spans="1:26" ht="18.600000000000001" hidden="1" customHeight="1" x14ac:dyDescent="0.3">
      <c r="A18" s="1" t="s">
        <v>519</v>
      </c>
      <c r="B18" s="2">
        <v>45220</v>
      </c>
      <c r="C18" s="1" t="s">
        <v>285</v>
      </c>
      <c r="D18" s="3">
        <v>70</v>
      </c>
      <c r="E18" s="1">
        <v>25</v>
      </c>
      <c r="F18" s="1" t="s">
        <v>14</v>
      </c>
      <c r="G18" s="1" t="s">
        <v>15</v>
      </c>
      <c r="H18" s="1" t="s">
        <v>50</v>
      </c>
      <c r="I18" s="1" t="s">
        <v>27</v>
      </c>
      <c r="J18" s="1" t="s">
        <v>47</v>
      </c>
      <c r="K18" s="4" t="s">
        <v>520</v>
      </c>
      <c r="L18" s="3">
        <f>Table1[[#This Row],[Price]]*Table1[[#This Row],[number of units]]</f>
        <v>1750</v>
      </c>
      <c r="M18" s="1">
        <v>1750</v>
      </c>
      <c r="N18" s="1">
        <v>1750</v>
      </c>
    </row>
    <row r="19" spans="1:26" ht="18.600000000000001" hidden="1" customHeight="1" x14ac:dyDescent="0.3">
      <c r="A19" s="1" t="s">
        <v>521</v>
      </c>
      <c r="B19" s="2">
        <v>45220</v>
      </c>
      <c r="C19" s="1" t="s">
        <v>285</v>
      </c>
      <c r="D19" s="3">
        <v>70</v>
      </c>
      <c r="E19" s="1">
        <v>25</v>
      </c>
      <c r="F19" s="1" t="s">
        <v>33</v>
      </c>
      <c r="G19" s="1" t="s">
        <v>26</v>
      </c>
      <c r="H19" s="1" t="s">
        <v>50</v>
      </c>
      <c r="I19" s="1" t="s">
        <v>41</v>
      </c>
      <c r="J19" s="1" t="s">
        <v>23</v>
      </c>
      <c r="K19" s="4" t="s">
        <v>522</v>
      </c>
      <c r="L19" s="3">
        <f>Table1[[#This Row],[Price]]*Table1[[#This Row],[number of units]]</f>
        <v>1750</v>
      </c>
      <c r="M19" s="1">
        <v>1750</v>
      </c>
      <c r="N19" s="1">
        <v>1750</v>
      </c>
    </row>
    <row r="20" spans="1:26" ht="18.600000000000001" hidden="1" customHeight="1" thickBot="1" x14ac:dyDescent="0.3">
      <c r="A20" s="1" t="s">
        <v>523</v>
      </c>
      <c r="B20" s="2">
        <v>45223</v>
      </c>
      <c r="C20" s="1" t="s">
        <v>285</v>
      </c>
      <c r="D20" s="3">
        <v>70</v>
      </c>
      <c r="E20" s="1">
        <v>25</v>
      </c>
      <c r="F20" s="1" t="s">
        <v>33</v>
      </c>
      <c r="G20" s="1" t="s">
        <v>15</v>
      </c>
      <c r="H20" s="1" t="s">
        <v>21</v>
      </c>
      <c r="I20" s="1" t="s">
        <v>36</v>
      </c>
      <c r="J20" s="1" t="s">
        <v>28</v>
      </c>
      <c r="K20" s="4" t="s">
        <v>524</v>
      </c>
      <c r="L20" s="3">
        <f>Table1[[#This Row],[Price]]*Table1[[#This Row],[number of units]]</f>
        <v>1750</v>
      </c>
      <c r="M20" s="1">
        <v>1750</v>
      </c>
      <c r="N20" s="1">
        <v>1750</v>
      </c>
    </row>
    <row r="21" spans="1:26" ht="18.600000000000001" hidden="1" customHeight="1" x14ac:dyDescent="0.3">
      <c r="A21" s="1" t="s">
        <v>525</v>
      </c>
      <c r="B21" s="2">
        <v>45229</v>
      </c>
      <c r="C21" s="1" t="s">
        <v>285</v>
      </c>
      <c r="D21" s="3">
        <v>70</v>
      </c>
      <c r="E21" s="1">
        <v>25</v>
      </c>
      <c r="F21" s="1" t="s">
        <v>33</v>
      </c>
      <c r="G21" s="1" t="s">
        <v>40</v>
      </c>
      <c r="H21" s="1" t="s">
        <v>50</v>
      </c>
      <c r="I21" s="1" t="s">
        <v>41</v>
      </c>
      <c r="J21" s="1" t="s">
        <v>18</v>
      </c>
      <c r="K21" s="4" t="s">
        <v>526</v>
      </c>
      <c r="L21" s="3">
        <f>Table1[[#This Row],[Price]]*Table1[[#This Row],[number of units]]</f>
        <v>1750</v>
      </c>
      <c r="M21" s="1">
        <v>1750</v>
      </c>
      <c r="N21" s="1">
        <v>1750</v>
      </c>
      <c r="Q21" s="7" t="s">
        <v>11</v>
      </c>
      <c r="R21" s="7"/>
      <c r="T21" t="s">
        <v>574</v>
      </c>
      <c r="U21">
        <v>100000</v>
      </c>
      <c r="V21" t="s">
        <v>557</v>
      </c>
      <c r="W21">
        <f>AVERAGE(U21:U30)</f>
        <v>19000</v>
      </c>
    </row>
    <row r="22" spans="1:26" ht="18.600000000000001" hidden="1" customHeight="1" x14ac:dyDescent="0.3">
      <c r="A22" s="1" t="s">
        <v>527</v>
      </c>
      <c r="B22" s="2">
        <v>45239</v>
      </c>
      <c r="C22" s="1" t="s">
        <v>285</v>
      </c>
      <c r="D22" s="3">
        <v>70</v>
      </c>
      <c r="E22" s="1">
        <v>25</v>
      </c>
      <c r="F22" s="1" t="s">
        <v>33</v>
      </c>
      <c r="G22" s="1" t="s">
        <v>15</v>
      </c>
      <c r="H22" s="1" t="s">
        <v>46</v>
      </c>
      <c r="I22" s="1" t="s">
        <v>27</v>
      </c>
      <c r="J22" s="1" t="s">
        <v>42</v>
      </c>
      <c r="K22" s="4" t="s">
        <v>528</v>
      </c>
      <c r="L22" s="3">
        <f>Table1[[#This Row],[Price]]*Table1[[#This Row],[number of units]]</f>
        <v>1750</v>
      </c>
      <c r="M22" s="1">
        <v>1750</v>
      </c>
      <c r="N22" s="1">
        <v>1750</v>
      </c>
      <c r="T22" t="s">
        <v>575</v>
      </c>
      <c r="U22">
        <v>10000</v>
      </c>
    </row>
    <row r="23" spans="1:26" ht="18.600000000000001" hidden="1" customHeight="1" x14ac:dyDescent="0.3">
      <c r="A23" s="1" t="s">
        <v>505</v>
      </c>
      <c r="B23" s="2">
        <v>45201</v>
      </c>
      <c r="C23" s="1" t="s">
        <v>285</v>
      </c>
      <c r="D23" s="3">
        <v>70</v>
      </c>
      <c r="E23" s="1">
        <v>24</v>
      </c>
      <c r="F23" s="1" t="s">
        <v>14</v>
      </c>
      <c r="G23" s="1" t="s">
        <v>15</v>
      </c>
      <c r="H23" s="1" t="s">
        <v>46</v>
      </c>
      <c r="I23" s="1" t="s">
        <v>41</v>
      </c>
      <c r="J23" s="1" t="s">
        <v>18</v>
      </c>
      <c r="K23" s="4" t="s">
        <v>506</v>
      </c>
      <c r="L23" s="3">
        <f>Table1[[#This Row],[Price]]*Table1[[#This Row],[number of units]]</f>
        <v>1680</v>
      </c>
      <c r="M23" s="1">
        <v>1680</v>
      </c>
      <c r="N23" s="1">
        <v>1680</v>
      </c>
      <c r="Q23" t="s">
        <v>561</v>
      </c>
      <c r="R23">
        <v>691.57088122605364</v>
      </c>
      <c r="T23" t="s">
        <v>576</v>
      </c>
      <c r="U23">
        <v>10000</v>
      </c>
    </row>
    <row r="24" spans="1:26" ht="18.600000000000001" hidden="1" customHeight="1" x14ac:dyDescent="0.3">
      <c r="A24" s="1" t="s">
        <v>507</v>
      </c>
      <c r="B24" s="2">
        <v>45235</v>
      </c>
      <c r="C24" s="1" t="s">
        <v>285</v>
      </c>
      <c r="D24" s="3">
        <v>70</v>
      </c>
      <c r="E24" s="1">
        <v>24</v>
      </c>
      <c r="F24" s="1" t="s">
        <v>14</v>
      </c>
      <c r="G24" s="1" t="s">
        <v>15</v>
      </c>
      <c r="H24" s="1" t="s">
        <v>46</v>
      </c>
      <c r="I24" s="1" t="s">
        <v>36</v>
      </c>
      <c r="J24" s="1" t="s">
        <v>18</v>
      </c>
      <c r="K24" s="4" t="s">
        <v>508</v>
      </c>
      <c r="L24" s="3">
        <f>Table1[[#This Row],[Price]]*Table1[[#This Row],[number of units]]</f>
        <v>1680</v>
      </c>
      <c r="M24" s="1">
        <v>1680</v>
      </c>
      <c r="N24" s="1">
        <v>1680</v>
      </c>
      <c r="Q24" t="s">
        <v>562</v>
      </c>
      <c r="R24">
        <v>49.918472574742943</v>
      </c>
      <c r="T24" t="s">
        <v>577</v>
      </c>
      <c r="U24">
        <v>10000</v>
      </c>
    </row>
    <row r="25" spans="1:26" ht="18.600000000000001" customHeight="1" x14ac:dyDescent="0.3">
      <c r="A25" s="1" t="s">
        <v>509</v>
      </c>
      <c r="B25" s="2">
        <v>45241</v>
      </c>
      <c r="C25" s="1" t="s">
        <v>285</v>
      </c>
      <c r="D25" s="3">
        <v>70</v>
      </c>
      <c r="E25" s="1">
        <v>24</v>
      </c>
      <c r="F25" s="1" t="s">
        <v>33</v>
      </c>
      <c r="G25" s="1" t="s">
        <v>26</v>
      </c>
      <c r="H25" s="1" t="s">
        <v>46</v>
      </c>
      <c r="I25" s="1" t="s">
        <v>17</v>
      </c>
      <c r="J25" s="1" t="s">
        <v>18</v>
      </c>
      <c r="K25" s="4" t="s">
        <v>510</v>
      </c>
      <c r="L25" s="3">
        <f>Table1[[#This Row],[Price]]*Table1[[#This Row],[number of units]]</f>
        <v>1680</v>
      </c>
      <c r="M25" s="1">
        <v>1680</v>
      </c>
      <c r="N25" s="1">
        <v>1680</v>
      </c>
      <c r="Q25" t="s">
        <v>563</v>
      </c>
      <c r="R25">
        <v>420</v>
      </c>
      <c r="T25" t="s">
        <v>578</v>
      </c>
      <c r="U25">
        <v>10000</v>
      </c>
    </row>
    <row r="26" spans="1:26" ht="18.600000000000001" hidden="1" customHeight="1" x14ac:dyDescent="0.3">
      <c r="A26" s="1" t="s">
        <v>511</v>
      </c>
      <c r="B26" s="2">
        <v>45248</v>
      </c>
      <c r="C26" s="1" t="s">
        <v>285</v>
      </c>
      <c r="D26" s="3">
        <v>70</v>
      </c>
      <c r="E26" s="1">
        <v>24</v>
      </c>
      <c r="F26" s="1" t="s">
        <v>14</v>
      </c>
      <c r="G26" s="1" t="s">
        <v>40</v>
      </c>
      <c r="H26" s="1" t="s">
        <v>50</v>
      </c>
      <c r="I26" s="1" t="s">
        <v>36</v>
      </c>
      <c r="J26" s="1" t="s">
        <v>47</v>
      </c>
      <c r="K26" s="4" t="s">
        <v>512</v>
      </c>
      <c r="L26" s="3">
        <f>Table1[[#This Row],[Price]]*Table1[[#This Row],[number of units]]</f>
        <v>1680</v>
      </c>
      <c r="M26" s="1">
        <v>1680</v>
      </c>
      <c r="N26" s="1">
        <v>1680</v>
      </c>
      <c r="Q26" t="s">
        <v>564</v>
      </c>
      <c r="R26">
        <v>560</v>
      </c>
      <c r="T26" t="s">
        <v>579</v>
      </c>
      <c r="U26">
        <v>10000</v>
      </c>
    </row>
    <row r="27" spans="1:26" ht="18.600000000000001" hidden="1" customHeight="1" x14ac:dyDescent="0.3">
      <c r="A27" s="1" t="s">
        <v>513</v>
      </c>
      <c r="B27" s="2">
        <v>45255</v>
      </c>
      <c r="C27" s="1" t="s">
        <v>285</v>
      </c>
      <c r="D27" s="3">
        <v>70</v>
      </c>
      <c r="E27" s="1">
        <v>24</v>
      </c>
      <c r="F27" s="1" t="s">
        <v>33</v>
      </c>
      <c r="G27" s="1" t="s">
        <v>15</v>
      </c>
      <c r="H27" s="1" t="s">
        <v>50</v>
      </c>
      <c r="I27" s="1" t="s">
        <v>41</v>
      </c>
      <c r="J27" s="1" t="s">
        <v>37</v>
      </c>
      <c r="K27" s="4" t="s">
        <v>514</v>
      </c>
      <c r="L27" s="3">
        <f>Table1[[#This Row],[Price]]*Table1[[#This Row],[number of units]]</f>
        <v>1680</v>
      </c>
      <c r="M27" s="1">
        <v>1680</v>
      </c>
      <c r="N27" s="1">
        <v>1680</v>
      </c>
      <c r="Q27" t="s">
        <v>565</v>
      </c>
      <c r="R27">
        <v>806.45760520624378</v>
      </c>
      <c r="T27" t="s">
        <v>580</v>
      </c>
      <c r="U27">
        <v>10000</v>
      </c>
    </row>
    <row r="28" spans="1:26" ht="18.600000000000001" customHeight="1" x14ac:dyDescent="0.3">
      <c r="A28" s="1" t="s">
        <v>501</v>
      </c>
      <c r="B28" s="2">
        <v>45204</v>
      </c>
      <c r="C28" s="1" t="s">
        <v>285</v>
      </c>
      <c r="D28" s="3">
        <v>70</v>
      </c>
      <c r="E28" s="1">
        <v>23</v>
      </c>
      <c r="F28" s="1" t="s">
        <v>14</v>
      </c>
      <c r="G28" s="1" t="s">
        <v>40</v>
      </c>
      <c r="H28" s="1" t="s">
        <v>46</v>
      </c>
      <c r="I28" s="1" t="s">
        <v>17</v>
      </c>
      <c r="J28" s="1" t="s">
        <v>37</v>
      </c>
      <c r="K28" s="4" t="s">
        <v>502</v>
      </c>
      <c r="L28" s="3">
        <f>Table1[[#This Row],[Price]]*Table1[[#This Row],[number of units]]</f>
        <v>1610</v>
      </c>
      <c r="M28" s="1">
        <v>1610</v>
      </c>
      <c r="N28" s="1">
        <v>1610</v>
      </c>
      <c r="Q28" t="s">
        <v>566</v>
      </c>
      <c r="R28">
        <v>650373.86899498978</v>
      </c>
      <c r="T28" t="s">
        <v>581</v>
      </c>
      <c r="U28">
        <v>10000</v>
      </c>
    </row>
    <row r="29" spans="1:26" ht="18.600000000000001" hidden="1" customHeight="1" x14ac:dyDescent="0.3">
      <c r="A29" s="1" t="s">
        <v>503</v>
      </c>
      <c r="B29" s="2">
        <v>45226</v>
      </c>
      <c r="C29" s="1" t="s">
        <v>285</v>
      </c>
      <c r="D29" s="3">
        <v>70</v>
      </c>
      <c r="E29" s="1">
        <v>23</v>
      </c>
      <c r="F29" s="1" t="s">
        <v>33</v>
      </c>
      <c r="G29" s="1" t="s">
        <v>26</v>
      </c>
      <c r="H29" s="1" t="s">
        <v>46</v>
      </c>
      <c r="I29" s="1" t="s">
        <v>36</v>
      </c>
      <c r="J29" s="1" t="s">
        <v>18</v>
      </c>
      <c r="K29" s="4" t="s">
        <v>504</v>
      </c>
      <c r="L29" s="3">
        <f>Table1[[#This Row],[Price]]*Table1[[#This Row],[number of units]]</f>
        <v>1610</v>
      </c>
      <c r="M29" s="1">
        <v>1610</v>
      </c>
      <c r="N29" s="1">
        <v>1610</v>
      </c>
      <c r="Q29" t="s">
        <v>567</v>
      </c>
      <c r="R29">
        <v>45.054660237996984</v>
      </c>
      <c r="T29" t="s">
        <v>582</v>
      </c>
      <c r="U29">
        <v>10000</v>
      </c>
    </row>
    <row r="30" spans="1:26" ht="18.600000000000001" hidden="1" customHeight="1" x14ac:dyDescent="0.3">
      <c r="A30" s="1" t="s">
        <v>499</v>
      </c>
      <c r="B30" s="2">
        <v>45239</v>
      </c>
      <c r="C30" s="1" t="s">
        <v>285</v>
      </c>
      <c r="D30" s="3">
        <v>70</v>
      </c>
      <c r="E30" s="1">
        <v>22</v>
      </c>
      <c r="F30" s="1" t="s">
        <v>33</v>
      </c>
      <c r="G30" s="1" t="s">
        <v>15</v>
      </c>
      <c r="H30" s="1" t="s">
        <v>46</v>
      </c>
      <c r="I30" s="1" t="s">
        <v>36</v>
      </c>
      <c r="J30" s="1" t="s">
        <v>23</v>
      </c>
      <c r="K30" s="4" t="s">
        <v>500</v>
      </c>
      <c r="L30" s="3">
        <f>Table1[[#This Row],[Price]]*Table1[[#This Row],[number of units]]</f>
        <v>1540</v>
      </c>
      <c r="M30" s="1">
        <v>1540</v>
      </c>
      <c r="N30" s="1">
        <v>1540</v>
      </c>
      <c r="Q30" t="s">
        <v>568</v>
      </c>
      <c r="R30">
        <v>5.4848841519391147</v>
      </c>
      <c r="T30" t="s">
        <v>583</v>
      </c>
      <c r="U30">
        <v>10000</v>
      </c>
    </row>
    <row r="31" spans="1:26" ht="18.600000000000001" customHeight="1" x14ac:dyDescent="0.3">
      <c r="A31" s="1" t="s">
        <v>493</v>
      </c>
      <c r="B31" s="2">
        <v>45222</v>
      </c>
      <c r="C31" s="1" t="s">
        <v>285</v>
      </c>
      <c r="D31" s="3">
        <v>70</v>
      </c>
      <c r="E31" s="1">
        <v>21</v>
      </c>
      <c r="F31" s="1" t="s">
        <v>33</v>
      </c>
      <c r="G31" s="1" t="s">
        <v>40</v>
      </c>
      <c r="H31" s="1" t="s">
        <v>50</v>
      </c>
      <c r="I31" s="1" t="s">
        <v>17</v>
      </c>
      <c r="J31" s="1" t="s">
        <v>18</v>
      </c>
      <c r="K31" s="4" t="s">
        <v>494</v>
      </c>
      <c r="L31" s="3">
        <f>Table1[[#This Row],[Price]]*Table1[[#This Row],[number of units]]</f>
        <v>1470</v>
      </c>
      <c r="M31" s="1">
        <v>1470</v>
      </c>
      <c r="N31" s="1">
        <v>1470</v>
      </c>
      <c r="Q31" t="s">
        <v>569</v>
      </c>
      <c r="R31">
        <v>8310</v>
      </c>
    </row>
    <row r="32" spans="1:26" ht="18.600000000000001" hidden="1" customHeight="1" x14ac:dyDescent="0.3">
      <c r="A32" s="1" t="s">
        <v>495</v>
      </c>
      <c r="B32" s="2">
        <v>45234</v>
      </c>
      <c r="C32" s="1" t="s">
        <v>285</v>
      </c>
      <c r="D32" s="3">
        <v>70</v>
      </c>
      <c r="E32" s="1">
        <v>21</v>
      </c>
      <c r="F32" s="1" t="s">
        <v>33</v>
      </c>
      <c r="G32" s="1" t="s">
        <v>40</v>
      </c>
      <c r="H32" s="1" t="s">
        <v>50</v>
      </c>
      <c r="I32" s="1" t="s">
        <v>41</v>
      </c>
      <c r="J32" s="1" t="s">
        <v>18</v>
      </c>
      <c r="K32" s="4" t="s">
        <v>496</v>
      </c>
      <c r="L32" s="3">
        <f>Table1[[#This Row],[Price]]*Table1[[#This Row],[number of units]]</f>
        <v>1470</v>
      </c>
      <c r="M32" s="1">
        <v>1470</v>
      </c>
      <c r="N32" s="1">
        <v>1470</v>
      </c>
      <c r="Q32" t="s">
        <v>570</v>
      </c>
      <c r="R32">
        <v>90</v>
      </c>
    </row>
    <row r="33" spans="1:24" ht="18.600000000000001" hidden="1" customHeight="1" x14ac:dyDescent="0.3">
      <c r="A33" s="1" t="s">
        <v>497</v>
      </c>
      <c r="B33" s="2">
        <v>45243</v>
      </c>
      <c r="C33" s="1" t="s">
        <v>285</v>
      </c>
      <c r="D33" s="3">
        <v>70</v>
      </c>
      <c r="E33" s="1">
        <v>21</v>
      </c>
      <c r="F33" s="1" t="s">
        <v>33</v>
      </c>
      <c r="G33" s="1" t="s">
        <v>15</v>
      </c>
      <c r="H33" s="1" t="s">
        <v>46</v>
      </c>
      <c r="I33" s="1" t="s">
        <v>36</v>
      </c>
      <c r="J33" s="1" t="s">
        <v>23</v>
      </c>
      <c r="K33" s="4" t="s">
        <v>498</v>
      </c>
      <c r="L33" s="3">
        <f>Table1[[#This Row],[Price]]*Table1[[#This Row],[number of units]]</f>
        <v>1470</v>
      </c>
      <c r="M33" s="1">
        <v>1470</v>
      </c>
      <c r="N33" s="1">
        <v>1470</v>
      </c>
      <c r="Q33" t="s">
        <v>571</v>
      </c>
      <c r="R33">
        <v>8400</v>
      </c>
    </row>
    <row r="34" spans="1:24" ht="18.600000000000001" hidden="1" customHeight="1" x14ac:dyDescent="0.3">
      <c r="A34" s="1" t="s">
        <v>481</v>
      </c>
      <c r="B34" s="2">
        <v>45206</v>
      </c>
      <c r="C34" s="1" t="s">
        <v>285</v>
      </c>
      <c r="D34" s="3">
        <v>70</v>
      </c>
      <c r="E34" s="1">
        <v>20</v>
      </c>
      <c r="F34" s="1" t="s">
        <v>33</v>
      </c>
      <c r="G34" s="1" t="s">
        <v>15</v>
      </c>
      <c r="H34" s="1" t="s">
        <v>50</v>
      </c>
      <c r="I34" s="1" t="s">
        <v>27</v>
      </c>
      <c r="J34" s="1" t="s">
        <v>28</v>
      </c>
      <c r="K34" s="4" t="s">
        <v>482</v>
      </c>
      <c r="L34" s="3">
        <f>Table1[[#This Row],[Price]]*Table1[[#This Row],[number of units]]</f>
        <v>1400</v>
      </c>
      <c r="M34" s="1">
        <v>1400</v>
      </c>
      <c r="N34" s="1">
        <v>1400</v>
      </c>
      <c r="Q34" t="s">
        <v>572</v>
      </c>
      <c r="R34">
        <v>180500</v>
      </c>
    </row>
    <row r="35" spans="1:24" ht="18.600000000000001" hidden="1" customHeight="1" thickBot="1" x14ac:dyDescent="0.35">
      <c r="A35" s="1" t="s">
        <v>483</v>
      </c>
      <c r="B35" s="2">
        <v>45213</v>
      </c>
      <c r="C35" s="1" t="s">
        <v>285</v>
      </c>
      <c r="D35" s="3">
        <v>70</v>
      </c>
      <c r="E35" s="1">
        <v>20</v>
      </c>
      <c r="F35" s="1" t="s">
        <v>14</v>
      </c>
      <c r="G35" s="1" t="s">
        <v>15</v>
      </c>
      <c r="H35" s="1" t="s">
        <v>46</v>
      </c>
      <c r="I35" s="1" t="s">
        <v>36</v>
      </c>
      <c r="J35" s="1" t="s">
        <v>42</v>
      </c>
      <c r="K35" s="4" t="s">
        <v>484</v>
      </c>
      <c r="L35" s="3">
        <f>Table1[[#This Row],[Price]]*Table1[[#This Row],[number of units]]</f>
        <v>1400</v>
      </c>
      <c r="M35" s="1">
        <v>1400</v>
      </c>
      <c r="N35" s="1">
        <v>1400</v>
      </c>
      <c r="Q35" s="6" t="s">
        <v>573</v>
      </c>
      <c r="R35" s="6">
        <v>261</v>
      </c>
    </row>
    <row r="36" spans="1:24" ht="18.600000000000001" customHeight="1" x14ac:dyDescent="0.3">
      <c r="A36" s="1" t="s">
        <v>485</v>
      </c>
      <c r="B36" s="2">
        <v>45230</v>
      </c>
      <c r="C36" s="1" t="s">
        <v>285</v>
      </c>
      <c r="D36" s="3">
        <v>70</v>
      </c>
      <c r="E36" s="1">
        <v>20</v>
      </c>
      <c r="F36" s="1" t="s">
        <v>33</v>
      </c>
      <c r="G36" s="1" t="s">
        <v>15</v>
      </c>
      <c r="H36" s="1" t="s">
        <v>46</v>
      </c>
      <c r="I36" s="1" t="s">
        <v>17</v>
      </c>
      <c r="J36" s="1" t="s">
        <v>18</v>
      </c>
      <c r="K36" s="4" t="s">
        <v>486</v>
      </c>
      <c r="L36" s="3">
        <f>Table1[[#This Row],[Price]]*Table1[[#This Row],[number of units]]</f>
        <v>1400</v>
      </c>
      <c r="M36" s="1">
        <v>1400</v>
      </c>
      <c r="N36" s="1">
        <v>1400</v>
      </c>
    </row>
    <row r="37" spans="1:24" ht="18.600000000000001" hidden="1" customHeight="1" x14ac:dyDescent="0.3">
      <c r="A37" s="1" t="s">
        <v>487</v>
      </c>
      <c r="B37" s="2">
        <v>45231</v>
      </c>
      <c r="C37" s="1" t="s">
        <v>285</v>
      </c>
      <c r="D37" s="3">
        <v>70</v>
      </c>
      <c r="E37" s="1">
        <v>20</v>
      </c>
      <c r="F37" s="1" t="s">
        <v>33</v>
      </c>
      <c r="G37" s="1" t="s">
        <v>40</v>
      </c>
      <c r="H37" s="1" t="s">
        <v>50</v>
      </c>
      <c r="I37" s="1" t="s">
        <v>36</v>
      </c>
      <c r="J37" s="1" t="s">
        <v>47</v>
      </c>
      <c r="K37" s="4" t="s">
        <v>488</v>
      </c>
      <c r="L37" s="3">
        <f>Table1[[#This Row],[Price]]*Table1[[#This Row],[number of units]]</f>
        <v>1400</v>
      </c>
      <c r="M37" s="1">
        <v>1400</v>
      </c>
      <c r="N37" s="1">
        <v>1400</v>
      </c>
      <c r="W37" s="7" t="s">
        <v>4</v>
      </c>
      <c r="X37" s="7"/>
    </row>
    <row r="38" spans="1:24" ht="18.600000000000001" customHeight="1" x14ac:dyDescent="0.3">
      <c r="A38" s="1" t="s">
        <v>489</v>
      </c>
      <c r="B38" s="2">
        <v>45233</v>
      </c>
      <c r="C38" s="1" t="s">
        <v>285</v>
      </c>
      <c r="D38" s="3">
        <v>70</v>
      </c>
      <c r="E38" s="1">
        <v>20</v>
      </c>
      <c r="F38" s="1" t="s">
        <v>33</v>
      </c>
      <c r="G38" s="1" t="s">
        <v>40</v>
      </c>
      <c r="H38" s="1" t="s">
        <v>16</v>
      </c>
      <c r="I38" s="1" t="s">
        <v>17</v>
      </c>
      <c r="J38" s="1" t="s">
        <v>42</v>
      </c>
      <c r="K38" s="4" t="s">
        <v>490</v>
      </c>
      <c r="L38" s="3">
        <f>Table1[[#This Row],[Price]]*Table1[[#This Row],[number of units]]</f>
        <v>1400</v>
      </c>
      <c r="M38" s="1">
        <v>1400</v>
      </c>
      <c r="N38" s="1">
        <v>1400</v>
      </c>
    </row>
    <row r="39" spans="1:24" ht="18.600000000000001" hidden="1" customHeight="1" x14ac:dyDescent="0.3">
      <c r="A39" s="1" t="s">
        <v>491</v>
      </c>
      <c r="B39" s="2">
        <v>45255</v>
      </c>
      <c r="C39" s="1" t="s">
        <v>285</v>
      </c>
      <c r="D39" s="3">
        <v>70</v>
      </c>
      <c r="E39" s="1">
        <v>20</v>
      </c>
      <c r="F39" s="1" t="s">
        <v>33</v>
      </c>
      <c r="G39" s="1" t="s">
        <v>40</v>
      </c>
      <c r="H39" s="1" t="s">
        <v>46</v>
      </c>
      <c r="I39" s="1" t="s">
        <v>22</v>
      </c>
      <c r="J39" s="1" t="s">
        <v>28</v>
      </c>
      <c r="K39" s="4" t="s">
        <v>492</v>
      </c>
      <c r="L39" s="3">
        <f>Table1[[#This Row],[Price]]*Table1[[#This Row],[number of units]]</f>
        <v>1400</v>
      </c>
      <c r="M39" s="1">
        <v>1400</v>
      </c>
      <c r="N39" s="1">
        <v>1400</v>
      </c>
      <c r="W39" t="s">
        <v>561</v>
      </c>
      <c r="X39">
        <v>19.321839080459771</v>
      </c>
    </row>
    <row r="40" spans="1:24" ht="18.600000000000001" hidden="1" customHeight="1" x14ac:dyDescent="0.3">
      <c r="A40" s="1" t="s">
        <v>475</v>
      </c>
      <c r="B40" s="2">
        <v>45202</v>
      </c>
      <c r="C40" s="1" t="s">
        <v>285</v>
      </c>
      <c r="D40" s="3">
        <v>70</v>
      </c>
      <c r="E40" s="1">
        <v>19</v>
      </c>
      <c r="F40" s="1" t="s">
        <v>14</v>
      </c>
      <c r="G40" s="1" t="s">
        <v>15</v>
      </c>
      <c r="H40" s="1" t="s">
        <v>50</v>
      </c>
      <c r="I40" s="1" t="s">
        <v>41</v>
      </c>
      <c r="J40" s="1" t="s">
        <v>47</v>
      </c>
      <c r="K40" s="4" t="s">
        <v>476</v>
      </c>
      <c r="L40" s="3">
        <f>Table1[[#This Row],[Price]]*Table1[[#This Row],[number of units]]</f>
        <v>1330</v>
      </c>
      <c r="M40" s="1">
        <v>1330</v>
      </c>
      <c r="N40" s="1">
        <v>1330</v>
      </c>
      <c r="W40" t="s">
        <v>562</v>
      </c>
      <c r="X40">
        <v>0.90180228160184306</v>
      </c>
    </row>
    <row r="41" spans="1:24" ht="18.600000000000001" hidden="1" customHeight="1" x14ac:dyDescent="0.3">
      <c r="A41" s="1" t="s">
        <v>477</v>
      </c>
      <c r="B41" s="2">
        <v>45202</v>
      </c>
      <c r="C41" s="1" t="s">
        <v>285</v>
      </c>
      <c r="D41" s="3">
        <v>70</v>
      </c>
      <c r="E41" s="1">
        <v>19</v>
      </c>
      <c r="F41" s="1" t="s">
        <v>14</v>
      </c>
      <c r="G41" s="1" t="s">
        <v>40</v>
      </c>
      <c r="H41" s="1" t="s">
        <v>16</v>
      </c>
      <c r="I41" s="1" t="s">
        <v>27</v>
      </c>
      <c r="J41" s="1" t="s">
        <v>42</v>
      </c>
      <c r="K41" s="4" t="s">
        <v>478</v>
      </c>
      <c r="L41" s="3">
        <f>Table1[[#This Row],[Price]]*Table1[[#This Row],[number of units]]</f>
        <v>1330</v>
      </c>
      <c r="M41" s="1">
        <v>1330</v>
      </c>
      <c r="N41" s="1">
        <v>1330</v>
      </c>
      <c r="W41" t="s">
        <v>563</v>
      </c>
      <c r="X41">
        <v>18</v>
      </c>
    </row>
    <row r="42" spans="1:24" ht="18.600000000000001" hidden="1" customHeight="1" x14ac:dyDescent="0.3">
      <c r="A42" s="1" t="s">
        <v>479</v>
      </c>
      <c r="B42" s="2">
        <v>45212</v>
      </c>
      <c r="C42" s="1" t="s">
        <v>285</v>
      </c>
      <c r="D42" s="3">
        <v>70</v>
      </c>
      <c r="E42" s="1">
        <v>19</v>
      </c>
      <c r="F42" s="1" t="s">
        <v>33</v>
      </c>
      <c r="G42" s="1" t="s">
        <v>15</v>
      </c>
      <c r="H42" s="1" t="s">
        <v>46</v>
      </c>
      <c r="I42" s="1" t="s">
        <v>41</v>
      </c>
      <c r="J42" s="1" t="s">
        <v>28</v>
      </c>
      <c r="K42" s="4" t="s">
        <v>480</v>
      </c>
      <c r="L42" s="3">
        <f>Table1[[#This Row],[Price]]*Table1[[#This Row],[number of units]]</f>
        <v>1330</v>
      </c>
      <c r="M42" s="1">
        <v>1330</v>
      </c>
      <c r="N42" s="1">
        <v>1330</v>
      </c>
      <c r="Q42" t="s">
        <v>630</v>
      </c>
      <c r="R42">
        <f>COUNT(D:D)</f>
        <v>261</v>
      </c>
      <c r="W42" t="s">
        <v>564</v>
      </c>
      <c r="X42">
        <v>20</v>
      </c>
    </row>
    <row r="43" spans="1:24" ht="18.600000000000001" hidden="1" customHeight="1" x14ac:dyDescent="0.3">
      <c r="A43" s="1" t="s">
        <v>473</v>
      </c>
      <c r="B43" s="2">
        <v>45228</v>
      </c>
      <c r="C43" s="1" t="s">
        <v>13</v>
      </c>
      <c r="D43" s="3">
        <v>15</v>
      </c>
      <c r="E43" s="1">
        <v>85</v>
      </c>
      <c r="F43" s="1" t="s">
        <v>33</v>
      </c>
      <c r="G43" s="1" t="s">
        <v>26</v>
      </c>
      <c r="H43" s="1" t="s">
        <v>46</v>
      </c>
      <c r="I43" s="1" t="s">
        <v>36</v>
      </c>
      <c r="J43" s="1" t="s">
        <v>37</v>
      </c>
      <c r="K43" s="4" t="s">
        <v>474</v>
      </c>
      <c r="L43" s="3">
        <f>Table1[[#This Row],[Price]]*Table1[[#This Row],[number of units]]</f>
        <v>1275</v>
      </c>
      <c r="M43" s="1">
        <v>1275</v>
      </c>
      <c r="N43" s="1">
        <v>1275</v>
      </c>
      <c r="Q43" t="s">
        <v>631</v>
      </c>
      <c r="R43">
        <f>COUNTA(C:C)</f>
        <v>262</v>
      </c>
      <c r="W43" t="s">
        <v>565</v>
      </c>
      <c r="X43">
        <v>14.569061729627533</v>
      </c>
    </row>
    <row r="44" spans="1:24" ht="18.600000000000001" hidden="1" customHeight="1" x14ac:dyDescent="0.3">
      <c r="A44" s="1" t="s">
        <v>459</v>
      </c>
      <c r="B44" s="2">
        <v>45201</v>
      </c>
      <c r="C44" s="1" t="s">
        <v>285</v>
      </c>
      <c r="D44" s="3">
        <v>70</v>
      </c>
      <c r="E44" s="1">
        <v>18</v>
      </c>
      <c r="F44" s="1" t="s">
        <v>14</v>
      </c>
      <c r="G44" s="1" t="s">
        <v>26</v>
      </c>
      <c r="H44" s="1" t="s">
        <v>50</v>
      </c>
      <c r="I44" s="1" t="s">
        <v>22</v>
      </c>
      <c r="J44" s="1" t="s">
        <v>47</v>
      </c>
      <c r="K44" s="4" t="s">
        <v>460</v>
      </c>
      <c r="L44" s="3">
        <f>Table1[[#This Row],[Price]]*Table1[[#This Row],[number of units]]</f>
        <v>1260</v>
      </c>
      <c r="M44" s="1">
        <v>1260</v>
      </c>
      <c r="N44" s="1">
        <v>1260</v>
      </c>
      <c r="Q44" t="s">
        <v>632</v>
      </c>
      <c r="R44">
        <f>COUNTBLANK(Table1[Dealer])</f>
        <v>0</v>
      </c>
      <c r="W44" t="s">
        <v>566</v>
      </c>
      <c r="X44">
        <v>212.25755968169761</v>
      </c>
    </row>
    <row r="45" spans="1:24" ht="18.600000000000001" hidden="1" customHeight="1" x14ac:dyDescent="0.3">
      <c r="A45" s="1" t="s">
        <v>461</v>
      </c>
      <c r="B45" s="2">
        <v>45214</v>
      </c>
      <c r="C45" s="1" t="s">
        <v>285</v>
      </c>
      <c r="D45" s="3">
        <v>70</v>
      </c>
      <c r="E45" s="1">
        <v>18</v>
      </c>
      <c r="F45" s="1" t="s">
        <v>33</v>
      </c>
      <c r="G45" s="1" t="s">
        <v>15</v>
      </c>
      <c r="H45" s="1" t="s">
        <v>46</v>
      </c>
      <c r="I45" s="1" t="s">
        <v>22</v>
      </c>
      <c r="J45" s="1" t="s">
        <v>47</v>
      </c>
      <c r="K45" s="4" t="s">
        <v>462</v>
      </c>
      <c r="L45" s="3">
        <f>Table1[[#This Row],[Price]]*Table1[[#This Row],[number of units]]</f>
        <v>1260</v>
      </c>
      <c r="M45" s="1">
        <v>1260</v>
      </c>
      <c r="N45" s="1">
        <v>1260</v>
      </c>
      <c r="W45" t="s">
        <v>567</v>
      </c>
      <c r="X45">
        <v>28.753414230717702</v>
      </c>
    </row>
    <row r="46" spans="1:24" ht="18.600000000000001" hidden="1" customHeight="1" x14ac:dyDescent="0.3">
      <c r="A46" s="1" t="s">
        <v>463</v>
      </c>
      <c r="B46" s="2">
        <v>45226</v>
      </c>
      <c r="C46" s="1" t="s">
        <v>285</v>
      </c>
      <c r="D46" s="3">
        <v>70</v>
      </c>
      <c r="E46" s="1">
        <v>18</v>
      </c>
      <c r="F46" s="1" t="s">
        <v>33</v>
      </c>
      <c r="G46" s="1" t="s">
        <v>40</v>
      </c>
      <c r="H46" s="1" t="s">
        <v>50</v>
      </c>
      <c r="I46" s="1" t="s">
        <v>27</v>
      </c>
      <c r="J46" s="1" t="s">
        <v>37</v>
      </c>
      <c r="K46" s="4" t="s">
        <v>464</v>
      </c>
      <c r="L46" s="3">
        <f>Table1[[#This Row],[Price]]*Table1[[#This Row],[number of units]]</f>
        <v>1260</v>
      </c>
      <c r="M46" s="1">
        <v>1260</v>
      </c>
      <c r="N46" s="1">
        <v>1260</v>
      </c>
      <c r="W46" t="s">
        <v>568</v>
      </c>
      <c r="X46">
        <v>4.7738369183417166</v>
      </c>
    </row>
    <row r="47" spans="1:24" ht="18.600000000000001" hidden="1" customHeight="1" x14ac:dyDescent="0.3">
      <c r="A47" s="1" t="s">
        <v>465</v>
      </c>
      <c r="B47" s="2">
        <v>45236</v>
      </c>
      <c r="C47" s="1" t="s">
        <v>285</v>
      </c>
      <c r="D47" s="3">
        <v>70</v>
      </c>
      <c r="E47" s="1">
        <v>18</v>
      </c>
      <c r="F47" s="1" t="s">
        <v>14</v>
      </c>
      <c r="G47" s="1" t="s">
        <v>15</v>
      </c>
      <c r="H47" s="1" t="s">
        <v>50</v>
      </c>
      <c r="I47" s="1" t="s">
        <v>27</v>
      </c>
      <c r="J47" s="1" t="s">
        <v>47</v>
      </c>
      <c r="K47" s="4" t="s">
        <v>466</v>
      </c>
      <c r="L47" s="3">
        <f>Table1[[#This Row],[Price]]*Table1[[#This Row],[number of units]]</f>
        <v>1260</v>
      </c>
      <c r="M47" s="1">
        <v>1260</v>
      </c>
      <c r="N47" s="1">
        <v>1260</v>
      </c>
      <c r="W47" t="s">
        <v>569</v>
      </c>
      <c r="X47">
        <v>119</v>
      </c>
    </row>
    <row r="48" spans="1:24" ht="18.600000000000001" hidden="1" customHeight="1" x14ac:dyDescent="0.3">
      <c r="A48" s="1" t="s">
        <v>467</v>
      </c>
      <c r="B48" s="2">
        <v>45238</v>
      </c>
      <c r="C48" s="1" t="s">
        <v>285</v>
      </c>
      <c r="D48" s="3">
        <v>70</v>
      </c>
      <c r="E48" s="1">
        <v>18</v>
      </c>
      <c r="F48" s="1" t="s">
        <v>14</v>
      </c>
      <c r="G48" s="1" t="s">
        <v>26</v>
      </c>
      <c r="H48" s="1" t="s">
        <v>16</v>
      </c>
      <c r="I48" s="1" t="s">
        <v>36</v>
      </c>
      <c r="J48" s="1" t="s">
        <v>18</v>
      </c>
      <c r="K48" s="4" t="s">
        <v>468</v>
      </c>
      <c r="L48" s="3">
        <f>Table1[[#This Row],[Price]]*Table1[[#This Row],[number of units]]</f>
        <v>1260</v>
      </c>
      <c r="M48" s="1">
        <v>1260</v>
      </c>
      <c r="N48" s="1">
        <v>1260</v>
      </c>
      <c r="W48" t="s">
        <v>570</v>
      </c>
      <c r="X48">
        <v>6</v>
      </c>
    </row>
    <row r="49" spans="1:24" ht="18.600000000000001" hidden="1" customHeight="1" x14ac:dyDescent="0.3">
      <c r="A49" s="1" t="s">
        <v>469</v>
      </c>
      <c r="B49" s="2">
        <v>45255</v>
      </c>
      <c r="C49" s="1" t="s">
        <v>285</v>
      </c>
      <c r="D49" s="3">
        <v>70</v>
      </c>
      <c r="E49" s="1">
        <v>18</v>
      </c>
      <c r="F49" s="1" t="s">
        <v>14</v>
      </c>
      <c r="G49" s="1" t="s">
        <v>15</v>
      </c>
      <c r="H49" s="1" t="s">
        <v>50</v>
      </c>
      <c r="I49" s="1" t="s">
        <v>27</v>
      </c>
      <c r="J49" s="1" t="s">
        <v>47</v>
      </c>
      <c r="K49" s="4" t="s">
        <v>470</v>
      </c>
      <c r="L49" s="3">
        <f>Table1[[#This Row],[Price]]*Table1[[#This Row],[number of units]]</f>
        <v>1260</v>
      </c>
      <c r="M49" s="1">
        <v>1260</v>
      </c>
      <c r="N49" s="1">
        <v>1260</v>
      </c>
      <c r="W49" t="s">
        <v>571</v>
      </c>
      <c r="X49">
        <v>125</v>
      </c>
    </row>
    <row r="50" spans="1:24" ht="18.600000000000001" hidden="1" customHeight="1" x14ac:dyDescent="0.3">
      <c r="A50" s="1" t="s">
        <v>471</v>
      </c>
      <c r="B50" s="2">
        <v>45259</v>
      </c>
      <c r="C50" s="1" t="s">
        <v>285</v>
      </c>
      <c r="D50" s="3">
        <v>70</v>
      </c>
      <c r="E50" s="1">
        <v>18</v>
      </c>
      <c r="F50" s="1" t="s">
        <v>14</v>
      </c>
      <c r="G50" s="1" t="s">
        <v>26</v>
      </c>
      <c r="H50" s="1" t="s">
        <v>50</v>
      </c>
      <c r="I50" s="1" t="s">
        <v>27</v>
      </c>
      <c r="J50" s="1" t="s">
        <v>37</v>
      </c>
      <c r="K50" s="4" t="s">
        <v>472</v>
      </c>
      <c r="L50" s="3">
        <f>Table1[[#This Row],[Price]]*Table1[[#This Row],[number of units]]</f>
        <v>1260</v>
      </c>
      <c r="M50" s="1">
        <v>1260</v>
      </c>
      <c r="N50" s="1">
        <v>1260</v>
      </c>
      <c r="W50" t="s">
        <v>572</v>
      </c>
      <c r="X50">
        <v>5043</v>
      </c>
    </row>
    <row r="51" spans="1:24" ht="18.600000000000001" hidden="1" customHeight="1" thickBot="1" x14ac:dyDescent="0.35">
      <c r="A51" s="1" t="s">
        <v>455</v>
      </c>
      <c r="B51" s="2">
        <v>45205</v>
      </c>
      <c r="C51" s="1" t="s">
        <v>285</v>
      </c>
      <c r="D51" s="3">
        <v>70</v>
      </c>
      <c r="E51" s="1">
        <v>17</v>
      </c>
      <c r="F51" s="1" t="s">
        <v>33</v>
      </c>
      <c r="G51" s="1" t="s">
        <v>40</v>
      </c>
      <c r="H51" s="1" t="s">
        <v>50</v>
      </c>
      <c r="I51" s="1" t="s">
        <v>27</v>
      </c>
      <c r="J51" s="1" t="s">
        <v>47</v>
      </c>
      <c r="K51" s="4" t="s">
        <v>456</v>
      </c>
      <c r="L51" s="3">
        <f>Table1[[#This Row],[Price]]*Table1[[#This Row],[number of units]]</f>
        <v>1190</v>
      </c>
      <c r="M51" s="1">
        <v>1190</v>
      </c>
      <c r="N51" s="1">
        <v>1190</v>
      </c>
      <c r="W51" s="6" t="s">
        <v>573</v>
      </c>
      <c r="X51" s="6">
        <v>261</v>
      </c>
    </row>
    <row r="52" spans="1:24" ht="18.600000000000001" hidden="1" customHeight="1" x14ac:dyDescent="0.3">
      <c r="A52" s="1" t="s">
        <v>457</v>
      </c>
      <c r="B52" s="2">
        <v>45220</v>
      </c>
      <c r="C52" s="1" t="s">
        <v>285</v>
      </c>
      <c r="D52" s="3">
        <v>70</v>
      </c>
      <c r="E52" s="1">
        <v>17</v>
      </c>
      <c r="F52" s="1" t="s">
        <v>33</v>
      </c>
      <c r="G52" s="1" t="s">
        <v>15</v>
      </c>
      <c r="H52" s="1" t="s">
        <v>46</v>
      </c>
      <c r="I52" s="1" t="s">
        <v>36</v>
      </c>
      <c r="J52" s="1" t="s">
        <v>42</v>
      </c>
      <c r="K52" s="4" t="s">
        <v>458</v>
      </c>
      <c r="L52" s="3">
        <f>Table1[[#This Row],[Price]]*Table1[[#This Row],[number of units]]</f>
        <v>1190</v>
      </c>
      <c r="M52" s="1">
        <v>1190</v>
      </c>
      <c r="N52" s="1">
        <v>1190</v>
      </c>
    </row>
    <row r="53" spans="1:24" ht="18.600000000000001" hidden="1" customHeight="1" x14ac:dyDescent="0.3">
      <c r="A53" s="1" t="s">
        <v>451</v>
      </c>
      <c r="B53" s="2">
        <v>45215</v>
      </c>
      <c r="C53" s="1" t="s">
        <v>285</v>
      </c>
      <c r="D53" s="3">
        <v>70</v>
      </c>
      <c r="E53" s="1">
        <v>16</v>
      </c>
      <c r="F53" s="1" t="s">
        <v>33</v>
      </c>
      <c r="G53" s="1" t="s">
        <v>40</v>
      </c>
      <c r="H53" s="1" t="s">
        <v>50</v>
      </c>
      <c r="I53" s="1" t="s">
        <v>22</v>
      </c>
      <c r="J53" s="1" t="s">
        <v>23</v>
      </c>
      <c r="K53" s="4" t="s">
        <v>452</v>
      </c>
      <c r="L53" s="3">
        <f>Table1[[#This Row],[Price]]*Table1[[#This Row],[number of units]]</f>
        <v>1120</v>
      </c>
      <c r="M53" s="1">
        <v>1120</v>
      </c>
      <c r="N53" s="1">
        <v>1120</v>
      </c>
    </row>
    <row r="54" spans="1:24" ht="18.600000000000001" customHeight="1" x14ac:dyDescent="0.3">
      <c r="A54" s="1" t="s">
        <v>453</v>
      </c>
      <c r="B54" s="2">
        <v>45256</v>
      </c>
      <c r="C54" s="1" t="s">
        <v>285</v>
      </c>
      <c r="D54" s="3">
        <v>70</v>
      </c>
      <c r="E54" s="1">
        <v>16</v>
      </c>
      <c r="F54" s="1" t="s">
        <v>14</v>
      </c>
      <c r="G54" s="1" t="s">
        <v>26</v>
      </c>
      <c r="H54" s="1" t="s">
        <v>21</v>
      </c>
      <c r="I54" s="1" t="s">
        <v>17</v>
      </c>
      <c r="J54" s="1" t="s">
        <v>28</v>
      </c>
      <c r="K54" s="4" t="s">
        <v>454</v>
      </c>
      <c r="L54" s="3">
        <f>Table1[[#This Row],[Price]]*Table1[[#This Row],[number of units]]</f>
        <v>1120</v>
      </c>
      <c r="M54" s="1">
        <v>1120</v>
      </c>
      <c r="N54" s="1">
        <v>1120</v>
      </c>
    </row>
    <row r="55" spans="1:24" ht="18.600000000000001" hidden="1" customHeight="1" x14ac:dyDescent="0.3">
      <c r="A55" s="1" t="s">
        <v>441</v>
      </c>
      <c r="B55" s="2">
        <v>45228</v>
      </c>
      <c r="C55" s="1" t="s">
        <v>285</v>
      </c>
      <c r="D55" s="3">
        <v>70</v>
      </c>
      <c r="E55" s="1">
        <v>15</v>
      </c>
      <c r="F55" s="1" t="s">
        <v>33</v>
      </c>
      <c r="G55" s="1" t="s">
        <v>15</v>
      </c>
      <c r="H55" s="1" t="s">
        <v>16</v>
      </c>
      <c r="I55" s="1" t="s">
        <v>41</v>
      </c>
      <c r="J55" s="1" t="s">
        <v>28</v>
      </c>
      <c r="K55" s="4" t="s">
        <v>442</v>
      </c>
      <c r="L55" s="3">
        <f>Table1[[#This Row],[Price]]*Table1[[#This Row],[number of units]]</f>
        <v>1050</v>
      </c>
      <c r="M55" s="1">
        <v>1050</v>
      </c>
      <c r="N55" s="1">
        <v>1050</v>
      </c>
    </row>
    <row r="56" spans="1:24" ht="18.600000000000001" hidden="1" customHeight="1" x14ac:dyDescent="0.3">
      <c r="A56" s="1" t="s">
        <v>443</v>
      </c>
      <c r="B56" s="2">
        <v>45231</v>
      </c>
      <c r="C56" s="1" t="s">
        <v>285</v>
      </c>
      <c r="D56" s="3">
        <v>70</v>
      </c>
      <c r="E56" s="1">
        <v>15</v>
      </c>
      <c r="F56" s="1" t="s">
        <v>33</v>
      </c>
      <c r="G56" s="1" t="s">
        <v>26</v>
      </c>
      <c r="H56" s="1" t="s">
        <v>46</v>
      </c>
      <c r="I56" s="1" t="s">
        <v>22</v>
      </c>
      <c r="J56" s="1" t="s">
        <v>18</v>
      </c>
      <c r="K56" s="4" t="s">
        <v>444</v>
      </c>
      <c r="L56" s="3">
        <f>Table1[[#This Row],[Price]]*Table1[[#This Row],[number of units]]</f>
        <v>1050</v>
      </c>
      <c r="M56" s="1">
        <v>1050</v>
      </c>
      <c r="N56" s="1">
        <v>1050</v>
      </c>
    </row>
    <row r="57" spans="1:24" ht="18.600000000000001" customHeight="1" x14ac:dyDescent="0.3">
      <c r="A57" s="1" t="s">
        <v>445</v>
      </c>
      <c r="B57" s="2">
        <v>45231</v>
      </c>
      <c r="C57" s="1" t="s">
        <v>13</v>
      </c>
      <c r="D57" s="3">
        <v>15</v>
      </c>
      <c r="E57" s="1">
        <v>70</v>
      </c>
      <c r="F57" s="1" t="s">
        <v>14</v>
      </c>
      <c r="G57" s="1" t="s">
        <v>15</v>
      </c>
      <c r="H57" s="1" t="s">
        <v>16</v>
      </c>
      <c r="I57" s="1" t="s">
        <v>17</v>
      </c>
      <c r="J57" s="1" t="s">
        <v>42</v>
      </c>
      <c r="K57" s="4" t="s">
        <v>446</v>
      </c>
      <c r="L57" s="3">
        <f>Table1[[#This Row],[Price]]*Table1[[#This Row],[number of units]]</f>
        <v>1050</v>
      </c>
      <c r="M57" s="1">
        <v>1050</v>
      </c>
      <c r="N57" s="1">
        <v>1050</v>
      </c>
    </row>
    <row r="58" spans="1:24" ht="18.600000000000001" hidden="1" customHeight="1" x14ac:dyDescent="0.3">
      <c r="A58" s="1" t="s">
        <v>447</v>
      </c>
      <c r="B58" s="2">
        <v>45242</v>
      </c>
      <c r="C58" s="1" t="s">
        <v>285</v>
      </c>
      <c r="D58" s="3">
        <v>70</v>
      </c>
      <c r="E58" s="1">
        <v>15</v>
      </c>
      <c r="F58" s="1" t="s">
        <v>33</v>
      </c>
      <c r="G58" s="1" t="s">
        <v>15</v>
      </c>
      <c r="H58" s="1" t="s">
        <v>16</v>
      </c>
      <c r="I58" s="1" t="s">
        <v>22</v>
      </c>
      <c r="J58" s="1" t="s">
        <v>42</v>
      </c>
      <c r="K58" s="4" t="s">
        <v>448</v>
      </c>
      <c r="L58" s="3">
        <f>Table1[[#This Row],[Price]]*Table1[[#This Row],[number of units]]</f>
        <v>1050</v>
      </c>
      <c r="M58" s="1">
        <v>1050</v>
      </c>
      <c r="N58" s="1">
        <v>1050</v>
      </c>
    </row>
    <row r="59" spans="1:24" ht="18.600000000000001" hidden="1" customHeight="1" x14ac:dyDescent="0.3">
      <c r="A59" s="1" t="s">
        <v>449</v>
      </c>
      <c r="B59" s="2">
        <v>45243</v>
      </c>
      <c r="C59" s="1" t="s">
        <v>285</v>
      </c>
      <c r="D59" s="3">
        <v>70</v>
      </c>
      <c r="E59" s="1">
        <v>15</v>
      </c>
      <c r="F59" s="1" t="s">
        <v>33</v>
      </c>
      <c r="G59" s="1" t="s">
        <v>15</v>
      </c>
      <c r="H59" s="1" t="s">
        <v>21</v>
      </c>
      <c r="I59" s="1" t="s">
        <v>41</v>
      </c>
      <c r="J59" s="1" t="s">
        <v>37</v>
      </c>
      <c r="K59" s="4" t="s">
        <v>450</v>
      </c>
      <c r="L59" s="3">
        <f>Table1[[#This Row],[Price]]*Table1[[#This Row],[number of units]]</f>
        <v>1050</v>
      </c>
      <c r="M59" s="1">
        <v>1050</v>
      </c>
      <c r="N59" s="1">
        <v>1050</v>
      </c>
    </row>
    <row r="60" spans="1:24" ht="18.600000000000001" customHeight="1" x14ac:dyDescent="0.3">
      <c r="A60" s="1" t="s">
        <v>435</v>
      </c>
      <c r="B60" s="2">
        <v>45204</v>
      </c>
      <c r="C60" s="1" t="s">
        <v>285</v>
      </c>
      <c r="D60" s="3">
        <v>70</v>
      </c>
      <c r="E60" s="1">
        <v>14</v>
      </c>
      <c r="F60" s="1" t="s">
        <v>33</v>
      </c>
      <c r="G60" s="1" t="s">
        <v>26</v>
      </c>
      <c r="H60" s="1" t="s">
        <v>50</v>
      </c>
      <c r="I60" s="1" t="s">
        <v>17</v>
      </c>
      <c r="J60" s="1" t="s">
        <v>37</v>
      </c>
      <c r="K60" s="4" t="s">
        <v>436</v>
      </c>
      <c r="L60" s="3">
        <f>Table1[[#This Row],[Price]]*Table1[[#This Row],[number of units]]</f>
        <v>980</v>
      </c>
      <c r="M60" s="1">
        <v>980</v>
      </c>
      <c r="N60" s="1">
        <v>980</v>
      </c>
    </row>
    <row r="61" spans="1:24" ht="18.600000000000001" customHeight="1" x14ac:dyDescent="0.3">
      <c r="A61" s="1" t="s">
        <v>437</v>
      </c>
      <c r="B61" s="2">
        <v>45238</v>
      </c>
      <c r="C61" s="1" t="s">
        <v>285</v>
      </c>
      <c r="D61" s="3">
        <v>70</v>
      </c>
      <c r="E61" s="1">
        <v>14</v>
      </c>
      <c r="F61" s="1" t="s">
        <v>14</v>
      </c>
      <c r="G61" s="1" t="s">
        <v>40</v>
      </c>
      <c r="H61" s="1" t="s">
        <v>46</v>
      </c>
      <c r="I61" s="1" t="s">
        <v>17</v>
      </c>
      <c r="J61" s="1" t="s">
        <v>18</v>
      </c>
      <c r="K61" s="4" t="s">
        <v>438</v>
      </c>
      <c r="L61" s="3">
        <f>Table1[[#This Row],[Price]]*Table1[[#This Row],[number of units]]</f>
        <v>980</v>
      </c>
      <c r="M61" s="1">
        <v>980</v>
      </c>
      <c r="N61" s="1">
        <v>980</v>
      </c>
    </row>
    <row r="62" spans="1:24" ht="18.600000000000001" customHeight="1" x14ac:dyDescent="0.3">
      <c r="A62" s="1" t="s">
        <v>439</v>
      </c>
      <c r="B62" s="2">
        <v>45255</v>
      </c>
      <c r="C62" s="1" t="s">
        <v>285</v>
      </c>
      <c r="D62" s="3">
        <v>70</v>
      </c>
      <c r="E62" s="1">
        <v>14</v>
      </c>
      <c r="F62" s="1" t="s">
        <v>33</v>
      </c>
      <c r="G62" s="1" t="s">
        <v>26</v>
      </c>
      <c r="H62" s="1" t="s">
        <v>21</v>
      </c>
      <c r="I62" s="1" t="s">
        <v>17</v>
      </c>
      <c r="J62" s="1" t="s">
        <v>18</v>
      </c>
      <c r="K62" s="4" t="s">
        <v>440</v>
      </c>
      <c r="L62" s="3">
        <f>Table1[[#This Row],[Price]]*Table1[[#This Row],[number of units]]</f>
        <v>980</v>
      </c>
      <c r="M62" s="1">
        <v>980</v>
      </c>
      <c r="N62" s="1">
        <v>980</v>
      </c>
    </row>
    <row r="63" spans="1:24" ht="18.600000000000001" hidden="1" customHeight="1" x14ac:dyDescent="0.3">
      <c r="A63" s="1" t="s">
        <v>427</v>
      </c>
      <c r="B63" s="2">
        <v>45202</v>
      </c>
      <c r="C63" s="1" t="s">
        <v>285</v>
      </c>
      <c r="D63" s="3">
        <v>70</v>
      </c>
      <c r="E63" s="1">
        <v>13</v>
      </c>
      <c r="F63" s="1" t="s">
        <v>14</v>
      </c>
      <c r="G63" s="1" t="s">
        <v>15</v>
      </c>
      <c r="H63" s="1" t="s">
        <v>46</v>
      </c>
      <c r="I63" s="1" t="s">
        <v>41</v>
      </c>
      <c r="J63" s="1" t="s">
        <v>23</v>
      </c>
      <c r="K63" s="4" t="s">
        <v>428</v>
      </c>
      <c r="L63" s="3">
        <f>Table1[[#This Row],[Price]]*Table1[[#This Row],[number of units]]</f>
        <v>910</v>
      </c>
      <c r="M63" s="1">
        <v>910</v>
      </c>
      <c r="N63" s="1">
        <v>910</v>
      </c>
    </row>
    <row r="64" spans="1:24" ht="18.600000000000001" hidden="1" customHeight="1" x14ac:dyDescent="0.3">
      <c r="A64" s="1" t="s">
        <v>429</v>
      </c>
      <c r="B64" s="2">
        <v>45209</v>
      </c>
      <c r="C64" s="1" t="s">
        <v>285</v>
      </c>
      <c r="D64" s="3">
        <v>70</v>
      </c>
      <c r="E64" s="1">
        <v>13</v>
      </c>
      <c r="F64" s="1" t="s">
        <v>14</v>
      </c>
      <c r="G64" s="1" t="s">
        <v>40</v>
      </c>
      <c r="H64" s="1" t="s">
        <v>50</v>
      </c>
      <c r="I64" s="1" t="s">
        <v>36</v>
      </c>
      <c r="J64" s="1" t="s">
        <v>47</v>
      </c>
      <c r="K64" s="4" t="s">
        <v>430</v>
      </c>
      <c r="L64" s="3">
        <f>Table1[[#This Row],[Price]]*Table1[[#This Row],[number of units]]</f>
        <v>910</v>
      </c>
      <c r="M64" s="1">
        <v>910</v>
      </c>
      <c r="N64" s="1">
        <v>910</v>
      </c>
    </row>
    <row r="65" spans="1:14" ht="18.600000000000001" hidden="1" customHeight="1" x14ac:dyDescent="0.3">
      <c r="A65" s="1" t="s">
        <v>431</v>
      </c>
      <c r="B65" s="2">
        <v>45222</v>
      </c>
      <c r="C65" s="1" t="s">
        <v>285</v>
      </c>
      <c r="D65" s="3">
        <v>70</v>
      </c>
      <c r="E65" s="1">
        <v>13</v>
      </c>
      <c r="F65" s="1" t="s">
        <v>14</v>
      </c>
      <c r="G65" s="1" t="s">
        <v>26</v>
      </c>
      <c r="H65" s="1" t="s">
        <v>50</v>
      </c>
      <c r="I65" s="1" t="s">
        <v>41</v>
      </c>
      <c r="J65" s="1" t="s">
        <v>23</v>
      </c>
      <c r="K65" s="4" t="s">
        <v>432</v>
      </c>
      <c r="L65" s="3">
        <f>Table1[[#This Row],[Price]]*Table1[[#This Row],[number of units]]</f>
        <v>910</v>
      </c>
      <c r="M65" s="1">
        <v>910</v>
      </c>
      <c r="N65" s="1">
        <v>910</v>
      </c>
    </row>
    <row r="66" spans="1:14" ht="18.600000000000001" hidden="1" customHeight="1" x14ac:dyDescent="0.3">
      <c r="A66" s="1" t="s">
        <v>433</v>
      </c>
      <c r="B66" s="2">
        <v>45239</v>
      </c>
      <c r="C66" s="1" t="s">
        <v>285</v>
      </c>
      <c r="D66" s="3">
        <v>70</v>
      </c>
      <c r="E66" s="1">
        <v>13</v>
      </c>
      <c r="F66" s="1" t="s">
        <v>33</v>
      </c>
      <c r="G66" s="1" t="s">
        <v>15</v>
      </c>
      <c r="H66" s="1" t="s">
        <v>50</v>
      </c>
      <c r="I66" s="1" t="s">
        <v>41</v>
      </c>
      <c r="J66" s="1" t="s">
        <v>47</v>
      </c>
      <c r="K66" s="4" t="s">
        <v>434</v>
      </c>
      <c r="L66" s="3">
        <f>Table1[[#This Row],[Price]]*Table1[[#This Row],[number of units]]</f>
        <v>910</v>
      </c>
      <c r="M66" s="1">
        <v>910</v>
      </c>
      <c r="N66" s="1">
        <v>910</v>
      </c>
    </row>
    <row r="67" spans="1:14" ht="18.600000000000001" hidden="1" customHeight="1" x14ac:dyDescent="0.3">
      <c r="A67" s="1" t="s">
        <v>413</v>
      </c>
      <c r="B67" s="2">
        <v>45221</v>
      </c>
      <c r="C67" s="1" t="s">
        <v>285</v>
      </c>
      <c r="D67" s="3">
        <v>70</v>
      </c>
      <c r="E67" s="1">
        <v>12</v>
      </c>
      <c r="F67" s="1" t="s">
        <v>14</v>
      </c>
      <c r="G67" s="1" t="s">
        <v>26</v>
      </c>
      <c r="H67" s="1" t="s">
        <v>46</v>
      </c>
      <c r="I67" s="1" t="s">
        <v>27</v>
      </c>
      <c r="J67" s="1" t="s">
        <v>42</v>
      </c>
      <c r="K67" s="4" t="s">
        <v>414</v>
      </c>
      <c r="L67" s="3">
        <f>Table1[[#This Row],[Price]]*Table1[[#This Row],[number of units]]</f>
        <v>840</v>
      </c>
      <c r="M67" s="1">
        <v>840</v>
      </c>
      <c r="N67" s="1">
        <v>840</v>
      </c>
    </row>
    <row r="68" spans="1:14" ht="18.600000000000001" hidden="1" customHeight="1" x14ac:dyDescent="0.3">
      <c r="A68" s="1" t="s">
        <v>415</v>
      </c>
      <c r="B68" s="2">
        <v>45231</v>
      </c>
      <c r="C68" s="1" t="s">
        <v>285</v>
      </c>
      <c r="D68" s="3">
        <v>70</v>
      </c>
      <c r="E68" s="1">
        <v>12</v>
      </c>
      <c r="F68" s="1" t="s">
        <v>14</v>
      </c>
      <c r="G68" s="1" t="s">
        <v>26</v>
      </c>
      <c r="H68" s="1" t="s">
        <v>50</v>
      </c>
      <c r="I68" s="1" t="s">
        <v>41</v>
      </c>
      <c r="J68" s="1" t="s">
        <v>18</v>
      </c>
      <c r="K68" s="4" t="s">
        <v>416</v>
      </c>
      <c r="L68" s="3">
        <f>Table1[[#This Row],[Price]]*Table1[[#This Row],[number of units]]</f>
        <v>840</v>
      </c>
      <c r="M68" s="1">
        <v>840</v>
      </c>
      <c r="N68" s="1">
        <v>840</v>
      </c>
    </row>
    <row r="69" spans="1:14" ht="18.600000000000001" hidden="1" customHeight="1" x14ac:dyDescent="0.3">
      <c r="A69" s="1" t="s">
        <v>417</v>
      </c>
      <c r="B69" s="2">
        <v>45238</v>
      </c>
      <c r="C69" s="1" t="s">
        <v>285</v>
      </c>
      <c r="D69" s="3">
        <v>70</v>
      </c>
      <c r="E69" s="1">
        <v>12</v>
      </c>
      <c r="F69" s="1" t="s">
        <v>33</v>
      </c>
      <c r="G69" s="1" t="s">
        <v>26</v>
      </c>
      <c r="H69" s="1" t="s">
        <v>46</v>
      </c>
      <c r="I69" s="1" t="s">
        <v>22</v>
      </c>
      <c r="J69" s="1" t="s">
        <v>28</v>
      </c>
      <c r="K69" s="4" t="s">
        <v>418</v>
      </c>
      <c r="L69" s="3">
        <f>Table1[[#This Row],[Price]]*Table1[[#This Row],[number of units]]</f>
        <v>840</v>
      </c>
      <c r="M69" s="1">
        <v>840</v>
      </c>
      <c r="N69" s="1">
        <v>840</v>
      </c>
    </row>
    <row r="70" spans="1:14" ht="18.600000000000001" hidden="1" customHeight="1" x14ac:dyDescent="0.3">
      <c r="A70" s="1" t="s">
        <v>419</v>
      </c>
      <c r="B70" s="2">
        <v>45245</v>
      </c>
      <c r="C70" s="1" t="s">
        <v>285</v>
      </c>
      <c r="D70" s="3">
        <v>70</v>
      </c>
      <c r="E70" s="1">
        <v>12</v>
      </c>
      <c r="F70" s="1" t="s">
        <v>14</v>
      </c>
      <c r="G70" s="1" t="s">
        <v>26</v>
      </c>
      <c r="H70" s="1" t="s">
        <v>16</v>
      </c>
      <c r="I70" s="1" t="s">
        <v>22</v>
      </c>
      <c r="J70" s="1" t="s">
        <v>47</v>
      </c>
      <c r="K70" s="4" t="s">
        <v>420</v>
      </c>
      <c r="L70" s="3">
        <f>Table1[[#This Row],[Price]]*Table1[[#This Row],[number of units]]</f>
        <v>840</v>
      </c>
      <c r="M70" s="1">
        <v>840</v>
      </c>
      <c r="N70" s="1">
        <v>840</v>
      </c>
    </row>
    <row r="71" spans="1:14" ht="18.600000000000001" hidden="1" customHeight="1" x14ac:dyDescent="0.3">
      <c r="A71" s="1" t="s">
        <v>421</v>
      </c>
      <c r="B71" s="2">
        <v>45252</v>
      </c>
      <c r="C71" s="1" t="s">
        <v>285</v>
      </c>
      <c r="D71" s="3">
        <v>70</v>
      </c>
      <c r="E71" s="1">
        <v>12</v>
      </c>
      <c r="F71" s="1" t="s">
        <v>14</v>
      </c>
      <c r="G71" s="1" t="s">
        <v>40</v>
      </c>
      <c r="H71" s="1" t="s">
        <v>16</v>
      </c>
      <c r="I71" s="1" t="s">
        <v>36</v>
      </c>
      <c r="J71" s="1" t="s">
        <v>28</v>
      </c>
      <c r="K71" s="4" t="s">
        <v>422</v>
      </c>
      <c r="L71" s="3">
        <f>Table1[[#This Row],[Price]]*Table1[[#This Row],[number of units]]</f>
        <v>840</v>
      </c>
      <c r="M71" s="1">
        <v>840</v>
      </c>
      <c r="N71" s="1">
        <v>840</v>
      </c>
    </row>
    <row r="72" spans="1:14" ht="18.600000000000001" hidden="1" customHeight="1" x14ac:dyDescent="0.3">
      <c r="A72" s="1" t="s">
        <v>423</v>
      </c>
      <c r="B72" s="2">
        <v>45252</v>
      </c>
      <c r="C72" s="1" t="s">
        <v>285</v>
      </c>
      <c r="D72" s="3">
        <v>70</v>
      </c>
      <c r="E72" s="1">
        <v>12</v>
      </c>
      <c r="F72" s="1" t="s">
        <v>33</v>
      </c>
      <c r="G72" s="1" t="s">
        <v>26</v>
      </c>
      <c r="H72" s="1" t="s">
        <v>46</v>
      </c>
      <c r="I72" s="1" t="s">
        <v>27</v>
      </c>
      <c r="J72" s="1" t="s">
        <v>18</v>
      </c>
      <c r="K72" s="4" t="s">
        <v>424</v>
      </c>
      <c r="L72" s="3">
        <f>Table1[[#This Row],[Price]]*Table1[[#This Row],[number of units]]</f>
        <v>840</v>
      </c>
      <c r="M72" s="1">
        <v>840</v>
      </c>
      <c r="N72" s="1">
        <v>840</v>
      </c>
    </row>
    <row r="73" spans="1:14" ht="18.600000000000001" customHeight="1" x14ac:dyDescent="0.3">
      <c r="A73" s="1" t="s">
        <v>425</v>
      </c>
      <c r="B73" s="2">
        <v>45253</v>
      </c>
      <c r="C73" s="1" t="s">
        <v>285</v>
      </c>
      <c r="D73" s="3">
        <v>70</v>
      </c>
      <c r="E73" s="1">
        <v>12</v>
      </c>
      <c r="F73" s="1" t="s">
        <v>14</v>
      </c>
      <c r="G73" s="1" t="s">
        <v>40</v>
      </c>
      <c r="H73" s="1" t="s">
        <v>50</v>
      </c>
      <c r="I73" s="1" t="s">
        <v>17</v>
      </c>
      <c r="J73" s="1" t="s">
        <v>28</v>
      </c>
      <c r="K73" s="4" t="s">
        <v>426</v>
      </c>
      <c r="L73" s="3">
        <f>Table1[[#This Row],[Price]]*Table1[[#This Row],[number of units]]</f>
        <v>840</v>
      </c>
      <c r="M73" s="1">
        <v>840</v>
      </c>
      <c r="N73" s="1">
        <v>840</v>
      </c>
    </row>
    <row r="74" spans="1:14" ht="18.600000000000001" hidden="1" customHeight="1" x14ac:dyDescent="0.3">
      <c r="A74" s="1" t="s">
        <v>407</v>
      </c>
      <c r="B74" s="2">
        <v>45217</v>
      </c>
      <c r="C74" s="1" t="s">
        <v>285</v>
      </c>
      <c r="D74" s="3">
        <v>70</v>
      </c>
      <c r="E74" s="1">
        <v>11</v>
      </c>
      <c r="F74" s="1" t="s">
        <v>33</v>
      </c>
      <c r="G74" s="1" t="s">
        <v>40</v>
      </c>
      <c r="H74" s="1" t="s">
        <v>50</v>
      </c>
      <c r="I74" s="1" t="s">
        <v>36</v>
      </c>
      <c r="J74" s="1" t="s">
        <v>37</v>
      </c>
      <c r="K74" s="4" t="s">
        <v>408</v>
      </c>
      <c r="L74" s="3">
        <f>Table1[[#This Row],[Price]]*Table1[[#This Row],[number of units]]</f>
        <v>770</v>
      </c>
      <c r="M74" s="1">
        <v>770</v>
      </c>
      <c r="N74" s="1">
        <v>770</v>
      </c>
    </row>
    <row r="75" spans="1:14" ht="18.600000000000001" hidden="1" customHeight="1" x14ac:dyDescent="0.3">
      <c r="A75" s="1" t="s">
        <v>409</v>
      </c>
      <c r="B75" s="2">
        <v>45221</v>
      </c>
      <c r="C75" s="1" t="s">
        <v>285</v>
      </c>
      <c r="D75" s="3">
        <v>70</v>
      </c>
      <c r="E75" s="1">
        <v>11</v>
      </c>
      <c r="F75" s="1" t="s">
        <v>14</v>
      </c>
      <c r="G75" s="1" t="s">
        <v>40</v>
      </c>
      <c r="H75" s="1" t="s">
        <v>16</v>
      </c>
      <c r="I75" s="1" t="s">
        <v>36</v>
      </c>
      <c r="J75" s="1" t="s">
        <v>18</v>
      </c>
      <c r="K75" s="4" t="s">
        <v>410</v>
      </c>
      <c r="L75" s="3">
        <f>Table1[[#This Row],[Price]]*Table1[[#This Row],[number of units]]</f>
        <v>770</v>
      </c>
      <c r="M75" s="1">
        <v>770</v>
      </c>
      <c r="N75" s="1">
        <v>770</v>
      </c>
    </row>
    <row r="76" spans="1:14" ht="18.600000000000001" hidden="1" customHeight="1" x14ac:dyDescent="0.3">
      <c r="A76" s="1" t="s">
        <v>411</v>
      </c>
      <c r="B76" s="2">
        <v>45234</v>
      </c>
      <c r="C76" s="1" t="s">
        <v>285</v>
      </c>
      <c r="D76" s="3">
        <v>70</v>
      </c>
      <c r="E76" s="1">
        <v>11</v>
      </c>
      <c r="F76" s="1" t="s">
        <v>33</v>
      </c>
      <c r="G76" s="1" t="s">
        <v>15</v>
      </c>
      <c r="H76" s="1" t="s">
        <v>46</v>
      </c>
      <c r="I76" s="1" t="s">
        <v>41</v>
      </c>
      <c r="J76" s="1" t="s">
        <v>42</v>
      </c>
      <c r="K76" s="4" t="s">
        <v>412</v>
      </c>
      <c r="L76" s="3">
        <f>Table1[[#This Row],[Price]]*Table1[[#This Row],[number of units]]</f>
        <v>770</v>
      </c>
      <c r="M76" s="1">
        <v>770</v>
      </c>
      <c r="N76" s="1">
        <v>770</v>
      </c>
    </row>
    <row r="77" spans="1:14" ht="18.600000000000001" hidden="1" customHeight="1" x14ac:dyDescent="0.3">
      <c r="A77" s="1" t="s">
        <v>399</v>
      </c>
      <c r="B77" s="2">
        <v>45200</v>
      </c>
      <c r="C77" s="1" t="s">
        <v>285</v>
      </c>
      <c r="D77" s="3">
        <v>70</v>
      </c>
      <c r="E77" s="1">
        <v>10</v>
      </c>
      <c r="F77" s="1" t="s">
        <v>33</v>
      </c>
      <c r="G77" s="1" t="s">
        <v>15</v>
      </c>
      <c r="H77" s="1" t="s">
        <v>46</v>
      </c>
      <c r="I77" s="1" t="s">
        <v>22</v>
      </c>
      <c r="J77" s="1" t="s">
        <v>37</v>
      </c>
      <c r="K77" s="4" t="s">
        <v>400</v>
      </c>
      <c r="L77" s="3">
        <f>Table1[[#This Row],[Price]]*Table1[[#This Row],[number of units]]</f>
        <v>700</v>
      </c>
      <c r="M77" s="1">
        <v>700</v>
      </c>
      <c r="N77" s="1">
        <v>700</v>
      </c>
    </row>
    <row r="78" spans="1:14" ht="18.600000000000001" hidden="1" customHeight="1" x14ac:dyDescent="0.3">
      <c r="A78" s="1" t="s">
        <v>401</v>
      </c>
      <c r="B78" s="2">
        <v>45227</v>
      </c>
      <c r="C78" s="1" t="s">
        <v>285</v>
      </c>
      <c r="D78" s="3">
        <v>70</v>
      </c>
      <c r="E78" s="1">
        <v>10</v>
      </c>
      <c r="F78" s="1" t="s">
        <v>33</v>
      </c>
      <c r="G78" s="1" t="s">
        <v>26</v>
      </c>
      <c r="H78" s="1" t="s">
        <v>46</v>
      </c>
      <c r="I78" s="1" t="s">
        <v>36</v>
      </c>
      <c r="J78" s="1" t="s">
        <v>42</v>
      </c>
      <c r="K78" s="4" t="s">
        <v>402</v>
      </c>
      <c r="L78" s="3">
        <f>Table1[[#This Row],[Price]]*Table1[[#This Row],[number of units]]</f>
        <v>700</v>
      </c>
      <c r="M78" s="1">
        <v>700</v>
      </c>
      <c r="N78" s="1">
        <v>700</v>
      </c>
    </row>
    <row r="79" spans="1:14" ht="18.600000000000001" customHeight="1" x14ac:dyDescent="0.3">
      <c r="A79" s="1" t="s">
        <v>403</v>
      </c>
      <c r="B79" s="2">
        <v>45228</v>
      </c>
      <c r="C79" s="1" t="s">
        <v>285</v>
      </c>
      <c r="D79" s="3">
        <v>70</v>
      </c>
      <c r="E79" s="1">
        <v>10</v>
      </c>
      <c r="F79" s="1" t="s">
        <v>14</v>
      </c>
      <c r="G79" s="1" t="s">
        <v>40</v>
      </c>
      <c r="H79" s="1" t="s">
        <v>50</v>
      </c>
      <c r="I79" s="1" t="s">
        <v>17</v>
      </c>
      <c r="J79" s="1" t="s">
        <v>47</v>
      </c>
      <c r="K79" s="4" t="s">
        <v>404</v>
      </c>
      <c r="L79" s="3">
        <f>Table1[[#This Row],[Price]]*Table1[[#This Row],[number of units]]</f>
        <v>700</v>
      </c>
      <c r="M79" s="1">
        <v>700</v>
      </c>
      <c r="N79" s="1">
        <v>700</v>
      </c>
    </row>
    <row r="80" spans="1:14" ht="18.600000000000001" hidden="1" customHeight="1" x14ac:dyDescent="0.3">
      <c r="A80" s="1" t="s">
        <v>405</v>
      </c>
      <c r="B80" s="2">
        <v>45256</v>
      </c>
      <c r="C80" s="1" t="s">
        <v>285</v>
      </c>
      <c r="D80" s="3">
        <v>70</v>
      </c>
      <c r="E80" s="1">
        <v>10</v>
      </c>
      <c r="F80" s="1" t="s">
        <v>14</v>
      </c>
      <c r="G80" s="1" t="s">
        <v>15</v>
      </c>
      <c r="H80" s="1" t="s">
        <v>21</v>
      </c>
      <c r="I80" s="1" t="s">
        <v>36</v>
      </c>
      <c r="J80" s="1" t="s">
        <v>47</v>
      </c>
      <c r="K80" s="4" t="s">
        <v>406</v>
      </c>
      <c r="L80" s="3">
        <f>Table1[[#This Row],[Price]]*Table1[[#This Row],[number of units]]</f>
        <v>700</v>
      </c>
      <c r="M80" s="1">
        <v>700</v>
      </c>
      <c r="N80" s="1">
        <v>700</v>
      </c>
    </row>
    <row r="81" spans="1:14" ht="18.600000000000001" hidden="1" customHeight="1" x14ac:dyDescent="0.3">
      <c r="A81" s="1" t="s">
        <v>385</v>
      </c>
      <c r="B81" s="2">
        <v>45221</v>
      </c>
      <c r="C81" s="1" t="s">
        <v>285</v>
      </c>
      <c r="D81" s="3">
        <v>70</v>
      </c>
      <c r="E81" s="1">
        <v>9</v>
      </c>
      <c r="F81" s="1" t="s">
        <v>33</v>
      </c>
      <c r="G81" s="1" t="s">
        <v>40</v>
      </c>
      <c r="H81" s="1" t="s">
        <v>50</v>
      </c>
      <c r="I81" s="1" t="s">
        <v>27</v>
      </c>
      <c r="J81" s="1" t="s">
        <v>23</v>
      </c>
      <c r="K81" s="4" t="s">
        <v>386</v>
      </c>
      <c r="L81" s="3">
        <f>Table1[[#This Row],[Price]]*Table1[[#This Row],[number of units]]</f>
        <v>630</v>
      </c>
      <c r="M81" s="1">
        <v>630</v>
      </c>
      <c r="N81" s="1">
        <v>630</v>
      </c>
    </row>
    <row r="82" spans="1:14" ht="18.600000000000001" hidden="1" customHeight="1" x14ac:dyDescent="0.3">
      <c r="A82" s="1" t="s">
        <v>387</v>
      </c>
      <c r="B82" s="2">
        <v>45226</v>
      </c>
      <c r="C82" s="1" t="s">
        <v>285</v>
      </c>
      <c r="D82" s="3">
        <v>70</v>
      </c>
      <c r="E82" s="1">
        <v>9</v>
      </c>
      <c r="F82" s="1" t="s">
        <v>33</v>
      </c>
      <c r="G82" s="1" t="s">
        <v>40</v>
      </c>
      <c r="H82" s="1" t="s">
        <v>46</v>
      </c>
      <c r="I82" s="1" t="s">
        <v>22</v>
      </c>
      <c r="J82" s="1" t="s">
        <v>37</v>
      </c>
      <c r="K82" s="4" t="s">
        <v>388</v>
      </c>
      <c r="L82" s="3">
        <f>Table1[[#This Row],[Price]]*Table1[[#This Row],[number of units]]</f>
        <v>630</v>
      </c>
      <c r="M82" s="1">
        <v>630</v>
      </c>
      <c r="N82" s="1">
        <v>630</v>
      </c>
    </row>
    <row r="83" spans="1:14" ht="18.600000000000001" hidden="1" customHeight="1" x14ac:dyDescent="0.3">
      <c r="A83" s="1" t="s">
        <v>389</v>
      </c>
      <c r="B83" s="2">
        <v>45227</v>
      </c>
      <c r="C83" s="1" t="s">
        <v>285</v>
      </c>
      <c r="D83" s="3">
        <v>70</v>
      </c>
      <c r="E83" s="1">
        <v>9</v>
      </c>
      <c r="F83" s="1" t="s">
        <v>33</v>
      </c>
      <c r="G83" s="1" t="s">
        <v>40</v>
      </c>
      <c r="H83" s="1" t="s">
        <v>46</v>
      </c>
      <c r="I83" s="1" t="s">
        <v>36</v>
      </c>
      <c r="J83" s="1" t="s">
        <v>23</v>
      </c>
      <c r="K83" s="4" t="s">
        <v>390</v>
      </c>
      <c r="L83" s="3">
        <f>Table1[[#This Row],[Price]]*Table1[[#This Row],[number of units]]</f>
        <v>630</v>
      </c>
      <c r="M83" s="1">
        <v>630</v>
      </c>
      <c r="N83" s="1">
        <v>630</v>
      </c>
    </row>
    <row r="84" spans="1:14" ht="18.600000000000001" hidden="1" customHeight="1" x14ac:dyDescent="0.3">
      <c r="A84" s="1" t="s">
        <v>391</v>
      </c>
      <c r="B84" s="2">
        <v>45233</v>
      </c>
      <c r="C84" s="1" t="s">
        <v>285</v>
      </c>
      <c r="D84" s="3">
        <v>70</v>
      </c>
      <c r="E84" s="1">
        <v>9</v>
      </c>
      <c r="F84" s="1" t="s">
        <v>33</v>
      </c>
      <c r="G84" s="1" t="s">
        <v>40</v>
      </c>
      <c r="H84" s="1" t="s">
        <v>50</v>
      </c>
      <c r="I84" s="1" t="s">
        <v>36</v>
      </c>
      <c r="J84" s="1" t="s">
        <v>42</v>
      </c>
      <c r="K84" s="4" t="s">
        <v>392</v>
      </c>
      <c r="L84" s="3">
        <f>Table1[[#This Row],[Price]]*Table1[[#This Row],[number of units]]</f>
        <v>630</v>
      </c>
      <c r="M84" s="1">
        <v>630</v>
      </c>
      <c r="N84" s="1">
        <v>630</v>
      </c>
    </row>
    <row r="85" spans="1:14" ht="18.600000000000001" customHeight="1" x14ac:dyDescent="0.3">
      <c r="A85" s="1" t="s">
        <v>393</v>
      </c>
      <c r="B85" s="2">
        <v>45240</v>
      </c>
      <c r="C85" s="1" t="s">
        <v>285</v>
      </c>
      <c r="D85" s="3">
        <v>70</v>
      </c>
      <c r="E85" s="1">
        <v>9</v>
      </c>
      <c r="F85" s="1" t="s">
        <v>33</v>
      </c>
      <c r="G85" s="1" t="s">
        <v>26</v>
      </c>
      <c r="H85" s="1" t="s">
        <v>46</v>
      </c>
      <c r="I85" s="1" t="s">
        <v>17</v>
      </c>
      <c r="J85" s="1" t="s">
        <v>37</v>
      </c>
      <c r="K85" s="4" t="s">
        <v>394</v>
      </c>
      <c r="L85" s="3">
        <f>Table1[[#This Row],[Price]]*Table1[[#This Row],[number of units]]</f>
        <v>630</v>
      </c>
      <c r="M85" s="1">
        <v>630</v>
      </c>
      <c r="N85" s="1">
        <v>630</v>
      </c>
    </row>
    <row r="86" spans="1:14" ht="18.600000000000001" customHeight="1" x14ac:dyDescent="0.3">
      <c r="A86" s="1" t="s">
        <v>395</v>
      </c>
      <c r="B86" s="2">
        <v>45247</v>
      </c>
      <c r="C86" s="1" t="s">
        <v>285</v>
      </c>
      <c r="D86" s="3">
        <v>70</v>
      </c>
      <c r="E86" s="1">
        <v>9</v>
      </c>
      <c r="F86" s="1" t="s">
        <v>14</v>
      </c>
      <c r="G86" s="1" t="s">
        <v>40</v>
      </c>
      <c r="H86" s="1" t="s">
        <v>21</v>
      </c>
      <c r="I86" s="1" t="s">
        <v>17</v>
      </c>
      <c r="J86" s="1" t="s">
        <v>37</v>
      </c>
      <c r="K86" s="4" t="s">
        <v>396</v>
      </c>
      <c r="L86" s="3">
        <f>Table1[[#This Row],[Price]]*Table1[[#This Row],[number of units]]</f>
        <v>630</v>
      </c>
      <c r="M86" s="1">
        <v>630</v>
      </c>
      <c r="N86" s="1">
        <v>630</v>
      </c>
    </row>
    <row r="87" spans="1:14" ht="18.600000000000001" hidden="1" customHeight="1" x14ac:dyDescent="0.3">
      <c r="A87" s="1" t="s">
        <v>397</v>
      </c>
      <c r="B87" s="2">
        <v>45247</v>
      </c>
      <c r="C87" s="1" t="s">
        <v>285</v>
      </c>
      <c r="D87" s="3">
        <v>70</v>
      </c>
      <c r="E87" s="1">
        <v>9</v>
      </c>
      <c r="F87" s="1" t="s">
        <v>14</v>
      </c>
      <c r="G87" s="1" t="s">
        <v>15</v>
      </c>
      <c r="H87" s="1" t="s">
        <v>16</v>
      </c>
      <c r="I87" s="1" t="s">
        <v>41</v>
      </c>
      <c r="J87" s="1" t="s">
        <v>47</v>
      </c>
      <c r="K87" s="4" t="s">
        <v>398</v>
      </c>
      <c r="L87" s="3">
        <f>Table1[[#This Row],[Price]]*Table1[[#This Row],[number of units]]</f>
        <v>630</v>
      </c>
      <c r="M87" s="1">
        <v>630</v>
      </c>
      <c r="N87" s="1">
        <v>630</v>
      </c>
    </row>
    <row r="88" spans="1:14" ht="18.600000000000001" hidden="1" customHeight="1" x14ac:dyDescent="0.3">
      <c r="A88" s="1" t="s">
        <v>363</v>
      </c>
      <c r="B88" s="2">
        <v>45205</v>
      </c>
      <c r="C88" s="1" t="s">
        <v>45</v>
      </c>
      <c r="D88" s="3">
        <v>20</v>
      </c>
      <c r="E88" s="1">
        <v>28</v>
      </c>
      <c r="F88" s="1" t="s">
        <v>33</v>
      </c>
      <c r="G88" s="1" t="s">
        <v>40</v>
      </c>
      <c r="H88" s="1" t="s">
        <v>16</v>
      </c>
      <c r="I88" s="1" t="s">
        <v>41</v>
      </c>
      <c r="J88" s="1" t="s">
        <v>47</v>
      </c>
      <c r="K88" s="4" t="s">
        <v>364</v>
      </c>
      <c r="L88" s="3">
        <f>Table1[[#This Row],[Price]]*Table1[[#This Row],[number of units]]</f>
        <v>560</v>
      </c>
      <c r="M88" s="1">
        <v>560</v>
      </c>
      <c r="N88" s="1">
        <v>560</v>
      </c>
    </row>
    <row r="89" spans="1:14" ht="18.600000000000001" hidden="1" customHeight="1" x14ac:dyDescent="0.3">
      <c r="A89" s="1" t="s">
        <v>365</v>
      </c>
      <c r="B89" s="2">
        <v>45207</v>
      </c>
      <c r="C89" s="1" t="s">
        <v>45</v>
      </c>
      <c r="D89" s="3">
        <v>20</v>
      </c>
      <c r="E89" s="1">
        <v>28</v>
      </c>
      <c r="F89" s="1" t="s">
        <v>14</v>
      </c>
      <c r="G89" s="1" t="s">
        <v>40</v>
      </c>
      <c r="H89" s="1" t="s">
        <v>46</v>
      </c>
      <c r="I89" s="1" t="s">
        <v>36</v>
      </c>
      <c r="J89" s="1" t="s">
        <v>28</v>
      </c>
      <c r="K89" s="4" t="s">
        <v>366</v>
      </c>
      <c r="L89" s="3">
        <f>Table1[[#This Row],[Price]]*Table1[[#This Row],[number of units]]</f>
        <v>560</v>
      </c>
      <c r="M89" s="1">
        <v>560</v>
      </c>
      <c r="N89" s="1">
        <v>560</v>
      </c>
    </row>
    <row r="90" spans="1:14" ht="18.600000000000001" hidden="1" customHeight="1" x14ac:dyDescent="0.3">
      <c r="A90" s="1" t="s">
        <v>367</v>
      </c>
      <c r="B90" s="2">
        <v>45213</v>
      </c>
      <c r="C90" s="1" t="s">
        <v>285</v>
      </c>
      <c r="D90" s="3">
        <v>70</v>
      </c>
      <c r="E90" s="1">
        <v>8</v>
      </c>
      <c r="F90" s="1" t="s">
        <v>33</v>
      </c>
      <c r="G90" s="1" t="s">
        <v>15</v>
      </c>
      <c r="H90" s="1" t="s">
        <v>16</v>
      </c>
      <c r="I90" s="1" t="s">
        <v>27</v>
      </c>
      <c r="J90" s="1" t="s">
        <v>37</v>
      </c>
      <c r="K90" s="4" t="s">
        <v>368</v>
      </c>
      <c r="L90" s="3">
        <f>Table1[[#This Row],[Price]]*Table1[[#This Row],[number of units]]</f>
        <v>560</v>
      </c>
      <c r="M90" s="1">
        <v>560</v>
      </c>
      <c r="N90" s="1">
        <v>560</v>
      </c>
    </row>
    <row r="91" spans="1:14" ht="18.600000000000001" hidden="1" customHeight="1" x14ac:dyDescent="0.3">
      <c r="A91" s="1" t="s">
        <v>369</v>
      </c>
      <c r="B91" s="2">
        <v>45213</v>
      </c>
      <c r="C91" s="1" t="s">
        <v>45</v>
      </c>
      <c r="D91" s="3">
        <v>20</v>
      </c>
      <c r="E91" s="1">
        <v>28</v>
      </c>
      <c r="F91" s="1" t="s">
        <v>14</v>
      </c>
      <c r="G91" s="1" t="s">
        <v>40</v>
      </c>
      <c r="H91" s="1" t="s">
        <v>46</v>
      </c>
      <c r="I91" s="1" t="s">
        <v>41</v>
      </c>
      <c r="J91" s="1" t="s">
        <v>47</v>
      </c>
      <c r="K91" s="4" t="s">
        <v>370</v>
      </c>
      <c r="L91" s="3">
        <f>Table1[[#This Row],[Price]]*Table1[[#This Row],[number of units]]</f>
        <v>560</v>
      </c>
      <c r="M91" s="1">
        <v>560</v>
      </c>
      <c r="N91" s="1">
        <v>560</v>
      </c>
    </row>
    <row r="92" spans="1:14" ht="18.600000000000001" hidden="1" customHeight="1" x14ac:dyDescent="0.3">
      <c r="A92" s="1" t="s">
        <v>371</v>
      </c>
      <c r="B92" s="2">
        <v>45214</v>
      </c>
      <c r="C92" s="1" t="s">
        <v>285</v>
      </c>
      <c r="D92" s="3">
        <v>70</v>
      </c>
      <c r="E92" s="1">
        <v>8</v>
      </c>
      <c r="F92" s="1" t="s">
        <v>14</v>
      </c>
      <c r="G92" s="1" t="s">
        <v>26</v>
      </c>
      <c r="H92" s="1" t="s">
        <v>46</v>
      </c>
      <c r="I92" s="1" t="s">
        <v>22</v>
      </c>
      <c r="J92" s="1" t="s">
        <v>47</v>
      </c>
      <c r="K92" s="4" t="s">
        <v>372</v>
      </c>
      <c r="L92" s="3">
        <f>Table1[[#This Row],[Price]]*Table1[[#This Row],[number of units]]</f>
        <v>560</v>
      </c>
      <c r="M92" s="1">
        <v>560</v>
      </c>
      <c r="N92" s="1">
        <v>560</v>
      </c>
    </row>
    <row r="93" spans="1:14" ht="18.600000000000001" hidden="1" customHeight="1" x14ac:dyDescent="0.3">
      <c r="A93" s="1" t="s">
        <v>373</v>
      </c>
      <c r="B93" s="2">
        <v>45220</v>
      </c>
      <c r="C93" s="1" t="s">
        <v>285</v>
      </c>
      <c r="D93" s="3">
        <v>70</v>
      </c>
      <c r="E93" s="1">
        <v>8</v>
      </c>
      <c r="F93" s="1" t="s">
        <v>14</v>
      </c>
      <c r="G93" s="1" t="s">
        <v>15</v>
      </c>
      <c r="H93" s="1" t="s">
        <v>50</v>
      </c>
      <c r="I93" s="1" t="s">
        <v>27</v>
      </c>
      <c r="J93" s="1" t="s">
        <v>42</v>
      </c>
      <c r="K93" s="4" t="s">
        <v>374</v>
      </c>
      <c r="L93" s="3">
        <f>Table1[[#This Row],[Price]]*Table1[[#This Row],[number of units]]</f>
        <v>560</v>
      </c>
      <c r="M93" s="1">
        <v>560</v>
      </c>
      <c r="N93" s="1">
        <v>560</v>
      </c>
    </row>
    <row r="94" spans="1:14" ht="18.600000000000001" hidden="1" customHeight="1" x14ac:dyDescent="0.3">
      <c r="A94" s="1" t="s">
        <v>375</v>
      </c>
      <c r="B94" s="2">
        <v>45235</v>
      </c>
      <c r="C94" s="1" t="s">
        <v>45</v>
      </c>
      <c r="D94" s="3">
        <v>20</v>
      </c>
      <c r="E94" s="1">
        <v>28</v>
      </c>
      <c r="F94" s="1" t="s">
        <v>33</v>
      </c>
      <c r="G94" s="1" t="s">
        <v>15</v>
      </c>
      <c r="H94" s="1" t="s">
        <v>16</v>
      </c>
      <c r="I94" s="1" t="s">
        <v>22</v>
      </c>
      <c r="J94" s="1" t="s">
        <v>42</v>
      </c>
      <c r="K94" s="4" t="s">
        <v>376</v>
      </c>
      <c r="L94" s="3">
        <f>Table1[[#This Row],[Price]]*Table1[[#This Row],[number of units]]</f>
        <v>560</v>
      </c>
      <c r="M94" s="1">
        <v>560</v>
      </c>
      <c r="N94" s="1">
        <v>560</v>
      </c>
    </row>
    <row r="95" spans="1:14" ht="18.600000000000001" hidden="1" customHeight="1" x14ac:dyDescent="0.3">
      <c r="A95" s="1" t="s">
        <v>377</v>
      </c>
      <c r="B95" s="2">
        <v>45242</v>
      </c>
      <c r="C95" s="1" t="s">
        <v>45</v>
      </c>
      <c r="D95" s="3">
        <v>20</v>
      </c>
      <c r="E95" s="1">
        <v>28</v>
      </c>
      <c r="F95" s="1" t="s">
        <v>14</v>
      </c>
      <c r="G95" s="1" t="s">
        <v>26</v>
      </c>
      <c r="H95" s="1" t="s">
        <v>16</v>
      </c>
      <c r="I95" s="1" t="s">
        <v>41</v>
      </c>
      <c r="J95" s="1" t="s">
        <v>42</v>
      </c>
      <c r="K95" s="4" t="s">
        <v>378</v>
      </c>
      <c r="L95" s="3">
        <f>Table1[[#This Row],[Price]]*Table1[[#This Row],[number of units]]</f>
        <v>560</v>
      </c>
      <c r="M95" s="1">
        <v>560</v>
      </c>
      <c r="N95" s="1">
        <v>560</v>
      </c>
    </row>
    <row r="96" spans="1:14" ht="18.600000000000001" hidden="1" customHeight="1" x14ac:dyDescent="0.3">
      <c r="A96" s="1" t="s">
        <v>379</v>
      </c>
      <c r="B96" s="2">
        <v>45245</v>
      </c>
      <c r="C96" s="1" t="s">
        <v>45</v>
      </c>
      <c r="D96" s="3">
        <v>20</v>
      </c>
      <c r="E96" s="1">
        <v>28</v>
      </c>
      <c r="F96" s="1" t="s">
        <v>33</v>
      </c>
      <c r="G96" s="1" t="s">
        <v>15</v>
      </c>
      <c r="H96" s="1" t="s">
        <v>50</v>
      </c>
      <c r="I96" s="1" t="s">
        <v>36</v>
      </c>
      <c r="J96" s="1" t="s">
        <v>18</v>
      </c>
      <c r="K96" s="4" t="s">
        <v>380</v>
      </c>
      <c r="L96" s="3">
        <f>Table1[[#This Row],[Price]]*Table1[[#This Row],[number of units]]</f>
        <v>560</v>
      </c>
      <c r="M96" s="1">
        <v>560</v>
      </c>
      <c r="N96" s="1">
        <v>560</v>
      </c>
    </row>
    <row r="97" spans="1:14" ht="18.600000000000001" hidden="1" customHeight="1" x14ac:dyDescent="0.3">
      <c r="A97" s="1" t="s">
        <v>381</v>
      </c>
      <c r="B97" s="2">
        <v>45246</v>
      </c>
      <c r="C97" s="1" t="s">
        <v>285</v>
      </c>
      <c r="D97" s="3">
        <v>70</v>
      </c>
      <c r="E97" s="1">
        <v>8</v>
      </c>
      <c r="F97" s="1" t="s">
        <v>33</v>
      </c>
      <c r="G97" s="1" t="s">
        <v>40</v>
      </c>
      <c r="H97" s="1" t="s">
        <v>50</v>
      </c>
      <c r="I97" s="1" t="s">
        <v>41</v>
      </c>
      <c r="J97" s="1" t="s">
        <v>23</v>
      </c>
      <c r="K97" s="4" t="s">
        <v>382</v>
      </c>
      <c r="L97" s="3">
        <f>Table1[[#This Row],[Price]]*Table1[[#This Row],[number of units]]</f>
        <v>560</v>
      </c>
      <c r="M97" s="1">
        <v>560</v>
      </c>
      <c r="N97" s="1">
        <v>560</v>
      </c>
    </row>
    <row r="98" spans="1:14" ht="18.600000000000001" customHeight="1" x14ac:dyDescent="0.3">
      <c r="A98" s="1" t="s">
        <v>383</v>
      </c>
      <c r="B98" s="2">
        <v>45253</v>
      </c>
      <c r="C98" s="1" t="s">
        <v>285</v>
      </c>
      <c r="D98" s="3">
        <v>70</v>
      </c>
      <c r="E98" s="1">
        <v>8</v>
      </c>
      <c r="F98" s="1" t="s">
        <v>14</v>
      </c>
      <c r="G98" s="1" t="s">
        <v>15</v>
      </c>
      <c r="H98" s="1" t="s">
        <v>16</v>
      </c>
      <c r="I98" s="1" t="s">
        <v>17</v>
      </c>
      <c r="J98" s="1" t="s">
        <v>28</v>
      </c>
      <c r="K98" s="4" t="s">
        <v>384</v>
      </c>
      <c r="L98" s="3">
        <f>Table1[[#This Row],[Price]]*Table1[[#This Row],[number of units]]</f>
        <v>560</v>
      </c>
      <c r="M98" s="1">
        <v>560</v>
      </c>
      <c r="N98" s="1">
        <v>560</v>
      </c>
    </row>
    <row r="99" spans="1:14" ht="18.600000000000001" customHeight="1" x14ac:dyDescent="0.3">
      <c r="A99" s="1" t="s">
        <v>359</v>
      </c>
      <c r="B99" s="2">
        <v>45210</v>
      </c>
      <c r="C99" s="1" t="s">
        <v>45</v>
      </c>
      <c r="D99" s="3">
        <v>20</v>
      </c>
      <c r="E99" s="1">
        <v>27</v>
      </c>
      <c r="F99" s="1" t="s">
        <v>14</v>
      </c>
      <c r="G99" s="1" t="s">
        <v>26</v>
      </c>
      <c r="H99" s="1" t="s">
        <v>16</v>
      </c>
      <c r="I99" s="1" t="s">
        <v>17</v>
      </c>
      <c r="J99" s="1" t="s">
        <v>47</v>
      </c>
      <c r="K99" s="4" t="s">
        <v>360</v>
      </c>
      <c r="L99" s="3">
        <f>Table1[[#This Row],[Price]]*Table1[[#This Row],[number of units]]</f>
        <v>540</v>
      </c>
      <c r="M99" s="1">
        <v>540</v>
      </c>
      <c r="N99" s="1">
        <v>540</v>
      </c>
    </row>
    <row r="100" spans="1:14" ht="18.600000000000001" hidden="1" customHeight="1" x14ac:dyDescent="0.3">
      <c r="A100" s="1" t="s">
        <v>361</v>
      </c>
      <c r="B100" s="2">
        <v>45244</v>
      </c>
      <c r="C100" s="1" t="s">
        <v>45</v>
      </c>
      <c r="D100" s="3">
        <v>20</v>
      </c>
      <c r="E100" s="1">
        <v>27</v>
      </c>
      <c r="F100" s="1" t="s">
        <v>33</v>
      </c>
      <c r="G100" s="1" t="s">
        <v>15</v>
      </c>
      <c r="H100" s="1" t="s">
        <v>16</v>
      </c>
      <c r="I100" s="1" t="s">
        <v>22</v>
      </c>
      <c r="J100" s="1" t="s">
        <v>37</v>
      </c>
      <c r="K100" s="4" t="s">
        <v>362</v>
      </c>
      <c r="L100" s="3">
        <f>Table1[[#This Row],[Price]]*Table1[[#This Row],[number of units]]</f>
        <v>540</v>
      </c>
      <c r="M100" s="1">
        <v>540</v>
      </c>
      <c r="N100" s="1">
        <v>540</v>
      </c>
    </row>
    <row r="101" spans="1:14" ht="18.600000000000001" hidden="1" customHeight="1" x14ac:dyDescent="0.3">
      <c r="A101" s="1" t="s">
        <v>353</v>
      </c>
      <c r="B101" s="2">
        <v>45220</v>
      </c>
      <c r="C101" s="1" t="s">
        <v>45</v>
      </c>
      <c r="D101" s="3">
        <v>20</v>
      </c>
      <c r="E101" s="1">
        <v>26</v>
      </c>
      <c r="F101" s="1" t="s">
        <v>33</v>
      </c>
      <c r="G101" s="1" t="s">
        <v>26</v>
      </c>
      <c r="H101" s="1" t="s">
        <v>16</v>
      </c>
      <c r="I101" s="1" t="s">
        <v>27</v>
      </c>
      <c r="J101" s="1" t="s">
        <v>28</v>
      </c>
      <c r="K101" s="4" t="s">
        <v>354</v>
      </c>
      <c r="L101" s="3">
        <f>Table1[[#This Row],[Price]]*Table1[[#This Row],[number of units]]</f>
        <v>520</v>
      </c>
      <c r="M101" s="1">
        <v>520</v>
      </c>
      <c r="N101" s="1">
        <v>520</v>
      </c>
    </row>
    <row r="102" spans="1:14" ht="18.600000000000001" hidden="1" customHeight="1" x14ac:dyDescent="0.3">
      <c r="A102" s="1" t="s">
        <v>355</v>
      </c>
      <c r="B102" s="2">
        <v>45237</v>
      </c>
      <c r="C102" s="1" t="s">
        <v>45</v>
      </c>
      <c r="D102" s="3">
        <v>20</v>
      </c>
      <c r="E102" s="1">
        <v>26</v>
      </c>
      <c r="F102" s="1" t="s">
        <v>33</v>
      </c>
      <c r="G102" s="1" t="s">
        <v>15</v>
      </c>
      <c r="H102" s="1" t="s">
        <v>21</v>
      </c>
      <c r="I102" s="1" t="s">
        <v>27</v>
      </c>
      <c r="J102" s="1" t="s">
        <v>42</v>
      </c>
      <c r="K102" s="4" t="s">
        <v>356</v>
      </c>
      <c r="L102" s="3">
        <f>Table1[[#This Row],[Price]]*Table1[[#This Row],[number of units]]</f>
        <v>520</v>
      </c>
      <c r="M102" s="1">
        <v>520</v>
      </c>
      <c r="N102" s="1">
        <v>520</v>
      </c>
    </row>
    <row r="103" spans="1:14" ht="18.600000000000001" hidden="1" customHeight="1" x14ac:dyDescent="0.3">
      <c r="A103" s="1" t="s">
        <v>357</v>
      </c>
      <c r="B103" s="2">
        <v>45241</v>
      </c>
      <c r="C103" s="1" t="s">
        <v>45</v>
      </c>
      <c r="D103" s="3">
        <v>20</v>
      </c>
      <c r="E103" s="1">
        <v>26</v>
      </c>
      <c r="F103" s="1" t="s">
        <v>33</v>
      </c>
      <c r="G103" s="1" t="s">
        <v>15</v>
      </c>
      <c r="H103" s="1" t="s">
        <v>21</v>
      </c>
      <c r="I103" s="1" t="s">
        <v>41</v>
      </c>
      <c r="J103" s="1" t="s">
        <v>18</v>
      </c>
      <c r="K103" s="4" t="s">
        <v>358</v>
      </c>
      <c r="L103" s="3">
        <f>Table1[[#This Row],[Price]]*Table1[[#This Row],[number of units]]</f>
        <v>520</v>
      </c>
      <c r="M103" s="1">
        <v>520</v>
      </c>
      <c r="N103" s="1">
        <v>520</v>
      </c>
    </row>
    <row r="104" spans="1:14" ht="18.600000000000001" hidden="1" customHeight="1" x14ac:dyDescent="0.3">
      <c r="A104" s="1" t="s">
        <v>345</v>
      </c>
      <c r="B104" s="2">
        <v>45227</v>
      </c>
      <c r="C104" s="1" t="s">
        <v>45</v>
      </c>
      <c r="D104" s="3">
        <v>20</v>
      </c>
      <c r="E104" s="1">
        <v>25</v>
      </c>
      <c r="F104" s="1" t="s">
        <v>14</v>
      </c>
      <c r="G104" s="1" t="s">
        <v>15</v>
      </c>
      <c r="H104" s="1" t="s">
        <v>16</v>
      </c>
      <c r="I104" s="1" t="s">
        <v>36</v>
      </c>
      <c r="J104" s="1" t="s">
        <v>18</v>
      </c>
      <c r="K104" s="4" t="s">
        <v>346</v>
      </c>
      <c r="L104" s="3">
        <f>Table1[[#This Row],[Price]]*Table1[[#This Row],[number of units]]</f>
        <v>500</v>
      </c>
      <c r="M104" s="1">
        <v>500</v>
      </c>
      <c r="N104" s="1">
        <v>500</v>
      </c>
    </row>
    <row r="105" spans="1:14" ht="18.600000000000001" hidden="1" customHeight="1" x14ac:dyDescent="0.3">
      <c r="A105" s="1" t="s">
        <v>347</v>
      </c>
      <c r="B105" s="2">
        <v>45228</v>
      </c>
      <c r="C105" s="1" t="s">
        <v>45</v>
      </c>
      <c r="D105" s="3">
        <v>20</v>
      </c>
      <c r="E105" s="1">
        <v>25</v>
      </c>
      <c r="F105" s="1" t="s">
        <v>14</v>
      </c>
      <c r="G105" s="1" t="s">
        <v>26</v>
      </c>
      <c r="H105" s="1" t="s">
        <v>50</v>
      </c>
      <c r="I105" s="1" t="s">
        <v>27</v>
      </c>
      <c r="J105" s="1" t="s">
        <v>28</v>
      </c>
      <c r="K105" s="4" t="s">
        <v>348</v>
      </c>
      <c r="L105" s="3">
        <f>Table1[[#This Row],[Price]]*Table1[[#This Row],[number of units]]</f>
        <v>500</v>
      </c>
      <c r="M105" s="1">
        <v>500</v>
      </c>
      <c r="N105" s="1">
        <v>500</v>
      </c>
    </row>
    <row r="106" spans="1:14" ht="18.600000000000001" hidden="1" customHeight="1" x14ac:dyDescent="0.3">
      <c r="A106" s="1" t="s">
        <v>349</v>
      </c>
      <c r="B106" s="2">
        <v>45241</v>
      </c>
      <c r="C106" s="1" t="s">
        <v>45</v>
      </c>
      <c r="D106" s="3">
        <v>20</v>
      </c>
      <c r="E106" s="1">
        <v>25</v>
      </c>
      <c r="F106" s="1" t="s">
        <v>14</v>
      </c>
      <c r="G106" s="1" t="s">
        <v>26</v>
      </c>
      <c r="H106" s="1" t="s">
        <v>50</v>
      </c>
      <c r="I106" s="1" t="s">
        <v>41</v>
      </c>
      <c r="J106" s="1" t="s">
        <v>18</v>
      </c>
      <c r="K106" s="4" t="s">
        <v>350</v>
      </c>
      <c r="L106" s="3">
        <f>Table1[[#This Row],[Price]]*Table1[[#This Row],[number of units]]</f>
        <v>500</v>
      </c>
      <c r="M106" s="1">
        <v>500</v>
      </c>
      <c r="N106" s="1">
        <v>500</v>
      </c>
    </row>
    <row r="107" spans="1:14" ht="18.600000000000001" customHeight="1" x14ac:dyDescent="0.3">
      <c r="A107" s="1" t="s">
        <v>351</v>
      </c>
      <c r="B107" s="2">
        <v>45257</v>
      </c>
      <c r="C107" s="1" t="s">
        <v>45</v>
      </c>
      <c r="D107" s="3">
        <v>20</v>
      </c>
      <c r="E107" s="1">
        <v>25</v>
      </c>
      <c r="F107" s="1" t="s">
        <v>14</v>
      </c>
      <c r="G107" s="1" t="s">
        <v>26</v>
      </c>
      <c r="H107" s="1" t="s">
        <v>46</v>
      </c>
      <c r="I107" s="1" t="s">
        <v>17</v>
      </c>
      <c r="J107" s="1" t="s">
        <v>28</v>
      </c>
      <c r="K107" s="4" t="s">
        <v>352</v>
      </c>
      <c r="L107" s="3">
        <f>Table1[[#This Row],[Price]]*Table1[[#This Row],[number of units]]</f>
        <v>500</v>
      </c>
      <c r="M107" s="1">
        <v>500</v>
      </c>
      <c r="N107" s="1">
        <v>500</v>
      </c>
    </row>
    <row r="108" spans="1:14" ht="18.600000000000001" hidden="1" customHeight="1" x14ac:dyDescent="0.3">
      <c r="A108" s="1" t="s">
        <v>335</v>
      </c>
      <c r="B108" s="2">
        <v>45200</v>
      </c>
      <c r="C108" s="1" t="s">
        <v>285</v>
      </c>
      <c r="D108" s="3">
        <v>70</v>
      </c>
      <c r="E108" s="1">
        <v>7</v>
      </c>
      <c r="F108" s="1" t="s">
        <v>33</v>
      </c>
      <c r="G108" s="1" t="s">
        <v>15</v>
      </c>
      <c r="H108" s="1" t="s">
        <v>21</v>
      </c>
      <c r="I108" s="1" t="s">
        <v>41</v>
      </c>
      <c r="J108" s="1" t="s">
        <v>23</v>
      </c>
      <c r="K108" s="4" t="s">
        <v>336</v>
      </c>
      <c r="L108" s="3">
        <f>Table1[[#This Row],[Price]]*Table1[[#This Row],[number of units]]</f>
        <v>490</v>
      </c>
      <c r="M108" s="1">
        <v>490</v>
      </c>
      <c r="N108" s="1">
        <v>490</v>
      </c>
    </row>
    <row r="109" spans="1:14" ht="18.600000000000001" customHeight="1" x14ac:dyDescent="0.3">
      <c r="A109" s="1" t="s">
        <v>337</v>
      </c>
      <c r="B109" s="2">
        <v>45209</v>
      </c>
      <c r="C109" s="1" t="s">
        <v>285</v>
      </c>
      <c r="D109" s="3">
        <v>70</v>
      </c>
      <c r="E109" s="1">
        <v>7</v>
      </c>
      <c r="F109" s="1" t="s">
        <v>14</v>
      </c>
      <c r="G109" s="1" t="s">
        <v>40</v>
      </c>
      <c r="H109" s="1" t="s">
        <v>16</v>
      </c>
      <c r="I109" s="1" t="s">
        <v>17</v>
      </c>
      <c r="J109" s="1" t="s">
        <v>18</v>
      </c>
      <c r="K109" s="4" t="s">
        <v>338</v>
      </c>
      <c r="L109" s="3">
        <f>Table1[[#This Row],[Price]]*Table1[[#This Row],[number of units]]</f>
        <v>490</v>
      </c>
      <c r="M109" s="1">
        <v>490</v>
      </c>
      <c r="N109" s="1">
        <v>490</v>
      </c>
    </row>
    <row r="110" spans="1:14" ht="18.600000000000001" hidden="1" customHeight="1" x14ac:dyDescent="0.3">
      <c r="A110" s="1" t="s">
        <v>339</v>
      </c>
      <c r="B110" s="2">
        <v>45249</v>
      </c>
      <c r="C110" s="1" t="s">
        <v>285</v>
      </c>
      <c r="D110" s="3">
        <v>70</v>
      </c>
      <c r="E110" s="1">
        <v>7</v>
      </c>
      <c r="F110" s="1" t="s">
        <v>14</v>
      </c>
      <c r="G110" s="1" t="s">
        <v>15</v>
      </c>
      <c r="H110" s="1" t="s">
        <v>50</v>
      </c>
      <c r="I110" s="1" t="s">
        <v>27</v>
      </c>
      <c r="J110" s="1" t="s">
        <v>42</v>
      </c>
      <c r="K110" s="4" t="s">
        <v>340</v>
      </c>
      <c r="L110" s="3">
        <f>Table1[[#This Row],[Price]]*Table1[[#This Row],[number of units]]</f>
        <v>490</v>
      </c>
      <c r="M110" s="1">
        <v>490</v>
      </c>
      <c r="N110" s="1">
        <v>490</v>
      </c>
    </row>
    <row r="111" spans="1:14" ht="18.600000000000001" hidden="1" customHeight="1" x14ac:dyDescent="0.3">
      <c r="A111" s="1" t="s">
        <v>341</v>
      </c>
      <c r="B111" s="2">
        <v>45252</v>
      </c>
      <c r="C111" s="1" t="s">
        <v>285</v>
      </c>
      <c r="D111" s="3">
        <v>70</v>
      </c>
      <c r="E111" s="1">
        <v>7</v>
      </c>
      <c r="F111" s="1" t="s">
        <v>33</v>
      </c>
      <c r="G111" s="1" t="s">
        <v>15</v>
      </c>
      <c r="H111" s="1" t="s">
        <v>46</v>
      </c>
      <c r="I111" s="1" t="s">
        <v>41</v>
      </c>
      <c r="J111" s="1" t="s">
        <v>28</v>
      </c>
      <c r="K111" s="4" t="s">
        <v>342</v>
      </c>
      <c r="L111" s="3">
        <f>Table1[[#This Row],[Price]]*Table1[[#This Row],[number of units]]</f>
        <v>490</v>
      </c>
      <c r="M111" s="1">
        <v>490</v>
      </c>
      <c r="N111" s="1">
        <v>490</v>
      </c>
    </row>
    <row r="112" spans="1:14" ht="18.600000000000001" hidden="1" customHeight="1" x14ac:dyDescent="0.3">
      <c r="A112" s="1" t="s">
        <v>343</v>
      </c>
      <c r="B112" s="2">
        <v>45257</v>
      </c>
      <c r="C112" s="1" t="s">
        <v>285</v>
      </c>
      <c r="D112" s="3">
        <v>70</v>
      </c>
      <c r="E112" s="1">
        <v>7</v>
      </c>
      <c r="F112" s="1" t="s">
        <v>14</v>
      </c>
      <c r="G112" s="1" t="s">
        <v>15</v>
      </c>
      <c r="H112" s="1" t="s">
        <v>21</v>
      </c>
      <c r="I112" s="1" t="s">
        <v>41</v>
      </c>
      <c r="J112" s="1" t="s">
        <v>23</v>
      </c>
      <c r="K112" s="4" t="s">
        <v>344</v>
      </c>
      <c r="L112" s="3">
        <f>Table1[[#This Row],[Price]]*Table1[[#This Row],[number of units]]</f>
        <v>490</v>
      </c>
      <c r="M112" s="1">
        <v>490</v>
      </c>
      <c r="N112" s="1">
        <v>490</v>
      </c>
    </row>
    <row r="113" spans="1:14" ht="18.600000000000001" customHeight="1" x14ac:dyDescent="0.3">
      <c r="A113" s="1" t="s">
        <v>325</v>
      </c>
      <c r="B113" s="2">
        <v>45200</v>
      </c>
      <c r="C113" s="1" t="s">
        <v>45</v>
      </c>
      <c r="D113" s="3">
        <v>20</v>
      </c>
      <c r="E113" s="1">
        <v>24</v>
      </c>
      <c r="F113" s="1" t="s">
        <v>33</v>
      </c>
      <c r="G113" s="1" t="s">
        <v>40</v>
      </c>
      <c r="H113" s="1" t="s">
        <v>16</v>
      </c>
      <c r="I113" s="1" t="s">
        <v>17</v>
      </c>
      <c r="J113" s="1" t="s">
        <v>23</v>
      </c>
      <c r="K113" s="4" t="s">
        <v>326</v>
      </c>
      <c r="L113" s="3">
        <f>Table1[[#This Row],[Price]]*Table1[[#This Row],[number of units]]</f>
        <v>480</v>
      </c>
      <c r="M113" s="1">
        <v>480</v>
      </c>
      <c r="N113" s="1">
        <v>480</v>
      </c>
    </row>
    <row r="114" spans="1:14" ht="18.600000000000001" hidden="1" customHeight="1" x14ac:dyDescent="0.3">
      <c r="A114" s="1" t="s">
        <v>327</v>
      </c>
      <c r="B114" s="2">
        <v>45200</v>
      </c>
      <c r="C114" s="1" t="s">
        <v>45</v>
      </c>
      <c r="D114" s="3">
        <v>20</v>
      </c>
      <c r="E114" s="1">
        <v>24</v>
      </c>
      <c r="F114" s="1" t="s">
        <v>33</v>
      </c>
      <c r="G114" s="1" t="s">
        <v>15</v>
      </c>
      <c r="H114" s="1" t="s">
        <v>16</v>
      </c>
      <c r="I114" s="1" t="s">
        <v>27</v>
      </c>
      <c r="J114" s="1" t="s">
        <v>23</v>
      </c>
      <c r="K114" s="4" t="s">
        <v>328</v>
      </c>
      <c r="L114" s="3">
        <f>Table1[[#This Row],[Price]]*Table1[[#This Row],[number of units]]</f>
        <v>480</v>
      </c>
      <c r="M114" s="1">
        <v>480</v>
      </c>
      <c r="N114" s="1">
        <v>480</v>
      </c>
    </row>
    <row r="115" spans="1:14" ht="18.600000000000001" hidden="1" customHeight="1" x14ac:dyDescent="0.3">
      <c r="A115" s="1" t="s">
        <v>329</v>
      </c>
      <c r="B115" s="2">
        <v>45224</v>
      </c>
      <c r="C115" s="1" t="s">
        <v>45</v>
      </c>
      <c r="D115" s="3">
        <v>20</v>
      </c>
      <c r="E115" s="1">
        <v>24</v>
      </c>
      <c r="F115" s="1" t="s">
        <v>14</v>
      </c>
      <c r="G115" s="1" t="s">
        <v>40</v>
      </c>
      <c r="H115" s="1" t="s">
        <v>46</v>
      </c>
      <c r="I115" s="1" t="s">
        <v>36</v>
      </c>
      <c r="J115" s="1" t="s">
        <v>37</v>
      </c>
      <c r="K115" s="4" t="s">
        <v>330</v>
      </c>
      <c r="L115" s="3">
        <f>Table1[[#This Row],[Price]]*Table1[[#This Row],[number of units]]</f>
        <v>480</v>
      </c>
      <c r="M115" s="1">
        <v>480</v>
      </c>
      <c r="N115" s="1">
        <v>480</v>
      </c>
    </row>
    <row r="116" spans="1:14" ht="18.600000000000001" hidden="1" customHeight="1" x14ac:dyDescent="0.3">
      <c r="A116" s="1" t="s">
        <v>331</v>
      </c>
      <c r="B116" s="2">
        <v>45229</v>
      </c>
      <c r="C116" s="1" t="s">
        <v>45</v>
      </c>
      <c r="D116" s="3">
        <v>20</v>
      </c>
      <c r="E116" s="1">
        <v>24</v>
      </c>
      <c r="F116" s="1" t="s">
        <v>33</v>
      </c>
      <c r="G116" s="1" t="s">
        <v>40</v>
      </c>
      <c r="H116" s="1" t="s">
        <v>16</v>
      </c>
      <c r="I116" s="1" t="s">
        <v>22</v>
      </c>
      <c r="J116" s="1" t="s">
        <v>47</v>
      </c>
      <c r="K116" s="4" t="s">
        <v>332</v>
      </c>
      <c r="L116" s="3">
        <f>Table1[[#This Row],[Price]]*Table1[[#This Row],[number of units]]</f>
        <v>480</v>
      </c>
      <c r="M116" s="1">
        <v>480</v>
      </c>
      <c r="N116" s="1">
        <v>480</v>
      </c>
    </row>
    <row r="117" spans="1:14" ht="18.600000000000001" customHeight="1" x14ac:dyDescent="0.3">
      <c r="A117" s="1" t="s">
        <v>333</v>
      </c>
      <c r="B117" s="2">
        <v>45235</v>
      </c>
      <c r="C117" s="1" t="s">
        <v>45</v>
      </c>
      <c r="D117" s="3">
        <v>20</v>
      </c>
      <c r="E117" s="1">
        <v>24</v>
      </c>
      <c r="F117" s="1" t="s">
        <v>33</v>
      </c>
      <c r="G117" s="1" t="s">
        <v>15</v>
      </c>
      <c r="H117" s="1" t="s">
        <v>46</v>
      </c>
      <c r="I117" s="1" t="s">
        <v>17</v>
      </c>
      <c r="J117" s="1" t="s">
        <v>37</v>
      </c>
      <c r="K117" s="4" t="s">
        <v>334</v>
      </c>
      <c r="L117" s="3">
        <f>Table1[[#This Row],[Price]]*Table1[[#This Row],[number of units]]</f>
        <v>480</v>
      </c>
      <c r="M117" s="1">
        <v>480</v>
      </c>
      <c r="N117" s="1">
        <v>480</v>
      </c>
    </row>
    <row r="118" spans="1:14" ht="18.600000000000001" hidden="1" customHeight="1" x14ac:dyDescent="0.3">
      <c r="A118" s="1" t="s">
        <v>311</v>
      </c>
      <c r="B118" s="2">
        <v>45208</v>
      </c>
      <c r="C118" s="1" t="s">
        <v>45</v>
      </c>
      <c r="D118" s="3">
        <v>20</v>
      </c>
      <c r="E118" s="1">
        <v>23</v>
      </c>
      <c r="F118" s="1" t="s">
        <v>33</v>
      </c>
      <c r="G118" s="1" t="s">
        <v>15</v>
      </c>
      <c r="H118" s="1" t="s">
        <v>16</v>
      </c>
      <c r="I118" s="1" t="s">
        <v>22</v>
      </c>
      <c r="J118" s="1" t="s">
        <v>42</v>
      </c>
      <c r="K118" s="4" t="s">
        <v>312</v>
      </c>
      <c r="L118" s="3">
        <f>Table1[[#This Row],[Price]]*Table1[[#This Row],[number of units]]</f>
        <v>460</v>
      </c>
      <c r="M118" s="1">
        <v>460</v>
      </c>
      <c r="N118" s="1">
        <v>460</v>
      </c>
    </row>
    <row r="119" spans="1:14" ht="18.600000000000001" hidden="1" customHeight="1" x14ac:dyDescent="0.3">
      <c r="A119" s="1" t="s">
        <v>313</v>
      </c>
      <c r="B119" s="2">
        <v>45219</v>
      </c>
      <c r="C119" s="1" t="s">
        <v>45</v>
      </c>
      <c r="D119" s="3">
        <v>20</v>
      </c>
      <c r="E119" s="1">
        <v>23</v>
      </c>
      <c r="F119" s="1" t="s">
        <v>14</v>
      </c>
      <c r="G119" s="1" t="s">
        <v>26</v>
      </c>
      <c r="H119" s="1" t="s">
        <v>21</v>
      </c>
      <c r="I119" s="1" t="s">
        <v>27</v>
      </c>
      <c r="J119" s="1" t="s">
        <v>23</v>
      </c>
      <c r="K119" s="4" t="s">
        <v>314</v>
      </c>
      <c r="L119" s="3">
        <f>Table1[[#This Row],[Price]]*Table1[[#This Row],[number of units]]</f>
        <v>460</v>
      </c>
      <c r="M119" s="1">
        <v>460</v>
      </c>
      <c r="N119" s="1">
        <v>460</v>
      </c>
    </row>
    <row r="120" spans="1:14" ht="18.600000000000001" hidden="1" customHeight="1" x14ac:dyDescent="0.3">
      <c r="A120" s="1" t="s">
        <v>315</v>
      </c>
      <c r="B120" s="2">
        <v>45219</v>
      </c>
      <c r="C120" s="1" t="s">
        <v>45</v>
      </c>
      <c r="D120" s="3">
        <v>20</v>
      </c>
      <c r="E120" s="1">
        <v>23</v>
      </c>
      <c r="F120" s="1" t="s">
        <v>14</v>
      </c>
      <c r="G120" s="1" t="s">
        <v>26</v>
      </c>
      <c r="H120" s="1" t="s">
        <v>50</v>
      </c>
      <c r="I120" s="1" t="s">
        <v>36</v>
      </c>
      <c r="J120" s="1" t="s">
        <v>42</v>
      </c>
      <c r="K120" s="4" t="s">
        <v>316</v>
      </c>
      <c r="L120" s="3">
        <f>Table1[[#This Row],[Price]]*Table1[[#This Row],[number of units]]</f>
        <v>460</v>
      </c>
      <c r="M120" s="1">
        <v>460</v>
      </c>
      <c r="N120" s="1">
        <v>460</v>
      </c>
    </row>
    <row r="121" spans="1:14" ht="18.600000000000001" hidden="1" customHeight="1" x14ac:dyDescent="0.3">
      <c r="A121" s="1" t="s">
        <v>317</v>
      </c>
      <c r="B121" s="2">
        <v>45221</v>
      </c>
      <c r="C121" s="1" t="s">
        <v>45</v>
      </c>
      <c r="D121" s="3">
        <v>20</v>
      </c>
      <c r="E121" s="1">
        <v>23</v>
      </c>
      <c r="F121" s="1" t="s">
        <v>14</v>
      </c>
      <c r="G121" s="1" t="s">
        <v>15</v>
      </c>
      <c r="H121" s="1" t="s">
        <v>16</v>
      </c>
      <c r="I121" s="1" t="s">
        <v>36</v>
      </c>
      <c r="J121" s="1" t="s">
        <v>28</v>
      </c>
      <c r="K121" s="4" t="s">
        <v>318</v>
      </c>
      <c r="L121" s="3">
        <f>Table1[[#This Row],[Price]]*Table1[[#This Row],[number of units]]</f>
        <v>460</v>
      </c>
      <c r="M121" s="1">
        <v>460</v>
      </c>
      <c r="N121" s="1">
        <v>460</v>
      </c>
    </row>
    <row r="122" spans="1:14" ht="18.600000000000001" hidden="1" customHeight="1" x14ac:dyDescent="0.3">
      <c r="A122" s="1" t="s">
        <v>319</v>
      </c>
      <c r="B122" s="2">
        <v>45234</v>
      </c>
      <c r="C122" s="1" t="s">
        <v>45</v>
      </c>
      <c r="D122" s="3">
        <v>20</v>
      </c>
      <c r="E122" s="1">
        <v>23</v>
      </c>
      <c r="F122" s="1" t="s">
        <v>14</v>
      </c>
      <c r="G122" s="1" t="s">
        <v>15</v>
      </c>
      <c r="H122" s="1" t="s">
        <v>46</v>
      </c>
      <c r="I122" s="1" t="s">
        <v>36</v>
      </c>
      <c r="J122" s="1" t="s">
        <v>47</v>
      </c>
      <c r="K122" s="4" t="s">
        <v>320</v>
      </c>
      <c r="L122" s="3">
        <f>Table1[[#This Row],[Price]]*Table1[[#This Row],[number of units]]</f>
        <v>460</v>
      </c>
      <c r="M122" s="1">
        <v>460</v>
      </c>
      <c r="N122" s="1">
        <v>460</v>
      </c>
    </row>
    <row r="123" spans="1:14" ht="18.600000000000001" hidden="1" customHeight="1" x14ac:dyDescent="0.3">
      <c r="A123" s="1" t="s">
        <v>321</v>
      </c>
      <c r="B123" s="2">
        <v>45239</v>
      </c>
      <c r="C123" s="1" t="s">
        <v>45</v>
      </c>
      <c r="D123" s="3">
        <v>20</v>
      </c>
      <c r="E123" s="1">
        <v>23</v>
      </c>
      <c r="F123" s="1" t="s">
        <v>14</v>
      </c>
      <c r="G123" s="1" t="s">
        <v>26</v>
      </c>
      <c r="H123" s="1" t="s">
        <v>46</v>
      </c>
      <c r="I123" s="1" t="s">
        <v>22</v>
      </c>
      <c r="J123" s="1" t="s">
        <v>18</v>
      </c>
      <c r="K123" s="4" t="s">
        <v>322</v>
      </c>
      <c r="L123" s="3">
        <f>Table1[[#This Row],[Price]]*Table1[[#This Row],[number of units]]</f>
        <v>460</v>
      </c>
      <c r="M123" s="1">
        <v>460</v>
      </c>
      <c r="N123" s="1">
        <v>460</v>
      </c>
    </row>
    <row r="124" spans="1:14" ht="18.600000000000001" customHeight="1" x14ac:dyDescent="0.3">
      <c r="A124" s="1" t="s">
        <v>323</v>
      </c>
      <c r="B124" s="2">
        <v>45257</v>
      </c>
      <c r="C124" s="1" t="s">
        <v>45</v>
      </c>
      <c r="D124" s="3">
        <v>20</v>
      </c>
      <c r="E124" s="1">
        <v>23</v>
      </c>
      <c r="F124" s="1" t="s">
        <v>33</v>
      </c>
      <c r="G124" s="1" t="s">
        <v>26</v>
      </c>
      <c r="H124" s="1" t="s">
        <v>50</v>
      </c>
      <c r="I124" s="1" t="s">
        <v>17</v>
      </c>
      <c r="J124" s="1" t="s">
        <v>28</v>
      </c>
      <c r="K124" s="4" t="s">
        <v>324</v>
      </c>
      <c r="L124" s="3">
        <f>Table1[[#This Row],[Price]]*Table1[[#This Row],[number of units]]</f>
        <v>460</v>
      </c>
      <c r="M124" s="1">
        <v>460</v>
      </c>
      <c r="N124" s="1">
        <v>460</v>
      </c>
    </row>
    <row r="125" spans="1:14" ht="18.600000000000001" hidden="1" customHeight="1" x14ac:dyDescent="0.3">
      <c r="A125" s="1" t="s">
        <v>305</v>
      </c>
      <c r="B125" s="2">
        <v>45206</v>
      </c>
      <c r="C125" s="1" t="s">
        <v>45</v>
      </c>
      <c r="D125" s="3">
        <v>20</v>
      </c>
      <c r="E125" s="1">
        <v>22</v>
      </c>
      <c r="F125" s="1" t="s">
        <v>33</v>
      </c>
      <c r="G125" s="1" t="s">
        <v>40</v>
      </c>
      <c r="H125" s="1" t="s">
        <v>46</v>
      </c>
      <c r="I125" s="1" t="s">
        <v>22</v>
      </c>
      <c r="J125" s="1" t="s">
        <v>42</v>
      </c>
      <c r="K125" s="4" t="s">
        <v>306</v>
      </c>
      <c r="L125" s="3">
        <f>Table1[[#This Row],[Price]]*Table1[[#This Row],[number of units]]</f>
        <v>440</v>
      </c>
      <c r="M125" s="1">
        <v>440</v>
      </c>
      <c r="N125" s="1">
        <v>440</v>
      </c>
    </row>
    <row r="126" spans="1:14" ht="18.600000000000001" hidden="1" customHeight="1" x14ac:dyDescent="0.3">
      <c r="A126" s="1" t="s">
        <v>307</v>
      </c>
      <c r="B126" s="2">
        <v>45223</v>
      </c>
      <c r="C126" s="1" t="s">
        <v>45</v>
      </c>
      <c r="D126" s="3">
        <v>20</v>
      </c>
      <c r="E126" s="1">
        <v>22</v>
      </c>
      <c r="F126" s="1" t="s">
        <v>33</v>
      </c>
      <c r="G126" s="1" t="s">
        <v>40</v>
      </c>
      <c r="H126" s="1" t="s">
        <v>50</v>
      </c>
      <c r="I126" s="1" t="s">
        <v>36</v>
      </c>
      <c r="J126" s="1" t="s">
        <v>18</v>
      </c>
      <c r="K126" s="4" t="s">
        <v>308</v>
      </c>
      <c r="L126" s="3">
        <f>Table1[[#This Row],[Price]]*Table1[[#This Row],[number of units]]</f>
        <v>440</v>
      </c>
      <c r="M126" s="1">
        <v>440</v>
      </c>
      <c r="N126" s="1">
        <v>440</v>
      </c>
    </row>
    <row r="127" spans="1:14" ht="18.600000000000001" hidden="1" customHeight="1" x14ac:dyDescent="0.3">
      <c r="A127" s="1" t="s">
        <v>309</v>
      </c>
      <c r="B127" s="2">
        <v>45251</v>
      </c>
      <c r="C127" s="1" t="s">
        <v>45</v>
      </c>
      <c r="D127" s="3">
        <v>20</v>
      </c>
      <c r="E127" s="1">
        <v>22</v>
      </c>
      <c r="F127" s="1" t="s">
        <v>33</v>
      </c>
      <c r="G127" s="1" t="s">
        <v>26</v>
      </c>
      <c r="H127" s="1" t="s">
        <v>50</v>
      </c>
      <c r="I127" s="1" t="s">
        <v>41</v>
      </c>
      <c r="J127" s="1" t="s">
        <v>42</v>
      </c>
      <c r="K127" s="4" t="s">
        <v>310</v>
      </c>
      <c r="L127" s="3">
        <f>Table1[[#This Row],[Price]]*Table1[[#This Row],[number of units]]</f>
        <v>440</v>
      </c>
      <c r="M127" s="1">
        <v>440</v>
      </c>
      <c r="N127" s="1">
        <v>440</v>
      </c>
    </row>
    <row r="128" spans="1:14" ht="18.600000000000001" customHeight="1" x14ac:dyDescent="0.3">
      <c r="A128" s="1" t="s">
        <v>282</v>
      </c>
      <c r="B128" s="2">
        <v>45201</v>
      </c>
      <c r="C128" s="1" t="s">
        <v>45</v>
      </c>
      <c r="D128" s="3">
        <v>20</v>
      </c>
      <c r="E128" s="1">
        <v>21</v>
      </c>
      <c r="F128" s="1" t="s">
        <v>33</v>
      </c>
      <c r="G128" s="1" t="s">
        <v>40</v>
      </c>
      <c r="H128" s="1" t="s">
        <v>50</v>
      </c>
      <c r="I128" s="1" t="s">
        <v>17</v>
      </c>
      <c r="J128" s="1" t="s">
        <v>28</v>
      </c>
      <c r="K128" s="4" t="s">
        <v>283</v>
      </c>
      <c r="L128" s="3">
        <f>Table1[[#This Row],[Price]]*Table1[[#This Row],[number of units]]</f>
        <v>420</v>
      </c>
      <c r="M128" s="1">
        <v>420</v>
      </c>
      <c r="N128" s="1">
        <v>420</v>
      </c>
    </row>
    <row r="129" spans="1:14" ht="18.600000000000001" hidden="1" customHeight="1" x14ac:dyDescent="0.3">
      <c r="A129" s="1" t="s">
        <v>284</v>
      </c>
      <c r="B129" s="2">
        <v>45215</v>
      </c>
      <c r="C129" s="1" t="s">
        <v>285</v>
      </c>
      <c r="D129" s="3">
        <v>70</v>
      </c>
      <c r="E129" s="1">
        <v>6</v>
      </c>
      <c r="F129" s="1" t="s">
        <v>14</v>
      </c>
      <c r="G129" s="1" t="s">
        <v>15</v>
      </c>
      <c r="H129" s="1" t="s">
        <v>50</v>
      </c>
      <c r="I129" s="1" t="s">
        <v>41</v>
      </c>
      <c r="J129" s="1" t="s">
        <v>28</v>
      </c>
      <c r="K129" s="4" t="s">
        <v>286</v>
      </c>
      <c r="L129" s="3">
        <f>Table1[[#This Row],[Price]]*Table1[[#This Row],[number of units]]</f>
        <v>420</v>
      </c>
      <c r="M129" s="1">
        <v>420</v>
      </c>
      <c r="N129" s="1">
        <v>420</v>
      </c>
    </row>
    <row r="130" spans="1:14" ht="18.600000000000001" hidden="1" customHeight="1" x14ac:dyDescent="0.3">
      <c r="A130" s="1" t="s">
        <v>287</v>
      </c>
      <c r="B130" s="2">
        <v>45223</v>
      </c>
      <c r="C130" s="1" t="s">
        <v>285</v>
      </c>
      <c r="D130" s="3">
        <v>70</v>
      </c>
      <c r="E130" s="1">
        <v>6</v>
      </c>
      <c r="F130" s="1" t="s">
        <v>14</v>
      </c>
      <c r="G130" s="1" t="s">
        <v>15</v>
      </c>
      <c r="H130" s="1" t="s">
        <v>50</v>
      </c>
      <c r="I130" s="1" t="s">
        <v>22</v>
      </c>
      <c r="J130" s="1" t="s">
        <v>28</v>
      </c>
      <c r="K130" s="4" t="s">
        <v>288</v>
      </c>
      <c r="L130" s="3">
        <f>Table1[[#This Row],[Price]]*Table1[[#This Row],[number of units]]</f>
        <v>420</v>
      </c>
      <c r="M130" s="1">
        <v>420</v>
      </c>
      <c r="N130" s="1">
        <v>420</v>
      </c>
    </row>
    <row r="131" spans="1:14" ht="18.600000000000001" hidden="1" customHeight="1" x14ac:dyDescent="0.3">
      <c r="A131" s="1" t="s">
        <v>289</v>
      </c>
      <c r="B131" s="2">
        <v>45233</v>
      </c>
      <c r="C131" s="1" t="s">
        <v>285</v>
      </c>
      <c r="D131" s="3">
        <v>70</v>
      </c>
      <c r="E131" s="1">
        <v>6</v>
      </c>
      <c r="F131" s="1" t="s">
        <v>33</v>
      </c>
      <c r="G131" s="1" t="s">
        <v>26</v>
      </c>
      <c r="H131" s="1" t="s">
        <v>16</v>
      </c>
      <c r="I131" s="1" t="s">
        <v>27</v>
      </c>
      <c r="J131" s="1" t="s">
        <v>23</v>
      </c>
      <c r="K131" s="4" t="s">
        <v>290</v>
      </c>
      <c r="L131" s="3">
        <f>Table1[[#This Row],[Price]]*Table1[[#This Row],[number of units]]</f>
        <v>420</v>
      </c>
      <c r="M131" s="1">
        <v>420</v>
      </c>
      <c r="N131" s="1">
        <v>420</v>
      </c>
    </row>
    <row r="132" spans="1:14" ht="18.600000000000001" customHeight="1" x14ac:dyDescent="0.3">
      <c r="A132" s="1" t="s">
        <v>291</v>
      </c>
      <c r="B132" s="2">
        <v>45234</v>
      </c>
      <c r="C132" s="1" t="s">
        <v>13</v>
      </c>
      <c r="D132" s="3">
        <v>15</v>
      </c>
      <c r="E132" s="1">
        <v>28</v>
      </c>
      <c r="F132" s="1" t="s">
        <v>14</v>
      </c>
      <c r="G132" s="1" t="s">
        <v>40</v>
      </c>
      <c r="H132" s="1" t="s">
        <v>46</v>
      </c>
      <c r="I132" s="1" t="s">
        <v>17</v>
      </c>
      <c r="J132" s="1" t="s">
        <v>42</v>
      </c>
      <c r="K132" s="4" t="s">
        <v>292</v>
      </c>
      <c r="L132" s="3">
        <f>Table1[[#This Row],[Price]]*Table1[[#This Row],[number of units]]</f>
        <v>420</v>
      </c>
      <c r="M132" s="1">
        <v>420</v>
      </c>
      <c r="N132" s="1">
        <v>420</v>
      </c>
    </row>
    <row r="133" spans="1:14" ht="18.600000000000001" hidden="1" customHeight="1" x14ac:dyDescent="0.3">
      <c r="A133" s="1" t="s">
        <v>293</v>
      </c>
      <c r="B133" s="2">
        <v>45235</v>
      </c>
      <c r="C133" s="1" t="s">
        <v>45</v>
      </c>
      <c r="D133" s="3">
        <v>20</v>
      </c>
      <c r="E133" s="1">
        <v>21</v>
      </c>
      <c r="F133" s="1" t="s">
        <v>33</v>
      </c>
      <c r="G133" s="1" t="s">
        <v>15</v>
      </c>
      <c r="H133" s="1" t="s">
        <v>46</v>
      </c>
      <c r="I133" s="1" t="s">
        <v>27</v>
      </c>
      <c r="J133" s="1" t="s">
        <v>28</v>
      </c>
      <c r="K133" s="4" t="s">
        <v>294</v>
      </c>
      <c r="L133" s="3">
        <f>Table1[[#This Row],[Price]]*Table1[[#This Row],[number of units]]</f>
        <v>420</v>
      </c>
      <c r="M133" s="1">
        <v>420</v>
      </c>
      <c r="N133" s="1">
        <v>420</v>
      </c>
    </row>
    <row r="134" spans="1:14" ht="18.600000000000001" hidden="1" customHeight="1" x14ac:dyDescent="0.3">
      <c r="A134" s="1" t="s">
        <v>295</v>
      </c>
      <c r="B134" s="2">
        <v>45239</v>
      </c>
      <c r="C134" s="1" t="s">
        <v>285</v>
      </c>
      <c r="D134" s="3">
        <v>70</v>
      </c>
      <c r="E134" s="1">
        <v>6</v>
      </c>
      <c r="F134" s="1" t="s">
        <v>14</v>
      </c>
      <c r="G134" s="1" t="s">
        <v>15</v>
      </c>
      <c r="H134" s="1" t="s">
        <v>50</v>
      </c>
      <c r="I134" s="1" t="s">
        <v>36</v>
      </c>
      <c r="J134" s="1" t="s">
        <v>42</v>
      </c>
      <c r="K134" s="4" t="s">
        <v>296</v>
      </c>
      <c r="L134" s="3">
        <f>Table1[[#This Row],[Price]]*Table1[[#This Row],[number of units]]</f>
        <v>420</v>
      </c>
      <c r="M134" s="1">
        <v>420</v>
      </c>
      <c r="N134" s="1">
        <v>420</v>
      </c>
    </row>
    <row r="135" spans="1:14" ht="18.600000000000001" hidden="1" customHeight="1" x14ac:dyDescent="0.3">
      <c r="A135" s="1" t="s">
        <v>297</v>
      </c>
      <c r="B135" s="2">
        <v>45245</v>
      </c>
      <c r="C135" s="1" t="s">
        <v>13</v>
      </c>
      <c r="D135" s="3">
        <v>15</v>
      </c>
      <c r="E135" s="1">
        <v>28</v>
      </c>
      <c r="F135" s="1" t="s">
        <v>14</v>
      </c>
      <c r="G135" s="1" t="s">
        <v>26</v>
      </c>
      <c r="H135" s="1" t="s">
        <v>16</v>
      </c>
      <c r="I135" s="1" t="s">
        <v>22</v>
      </c>
      <c r="J135" s="1" t="s">
        <v>23</v>
      </c>
      <c r="K135" s="4" t="s">
        <v>298</v>
      </c>
      <c r="L135" s="3">
        <f>Table1[[#This Row],[Price]]*Table1[[#This Row],[number of units]]</f>
        <v>420</v>
      </c>
      <c r="M135" s="1">
        <v>420</v>
      </c>
      <c r="N135" s="1">
        <v>420</v>
      </c>
    </row>
    <row r="136" spans="1:14" ht="18.600000000000001" hidden="1" customHeight="1" x14ac:dyDescent="0.3">
      <c r="A136" s="1" t="s">
        <v>299</v>
      </c>
      <c r="B136" s="2">
        <v>45249</v>
      </c>
      <c r="C136" s="1" t="s">
        <v>13</v>
      </c>
      <c r="D136" s="3">
        <v>15</v>
      </c>
      <c r="E136" s="1">
        <v>28</v>
      </c>
      <c r="F136" s="1" t="s">
        <v>33</v>
      </c>
      <c r="G136" s="1" t="s">
        <v>40</v>
      </c>
      <c r="H136" s="1" t="s">
        <v>50</v>
      </c>
      <c r="I136" s="1" t="s">
        <v>27</v>
      </c>
      <c r="J136" s="1" t="s">
        <v>47</v>
      </c>
      <c r="K136" s="4" t="s">
        <v>300</v>
      </c>
      <c r="L136" s="3">
        <f>Table1[[#This Row],[Price]]*Table1[[#This Row],[number of units]]</f>
        <v>420</v>
      </c>
      <c r="M136" s="1">
        <v>420</v>
      </c>
      <c r="N136" s="1">
        <v>420</v>
      </c>
    </row>
    <row r="137" spans="1:14" ht="18.600000000000001" hidden="1" customHeight="1" x14ac:dyDescent="0.3">
      <c r="A137" s="1" t="s">
        <v>301</v>
      </c>
      <c r="B137" s="2">
        <v>45253</v>
      </c>
      <c r="C137" s="1" t="s">
        <v>45</v>
      </c>
      <c r="D137" s="3">
        <v>20</v>
      </c>
      <c r="E137" s="1">
        <v>21</v>
      </c>
      <c r="F137" s="1" t="s">
        <v>33</v>
      </c>
      <c r="G137" s="1" t="s">
        <v>26</v>
      </c>
      <c r="H137" s="1" t="s">
        <v>16</v>
      </c>
      <c r="I137" s="1" t="s">
        <v>22</v>
      </c>
      <c r="J137" s="1" t="s">
        <v>47</v>
      </c>
      <c r="K137" s="4" t="s">
        <v>302</v>
      </c>
      <c r="L137" s="3">
        <f>Table1[[#This Row],[Price]]*Table1[[#This Row],[number of units]]</f>
        <v>420</v>
      </c>
      <c r="M137" s="1">
        <v>420</v>
      </c>
      <c r="N137" s="1">
        <v>420</v>
      </c>
    </row>
    <row r="138" spans="1:14" ht="18.600000000000001" hidden="1" customHeight="1" x14ac:dyDescent="0.3">
      <c r="A138" s="1" t="s">
        <v>303</v>
      </c>
      <c r="B138" s="2">
        <v>45255</v>
      </c>
      <c r="C138" s="1" t="s">
        <v>45</v>
      </c>
      <c r="D138" s="3">
        <v>20</v>
      </c>
      <c r="E138" s="1">
        <v>21</v>
      </c>
      <c r="F138" s="1" t="s">
        <v>33</v>
      </c>
      <c r="G138" s="1" t="s">
        <v>26</v>
      </c>
      <c r="H138" s="1" t="s">
        <v>16</v>
      </c>
      <c r="I138" s="1" t="s">
        <v>22</v>
      </c>
      <c r="J138" s="1" t="s">
        <v>18</v>
      </c>
      <c r="K138" s="4" t="s">
        <v>304</v>
      </c>
      <c r="L138" s="3">
        <f>Table1[[#This Row],[Price]]*Table1[[#This Row],[number of units]]</f>
        <v>420</v>
      </c>
      <c r="M138" s="1">
        <v>420</v>
      </c>
      <c r="N138" s="1">
        <v>420</v>
      </c>
    </row>
    <row r="139" spans="1:14" ht="18.600000000000001" hidden="1" customHeight="1" x14ac:dyDescent="0.3">
      <c r="A139" s="1" t="s">
        <v>276</v>
      </c>
      <c r="B139" s="2">
        <v>45208</v>
      </c>
      <c r="C139" s="1" t="s">
        <v>13</v>
      </c>
      <c r="D139" s="3">
        <v>15</v>
      </c>
      <c r="E139" s="1">
        <v>27</v>
      </c>
      <c r="F139" s="1" t="s">
        <v>14</v>
      </c>
      <c r="G139" s="1" t="s">
        <v>15</v>
      </c>
      <c r="H139" s="1" t="s">
        <v>50</v>
      </c>
      <c r="I139" s="1" t="s">
        <v>36</v>
      </c>
      <c r="J139" s="1" t="s">
        <v>37</v>
      </c>
      <c r="K139" s="4" t="s">
        <v>277</v>
      </c>
      <c r="L139" s="3">
        <f>Table1[[#This Row],[Price]]*Table1[[#This Row],[number of units]]</f>
        <v>405</v>
      </c>
      <c r="M139" s="1">
        <v>405</v>
      </c>
      <c r="N139" s="1">
        <v>405</v>
      </c>
    </row>
    <row r="140" spans="1:14" ht="18.600000000000001" hidden="1" customHeight="1" x14ac:dyDescent="0.3">
      <c r="A140" s="1" t="s">
        <v>278</v>
      </c>
      <c r="B140" s="2">
        <v>45256</v>
      </c>
      <c r="C140" s="1" t="s">
        <v>13</v>
      </c>
      <c r="D140" s="3">
        <v>15</v>
      </c>
      <c r="E140" s="1">
        <v>27</v>
      </c>
      <c r="F140" s="1" t="s">
        <v>33</v>
      </c>
      <c r="G140" s="1" t="s">
        <v>15</v>
      </c>
      <c r="H140" s="1" t="s">
        <v>16</v>
      </c>
      <c r="I140" s="1" t="s">
        <v>36</v>
      </c>
      <c r="J140" s="1" t="s">
        <v>18</v>
      </c>
      <c r="K140" s="4" t="s">
        <v>279</v>
      </c>
      <c r="L140" s="3">
        <f>Table1[[#This Row],[Price]]*Table1[[#This Row],[number of units]]</f>
        <v>405</v>
      </c>
      <c r="M140" s="1">
        <v>405</v>
      </c>
      <c r="N140" s="1">
        <v>405</v>
      </c>
    </row>
    <row r="141" spans="1:14" ht="18.600000000000001" hidden="1" customHeight="1" x14ac:dyDescent="0.3">
      <c r="A141" s="1" t="s">
        <v>280</v>
      </c>
      <c r="B141" s="2">
        <v>45258</v>
      </c>
      <c r="C141" s="1" t="s">
        <v>13</v>
      </c>
      <c r="D141" s="3">
        <v>15</v>
      </c>
      <c r="E141" s="1">
        <v>27</v>
      </c>
      <c r="F141" s="1" t="s">
        <v>14</v>
      </c>
      <c r="G141" s="1" t="s">
        <v>26</v>
      </c>
      <c r="H141" s="1" t="s">
        <v>16</v>
      </c>
      <c r="I141" s="1" t="s">
        <v>27</v>
      </c>
      <c r="J141" s="1" t="s">
        <v>18</v>
      </c>
      <c r="K141" s="4" t="s">
        <v>281</v>
      </c>
      <c r="L141" s="3">
        <f>Table1[[#This Row],[Price]]*Table1[[#This Row],[number of units]]</f>
        <v>405</v>
      </c>
      <c r="M141" s="1">
        <v>405</v>
      </c>
      <c r="N141" s="1">
        <v>405</v>
      </c>
    </row>
    <row r="142" spans="1:14" ht="18.600000000000001" customHeight="1" x14ac:dyDescent="0.3">
      <c r="A142" s="1" t="s">
        <v>262</v>
      </c>
      <c r="B142" s="2">
        <v>45201</v>
      </c>
      <c r="C142" s="1" t="s">
        <v>45</v>
      </c>
      <c r="D142" s="3">
        <v>20</v>
      </c>
      <c r="E142" s="1">
        <v>20</v>
      </c>
      <c r="F142" s="1" t="s">
        <v>14</v>
      </c>
      <c r="G142" s="1" t="s">
        <v>15</v>
      </c>
      <c r="H142" s="1" t="s">
        <v>50</v>
      </c>
      <c r="I142" s="1" t="s">
        <v>17</v>
      </c>
      <c r="J142" s="1" t="s">
        <v>37</v>
      </c>
      <c r="K142" s="4" t="s">
        <v>263</v>
      </c>
      <c r="L142" s="3">
        <f>Table1[[#This Row],[Price]]*Table1[[#This Row],[number of units]]</f>
        <v>400</v>
      </c>
      <c r="M142" s="1">
        <v>400</v>
      </c>
      <c r="N142" s="1">
        <v>400</v>
      </c>
    </row>
    <row r="143" spans="1:14" ht="18.600000000000001" customHeight="1" x14ac:dyDescent="0.3">
      <c r="A143" s="1" t="s">
        <v>264</v>
      </c>
      <c r="B143" s="2">
        <v>45208</v>
      </c>
      <c r="C143" s="1" t="s">
        <v>45</v>
      </c>
      <c r="D143" s="3">
        <v>20</v>
      </c>
      <c r="E143" s="1">
        <v>20</v>
      </c>
      <c r="F143" s="1" t="s">
        <v>14</v>
      </c>
      <c r="G143" s="1" t="s">
        <v>15</v>
      </c>
      <c r="H143" s="1" t="s">
        <v>50</v>
      </c>
      <c r="I143" s="1" t="s">
        <v>17</v>
      </c>
      <c r="J143" s="1" t="s">
        <v>23</v>
      </c>
      <c r="K143" s="4" t="s">
        <v>265</v>
      </c>
      <c r="L143" s="3">
        <f>Table1[[#This Row],[Price]]*Table1[[#This Row],[number of units]]</f>
        <v>400</v>
      </c>
      <c r="M143" s="1">
        <v>400</v>
      </c>
      <c r="N143" s="1">
        <v>400</v>
      </c>
    </row>
    <row r="144" spans="1:14" ht="18.600000000000001" hidden="1" customHeight="1" x14ac:dyDescent="0.3">
      <c r="A144" s="1" t="s">
        <v>266</v>
      </c>
      <c r="B144" s="2">
        <v>45218</v>
      </c>
      <c r="C144" s="1" t="s">
        <v>45</v>
      </c>
      <c r="D144" s="3">
        <v>20</v>
      </c>
      <c r="E144" s="1">
        <v>20</v>
      </c>
      <c r="F144" s="1" t="s">
        <v>33</v>
      </c>
      <c r="G144" s="1" t="s">
        <v>26</v>
      </c>
      <c r="H144" s="1" t="s">
        <v>50</v>
      </c>
      <c r="I144" s="1" t="s">
        <v>41</v>
      </c>
      <c r="J144" s="1" t="s">
        <v>47</v>
      </c>
      <c r="K144" s="4" t="s">
        <v>267</v>
      </c>
      <c r="L144" s="3">
        <f>Table1[[#This Row],[Price]]*Table1[[#This Row],[number of units]]</f>
        <v>400</v>
      </c>
      <c r="M144" s="1">
        <v>400</v>
      </c>
      <c r="N144" s="1">
        <v>400</v>
      </c>
    </row>
    <row r="145" spans="1:14" ht="18.600000000000001" hidden="1" customHeight="1" x14ac:dyDescent="0.3">
      <c r="A145" s="1" t="s">
        <v>268</v>
      </c>
      <c r="B145" s="2">
        <v>45229</v>
      </c>
      <c r="C145" s="1" t="s">
        <v>45</v>
      </c>
      <c r="D145" s="3">
        <v>20</v>
      </c>
      <c r="E145" s="1">
        <v>20</v>
      </c>
      <c r="F145" s="1" t="s">
        <v>33</v>
      </c>
      <c r="G145" s="1" t="s">
        <v>40</v>
      </c>
      <c r="H145" s="1" t="s">
        <v>50</v>
      </c>
      <c r="I145" s="1" t="s">
        <v>22</v>
      </c>
      <c r="J145" s="1" t="s">
        <v>18</v>
      </c>
      <c r="K145" s="4" t="s">
        <v>269</v>
      </c>
      <c r="L145" s="3">
        <f>Table1[[#This Row],[Price]]*Table1[[#This Row],[number of units]]</f>
        <v>400</v>
      </c>
      <c r="M145" s="1">
        <v>400</v>
      </c>
      <c r="N145" s="1">
        <v>400</v>
      </c>
    </row>
    <row r="146" spans="1:14" ht="18.600000000000001" hidden="1" customHeight="1" x14ac:dyDescent="0.3">
      <c r="A146" s="1" t="s">
        <v>270</v>
      </c>
      <c r="B146" s="2">
        <v>45236</v>
      </c>
      <c r="C146" s="1" t="s">
        <v>45</v>
      </c>
      <c r="D146" s="3">
        <v>20</v>
      </c>
      <c r="E146" s="1">
        <v>20</v>
      </c>
      <c r="F146" s="1" t="s">
        <v>33</v>
      </c>
      <c r="G146" s="1" t="s">
        <v>15</v>
      </c>
      <c r="H146" s="1" t="s">
        <v>21</v>
      </c>
      <c r="I146" s="1" t="s">
        <v>41</v>
      </c>
      <c r="J146" s="1" t="s">
        <v>23</v>
      </c>
      <c r="K146" s="4" t="s">
        <v>271</v>
      </c>
      <c r="L146" s="3">
        <f>Table1[[#This Row],[Price]]*Table1[[#This Row],[number of units]]</f>
        <v>400</v>
      </c>
      <c r="M146" s="1">
        <v>400</v>
      </c>
      <c r="N146" s="1">
        <v>400</v>
      </c>
    </row>
    <row r="147" spans="1:14" ht="18.600000000000001" customHeight="1" x14ac:dyDescent="0.3">
      <c r="A147" s="1" t="s">
        <v>272</v>
      </c>
      <c r="B147" s="2">
        <v>45242</v>
      </c>
      <c r="C147" s="1" t="s">
        <v>45</v>
      </c>
      <c r="D147" s="3">
        <v>20</v>
      </c>
      <c r="E147" s="1">
        <v>20</v>
      </c>
      <c r="F147" s="1" t="s">
        <v>14</v>
      </c>
      <c r="G147" s="1" t="s">
        <v>15</v>
      </c>
      <c r="H147" s="1" t="s">
        <v>16</v>
      </c>
      <c r="I147" s="1" t="s">
        <v>17</v>
      </c>
      <c r="J147" s="1" t="s">
        <v>42</v>
      </c>
      <c r="K147" s="4" t="s">
        <v>273</v>
      </c>
      <c r="L147" s="3">
        <f>Table1[[#This Row],[Price]]*Table1[[#This Row],[number of units]]</f>
        <v>400</v>
      </c>
      <c r="M147" s="1">
        <v>400</v>
      </c>
      <c r="N147" s="1">
        <v>400</v>
      </c>
    </row>
    <row r="148" spans="1:14" ht="18.600000000000001" hidden="1" customHeight="1" x14ac:dyDescent="0.3">
      <c r="A148" s="1" t="s">
        <v>274</v>
      </c>
      <c r="B148" s="2">
        <v>45260</v>
      </c>
      <c r="C148" s="1" t="s">
        <v>45</v>
      </c>
      <c r="D148" s="3">
        <v>20</v>
      </c>
      <c r="E148" s="1">
        <v>20</v>
      </c>
      <c r="F148" s="1" t="s">
        <v>33</v>
      </c>
      <c r="G148" s="1" t="s">
        <v>40</v>
      </c>
      <c r="H148" s="1" t="s">
        <v>50</v>
      </c>
      <c r="I148" s="1" t="s">
        <v>36</v>
      </c>
      <c r="J148" s="1" t="s">
        <v>18</v>
      </c>
      <c r="K148" s="4" t="s">
        <v>275</v>
      </c>
      <c r="L148" s="3">
        <f>Table1[[#This Row],[Price]]*Table1[[#This Row],[number of units]]</f>
        <v>400</v>
      </c>
      <c r="M148" s="1">
        <v>400</v>
      </c>
      <c r="N148" s="1">
        <v>400</v>
      </c>
    </row>
    <row r="149" spans="1:14" ht="18.600000000000001" hidden="1" customHeight="1" x14ac:dyDescent="0.3">
      <c r="A149" s="1" t="s">
        <v>248</v>
      </c>
      <c r="B149" s="2">
        <v>45201</v>
      </c>
      <c r="C149" s="1" t="s">
        <v>13</v>
      </c>
      <c r="D149" s="3">
        <v>15</v>
      </c>
      <c r="E149" s="1">
        <v>26</v>
      </c>
      <c r="F149" s="1" t="s">
        <v>14</v>
      </c>
      <c r="G149" s="1" t="s">
        <v>40</v>
      </c>
      <c r="H149" s="1" t="s">
        <v>16</v>
      </c>
      <c r="I149" s="1" t="s">
        <v>27</v>
      </c>
      <c r="J149" s="1" t="s">
        <v>23</v>
      </c>
      <c r="K149" s="4" t="s">
        <v>249</v>
      </c>
      <c r="L149" s="3">
        <f>Table1[[#This Row],[Price]]*Table1[[#This Row],[number of units]]</f>
        <v>390</v>
      </c>
      <c r="M149" s="1">
        <v>390</v>
      </c>
      <c r="N149" s="1">
        <v>390</v>
      </c>
    </row>
    <row r="150" spans="1:14" ht="18.600000000000001" hidden="1" customHeight="1" x14ac:dyDescent="0.3">
      <c r="A150" s="1" t="s">
        <v>250</v>
      </c>
      <c r="B150" s="2">
        <v>45207</v>
      </c>
      <c r="C150" s="1" t="s">
        <v>13</v>
      </c>
      <c r="D150" s="3">
        <v>15</v>
      </c>
      <c r="E150" s="1">
        <v>26</v>
      </c>
      <c r="F150" s="1" t="s">
        <v>33</v>
      </c>
      <c r="G150" s="1" t="s">
        <v>15</v>
      </c>
      <c r="H150" s="1" t="s">
        <v>50</v>
      </c>
      <c r="I150" s="1" t="s">
        <v>27</v>
      </c>
      <c r="J150" s="1" t="s">
        <v>42</v>
      </c>
      <c r="K150" s="4" t="s">
        <v>251</v>
      </c>
      <c r="L150" s="3">
        <f>Table1[[#This Row],[Price]]*Table1[[#This Row],[number of units]]</f>
        <v>390</v>
      </c>
      <c r="M150" s="1">
        <v>390</v>
      </c>
      <c r="N150" s="1">
        <v>390</v>
      </c>
    </row>
    <row r="151" spans="1:14" ht="18.600000000000001" hidden="1" customHeight="1" x14ac:dyDescent="0.3">
      <c r="A151" s="1" t="s">
        <v>252</v>
      </c>
      <c r="B151" s="2">
        <v>45208</v>
      </c>
      <c r="C151" s="1" t="s">
        <v>13</v>
      </c>
      <c r="D151" s="3">
        <v>15</v>
      </c>
      <c r="E151" s="1">
        <v>26</v>
      </c>
      <c r="F151" s="1" t="s">
        <v>33</v>
      </c>
      <c r="G151" s="1" t="s">
        <v>15</v>
      </c>
      <c r="H151" s="1" t="s">
        <v>46</v>
      </c>
      <c r="I151" s="1" t="s">
        <v>22</v>
      </c>
      <c r="J151" s="1" t="s">
        <v>28</v>
      </c>
      <c r="K151" s="4" t="s">
        <v>253</v>
      </c>
      <c r="L151" s="3">
        <f>Table1[[#This Row],[Price]]*Table1[[#This Row],[number of units]]</f>
        <v>390</v>
      </c>
      <c r="M151" s="1">
        <v>390</v>
      </c>
      <c r="N151" s="1">
        <v>390</v>
      </c>
    </row>
    <row r="152" spans="1:14" ht="18.600000000000001" customHeight="1" x14ac:dyDescent="0.3">
      <c r="A152" s="1" t="s">
        <v>254</v>
      </c>
      <c r="B152" s="2">
        <v>45220</v>
      </c>
      <c r="C152" s="1" t="s">
        <v>13</v>
      </c>
      <c r="D152" s="3">
        <v>15</v>
      </c>
      <c r="E152" s="1">
        <v>26</v>
      </c>
      <c r="F152" s="1" t="s">
        <v>33</v>
      </c>
      <c r="G152" s="1" t="s">
        <v>26</v>
      </c>
      <c r="H152" s="1" t="s">
        <v>16</v>
      </c>
      <c r="I152" s="1" t="s">
        <v>17</v>
      </c>
      <c r="J152" s="1" t="s">
        <v>42</v>
      </c>
      <c r="K152" s="4" t="s">
        <v>255</v>
      </c>
      <c r="L152" s="3">
        <f>Table1[[#This Row],[Price]]*Table1[[#This Row],[number of units]]</f>
        <v>390</v>
      </c>
      <c r="M152" s="1">
        <v>390</v>
      </c>
      <c r="N152" s="1">
        <v>390</v>
      </c>
    </row>
    <row r="153" spans="1:14" ht="18.600000000000001" hidden="1" customHeight="1" x14ac:dyDescent="0.3">
      <c r="A153" s="1" t="s">
        <v>256</v>
      </c>
      <c r="B153" s="2">
        <v>45234</v>
      </c>
      <c r="C153" s="1" t="s">
        <v>13</v>
      </c>
      <c r="D153" s="3">
        <v>15</v>
      </c>
      <c r="E153" s="1">
        <v>26</v>
      </c>
      <c r="F153" s="1" t="s">
        <v>33</v>
      </c>
      <c r="G153" s="1" t="s">
        <v>40</v>
      </c>
      <c r="H153" s="1" t="s">
        <v>16</v>
      </c>
      <c r="I153" s="1" t="s">
        <v>27</v>
      </c>
      <c r="J153" s="1" t="s">
        <v>42</v>
      </c>
      <c r="K153" s="4" t="s">
        <v>257</v>
      </c>
      <c r="L153" s="3">
        <f>Table1[[#This Row],[Price]]*Table1[[#This Row],[number of units]]</f>
        <v>390</v>
      </c>
      <c r="M153" s="1">
        <v>390</v>
      </c>
      <c r="N153" s="1">
        <v>390</v>
      </c>
    </row>
    <row r="154" spans="1:14" ht="18.600000000000001" customHeight="1" x14ac:dyDescent="0.3">
      <c r="A154" s="1" t="s">
        <v>258</v>
      </c>
      <c r="B154" s="2">
        <v>45234</v>
      </c>
      <c r="C154" s="1" t="s">
        <v>13</v>
      </c>
      <c r="D154" s="3">
        <v>15</v>
      </c>
      <c r="E154" s="1">
        <v>26</v>
      </c>
      <c r="F154" s="1" t="s">
        <v>14</v>
      </c>
      <c r="G154" s="1" t="s">
        <v>15</v>
      </c>
      <c r="H154" s="1" t="s">
        <v>46</v>
      </c>
      <c r="I154" s="1" t="s">
        <v>17</v>
      </c>
      <c r="J154" s="1" t="s">
        <v>28</v>
      </c>
      <c r="K154" s="4" t="s">
        <v>259</v>
      </c>
      <c r="L154" s="3">
        <f>Table1[[#This Row],[Price]]*Table1[[#This Row],[number of units]]</f>
        <v>390</v>
      </c>
      <c r="M154" s="1">
        <v>390</v>
      </c>
      <c r="N154" s="1">
        <v>390</v>
      </c>
    </row>
    <row r="155" spans="1:14" ht="18.600000000000001" hidden="1" customHeight="1" x14ac:dyDescent="0.3">
      <c r="A155" s="1" t="s">
        <v>260</v>
      </c>
      <c r="B155" s="2">
        <v>45250</v>
      </c>
      <c r="C155" s="1" t="s">
        <v>13</v>
      </c>
      <c r="D155" s="3">
        <v>15</v>
      </c>
      <c r="E155" s="1">
        <v>26</v>
      </c>
      <c r="F155" s="1" t="s">
        <v>14</v>
      </c>
      <c r="G155" s="1" t="s">
        <v>26</v>
      </c>
      <c r="H155" s="1" t="s">
        <v>16</v>
      </c>
      <c r="I155" s="1" t="s">
        <v>22</v>
      </c>
      <c r="J155" s="1" t="s">
        <v>28</v>
      </c>
      <c r="K155" s="4" t="s">
        <v>261</v>
      </c>
      <c r="L155" s="3">
        <f>Table1[[#This Row],[Price]]*Table1[[#This Row],[number of units]]</f>
        <v>390</v>
      </c>
      <c r="M155" s="1">
        <v>390</v>
      </c>
      <c r="N155" s="1">
        <v>390</v>
      </c>
    </row>
    <row r="156" spans="1:14" ht="18.600000000000001" hidden="1" customHeight="1" x14ac:dyDescent="0.3">
      <c r="A156" s="1" t="s">
        <v>246</v>
      </c>
      <c r="B156" s="2">
        <v>45203</v>
      </c>
      <c r="C156" s="1" t="s">
        <v>45</v>
      </c>
      <c r="D156" s="3">
        <v>20</v>
      </c>
      <c r="E156" s="1">
        <v>19</v>
      </c>
      <c r="F156" s="1" t="s">
        <v>14</v>
      </c>
      <c r="G156" s="1" t="s">
        <v>26</v>
      </c>
      <c r="H156" s="1" t="s">
        <v>50</v>
      </c>
      <c r="I156" s="1" t="s">
        <v>27</v>
      </c>
      <c r="J156" s="1" t="s">
        <v>23</v>
      </c>
      <c r="K156" s="4" t="s">
        <v>247</v>
      </c>
      <c r="L156" s="3">
        <f>Table1[[#This Row],[Price]]*Table1[[#This Row],[number of units]]</f>
        <v>380</v>
      </c>
      <c r="M156" s="1">
        <v>380</v>
      </c>
      <c r="N156" s="1">
        <v>380</v>
      </c>
    </row>
    <row r="157" spans="1:14" ht="18.600000000000001" hidden="1" customHeight="1" x14ac:dyDescent="0.3">
      <c r="A157" s="1" t="s">
        <v>242</v>
      </c>
      <c r="B157" s="2">
        <v>45206</v>
      </c>
      <c r="C157" s="1" t="s">
        <v>13</v>
      </c>
      <c r="D157" s="3">
        <v>15</v>
      </c>
      <c r="E157" s="1">
        <v>25</v>
      </c>
      <c r="F157" s="1" t="s">
        <v>14</v>
      </c>
      <c r="G157" s="1" t="s">
        <v>26</v>
      </c>
      <c r="H157" s="1" t="s">
        <v>46</v>
      </c>
      <c r="I157" s="1" t="s">
        <v>22</v>
      </c>
      <c r="J157" s="1" t="s">
        <v>18</v>
      </c>
      <c r="K157" s="4" t="s">
        <v>243</v>
      </c>
      <c r="L157" s="3">
        <f>Table1[[#This Row],[Price]]*Table1[[#This Row],[number of units]]</f>
        <v>375</v>
      </c>
      <c r="M157" s="1">
        <v>375</v>
      </c>
      <c r="N157" s="1">
        <v>375</v>
      </c>
    </row>
    <row r="158" spans="1:14" ht="18.600000000000001" customHeight="1" x14ac:dyDescent="0.3">
      <c r="A158" s="1" t="s">
        <v>244</v>
      </c>
      <c r="B158" s="2">
        <v>45251</v>
      </c>
      <c r="C158" s="1" t="s">
        <v>13</v>
      </c>
      <c r="D158" s="3">
        <v>15</v>
      </c>
      <c r="E158" s="1">
        <v>25</v>
      </c>
      <c r="F158" s="1" t="s">
        <v>14</v>
      </c>
      <c r="G158" s="1" t="s">
        <v>40</v>
      </c>
      <c r="H158" s="1" t="s">
        <v>16</v>
      </c>
      <c r="I158" s="1" t="s">
        <v>17</v>
      </c>
      <c r="J158" s="1" t="s">
        <v>18</v>
      </c>
      <c r="K158" s="4" t="s">
        <v>245</v>
      </c>
      <c r="L158" s="3">
        <f>Table1[[#This Row],[Price]]*Table1[[#This Row],[number of units]]</f>
        <v>375</v>
      </c>
      <c r="M158" s="1">
        <v>375</v>
      </c>
      <c r="N158" s="1">
        <v>375</v>
      </c>
    </row>
    <row r="159" spans="1:14" ht="18.600000000000001" customHeight="1" x14ac:dyDescent="0.3">
      <c r="A159" s="1" t="s">
        <v>224</v>
      </c>
      <c r="B159" s="2">
        <v>45208</v>
      </c>
      <c r="C159" s="1" t="s">
        <v>45</v>
      </c>
      <c r="D159" s="3">
        <v>20</v>
      </c>
      <c r="E159" s="1">
        <v>18</v>
      </c>
      <c r="F159" s="1" t="s">
        <v>14</v>
      </c>
      <c r="G159" s="1" t="s">
        <v>40</v>
      </c>
      <c r="H159" s="1" t="s">
        <v>16</v>
      </c>
      <c r="I159" s="1" t="s">
        <v>17</v>
      </c>
      <c r="J159" s="1" t="s">
        <v>23</v>
      </c>
      <c r="K159" s="4" t="s">
        <v>225</v>
      </c>
      <c r="L159" s="3">
        <f>Table1[[#This Row],[Price]]*Table1[[#This Row],[number of units]]</f>
        <v>360</v>
      </c>
      <c r="M159" s="1">
        <v>360</v>
      </c>
      <c r="N159" s="1">
        <v>360</v>
      </c>
    </row>
    <row r="160" spans="1:14" ht="18.600000000000001" hidden="1" customHeight="1" x14ac:dyDescent="0.3">
      <c r="A160" s="1" t="s">
        <v>226</v>
      </c>
      <c r="B160" s="2">
        <v>45209</v>
      </c>
      <c r="C160" s="1" t="s">
        <v>13</v>
      </c>
      <c r="D160" s="3">
        <v>15</v>
      </c>
      <c r="E160" s="1">
        <v>24</v>
      </c>
      <c r="F160" s="1" t="s">
        <v>14</v>
      </c>
      <c r="G160" s="1" t="s">
        <v>40</v>
      </c>
      <c r="H160" s="1" t="s">
        <v>50</v>
      </c>
      <c r="I160" s="1" t="s">
        <v>41</v>
      </c>
      <c r="J160" s="1" t="s">
        <v>18</v>
      </c>
      <c r="K160" s="4" t="s">
        <v>227</v>
      </c>
      <c r="L160" s="3">
        <f>Table1[[#This Row],[Price]]*Table1[[#This Row],[number of units]]</f>
        <v>360</v>
      </c>
      <c r="M160" s="1">
        <v>360</v>
      </c>
      <c r="N160" s="1">
        <v>360</v>
      </c>
    </row>
    <row r="161" spans="1:14" ht="18.600000000000001" hidden="1" customHeight="1" x14ac:dyDescent="0.3">
      <c r="A161" s="1" t="s">
        <v>228</v>
      </c>
      <c r="B161" s="2">
        <v>45212</v>
      </c>
      <c r="C161" s="1" t="s">
        <v>13</v>
      </c>
      <c r="D161" s="3">
        <v>15</v>
      </c>
      <c r="E161" s="1">
        <v>24</v>
      </c>
      <c r="F161" s="1" t="s">
        <v>33</v>
      </c>
      <c r="G161" s="1" t="s">
        <v>15</v>
      </c>
      <c r="H161" s="1" t="s">
        <v>50</v>
      </c>
      <c r="I161" s="1" t="s">
        <v>36</v>
      </c>
      <c r="J161" s="1" t="s">
        <v>18</v>
      </c>
      <c r="K161" s="4" t="s">
        <v>229</v>
      </c>
      <c r="L161" s="3">
        <f>Table1[[#This Row],[Price]]*Table1[[#This Row],[number of units]]</f>
        <v>360</v>
      </c>
      <c r="M161" s="1">
        <v>360</v>
      </c>
      <c r="N161" s="1">
        <v>360</v>
      </c>
    </row>
    <row r="162" spans="1:14" ht="18.600000000000001" customHeight="1" x14ac:dyDescent="0.3">
      <c r="A162" s="1" t="s">
        <v>230</v>
      </c>
      <c r="B162" s="2">
        <v>45221</v>
      </c>
      <c r="C162" s="1" t="s">
        <v>45</v>
      </c>
      <c r="D162" s="3">
        <v>20</v>
      </c>
      <c r="E162" s="1">
        <v>18</v>
      </c>
      <c r="F162" s="1" t="s">
        <v>33</v>
      </c>
      <c r="G162" s="1" t="s">
        <v>40</v>
      </c>
      <c r="H162" s="1" t="s">
        <v>46</v>
      </c>
      <c r="I162" s="1" t="s">
        <v>17</v>
      </c>
      <c r="J162" s="1" t="s">
        <v>42</v>
      </c>
      <c r="K162" s="4" t="s">
        <v>231</v>
      </c>
      <c r="L162" s="3">
        <f>Table1[[#This Row],[Price]]*Table1[[#This Row],[number of units]]</f>
        <v>360</v>
      </c>
      <c r="M162" s="1">
        <v>360</v>
      </c>
      <c r="N162" s="1">
        <v>360</v>
      </c>
    </row>
    <row r="163" spans="1:14" ht="18.600000000000001" hidden="1" customHeight="1" x14ac:dyDescent="0.3">
      <c r="A163" s="1" t="s">
        <v>232</v>
      </c>
      <c r="B163" s="2">
        <v>45225</v>
      </c>
      <c r="C163" s="1" t="s">
        <v>45</v>
      </c>
      <c r="D163" s="3">
        <v>20</v>
      </c>
      <c r="E163" s="1">
        <v>18</v>
      </c>
      <c r="F163" s="1" t="s">
        <v>33</v>
      </c>
      <c r="G163" s="1" t="s">
        <v>40</v>
      </c>
      <c r="H163" s="1" t="s">
        <v>16</v>
      </c>
      <c r="I163" s="1" t="s">
        <v>27</v>
      </c>
      <c r="J163" s="1" t="s">
        <v>47</v>
      </c>
      <c r="K163" s="4" t="s">
        <v>233</v>
      </c>
      <c r="L163" s="3">
        <f>Table1[[#This Row],[Price]]*Table1[[#This Row],[number of units]]</f>
        <v>360</v>
      </c>
      <c r="M163" s="1">
        <v>360</v>
      </c>
      <c r="N163" s="1">
        <v>360</v>
      </c>
    </row>
    <row r="164" spans="1:14" ht="18.600000000000001" hidden="1" customHeight="1" x14ac:dyDescent="0.3">
      <c r="A164" s="1" t="s">
        <v>234</v>
      </c>
      <c r="B164" s="2">
        <v>45237</v>
      </c>
      <c r="C164" s="1" t="s">
        <v>13</v>
      </c>
      <c r="D164" s="3">
        <v>15</v>
      </c>
      <c r="E164" s="1">
        <v>24</v>
      </c>
      <c r="F164" s="1" t="s">
        <v>14</v>
      </c>
      <c r="G164" s="1" t="s">
        <v>40</v>
      </c>
      <c r="H164" s="1" t="s">
        <v>46</v>
      </c>
      <c r="I164" s="1" t="s">
        <v>41</v>
      </c>
      <c r="J164" s="1" t="s">
        <v>18</v>
      </c>
      <c r="K164" s="4" t="s">
        <v>235</v>
      </c>
      <c r="L164" s="3">
        <f>Table1[[#This Row],[Price]]*Table1[[#This Row],[number of units]]</f>
        <v>360</v>
      </c>
      <c r="M164" s="1">
        <v>360</v>
      </c>
      <c r="N164" s="1">
        <v>360</v>
      </c>
    </row>
    <row r="165" spans="1:14" ht="18.600000000000001" hidden="1" customHeight="1" x14ac:dyDescent="0.3">
      <c r="A165" s="1" t="s">
        <v>236</v>
      </c>
      <c r="B165" s="2">
        <v>45238</v>
      </c>
      <c r="C165" s="1" t="s">
        <v>45</v>
      </c>
      <c r="D165" s="3">
        <v>20</v>
      </c>
      <c r="E165" s="1">
        <v>18</v>
      </c>
      <c r="F165" s="1" t="s">
        <v>33</v>
      </c>
      <c r="G165" s="1" t="s">
        <v>26</v>
      </c>
      <c r="H165" s="1" t="s">
        <v>46</v>
      </c>
      <c r="I165" s="1" t="s">
        <v>27</v>
      </c>
      <c r="J165" s="1" t="s">
        <v>42</v>
      </c>
      <c r="K165" s="4" t="s">
        <v>237</v>
      </c>
      <c r="L165" s="3">
        <f>Table1[[#This Row],[Price]]*Table1[[#This Row],[number of units]]</f>
        <v>360</v>
      </c>
      <c r="M165" s="1">
        <v>360</v>
      </c>
      <c r="N165" s="1">
        <v>360</v>
      </c>
    </row>
    <row r="166" spans="1:14" ht="18.600000000000001" hidden="1" customHeight="1" x14ac:dyDescent="0.3">
      <c r="A166" s="1" t="s">
        <v>238</v>
      </c>
      <c r="B166" s="2">
        <v>45246</v>
      </c>
      <c r="C166" s="1" t="s">
        <v>13</v>
      </c>
      <c r="D166" s="3">
        <v>15</v>
      </c>
      <c r="E166" s="1">
        <v>24</v>
      </c>
      <c r="F166" s="1" t="s">
        <v>14</v>
      </c>
      <c r="G166" s="1" t="s">
        <v>26</v>
      </c>
      <c r="H166" s="1" t="s">
        <v>16</v>
      </c>
      <c r="I166" s="1" t="s">
        <v>27</v>
      </c>
      <c r="J166" s="1" t="s">
        <v>47</v>
      </c>
      <c r="K166" s="4" t="s">
        <v>239</v>
      </c>
      <c r="L166" s="3">
        <f>Table1[[#This Row],[Price]]*Table1[[#This Row],[number of units]]</f>
        <v>360</v>
      </c>
      <c r="M166" s="1">
        <v>360</v>
      </c>
      <c r="N166" s="1">
        <v>360</v>
      </c>
    </row>
    <row r="167" spans="1:14" ht="18.600000000000001" hidden="1" customHeight="1" x14ac:dyDescent="0.3">
      <c r="A167" s="1" t="s">
        <v>240</v>
      </c>
      <c r="B167" s="2">
        <v>45257</v>
      </c>
      <c r="C167" s="1" t="s">
        <v>45</v>
      </c>
      <c r="D167" s="3">
        <v>20</v>
      </c>
      <c r="E167" s="1">
        <v>18</v>
      </c>
      <c r="F167" s="1" t="s">
        <v>33</v>
      </c>
      <c r="G167" s="1" t="s">
        <v>15</v>
      </c>
      <c r="H167" s="1" t="s">
        <v>46</v>
      </c>
      <c r="I167" s="1" t="s">
        <v>41</v>
      </c>
      <c r="J167" s="1" t="s">
        <v>18</v>
      </c>
      <c r="K167" s="4" t="s">
        <v>241</v>
      </c>
      <c r="L167" s="3">
        <f>Table1[[#This Row],[Price]]*Table1[[#This Row],[number of units]]</f>
        <v>360</v>
      </c>
      <c r="M167" s="1">
        <v>360</v>
      </c>
      <c r="N167" s="1">
        <v>360</v>
      </c>
    </row>
    <row r="168" spans="1:14" ht="18.600000000000001" hidden="1" customHeight="1" x14ac:dyDescent="0.3">
      <c r="A168" s="1" t="s">
        <v>216</v>
      </c>
      <c r="B168" s="2">
        <v>45214</v>
      </c>
      <c r="C168" s="1" t="s">
        <v>13</v>
      </c>
      <c r="D168" s="3">
        <v>15</v>
      </c>
      <c r="E168" s="1">
        <v>23</v>
      </c>
      <c r="F168" s="1" t="s">
        <v>33</v>
      </c>
      <c r="G168" s="1" t="s">
        <v>26</v>
      </c>
      <c r="H168" s="1" t="s">
        <v>50</v>
      </c>
      <c r="I168" s="1" t="s">
        <v>41</v>
      </c>
      <c r="J168" s="1" t="s">
        <v>28</v>
      </c>
      <c r="K168" s="4" t="s">
        <v>217</v>
      </c>
      <c r="L168" s="3">
        <f>Table1[[#This Row],[Price]]*Table1[[#This Row],[number of units]]</f>
        <v>345</v>
      </c>
      <c r="M168" s="1">
        <v>345</v>
      </c>
      <c r="N168" s="1">
        <v>345</v>
      </c>
    </row>
    <row r="169" spans="1:14" ht="18.600000000000001" hidden="1" customHeight="1" x14ac:dyDescent="0.3">
      <c r="A169" s="1" t="s">
        <v>218</v>
      </c>
      <c r="B169" s="2">
        <v>45222</v>
      </c>
      <c r="C169" s="1" t="s">
        <v>13</v>
      </c>
      <c r="D169" s="3">
        <v>15</v>
      </c>
      <c r="E169" s="1">
        <v>23</v>
      </c>
      <c r="F169" s="1" t="s">
        <v>14</v>
      </c>
      <c r="G169" s="1" t="s">
        <v>15</v>
      </c>
      <c r="H169" s="1" t="s">
        <v>46</v>
      </c>
      <c r="I169" s="1" t="s">
        <v>27</v>
      </c>
      <c r="J169" s="1" t="s">
        <v>28</v>
      </c>
      <c r="K169" s="4" t="s">
        <v>219</v>
      </c>
      <c r="L169" s="3">
        <f>Table1[[#This Row],[Price]]*Table1[[#This Row],[number of units]]</f>
        <v>345</v>
      </c>
      <c r="M169" s="1">
        <v>345</v>
      </c>
      <c r="N169" s="1">
        <v>345</v>
      </c>
    </row>
    <row r="170" spans="1:14" ht="18.600000000000001" customHeight="1" x14ac:dyDescent="0.3">
      <c r="A170" s="1" t="s">
        <v>220</v>
      </c>
      <c r="B170" s="2">
        <v>45225</v>
      </c>
      <c r="C170" s="1" t="s">
        <v>13</v>
      </c>
      <c r="D170" s="3">
        <v>15</v>
      </c>
      <c r="E170" s="1">
        <v>23</v>
      </c>
      <c r="F170" s="1" t="s">
        <v>33</v>
      </c>
      <c r="G170" s="1" t="s">
        <v>40</v>
      </c>
      <c r="H170" s="1" t="s">
        <v>21</v>
      </c>
      <c r="I170" s="1" t="s">
        <v>17</v>
      </c>
      <c r="J170" s="1" t="s">
        <v>37</v>
      </c>
      <c r="K170" s="4" t="s">
        <v>221</v>
      </c>
      <c r="L170" s="3">
        <f>Table1[[#This Row],[Price]]*Table1[[#This Row],[number of units]]</f>
        <v>345</v>
      </c>
      <c r="M170" s="1">
        <v>345</v>
      </c>
      <c r="N170" s="1">
        <v>345</v>
      </c>
    </row>
    <row r="171" spans="1:14" ht="18.600000000000001" hidden="1" customHeight="1" x14ac:dyDescent="0.3">
      <c r="A171" s="1" t="s">
        <v>222</v>
      </c>
      <c r="B171" s="2">
        <v>45242</v>
      </c>
      <c r="C171" s="1" t="s">
        <v>13</v>
      </c>
      <c r="D171" s="3">
        <v>15</v>
      </c>
      <c r="E171" s="1">
        <v>23</v>
      </c>
      <c r="F171" s="1" t="s">
        <v>33</v>
      </c>
      <c r="G171" s="1" t="s">
        <v>26</v>
      </c>
      <c r="H171" s="1" t="s">
        <v>21</v>
      </c>
      <c r="I171" s="1" t="s">
        <v>22</v>
      </c>
      <c r="J171" s="1" t="s">
        <v>47</v>
      </c>
      <c r="K171" s="4" t="s">
        <v>223</v>
      </c>
      <c r="L171" s="3">
        <f>Table1[[#This Row],[Price]]*Table1[[#This Row],[number of units]]</f>
        <v>345</v>
      </c>
      <c r="M171" s="1">
        <v>345</v>
      </c>
      <c r="N171" s="1">
        <v>345</v>
      </c>
    </row>
    <row r="172" spans="1:14" ht="18.600000000000001" hidden="1" customHeight="1" x14ac:dyDescent="0.3">
      <c r="A172" s="1" t="s">
        <v>206</v>
      </c>
      <c r="B172" s="2">
        <v>45204</v>
      </c>
      <c r="C172" s="1" t="s">
        <v>45</v>
      </c>
      <c r="D172" s="3">
        <v>20</v>
      </c>
      <c r="E172" s="1">
        <v>17</v>
      </c>
      <c r="F172" s="1" t="s">
        <v>14</v>
      </c>
      <c r="G172" s="1" t="s">
        <v>40</v>
      </c>
      <c r="H172" s="1" t="s">
        <v>16</v>
      </c>
      <c r="I172" s="1" t="s">
        <v>41</v>
      </c>
      <c r="J172" s="1" t="s">
        <v>28</v>
      </c>
      <c r="K172" s="4" t="s">
        <v>207</v>
      </c>
      <c r="L172" s="3">
        <f>Table1[[#This Row],[Price]]*Table1[[#This Row],[number of units]]</f>
        <v>340</v>
      </c>
      <c r="M172" s="1">
        <v>340</v>
      </c>
      <c r="N172" s="1">
        <v>340</v>
      </c>
    </row>
    <row r="173" spans="1:14" ht="18.600000000000001" hidden="1" customHeight="1" x14ac:dyDescent="0.3">
      <c r="A173" s="1" t="s">
        <v>208</v>
      </c>
      <c r="B173" s="2">
        <v>45206</v>
      </c>
      <c r="C173" s="1" t="s">
        <v>45</v>
      </c>
      <c r="D173" s="3">
        <v>20</v>
      </c>
      <c r="E173" s="1">
        <v>17</v>
      </c>
      <c r="F173" s="1" t="s">
        <v>33</v>
      </c>
      <c r="G173" s="1" t="s">
        <v>40</v>
      </c>
      <c r="H173" s="1" t="s">
        <v>21</v>
      </c>
      <c r="I173" s="1" t="s">
        <v>41</v>
      </c>
      <c r="J173" s="1" t="s">
        <v>23</v>
      </c>
      <c r="K173" s="4" t="s">
        <v>209</v>
      </c>
      <c r="L173" s="3">
        <f>Table1[[#This Row],[Price]]*Table1[[#This Row],[number of units]]</f>
        <v>340</v>
      </c>
      <c r="M173" s="1">
        <v>340</v>
      </c>
      <c r="N173" s="1">
        <v>340</v>
      </c>
    </row>
    <row r="174" spans="1:14" ht="18.600000000000001" customHeight="1" x14ac:dyDescent="0.3">
      <c r="A174" s="1" t="s">
        <v>210</v>
      </c>
      <c r="B174" s="2">
        <v>45217</v>
      </c>
      <c r="C174" s="1" t="s">
        <v>45</v>
      </c>
      <c r="D174" s="3">
        <v>20</v>
      </c>
      <c r="E174" s="1">
        <v>17</v>
      </c>
      <c r="F174" s="1" t="s">
        <v>14</v>
      </c>
      <c r="G174" s="1" t="s">
        <v>26</v>
      </c>
      <c r="H174" s="1" t="s">
        <v>21</v>
      </c>
      <c r="I174" s="1" t="s">
        <v>17</v>
      </c>
      <c r="J174" s="1" t="s">
        <v>42</v>
      </c>
      <c r="K174" s="4" t="s">
        <v>211</v>
      </c>
      <c r="L174" s="3">
        <f>Table1[[#This Row],[Price]]*Table1[[#This Row],[number of units]]</f>
        <v>340</v>
      </c>
      <c r="M174" s="1">
        <v>340</v>
      </c>
      <c r="N174" s="1">
        <v>340</v>
      </c>
    </row>
    <row r="175" spans="1:14" ht="18.600000000000001" hidden="1" customHeight="1" x14ac:dyDescent="0.3">
      <c r="A175" s="1" t="s">
        <v>212</v>
      </c>
      <c r="B175" s="2">
        <v>45232</v>
      </c>
      <c r="C175" s="1" t="s">
        <v>45</v>
      </c>
      <c r="D175" s="3">
        <v>20</v>
      </c>
      <c r="E175" s="1">
        <v>17</v>
      </c>
      <c r="F175" s="1" t="s">
        <v>14</v>
      </c>
      <c r="G175" s="1" t="s">
        <v>26</v>
      </c>
      <c r="H175" s="1" t="s">
        <v>46</v>
      </c>
      <c r="I175" s="1" t="s">
        <v>36</v>
      </c>
      <c r="J175" s="1" t="s">
        <v>23</v>
      </c>
      <c r="K175" s="4" t="s">
        <v>213</v>
      </c>
      <c r="L175" s="3">
        <f>Table1[[#This Row],[Price]]*Table1[[#This Row],[number of units]]</f>
        <v>340</v>
      </c>
      <c r="M175" s="1">
        <v>340</v>
      </c>
      <c r="N175" s="1">
        <v>340</v>
      </c>
    </row>
    <row r="176" spans="1:14" ht="18.600000000000001" hidden="1" customHeight="1" x14ac:dyDescent="0.3">
      <c r="A176" s="1" t="s">
        <v>214</v>
      </c>
      <c r="B176" s="2">
        <v>45246</v>
      </c>
      <c r="C176" s="1" t="s">
        <v>45</v>
      </c>
      <c r="D176" s="3">
        <v>20</v>
      </c>
      <c r="E176" s="1">
        <v>17</v>
      </c>
      <c r="F176" s="1" t="s">
        <v>14</v>
      </c>
      <c r="G176" s="1" t="s">
        <v>15</v>
      </c>
      <c r="H176" s="1" t="s">
        <v>50</v>
      </c>
      <c r="I176" s="1" t="s">
        <v>27</v>
      </c>
      <c r="J176" s="1" t="s">
        <v>47</v>
      </c>
      <c r="K176" s="4" t="s">
        <v>215</v>
      </c>
      <c r="L176" s="3">
        <f>Table1[[#This Row],[Price]]*Table1[[#This Row],[number of units]]</f>
        <v>340</v>
      </c>
      <c r="M176" s="1">
        <v>340</v>
      </c>
      <c r="N176" s="1">
        <v>340</v>
      </c>
    </row>
    <row r="177" spans="1:14" ht="18.600000000000001" hidden="1" customHeight="1" x14ac:dyDescent="0.3">
      <c r="A177" s="1" t="s">
        <v>196</v>
      </c>
      <c r="B177" s="2">
        <v>45235</v>
      </c>
      <c r="C177" s="1" t="s">
        <v>13</v>
      </c>
      <c r="D177" s="3">
        <v>15</v>
      </c>
      <c r="E177" s="1">
        <v>22</v>
      </c>
      <c r="F177" s="1" t="s">
        <v>33</v>
      </c>
      <c r="G177" s="1" t="s">
        <v>26</v>
      </c>
      <c r="H177" s="1" t="s">
        <v>21</v>
      </c>
      <c r="I177" s="1" t="s">
        <v>27</v>
      </c>
      <c r="J177" s="1" t="s">
        <v>23</v>
      </c>
      <c r="K177" s="4" t="s">
        <v>197</v>
      </c>
      <c r="L177" s="3">
        <f>Table1[[#This Row],[Price]]*Table1[[#This Row],[number of units]]</f>
        <v>330</v>
      </c>
      <c r="M177" s="1">
        <v>330</v>
      </c>
      <c r="N177" s="1">
        <v>330</v>
      </c>
    </row>
    <row r="178" spans="1:14" ht="18.600000000000001" hidden="1" customHeight="1" x14ac:dyDescent="0.3">
      <c r="A178" s="1" t="s">
        <v>198</v>
      </c>
      <c r="B178" s="2">
        <v>45240</v>
      </c>
      <c r="C178" s="1" t="s">
        <v>13</v>
      </c>
      <c r="D178" s="3">
        <v>15</v>
      </c>
      <c r="E178" s="1">
        <v>22</v>
      </c>
      <c r="F178" s="1" t="s">
        <v>33</v>
      </c>
      <c r="G178" s="1" t="s">
        <v>40</v>
      </c>
      <c r="H178" s="1" t="s">
        <v>46</v>
      </c>
      <c r="I178" s="1" t="s">
        <v>27</v>
      </c>
      <c r="J178" s="1" t="s">
        <v>37</v>
      </c>
      <c r="K178" s="4" t="s">
        <v>199</v>
      </c>
      <c r="L178" s="3">
        <f>Table1[[#This Row],[Price]]*Table1[[#This Row],[number of units]]</f>
        <v>330</v>
      </c>
      <c r="M178" s="1">
        <v>330</v>
      </c>
      <c r="N178" s="1">
        <v>330</v>
      </c>
    </row>
    <row r="179" spans="1:14" ht="18.600000000000001" hidden="1" customHeight="1" x14ac:dyDescent="0.3">
      <c r="A179" s="1" t="s">
        <v>200</v>
      </c>
      <c r="B179" s="2">
        <v>45243</v>
      </c>
      <c r="C179" s="1" t="s">
        <v>13</v>
      </c>
      <c r="D179" s="3">
        <v>15</v>
      </c>
      <c r="E179" s="1">
        <v>22</v>
      </c>
      <c r="F179" s="1" t="s">
        <v>33</v>
      </c>
      <c r="G179" s="1" t="s">
        <v>15</v>
      </c>
      <c r="H179" s="1" t="s">
        <v>50</v>
      </c>
      <c r="I179" s="1" t="s">
        <v>27</v>
      </c>
      <c r="J179" s="1" t="s">
        <v>42</v>
      </c>
      <c r="K179" s="4" t="s">
        <v>201</v>
      </c>
      <c r="L179" s="3">
        <f>Table1[[#This Row],[Price]]*Table1[[#This Row],[number of units]]</f>
        <v>330</v>
      </c>
      <c r="M179" s="1">
        <v>330</v>
      </c>
      <c r="N179" s="1">
        <v>330</v>
      </c>
    </row>
    <row r="180" spans="1:14" ht="18.600000000000001" hidden="1" customHeight="1" x14ac:dyDescent="0.3">
      <c r="A180" s="1" t="s">
        <v>202</v>
      </c>
      <c r="B180" s="2">
        <v>45244</v>
      </c>
      <c r="C180" s="1" t="s">
        <v>13</v>
      </c>
      <c r="D180" s="3">
        <v>15</v>
      </c>
      <c r="E180" s="1">
        <v>22</v>
      </c>
      <c r="F180" s="1" t="s">
        <v>14</v>
      </c>
      <c r="G180" s="1" t="s">
        <v>26</v>
      </c>
      <c r="H180" s="1" t="s">
        <v>50</v>
      </c>
      <c r="I180" s="1" t="s">
        <v>27</v>
      </c>
      <c r="J180" s="1" t="s">
        <v>18</v>
      </c>
      <c r="K180" s="4" t="s">
        <v>203</v>
      </c>
      <c r="L180" s="3">
        <f>Table1[[#This Row],[Price]]*Table1[[#This Row],[number of units]]</f>
        <v>330</v>
      </c>
      <c r="M180" s="1">
        <v>330</v>
      </c>
      <c r="N180" s="1">
        <v>330</v>
      </c>
    </row>
    <row r="181" spans="1:14" ht="18.600000000000001" hidden="1" customHeight="1" x14ac:dyDescent="0.3">
      <c r="A181" s="1" t="s">
        <v>204</v>
      </c>
      <c r="B181" s="2">
        <v>45249</v>
      </c>
      <c r="C181" s="1" t="s">
        <v>13</v>
      </c>
      <c r="D181" s="3">
        <v>15</v>
      </c>
      <c r="E181" s="1">
        <v>22</v>
      </c>
      <c r="F181" s="1" t="s">
        <v>33</v>
      </c>
      <c r="G181" s="1" t="s">
        <v>40</v>
      </c>
      <c r="H181" s="1" t="s">
        <v>16</v>
      </c>
      <c r="I181" s="1" t="s">
        <v>22</v>
      </c>
      <c r="J181" s="1" t="s">
        <v>23</v>
      </c>
      <c r="K181" s="4" t="s">
        <v>205</v>
      </c>
      <c r="L181" s="3">
        <f>Table1[[#This Row],[Price]]*Table1[[#This Row],[number of units]]</f>
        <v>330</v>
      </c>
      <c r="M181" s="1">
        <v>330</v>
      </c>
      <c r="N181" s="1">
        <v>330</v>
      </c>
    </row>
    <row r="182" spans="1:14" ht="18.600000000000001" hidden="1" customHeight="1" x14ac:dyDescent="0.3">
      <c r="A182" s="1" t="s">
        <v>192</v>
      </c>
      <c r="B182" s="2">
        <v>45208</v>
      </c>
      <c r="C182" s="1" t="s">
        <v>45</v>
      </c>
      <c r="D182" s="3">
        <v>20</v>
      </c>
      <c r="E182" s="1">
        <v>16</v>
      </c>
      <c r="F182" s="1" t="s">
        <v>14</v>
      </c>
      <c r="G182" s="1" t="s">
        <v>40</v>
      </c>
      <c r="H182" s="1" t="s">
        <v>46</v>
      </c>
      <c r="I182" s="1" t="s">
        <v>36</v>
      </c>
      <c r="J182" s="1" t="s">
        <v>47</v>
      </c>
      <c r="K182" s="4" t="s">
        <v>193</v>
      </c>
      <c r="L182" s="3">
        <f>Table1[[#This Row],[Price]]*Table1[[#This Row],[number of units]]</f>
        <v>320</v>
      </c>
      <c r="M182" s="1">
        <v>320</v>
      </c>
      <c r="N182" s="1">
        <v>320</v>
      </c>
    </row>
    <row r="183" spans="1:14" ht="18.600000000000001" hidden="1" customHeight="1" x14ac:dyDescent="0.3">
      <c r="A183" s="1" t="s">
        <v>194</v>
      </c>
      <c r="B183" s="2">
        <v>45233</v>
      </c>
      <c r="C183" s="1" t="s">
        <v>45</v>
      </c>
      <c r="D183" s="3">
        <v>20</v>
      </c>
      <c r="E183" s="1">
        <v>16</v>
      </c>
      <c r="F183" s="1" t="s">
        <v>14</v>
      </c>
      <c r="G183" s="1" t="s">
        <v>40</v>
      </c>
      <c r="H183" s="1" t="s">
        <v>46</v>
      </c>
      <c r="I183" s="1" t="s">
        <v>27</v>
      </c>
      <c r="J183" s="1" t="s">
        <v>42</v>
      </c>
      <c r="K183" s="4" t="s">
        <v>195</v>
      </c>
      <c r="L183" s="3">
        <f>Table1[[#This Row],[Price]]*Table1[[#This Row],[number of units]]</f>
        <v>320</v>
      </c>
      <c r="M183" s="1">
        <v>320</v>
      </c>
      <c r="N183" s="1">
        <v>320</v>
      </c>
    </row>
    <row r="184" spans="1:14" ht="18.600000000000001" customHeight="1" x14ac:dyDescent="0.3">
      <c r="A184" s="1" t="s">
        <v>186</v>
      </c>
      <c r="B184" s="2">
        <v>45237</v>
      </c>
      <c r="C184" s="1" t="s">
        <v>13</v>
      </c>
      <c r="D184" s="3">
        <v>15</v>
      </c>
      <c r="E184" s="1">
        <v>21</v>
      </c>
      <c r="F184" s="1" t="s">
        <v>33</v>
      </c>
      <c r="G184" s="1" t="s">
        <v>40</v>
      </c>
      <c r="H184" s="1" t="s">
        <v>50</v>
      </c>
      <c r="I184" s="1" t="s">
        <v>17</v>
      </c>
      <c r="J184" s="1" t="s">
        <v>28</v>
      </c>
      <c r="K184" s="4" t="s">
        <v>187</v>
      </c>
      <c r="L184" s="3">
        <f>Table1[[#This Row],[Price]]*Table1[[#This Row],[number of units]]</f>
        <v>315</v>
      </c>
      <c r="M184" s="1">
        <v>315</v>
      </c>
      <c r="N184" s="1">
        <v>315</v>
      </c>
    </row>
    <row r="185" spans="1:14" ht="18.600000000000001" customHeight="1" x14ac:dyDescent="0.3">
      <c r="A185" s="1" t="s">
        <v>188</v>
      </c>
      <c r="B185" s="2">
        <v>45249</v>
      </c>
      <c r="C185" s="1" t="s">
        <v>13</v>
      </c>
      <c r="D185" s="3">
        <v>15</v>
      </c>
      <c r="E185" s="1">
        <v>21</v>
      </c>
      <c r="F185" s="1" t="s">
        <v>33</v>
      </c>
      <c r="G185" s="1" t="s">
        <v>26</v>
      </c>
      <c r="H185" s="1" t="s">
        <v>50</v>
      </c>
      <c r="I185" s="1" t="s">
        <v>17</v>
      </c>
      <c r="J185" s="1" t="s">
        <v>18</v>
      </c>
      <c r="K185" s="4" t="s">
        <v>189</v>
      </c>
      <c r="L185" s="3">
        <f>Table1[[#This Row],[Price]]*Table1[[#This Row],[number of units]]</f>
        <v>315</v>
      </c>
      <c r="M185" s="1">
        <v>315</v>
      </c>
      <c r="N185" s="1">
        <v>315</v>
      </c>
    </row>
    <row r="186" spans="1:14" ht="18.600000000000001" hidden="1" customHeight="1" x14ac:dyDescent="0.3">
      <c r="A186" s="1" t="s">
        <v>190</v>
      </c>
      <c r="B186" s="2">
        <v>45250</v>
      </c>
      <c r="C186" s="1" t="s">
        <v>13</v>
      </c>
      <c r="D186" s="3">
        <v>15</v>
      </c>
      <c r="E186" s="1">
        <v>21</v>
      </c>
      <c r="F186" s="1" t="s">
        <v>33</v>
      </c>
      <c r="G186" s="1" t="s">
        <v>26</v>
      </c>
      <c r="H186" s="1" t="s">
        <v>50</v>
      </c>
      <c r="I186" s="1" t="s">
        <v>41</v>
      </c>
      <c r="J186" s="1" t="s">
        <v>28</v>
      </c>
      <c r="K186" s="4" t="s">
        <v>191</v>
      </c>
      <c r="L186" s="3">
        <f>Table1[[#This Row],[Price]]*Table1[[#This Row],[number of units]]</f>
        <v>315</v>
      </c>
      <c r="M186" s="1">
        <v>315</v>
      </c>
      <c r="N186" s="1">
        <v>315</v>
      </c>
    </row>
    <row r="187" spans="1:14" ht="18.600000000000001" hidden="1" customHeight="1" x14ac:dyDescent="0.3">
      <c r="A187" s="1" t="s">
        <v>176</v>
      </c>
      <c r="B187" s="2">
        <v>45202</v>
      </c>
      <c r="C187" s="1" t="s">
        <v>13</v>
      </c>
      <c r="D187" s="3">
        <v>15</v>
      </c>
      <c r="E187" s="1">
        <v>20</v>
      </c>
      <c r="F187" s="1" t="s">
        <v>33</v>
      </c>
      <c r="G187" s="1" t="s">
        <v>40</v>
      </c>
      <c r="H187" s="1" t="s">
        <v>16</v>
      </c>
      <c r="I187" s="1" t="s">
        <v>41</v>
      </c>
      <c r="J187" s="1" t="s">
        <v>42</v>
      </c>
      <c r="K187" s="4" t="s">
        <v>177</v>
      </c>
      <c r="L187" s="3">
        <f>Table1[[#This Row],[Price]]*Table1[[#This Row],[number of units]]</f>
        <v>300</v>
      </c>
      <c r="M187" s="1">
        <v>300</v>
      </c>
      <c r="N187" s="1">
        <v>300</v>
      </c>
    </row>
    <row r="188" spans="1:14" ht="18.600000000000001" hidden="1" customHeight="1" x14ac:dyDescent="0.3">
      <c r="A188" s="1" t="s">
        <v>178</v>
      </c>
      <c r="B188" s="2">
        <v>45204</v>
      </c>
      <c r="C188" s="1" t="s">
        <v>13</v>
      </c>
      <c r="D188" s="3">
        <v>15</v>
      </c>
      <c r="E188" s="1">
        <v>20</v>
      </c>
      <c r="F188" s="1" t="s">
        <v>33</v>
      </c>
      <c r="G188" s="1" t="s">
        <v>26</v>
      </c>
      <c r="H188" s="1" t="s">
        <v>46</v>
      </c>
      <c r="I188" s="1" t="s">
        <v>27</v>
      </c>
      <c r="J188" s="1" t="s">
        <v>47</v>
      </c>
      <c r="K188" s="4" t="s">
        <v>179</v>
      </c>
      <c r="L188" s="3">
        <f>Table1[[#This Row],[Price]]*Table1[[#This Row],[number of units]]</f>
        <v>300</v>
      </c>
      <c r="M188" s="1">
        <v>300</v>
      </c>
      <c r="N188" s="1">
        <v>300</v>
      </c>
    </row>
    <row r="189" spans="1:14" ht="18.600000000000001" hidden="1" customHeight="1" x14ac:dyDescent="0.3">
      <c r="A189" s="1" t="s">
        <v>180</v>
      </c>
      <c r="B189" s="2">
        <v>45209</v>
      </c>
      <c r="C189" s="1" t="s">
        <v>13</v>
      </c>
      <c r="D189" s="3">
        <v>15</v>
      </c>
      <c r="E189" s="1">
        <v>20</v>
      </c>
      <c r="F189" s="1" t="s">
        <v>33</v>
      </c>
      <c r="G189" s="1" t="s">
        <v>26</v>
      </c>
      <c r="H189" s="1" t="s">
        <v>46</v>
      </c>
      <c r="I189" s="1" t="s">
        <v>22</v>
      </c>
      <c r="J189" s="1" t="s">
        <v>47</v>
      </c>
      <c r="K189" s="4" t="s">
        <v>181</v>
      </c>
      <c r="L189" s="3">
        <f>Table1[[#This Row],[Price]]*Table1[[#This Row],[number of units]]</f>
        <v>300</v>
      </c>
      <c r="M189" s="1">
        <v>300</v>
      </c>
      <c r="N189" s="1">
        <v>300</v>
      </c>
    </row>
    <row r="190" spans="1:14" ht="18.600000000000001" customHeight="1" x14ac:dyDescent="0.3">
      <c r="A190" s="1" t="s">
        <v>182</v>
      </c>
      <c r="B190" s="2">
        <v>45232</v>
      </c>
      <c r="C190" s="1" t="s">
        <v>45</v>
      </c>
      <c r="D190" s="3">
        <v>20</v>
      </c>
      <c r="E190" s="1">
        <v>15</v>
      </c>
      <c r="F190" s="1" t="s">
        <v>14</v>
      </c>
      <c r="G190" s="1" t="s">
        <v>26</v>
      </c>
      <c r="H190" s="1" t="s">
        <v>16</v>
      </c>
      <c r="I190" s="1" t="s">
        <v>17</v>
      </c>
      <c r="J190" s="1" t="s">
        <v>18</v>
      </c>
      <c r="K190" s="4" t="s">
        <v>183</v>
      </c>
      <c r="L190" s="3">
        <f>Table1[[#This Row],[Price]]*Table1[[#This Row],[number of units]]</f>
        <v>300</v>
      </c>
      <c r="M190" s="1">
        <v>300</v>
      </c>
      <c r="N190" s="1">
        <v>300</v>
      </c>
    </row>
    <row r="191" spans="1:14" ht="18.600000000000001" hidden="1" customHeight="1" x14ac:dyDescent="0.3">
      <c r="A191" s="1" t="s">
        <v>184</v>
      </c>
      <c r="B191" s="2">
        <v>45236</v>
      </c>
      <c r="C191" s="1" t="s">
        <v>45</v>
      </c>
      <c r="D191" s="3">
        <v>20</v>
      </c>
      <c r="E191" s="1">
        <v>15</v>
      </c>
      <c r="F191" s="1" t="s">
        <v>14</v>
      </c>
      <c r="G191" s="1" t="s">
        <v>15</v>
      </c>
      <c r="H191" s="1" t="s">
        <v>46</v>
      </c>
      <c r="I191" s="1" t="s">
        <v>27</v>
      </c>
      <c r="J191" s="1" t="s">
        <v>42</v>
      </c>
      <c r="K191" s="4" t="s">
        <v>185</v>
      </c>
      <c r="L191" s="3">
        <f>Table1[[#This Row],[Price]]*Table1[[#This Row],[number of units]]</f>
        <v>300</v>
      </c>
      <c r="M191" s="1">
        <v>300</v>
      </c>
      <c r="N191" s="1">
        <v>300</v>
      </c>
    </row>
    <row r="192" spans="1:14" ht="18.600000000000001" customHeight="1" x14ac:dyDescent="0.3">
      <c r="A192" s="1" t="s">
        <v>164</v>
      </c>
      <c r="B192" s="2">
        <v>45202</v>
      </c>
      <c r="C192" s="1" t="s">
        <v>13</v>
      </c>
      <c r="D192" s="3">
        <v>15</v>
      </c>
      <c r="E192" s="1">
        <v>19</v>
      </c>
      <c r="F192" s="1" t="s">
        <v>33</v>
      </c>
      <c r="G192" s="1" t="s">
        <v>15</v>
      </c>
      <c r="H192" s="1" t="s">
        <v>46</v>
      </c>
      <c r="I192" s="1" t="s">
        <v>17</v>
      </c>
      <c r="J192" s="1" t="s">
        <v>18</v>
      </c>
      <c r="K192" s="4" t="s">
        <v>165</v>
      </c>
      <c r="L192" s="3">
        <f>Table1[[#This Row],[Price]]*Table1[[#This Row],[number of units]]</f>
        <v>285</v>
      </c>
      <c r="M192" s="1">
        <v>285</v>
      </c>
      <c r="N192" s="1">
        <v>285</v>
      </c>
    </row>
    <row r="193" spans="1:14" ht="18.600000000000001" hidden="1" customHeight="1" x14ac:dyDescent="0.3">
      <c r="A193" s="1" t="s">
        <v>166</v>
      </c>
      <c r="B193" s="2">
        <v>45207</v>
      </c>
      <c r="C193" s="1" t="s">
        <v>13</v>
      </c>
      <c r="D193" s="3">
        <v>15</v>
      </c>
      <c r="E193" s="1">
        <v>19</v>
      </c>
      <c r="F193" s="1" t="s">
        <v>14</v>
      </c>
      <c r="G193" s="1" t="s">
        <v>26</v>
      </c>
      <c r="H193" s="1" t="s">
        <v>46</v>
      </c>
      <c r="I193" s="1" t="s">
        <v>36</v>
      </c>
      <c r="J193" s="1" t="s">
        <v>18</v>
      </c>
      <c r="K193" s="4" t="s">
        <v>167</v>
      </c>
      <c r="L193" s="3">
        <f>Table1[[#This Row],[Price]]*Table1[[#This Row],[number of units]]</f>
        <v>285</v>
      </c>
      <c r="M193" s="1">
        <v>285</v>
      </c>
      <c r="N193" s="1">
        <v>285</v>
      </c>
    </row>
    <row r="194" spans="1:14" ht="18.600000000000001" hidden="1" customHeight="1" x14ac:dyDescent="0.3">
      <c r="A194" s="1" t="s">
        <v>168</v>
      </c>
      <c r="B194" s="2">
        <v>45218</v>
      </c>
      <c r="C194" s="1" t="s">
        <v>13</v>
      </c>
      <c r="D194" s="3">
        <v>15</v>
      </c>
      <c r="E194" s="1">
        <v>19</v>
      </c>
      <c r="F194" s="1" t="s">
        <v>14</v>
      </c>
      <c r="G194" s="1" t="s">
        <v>15</v>
      </c>
      <c r="H194" s="1" t="s">
        <v>16</v>
      </c>
      <c r="I194" s="1" t="s">
        <v>27</v>
      </c>
      <c r="J194" s="1" t="s">
        <v>18</v>
      </c>
      <c r="K194" s="4" t="s">
        <v>169</v>
      </c>
      <c r="L194" s="3">
        <f>Table1[[#This Row],[Price]]*Table1[[#This Row],[number of units]]</f>
        <v>285</v>
      </c>
      <c r="M194" s="1">
        <v>285</v>
      </c>
      <c r="N194" s="1">
        <v>285</v>
      </c>
    </row>
    <row r="195" spans="1:14" ht="18.600000000000001" customHeight="1" x14ac:dyDescent="0.3">
      <c r="A195" s="1" t="s">
        <v>170</v>
      </c>
      <c r="B195" s="2">
        <v>45233</v>
      </c>
      <c r="C195" s="1" t="s">
        <v>13</v>
      </c>
      <c r="D195" s="3">
        <v>15</v>
      </c>
      <c r="E195" s="1">
        <v>19</v>
      </c>
      <c r="F195" s="1" t="s">
        <v>33</v>
      </c>
      <c r="G195" s="1" t="s">
        <v>15</v>
      </c>
      <c r="H195" s="1" t="s">
        <v>16</v>
      </c>
      <c r="I195" s="1" t="s">
        <v>17</v>
      </c>
      <c r="J195" s="1" t="s">
        <v>18</v>
      </c>
      <c r="K195" s="4" t="s">
        <v>171</v>
      </c>
      <c r="L195" s="3">
        <f>Table1[[#This Row],[Price]]*Table1[[#This Row],[number of units]]</f>
        <v>285</v>
      </c>
      <c r="M195" s="1">
        <v>285</v>
      </c>
      <c r="N195" s="1">
        <v>285</v>
      </c>
    </row>
    <row r="196" spans="1:14" ht="18.600000000000001" hidden="1" customHeight="1" x14ac:dyDescent="0.3">
      <c r="A196" s="1" t="s">
        <v>172</v>
      </c>
      <c r="B196" s="2">
        <v>45248</v>
      </c>
      <c r="C196" s="1" t="s">
        <v>13</v>
      </c>
      <c r="D196" s="3">
        <v>15</v>
      </c>
      <c r="E196" s="1">
        <v>19</v>
      </c>
      <c r="F196" s="1" t="s">
        <v>14</v>
      </c>
      <c r="G196" s="1" t="s">
        <v>40</v>
      </c>
      <c r="H196" s="1" t="s">
        <v>16</v>
      </c>
      <c r="I196" s="1" t="s">
        <v>27</v>
      </c>
      <c r="J196" s="1" t="s">
        <v>23</v>
      </c>
      <c r="K196" s="4" t="s">
        <v>173</v>
      </c>
      <c r="L196" s="3">
        <f>Table1[[#This Row],[Price]]*Table1[[#This Row],[number of units]]</f>
        <v>285</v>
      </c>
      <c r="M196" s="1">
        <v>285</v>
      </c>
      <c r="N196" s="1">
        <v>285</v>
      </c>
    </row>
    <row r="197" spans="1:14" ht="18.600000000000001" hidden="1" customHeight="1" x14ac:dyDescent="0.3">
      <c r="A197" s="1" t="s">
        <v>174</v>
      </c>
      <c r="B197" s="2">
        <v>45254</v>
      </c>
      <c r="C197" s="1" t="s">
        <v>13</v>
      </c>
      <c r="D197" s="3">
        <v>15</v>
      </c>
      <c r="E197" s="1">
        <v>19</v>
      </c>
      <c r="F197" s="1" t="s">
        <v>33</v>
      </c>
      <c r="G197" s="1" t="s">
        <v>26</v>
      </c>
      <c r="H197" s="1" t="s">
        <v>21</v>
      </c>
      <c r="I197" s="1" t="s">
        <v>27</v>
      </c>
      <c r="J197" s="1" t="s">
        <v>28</v>
      </c>
      <c r="K197" s="4" t="s">
        <v>175</v>
      </c>
      <c r="L197" s="3">
        <f>Table1[[#This Row],[Price]]*Table1[[#This Row],[number of units]]</f>
        <v>285</v>
      </c>
      <c r="M197" s="1">
        <v>285</v>
      </c>
      <c r="N197" s="1">
        <v>285</v>
      </c>
    </row>
    <row r="198" spans="1:14" ht="18.600000000000001" hidden="1" customHeight="1" x14ac:dyDescent="0.3">
      <c r="A198" s="1" t="s">
        <v>156</v>
      </c>
      <c r="B198" s="2">
        <v>45210</v>
      </c>
      <c r="C198" s="1" t="s">
        <v>45</v>
      </c>
      <c r="D198" s="3">
        <v>20</v>
      </c>
      <c r="E198" s="1">
        <v>14</v>
      </c>
      <c r="F198" s="1" t="s">
        <v>14</v>
      </c>
      <c r="G198" s="1" t="s">
        <v>26</v>
      </c>
      <c r="H198" s="1" t="s">
        <v>16</v>
      </c>
      <c r="I198" s="1" t="s">
        <v>41</v>
      </c>
      <c r="J198" s="1" t="s">
        <v>18</v>
      </c>
      <c r="K198" s="4" t="s">
        <v>157</v>
      </c>
      <c r="L198" s="3">
        <f>Table1[[#This Row],[Price]]*Table1[[#This Row],[number of units]]</f>
        <v>280</v>
      </c>
      <c r="M198" s="1">
        <v>280</v>
      </c>
      <c r="N198" s="1">
        <v>280</v>
      </c>
    </row>
    <row r="199" spans="1:14" ht="18.600000000000001" hidden="1" customHeight="1" x14ac:dyDescent="0.3">
      <c r="A199" s="1" t="s">
        <v>158</v>
      </c>
      <c r="B199" s="2">
        <v>45215</v>
      </c>
      <c r="C199" s="1" t="s">
        <v>45</v>
      </c>
      <c r="D199" s="3">
        <v>20</v>
      </c>
      <c r="E199" s="1">
        <v>14</v>
      </c>
      <c r="F199" s="1" t="s">
        <v>33</v>
      </c>
      <c r="G199" s="1" t="s">
        <v>40</v>
      </c>
      <c r="H199" s="1" t="s">
        <v>50</v>
      </c>
      <c r="I199" s="1" t="s">
        <v>41</v>
      </c>
      <c r="J199" s="1" t="s">
        <v>47</v>
      </c>
      <c r="K199" s="4" t="s">
        <v>159</v>
      </c>
      <c r="L199" s="3">
        <f>Table1[[#This Row],[Price]]*Table1[[#This Row],[number of units]]</f>
        <v>280</v>
      </c>
      <c r="M199" s="1">
        <v>280</v>
      </c>
      <c r="N199" s="1">
        <v>280</v>
      </c>
    </row>
    <row r="200" spans="1:14" ht="18.600000000000001" customHeight="1" x14ac:dyDescent="0.3">
      <c r="A200" s="1" t="s">
        <v>160</v>
      </c>
      <c r="B200" s="2">
        <v>45242</v>
      </c>
      <c r="C200" s="1" t="s">
        <v>45</v>
      </c>
      <c r="D200" s="3">
        <v>20</v>
      </c>
      <c r="E200" s="1">
        <v>14</v>
      </c>
      <c r="F200" s="1" t="s">
        <v>33</v>
      </c>
      <c r="G200" s="1" t="s">
        <v>40</v>
      </c>
      <c r="H200" s="1" t="s">
        <v>50</v>
      </c>
      <c r="I200" s="1" t="s">
        <v>17</v>
      </c>
      <c r="J200" s="1" t="s">
        <v>42</v>
      </c>
      <c r="K200" s="4" t="s">
        <v>161</v>
      </c>
      <c r="L200" s="3">
        <f>Table1[[#This Row],[Price]]*Table1[[#This Row],[number of units]]</f>
        <v>280</v>
      </c>
      <c r="M200" s="1">
        <v>280</v>
      </c>
      <c r="N200" s="1">
        <v>280</v>
      </c>
    </row>
    <row r="201" spans="1:14" ht="18.600000000000001" hidden="1" customHeight="1" x14ac:dyDescent="0.3">
      <c r="A201" s="1" t="s">
        <v>162</v>
      </c>
      <c r="B201" s="2">
        <v>45242</v>
      </c>
      <c r="C201" s="1" t="s">
        <v>45</v>
      </c>
      <c r="D201" s="3">
        <v>20</v>
      </c>
      <c r="E201" s="1">
        <v>14</v>
      </c>
      <c r="F201" s="1" t="s">
        <v>33</v>
      </c>
      <c r="G201" s="1" t="s">
        <v>26</v>
      </c>
      <c r="H201" s="1" t="s">
        <v>46</v>
      </c>
      <c r="I201" s="1" t="s">
        <v>27</v>
      </c>
      <c r="J201" s="1" t="s">
        <v>23</v>
      </c>
      <c r="K201" s="4" t="s">
        <v>163</v>
      </c>
      <c r="L201" s="3">
        <f>Table1[[#This Row],[Price]]*Table1[[#This Row],[number of units]]</f>
        <v>280</v>
      </c>
      <c r="M201" s="1">
        <v>280</v>
      </c>
      <c r="N201" s="1">
        <v>280</v>
      </c>
    </row>
    <row r="202" spans="1:14" ht="18.600000000000001" customHeight="1" x14ac:dyDescent="0.3">
      <c r="A202" s="1" t="s">
        <v>150</v>
      </c>
      <c r="B202" s="2">
        <v>45216</v>
      </c>
      <c r="C202" s="1" t="s">
        <v>13</v>
      </c>
      <c r="D202" s="3">
        <v>15</v>
      </c>
      <c r="E202" s="1">
        <v>18</v>
      </c>
      <c r="F202" s="1" t="s">
        <v>14</v>
      </c>
      <c r="G202" s="1" t="s">
        <v>15</v>
      </c>
      <c r="H202" s="1" t="s">
        <v>50</v>
      </c>
      <c r="I202" s="1" t="s">
        <v>17</v>
      </c>
      <c r="J202" s="1" t="s">
        <v>18</v>
      </c>
      <c r="K202" s="4" t="s">
        <v>151</v>
      </c>
      <c r="L202" s="3">
        <f>Table1[[#This Row],[Price]]*Table1[[#This Row],[number of units]]</f>
        <v>270</v>
      </c>
      <c r="M202" s="1">
        <v>270</v>
      </c>
      <c r="N202" s="1">
        <v>270</v>
      </c>
    </row>
    <row r="203" spans="1:14" ht="18.600000000000001" hidden="1" customHeight="1" x14ac:dyDescent="0.3">
      <c r="A203" s="1" t="s">
        <v>152</v>
      </c>
      <c r="B203" s="2">
        <v>45221</v>
      </c>
      <c r="C203" s="1" t="s">
        <v>13</v>
      </c>
      <c r="D203" s="3">
        <v>15</v>
      </c>
      <c r="E203" s="1">
        <v>18</v>
      </c>
      <c r="F203" s="1" t="s">
        <v>33</v>
      </c>
      <c r="G203" s="1" t="s">
        <v>15</v>
      </c>
      <c r="H203" s="1" t="s">
        <v>16</v>
      </c>
      <c r="I203" s="1" t="s">
        <v>22</v>
      </c>
      <c r="J203" s="1" t="s">
        <v>18</v>
      </c>
      <c r="K203" s="4" t="s">
        <v>153</v>
      </c>
      <c r="L203" s="3">
        <f>Table1[[#This Row],[Price]]*Table1[[#This Row],[number of units]]</f>
        <v>270</v>
      </c>
      <c r="M203" s="1">
        <v>270</v>
      </c>
      <c r="N203" s="1">
        <v>270</v>
      </c>
    </row>
    <row r="204" spans="1:14" ht="18.600000000000001" hidden="1" customHeight="1" x14ac:dyDescent="0.3">
      <c r="A204" s="1" t="s">
        <v>154</v>
      </c>
      <c r="B204" s="2">
        <v>45237</v>
      </c>
      <c r="C204" s="1" t="s">
        <v>13</v>
      </c>
      <c r="D204" s="3">
        <v>15</v>
      </c>
      <c r="E204" s="1">
        <v>18</v>
      </c>
      <c r="F204" s="1" t="s">
        <v>14</v>
      </c>
      <c r="G204" s="1" t="s">
        <v>26</v>
      </c>
      <c r="H204" s="1" t="s">
        <v>16</v>
      </c>
      <c r="I204" s="1" t="s">
        <v>36</v>
      </c>
      <c r="J204" s="1" t="s">
        <v>28</v>
      </c>
      <c r="K204" s="4" t="s">
        <v>155</v>
      </c>
      <c r="L204" s="3">
        <f>Table1[[#This Row],[Price]]*Table1[[#This Row],[number of units]]</f>
        <v>270</v>
      </c>
      <c r="M204" s="1">
        <v>270</v>
      </c>
      <c r="N204" s="1">
        <v>270</v>
      </c>
    </row>
    <row r="205" spans="1:14" ht="18.600000000000001" hidden="1" customHeight="1" x14ac:dyDescent="0.3">
      <c r="A205" s="1" t="s">
        <v>144</v>
      </c>
      <c r="B205" s="2">
        <v>45230</v>
      </c>
      <c r="C205" s="1" t="s">
        <v>45</v>
      </c>
      <c r="D205" s="3">
        <v>20</v>
      </c>
      <c r="E205" s="1">
        <v>13</v>
      </c>
      <c r="F205" s="1" t="s">
        <v>14</v>
      </c>
      <c r="G205" s="1" t="s">
        <v>15</v>
      </c>
      <c r="H205" s="1" t="s">
        <v>21</v>
      </c>
      <c r="I205" s="1" t="s">
        <v>36</v>
      </c>
      <c r="J205" s="1" t="s">
        <v>28</v>
      </c>
      <c r="K205" s="4" t="s">
        <v>145</v>
      </c>
      <c r="L205" s="3">
        <f>Table1[[#This Row],[Price]]*Table1[[#This Row],[number of units]]</f>
        <v>260</v>
      </c>
      <c r="M205" s="1">
        <v>260</v>
      </c>
      <c r="N205" s="1">
        <v>260</v>
      </c>
    </row>
    <row r="206" spans="1:14" ht="18.600000000000001" customHeight="1" x14ac:dyDescent="0.3">
      <c r="A206" s="1" t="s">
        <v>146</v>
      </c>
      <c r="B206" s="2">
        <v>45232</v>
      </c>
      <c r="C206" s="1" t="s">
        <v>45</v>
      </c>
      <c r="D206" s="3">
        <v>20</v>
      </c>
      <c r="E206" s="1">
        <v>13</v>
      </c>
      <c r="F206" s="1" t="s">
        <v>33</v>
      </c>
      <c r="G206" s="1" t="s">
        <v>40</v>
      </c>
      <c r="H206" s="1" t="s">
        <v>50</v>
      </c>
      <c r="I206" s="1" t="s">
        <v>17</v>
      </c>
      <c r="J206" s="1" t="s">
        <v>47</v>
      </c>
      <c r="K206" s="4" t="s">
        <v>147</v>
      </c>
      <c r="L206" s="3">
        <f>Table1[[#This Row],[Price]]*Table1[[#This Row],[number of units]]</f>
        <v>260</v>
      </c>
      <c r="M206" s="1">
        <v>260</v>
      </c>
      <c r="N206" s="1">
        <v>260</v>
      </c>
    </row>
    <row r="207" spans="1:14" ht="18.600000000000001" customHeight="1" x14ac:dyDescent="0.3">
      <c r="A207" s="1" t="s">
        <v>148</v>
      </c>
      <c r="B207" s="2">
        <v>45238</v>
      </c>
      <c r="C207" s="1" t="s">
        <v>45</v>
      </c>
      <c r="D207" s="3">
        <v>20</v>
      </c>
      <c r="E207" s="1">
        <v>13</v>
      </c>
      <c r="F207" s="1" t="s">
        <v>33</v>
      </c>
      <c r="G207" s="1" t="s">
        <v>40</v>
      </c>
      <c r="H207" s="1" t="s">
        <v>16</v>
      </c>
      <c r="I207" s="1" t="s">
        <v>17</v>
      </c>
      <c r="J207" s="1" t="s">
        <v>18</v>
      </c>
      <c r="K207" s="4" t="s">
        <v>149</v>
      </c>
      <c r="L207" s="3">
        <f>Table1[[#This Row],[Price]]*Table1[[#This Row],[number of units]]</f>
        <v>260</v>
      </c>
      <c r="M207" s="1">
        <v>260</v>
      </c>
      <c r="N207" s="1">
        <v>260</v>
      </c>
    </row>
    <row r="208" spans="1:14" ht="18.600000000000001" hidden="1" customHeight="1" x14ac:dyDescent="0.3">
      <c r="A208" s="1" t="s">
        <v>140</v>
      </c>
      <c r="B208" s="2">
        <v>45208</v>
      </c>
      <c r="C208" s="1" t="s">
        <v>13</v>
      </c>
      <c r="D208" s="3">
        <v>15</v>
      </c>
      <c r="E208" s="1">
        <v>17</v>
      </c>
      <c r="F208" s="1" t="s">
        <v>33</v>
      </c>
      <c r="G208" s="1" t="s">
        <v>40</v>
      </c>
      <c r="H208" s="1" t="s">
        <v>46</v>
      </c>
      <c r="I208" s="1" t="s">
        <v>41</v>
      </c>
      <c r="J208" s="1" t="s">
        <v>37</v>
      </c>
      <c r="K208" s="4" t="s">
        <v>141</v>
      </c>
      <c r="L208" s="3">
        <f>Table1[[#This Row],[Price]]*Table1[[#This Row],[number of units]]</f>
        <v>255</v>
      </c>
      <c r="M208" s="1">
        <v>255</v>
      </c>
      <c r="N208" s="1">
        <v>255</v>
      </c>
    </row>
    <row r="209" spans="1:14" ht="18.600000000000001" hidden="1" customHeight="1" x14ac:dyDescent="0.3">
      <c r="A209" s="1" t="s">
        <v>142</v>
      </c>
      <c r="B209" s="2">
        <v>45221</v>
      </c>
      <c r="C209" s="1" t="s">
        <v>13</v>
      </c>
      <c r="D209" s="3">
        <v>15</v>
      </c>
      <c r="E209" s="1">
        <v>17</v>
      </c>
      <c r="F209" s="1" t="s">
        <v>14</v>
      </c>
      <c r="G209" s="1" t="s">
        <v>26</v>
      </c>
      <c r="H209" s="1" t="s">
        <v>46</v>
      </c>
      <c r="I209" s="1" t="s">
        <v>36</v>
      </c>
      <c r="J209" s="1" t="s">
        <v>37</v>
      </c>
      <c r="K209" s="4" t="s">
        <v>143</v>
      </c>
      <c r="L209" s="3">
        <f>Table1[[#This Row],[Price]]*Table1[[#This Row],[number of units]]</f>
        <v>255</v>
      </c>
      <c r="M209" s="1">
        <v>255</v>
      </c>
      <c r="N209" s="1">
        <v>255</v>
      </c>
    </row>
    <row r="210" spans="1:14" ht="18.600000000000001" hidden="1" customHeight="1" x14ac:dyDescent="0.3">
      <c r="A210" s="1" t="s">
        <v>126</v>
      </c>
      <c r="B210" s="2">
        <v>45212</v>
      </c>
      <c r="C210" s="1" t="s">
        <v>45</v>
      </c>
      <c r="D210" s="3">
        <v>20</v>
      </c>
      <c r="E210" s="1">
        <v>12</v>
      </c>
      <c r="F210" s="1" t="s">
        <v>14</v>
      </c>
      <c r="G210" s="1" t="s">
        <v>15</v>
      </c>
      <c r="H210" s="1" t="s">
        <v>46</v>
      </c>
      <c r="I210" s="1" t="s">
        <v>27</v>
      </c>
      <c r="J210" s="1" t="s">
        <v>23</v>
      </c>
      <c r="K210" s="4" t="s">
        <v>127</v>
      </c>
      <c r="L210" s="3">
        <f>Table1[[#This Row],[Price]]*Table1[[#This Row],[number of units]]</f>
        <v>240</v>
      </c>
      <c r="M210" s="1">
        <v>240</v>
      </c>
      <c r="N210" s="1">
        <v>240</v>
      </c>
    </row>
    <row r="211" spans="1:14" ht="18.600000000000001" hidden="1" customHeight="1" x14ac:dyDescent="0.3">
      <c r="A211" s="1" t="s">
        <v>128</v>
      </c>
      <c r="B211" s="2">
        <v>45222</v>
      </c>
      <c r="C211" s="1" t="s">
        <v>45</v>
      </c>
      <c r="D211" s="3">
        <v>20</v>
      </c>
      <c r="E211" s="1">
        <v>12</v>
      </c>
      <c r="F211" s="1" t="s">
        <v>14</v>
      </c>
      <c r="G211" s="1" t="s">
        <v>15</v>
      </c>
      <c r="H211" s="1" t="s">
        <v>46</v>
      </c>
      <c r="I211" s="1" t="s">
        <v>41</v>
      </c>
      <c r="J211" s="1" t="s">
        <v>37</v>
      </c>
      <c r="K211" s="4" t="s">
        <v>129</v>
      </c>
      <c r="L211" s="3">
        <f>Table1[[#This Row],[Price]]*Table1[[#This Row],[number of units]]</f>
        <v>240</v>
      </c>
      <c r="M211" s="1">
        <v>240</v>
      </c>
      <c r="N211" s="1">
        <v>240</v>
      </c>
    </row>
    <row r="212" spans="1:14" ht="18.600000000000001" hidden="1" customHeight="1" x14ac:dyDescent="0.3">
      <c r="A212" s="1" t="s">
        <v>130</v>
      </c>
      <c r="B212" s="2">
        <v>45233</v>
      </c>
      <c r="C212" s="1" t="s">
        <v>45</v>
      </c>
      <c r="D212" s="3">
        <v>20</v>
      </c>
      <c r="E212" s="1">
        <v>12</v>
      </c>
      <c r="F212" s="1" t="s">
        <v>14</v>
      </c>
      <c r="G212" s="1" t="s">
        <v>15</v>
      </c>
      <c r="H212" s="1" t="s">
        <v>50</v>
      </c>
      <c r="I212" s="1" t="s">
        <v>27</v>
      </c>
      <c r="J212" s="1" t="s">
        <v>18</v>
      </c>
      <c r="K212" s="4" t="s">
        <v>131</v>
      </c>
      <c r="L212" s="3">
        <f>Table1[[#This Row],[Price]]*Table1[[#This Row],[number of units]]</f>
        <v>240</v>
      </c>
      <c r="M212" s="1">
        <v>240</v>
      </c>
      <c r="N212" s="1">
        <v>240</v>
      </c>
    </row>
    <row r="213" spans="1:14" ht="18.600000000000001" hidden="1" customHeight="1" x14ac:dyDescent="0.3">
      <c r="A213" s="1" t="s">
        <v>132</v>
      </c>
      <c r="B213" s="2">
        <v>45235</v>
      </c>
      <c r="C213" s="1" t="s">
        <v>45</v>
      </c>
      <c r="D213" s="3">
        <v>20</v>
      </c>
      <c r="E213" s="1">
        <v>12</v>
      </c>
      <c r="F213" s="1" t="s">
        <v>33</v>
      </c>
      <c r="G213" s="1" t="s">
        <v>15</v>
      </c>
      <c r="H213" s="1" t="s">
        <v>50</v>
      </c>
      <c r="I213" s="1" t="s">
        <v>22</v>
      </c>
      <c r="J213" s="1" t="s">
        <v>37</v>
      </c>
      <c r="K213" s="4" t="s">
        <v>133</v>
      </c>
      <c r="L213" s="3">
        <f>Table1[[#This Row],[Price]]*Table1[[#This Row],[number of units]]</f>
        <v>240</v>
      </c>
      <c r="M213" s="1">
        <v>240</v>
      </c>
      <c r="N213" s="1">
        <v>240</v>
      </c>
    </row>
    <row r="214" spans="1:14" ht="18.600000000000001" hidden="1" customHeight="1" x14ac:dyDescent="0.3">
      <c r="A214" s="1" t="s">
        <v>134</v>
      </c>
      <c r="B214" s="2">
        <v>45246</v>
      </c>
      <c r="C214" s="1" t="s">
        <v>13</v>
      </c>
      <c r="D214" s="3">
        <v>15</v>
      </c>
      <c r="E214" s="1">
        <v>16</v>
      </c>
      <c r="F214" s="1" t="s">
        <v>33</v>
      </c>
      <c r="G214" s="1" t="s">
        <v>26</v>
      </c>
      <c r="H214" s="1" t="s">
        <v>16</v>
      </c>
      <c r="I214" s="1" t="s">
        <v>22</v>
      </c>
      <c r="J214" s="1" t="s">
        <v>47</v>
      </c>
      <c r="K214" s="4" t="s">
        <v>135</v>
      </c>
      <c r="L214" s="3">
        <f>Table1[[#This Row],[Price]]*Table1[[#This Row],[number of units]]</f>
        <v>240</v>
      </c>
      <c r="M214" s="1">
        <v>240</v>
      </c>
      <c r="N214" s="1">
        <v>240</v>
      </c>
    </row>
    <row r="215" spans="1:14" ht="18.600000000000001" customHeight="1" x14ac:dyDescent="0.3">
      <c r="A215" s="1" t="s">
        <v>136</v>
      </c>
      <c r="B215" s="2">
        <v>45247</v>
      </c>
      <c r="C215" s="1" t="s">
        <v>13</v>
      </c>
      <c r="D215" s="3">
        <v>15</v>
      </c>
      <c r="E215" s="1">
        <v>16</v>
      </c>
      <c r="F215" s="1" t="s">
        <v>33</v>
      </c>
      <c r="G215" s="1" t="s">
        <v>40</v>
      </c>
      <c r="H215" s="1" t="s">
        <v>16</v>
      </c>
      <c r="I215" s="1" t="s">
        <v>17</v>
      </c>
      <c r="J215" s="1" t="s">
        <v>28</v>
      </c>
      <c r="K215" s="4" t="s">
        <v>137</v>
      </c>
      <c r="L215" s="3">
        <f>Table1[[#This Row],[Price]]*Table1[[#This Row],[number of units]]</f>
        <v>240</v>
      </c>
      <c r="M215" s="1">
        <v>240</v>
      </c>
      <c r="N215" s="1">
        <v>240</v>
      </c>
    </row>
    <row r="216" spans="1:14" ht="18.600000000000001" hidden="1" customHeight="1" x14ac:dyDescent="0.3">
      <c r="A216" s="1" t="s">
        <v>138</v>
      </c>
      <c r="B216" s="2">
        <v>45259</v>
      </c>
      <c r="C216" s="1" t="s">
        <v>13</v>
      </c>
      <c r="D216" s="3">
        <v>15</v>
      </c>
      <c r="E216" s="1">
        <v>16</v>
      </c>
      <c r="F216" s="1" t="s">
        <v>33</v>
      </c>
      <c r="G216" s="1" t="s">
        <v>40</v>
      </c>
      <c r="H216" s="1" t="s">
        <v>21</v>
      </c>
      <c r="I216" s="1" t="s">
        <v>27</v>
      </c>
      <c r="J216" s="1" t="s">
        <v>18</v>
      </c>
      <c r="K216" s="4" t="s">
        <v>139</v>
      </c>
      <c r="L216" s="3">
        <f>Table1[[#This Row],[Price]]*Table1[[#This Row],[number of units]]</f>
        <v>240</v>
      </c>
      <c r="M216" s="1">
        <v>240</v>
      </c>
      <c r="N216" s="1">
        <v>240</v>
      </c>
    </row>
    <row r="217" spans="1:14" ht="18.600000000000001" customHeight="1" x14ac:dyDescent="0.3">
      <c r="A217" s="1" t="s">
        <v>114</v>
      </c>
      <c r="B217" s="2">
        <v>45213</v>
      </c>
      <c r="C217" s="1" t="s">
        <v>13</v>
      </c>
      <c r="D217" s="3">
        <v>15</v>
      </c>
      <c r="E217" s="1">
        <v>15</v>
      </c>
      <c r="F217" s="1" t="s">
        <v>33</v>
      </c>
      <c r="G217" s="1" t="s">
        <v>26</v>
      </c>
      <c r="H217" s="1" t="s">
        <v>46</v>
      </c>
      <c r="I217" s="1" t="s">
        <v>17</v>
      </c>
      <c r="J217" s="1" t="s">
        <v>42</v>
      </c>
      <c r="K217" s="4" t="s">
        <v>115</v>
      </c>
      <c r="L217" s="3">
        <f>Table1[[#This Row],[Price]]*Table1[[#This Row],[number of units]]</f>
        <v>225</v>
      </c>
      <c r="M217" s="1">
        <v>225</v>
      </c>
      <c r="N217" s="1">
        <v>225</v>
      </c>
    </row>
    <row r="218" spans="1:14" ht="18.600000000000001" hidden="1" customHeight="1" x14ac:dyDescent="0.3">
      <c r="A218" s="1" t="s">
        <v>116</v>
      </c>
      <c r="B218" s="2">
        <v>45220</v>
      </c>
      <c r="C218" s="1" t="s">
        <v>13</v>
      </c>
      <c r="D218" s="3">
        <v>15</v>
      </c>
      <c r="E218" s="1">
        <v>15</v>
      </c>
      <c r="F218" s="1" t="s">
        <v>14</v>
      </c>
      <c r="G218" s="1" t="s">
        <v>26</v>
      </c>
      <c r="H218" s="1" t="s">
        <v>46</v>
      </c>
      <c r="I218" s="1" t="s">
        <v>22</v>
      </c>
      <c r="J218" s="1" t="s">
        <v>37</v>
      </c>
      <c r="K218" s="4" t="s">
        <v>117</v>
      </c>
      <c r="L218" s="3">
        <f>Table1[[#This Row],[Price]]*Table1[[#This Row],[number of units]]</f>
        <v>225</v>
      </c>
      <c r="M218" s="1">
        <v>225</v>
      </c>
      <c r="N218" s="1">
        <v>225</v>
      </c>
    </row>
    <row r="219" spans="1:14" ht="18.600000000000001" hidden="1" customHeight="1" x14ac:dyDescent="0.3">
      <c r="A219" s="1" t="s">
        <v>118</v>
      </c>
      <c r="B219" s="2">
        <v>45228</v>
      </c>
      <c r="C219" s="1" t="s">
        <v>13</v>
      </c>
      <c r="D219" s="3">
        <v>15</v>
      </c>
      <c r="E219" s="1">
        <v>15</v>
      </c>
      <c r="F219" s="1" t="s">
        <v>14</v>
      </c>
      <c r="G219" s="1" t="s">
        <v>15</v>
      </c>
      <c r="H219" s="1" t="s">
        <v>50</v>
      </c>
      <c r="I219" s="1" t="s">
        <v>27</v>
      </c>
      <c r="J219" s="1" t="s">
        <v>47</v>
      </c>
      <c r="K219" s="4" t="s">
        <v>119</v>
      </c>
      <c r="L219" s="3">
        <f>Table1[[#This Row],[Price]]*Table1[[#This Row],[number of units]]</f>
        <v>225</v>
      </c>
      <c r="M219" s="1">
        <v>225</v>
      </c>
      <c r="N219" s="1">
        <v>225</v>
      </c>
    </row>
    <row r="220" spans="1:14" ht="18.600000000000001" hidden="1" customHeight="1" x14ac:dyDescent="0.3">
      <c r="A220" s="1" t="s">
        <v>120</v>
      </c>
      <c r="B220" s="2">
        <v>45229</v>
      </c>
      <c r="C220" s="1" t="s">
        <v>13</v>
      </c>
      <c r="D220" s="3">
        <v>15</v>
      </c>
      <c r="E220" s="1">
        <v>15</v>
      </c>
      <c r="F220" s="1" t="s">
        <v>14</v>
      </c>
      <c r="G220" s="1" t="s">
        <v>26</v>
      </c>
      <c r="H220" s="1" t="s">
        <v>50</v>
      </c>
      <c r="I220" s="1" t="s">
        <v>22</v>
      </c>
      <c r="J220" s="1" t="s">
        <v>37</v>
      </c>
      <c r="K220" s="4" t="s">
        <v>121</v>
      </c>
      <c r="L220" s="3">
        <f>Table1[[#This Row],[Price]]*Table1[[#This Row],[number of units]]</f>
        <v>225</v>
      </c>
      <c r="M220" s="1">
        <v>225</v>
      </c>
      <c r="N220" s="1">
        <v>225</v>
      </c>
    </row>
    <row r="221" spans="1:14" ht="18.600000000000001" hidden="1" customHeight="1" x14ac:dyDescent="0.3">
      <c r="A221" s="1" t="s">
        <v>122</v>
      </c>
      <c r="B221" s="2">
        <v>45234</v>
      </c>
      <c r="C221" s="1" t="s">
        <v>13</v>
      </c>
      <c r="D221" s="3">
        <v>15</v>
      </c>
      <c r="E221" s="1">
        <v>15</v>
      </c>
      <c r="F221" s="1" t="s">
        <v>14</v>
      </c>
      <c r="G221" s="1" t="s">
        <v>26</v>
      </c>
      <c r="H221" s="1" t="s">
        <v>16</v>
      </c>
      <c r="I221" s="1" t="s">
        <v>22</v>
      </c>
      <c r="J221" s="1" t="s">
        <v>23</v>
      </c>
      <c r="K221" s="4" t="s">
        <v>123</v>
      </c>
      <c r="L221" s="3">
        <f>Table1[[#This Row],[Price]]*Table1[[#This Row],[number of units]]</f>
        <v>225</v>
      </c>
      <c r="M221" s="1">
        <v>225</v>
      </c>
      <c r="N221" s="1">
        <v>225</v>
      </c>
    </row>
    <row r="222" spans="1:14" ht="18.600000000000001" hidden="1" customHeight="1" x14ac:dyDescent="0.3">
      <c r="A222" s="1" t="s">
        <v>124</v>
      </c>
      <c r="B222" s="2">
        <v>45243</v>
      </c>
      <c r="C222" s="1" t="s">
        <v>13</v>
      </c>
      <c r="D222" s="3">
        <v>15</v>
      </c>
      <c r="E222" s="1">
        <v>15</v>
      </c>
      <c r="F222" s="1" t="s">
        <v>33</v>
      </c>
      <c r="G222" s="1" t="s">
        <v>40</v>
      </c>
      <c r="H222" s="1" t="s">
        <v>16</v>
      </c>
      <c r="I222" s="1" t="s">
        <v>27</v>
      </c>
      <c r="J222" s="1" t="s">
        <v>23</v>
      </c>
      <c r="K222" s="4" t="s">
        <v>125</v>
      </c>
      <c r="L222" s="3">
        <f>Table1[[#This Row],[Price]]*Table1[[#This Row],[number of units]]</f>
        <v>225</v>
      </c>
      <c r="M222" s="1">
        <v>225</v>
      </c>
      <c r="N222" s="1">
        <v>225</v>
      </c>
    </row>
    <row r="223" spans="1:14" ht="18.600000000000001" hidden="1" customHeight="1" x14ac:dyDescent="0.3">
      <c r="A223" s="1" t="s">
        <v>110</v>
      </c>
      <c r="B223" s="2">
        <v>45222</v>
      </c>
      <c r="C223" s="1" t="s">
        <v>45</v>
      </c>
      <c r="D223" s="3">
        <v>20</v>
      </c>
      <c r="E223" s="1">
        <v>11</v>
      </c>
      <c r="F223" s="1" t="s">
        <v>14</v>
      </c>
      <c r="G223" s="1" t="s">
        <v>40</v>
      </c>
      <c r="H223" s="1" t="s">
        <v>46</v>
      </c>
      <c r="I223" s="1" t="s">
        <v>41</v>
      </c>
      <c r="J223" s="1" t="s">
        <v>28</v>
      </c>
      <c r="K223" s="4" t="s">
        <v>111</v>
      </c>
      <c r="L223" s="3">
        <f>Table1[[#This Row],[Price]]*Table1[[#This Row],[number of units]]</f>
        <v>220</v>
      </c>
      <c r="M223" s="1">
        <v>220</v>
      </c>
      <c r="N223" s="1">
        <v>220</v>
      </c>
    </row>
    <row r="224" spans="1:14" ht="18.600000000000001" hidden="1" customHeight="1" x14ac:dyDescent="0.3">
      <c r="A224" s="1" t="s">
        <v>112</v>
      </c>
      <c r="B224" s="2">
        <v>45234</v>
      </c>
      <c r="C224" s="1" t="s">
        <v>45</v>
      </c>
      <c r="D224" s="3">
        <v>20</v>
      </c>
      <c r="E224" s="1">
        <v>11</v>
      </c>
      <c r="F224" s="1" t="s">
        <v>14</v>
      </c>
      <c r="G224" s="1" t="s">
        <v>40</v>
      </c>
      <c r="H224" s="1" t="s">
        <v>50</v>
      </c>
      <c r="I224" s="1" t="s">
        <v>22</v>
      </c>
      <c r="J224" s="1" t="s">
        <v>18</v>
      </c>
      <c r="K224" s="4" t="s">
        <v>113</v>
      </c>
      <c r="L224" s="3">
        <f>Table1[[#This Row],[Price]]*Table1[[#This Row],[number of units]]</f>
        <v>220</v>
      </c>
      <c r="M224" s="1">
        <v>220</v>
      </c>
      <c r="N224" s="1">
        <v>220</v>
      </c>
    </row>
    <row r="225" spans="1:14" ht="18.600000000000001" hidden="1" customHeight="1" x14ac:dyDescent="0.3">
      <c r="A225" s="1" t="s">
        <v>106</v>
      </c>
      <c r="B225" s="2">
        <v>45204</v>
      </c>
      <c r="C225" s="1" t="s">
        <v>13</v>
      </c>
      <c r="D225" s="3">
        <v>15</v>
      </c>
      <c r="E225" s="1">
        <v>14</v>
      </c>
      <c r="F225" s="1" t="s">
        <v>33</v>
      </c>
      <c r="G225" s="1" t="s">
        <v>26</v>
      </c>
      <c r="H225" s="1" t="s">
        <v>16</v>
      </c>
      <c r="I225" s="1" t="s">
        <v>22</v>
      </c>
      <c r="J225" s="1" t="s">
        <v>42</v>
      </c>
      <c r="K225" s="4" t="s">
        <v>107</v>
      </c>
      <c r="L225" s="3">
        <f>Table1[[#This Row],[Price]]*Table1[[#This Row],[number of units]]</f>
        <v>210</v>
      </c>
      <c r="M225" s="1">
        <v>210</v>
      </c>
      <c r="N225" s="1">
        <v>210</v>
      </c>
    </row>
    <row r="226" spans="1:14" ht="18.600000000000001" hidden="1" customHeight="1" x14ac:dyDescent="0.3">
      <c r="A226" s="1" t="s">
        <v>108</v>
      </c>
      <c r="B226" s="2">
        <v>45241</v>
      </c>
      <c r="C226" s="1" t="s">
        <v>13</v>
      </c>
      <c r="D226" s="3">
        <v>15</v>
      </c>
      <c r="E226" s="1">
        <v>14</v>
      </c>
      <c r="F226" s="1" t="s">
        <v>33</v>
      </c>
      <c r="G226" s="1" t="s">
        <v>26</v>
      </c>
      <c r="H226" s="1" t="s">
        <v>50</v>
      </c>
      <c r="I226" s="1" t="s">
        <v>36</v>
      </c>
      <c r="J226" s="1" t="s">
        <v>28</v>
      </c>
      <c r="K226" s="4" t="s">
        <v>109</v>
      </c>
      <c r="L226" s="3">
        <f>Table1[[#This Row],[Price]]*Table1[[#This Row],[number of units]]</f>
        <v>210</v>
      </c>
      <c r="M226" s="1">
        <v>210</v>
      </c>
      <c r="N226" s="1">
        <v>210</v>
      </c>
    </row>
    <row r="227" spans="1:14" ht="18.600000000000001" hidden="1" customHeight="1" x14ac:dyDescent="0.3">
      <c r="A227" s="1" t="s">
        <v>100</v>
      </c>
      <c r="B227" s="2">
        <v>45202</v>
      </c>
      <c r="C227" s="1" t="s">
        <v>45</v>
      </c>
      <c r="D227" s="3">
        <v>20</v>
      </c>
      <c r="E227" s="1">
        <v>10</v>
      </c>
      <c r="F227" s="1" t="s">
        <v>14</v>
      </c>
      <c r="G227" s="1" t="s">
        <v>40</v>
      </c>
      <c r="H227" s="1" t="s">
        <v>21</v>
      </c>
      <c r="I227" s="1" t="s">
        <v>36</v>
      </c>
      <c r="J227" s="1" t="s">
        <v>42</v>
      </c>
      <c r="K227" s="4" t="s">
        <v>101</v>
      </c>
      <c r="L227" s="3">
        <f>Table1[[#This Row],[Price]]*Table1[[#This Row],[number of units]]</f>
        <v>200</v>
      </c>
      <c r="M227" s="1">
        <v>200</v>
      </c>
      <c r="N227" s="1">
        <v>200</v>
      </c>
    </row>
    <row r="228" spans="1:14" ht="18.600000000000001" hidden="1" customHeight="1" x14ac:dyDescent="0.3">
      <c r="A228" s="1" t="s">
        <v>102</v>
      </c>
      <c r="B228" s="2">
        <v>45203</v>
      </c>
      <c r="C228" s="1" t="s">
        <v>45</v>
      </c>
      <c r="D228" s="3">
        <v>20</v>
      </c>
      <c r="E228" s="1">
        <v>10</v>
      </c>
      <c r="F228" s="1" t="s">
        <v>33</v>
      </c>
      <c r="G228" s="1" t="s">
        <v>15</v>
      </c>
      <c r="H228" s="1" t="s">
        <v>46</v>
      </c>
      <c r="I228" s="1" t="s">
        <v>41</v>
      </c>
      <c r="J228" s="1" t="s">
        <v>47</v>
      </c>
      <c r="K228" s="4" t="s">
        <v>103</v>
      </c>
      <c r="L228" s="3">
        <f>Table1[[#This Row],[Price]]*Table1[[#This Row],[number of units]]</f>
        <v>200</v>
      </c>
      <c r="M228" s="1">
        <v>200</v>
      </c>
      <c r="N228" s="1">
        <v>200</v>
      </c>
    </row>
    <row r="229" spans="1:14" ht="18.600000000000001" customHeight="1" x14ac:dyDescent="0.3">
      <c r="A229" s="1" t="s">
        <v>104</v>
      </c>
      <c r="B229" s="2">
        <v>45255</v>
      </c>
      <c r="C229" s="1" t="s">
        <v>45</v>
      </c>
      <c r="D229" s="3">
        <v>20</v>
      </c>
      <c r="E229" s="1">
        <v>10</v>
      </c>
      <c r="F229" s="1" t="s">
        <v>14</v>
      </c>
      <c r="G229" s="1" t="s">
        <v>26</v>
      </c>
      <c r="H229" s="1" t="s">
        <v>16</v>
      </c>
      <c r="I229" s="1" t="s">
        <v>17</v>
      </c>
      <c r="J229" s="1" t="s">
        <v>28</v>
      </c>
      <c r="K229" s="4" t="s">
        <v>105</v>
      </c>
      <c r="L229" s="3">
        <f>Table1[[#This Row],[Price]]*Table1[[#This Row],[number of units]]</f>
        <v>200</v>
      </c>
      <c r="M229" s="1">
        <v>200</v>
      </c>
      <c r="N229" s="1">
        <v>200</v>
      </c>
    </row>
    <row r="230" spans="1:14" ht="18.600000000000001" hidden="1" customHeight="1" x14ac:dyDescent="0.3">
      <c r="A230" s="1" t="s">
        <v>94</v>
      </c>
      <c r="B230" s="2">
        <v>45226</v>
      </c>
      <c r="C230" s="1" t="s">
        <v>13</v>
      </c>
      <c r="D230" s="3">
        <v>15</v>
      </c>
      <c r="E230" s="1">
        <v>13</v>
      </c>
      <c r="F230" s="1" t="s">
        <v>14</v>
      </c>
      <c r="G230" s="1" t="s">
        <v>15</v>
      </c>
      <c r="H230" s="1" t="s">
        <v>21</v>
      </c>
      <c r="I230" s="1" t="s">
        <v>27</v>
      </c>
      <c r="J230" s="1" t="s">
        <v>47</v>
      </c>
      <c r="K230" s="4" t="s">
        <v>95</v>
      </c>
      <c r="L230" s="3">
        <f>Table1[[#This Row],[Price]]*Table1[[#This Row],[number of units]]</f>
        <v>195</v>
      </c>
      <c r="M230" s="1">
        <v>195</v>
      </c>
      <c r="N230" s="1">
        <v>195</v>
      </c>
    </row>
    <row r="231" spans="1:14" ht="18.600000000000001" hidden="1" customHeight="1" x14ac:dyDescent="0.3">
      <c r="A231" s="1" t="s">
        <v>96</v>
      </c>
      <c r="B231" s="2">
        <v>45237</v>
      </c>
      <c r="C231" s="1" t="s">
        <v>13</v>
      </c>
      <c r="D231" s="3">
        <v>15</v>
      </c>
      <c r="E231" s="1">
        <v>13</v>
      </c>
      <c r="F231" s="1" t="s">
        <v>33</v>
      </c>
      <c r="G231" s="1" t="s">
        <v>40</v>
      </c>
      <c r="H231" s="1" t="s">
        <v>50</v>
      </c>
      <c r="I231" s="1" t="s">
        <v>41</v>
      </c>
      <c r="J231" s="1" t="s">
        <v>47</v>
      </c>
      <c r="K231" s="4" t="s">
        <v>97</v>
      </c>
      <c r="L231" s="3">
        <f>Table1[[#This Row],[Price]]*Table1[[#This Row],[number of units]]</f>
        <v>195</v>
      </c>
      <c r="M231" s="1">
        <v>195</v>
      </c>
      <c r="N231" s="1">
        <v>195</v>
      </c>
    </row>
    <row r="232" spans="1:14" ht="18.600000000000001" hidden="1" customHeight="1" x14ac:dyDescent="0.3">
      <c r="A232" s="1" t="s">
        <v>98</v>
      </c>
      <c r="B232" s="2">
        <v>45243</v>
      </c>
      <c r="C232" s="1" t="s">
        <v>13</v>
      </c>
      <c r="D232" s="3">
        <v>15</v>
      </c>
      <c r="E232" s="1">
        <v>13</v>
      </c>
      <c r="F232" s="1" t="s">
        <v>14</v>
      </c>
      <c r="G232" s="1" t="s">
        <v>26</v>
      </c>
      <c r="H232" s="1" t="s">
        <v>50</v>
      </c>
      <c r="I232" s="1" t="s">
        <v>36</v>
      </c>
      <c r="J232" s="1" t="s">
        <v>47</v>
      </c>
      <c r="K232" s="4" t="s">
        <v>99</v>
      </c>
      <c r="L232" s="3">
        <f>Table1[[#This Row],[Price]]*Table1[[#This Row],[number of units]]</f>
        <v>195</v>
      </c>
      <c r="M232" s="1">
        <v>195</v>
      </c>
      <c r="N232" s="1">
        <v>195</v>
      </c>
    </row>
    <row r="233" spans="1:14" ht="18.600000000000001" hidden="1" customHeight="1" x14ac:dyDescent="0.3">
      <c r="A233" s="1" t="s">
        <v>80</v>
      </c>
      <c r="B233" s="2">
        <v>45226</v>
      </c>
      <c r="C233" s="1" t="s">
        <v>45</v>
      </c>
      <c r="D233" s="3">
        <v>20</v>
      </c>
      <c r="E233" s="1">
        <v>9</v>
      </c>
      <c r="F233" s="1" t="s">
        <v>33</v>
      </c>
      <c r="G233" s="1" t="s">
        <v>40</v>
      </c>
      <c r="H233" s="1" t="s">
        <v>21</v>
      </c>
      <c r="I233" s="1" t="s">
        <v>36</v>
      </c>
      <c r="J233" s="1" t="s">
        <v>18</v>
      </c>
      <c r="K233" s="4" t="s">
        <v>81</v>
      </c>
      <c r="L233" s="3">
        <f>Table1[[#This Row],[Price]]*Table1[[#This Row],[number of units]]</f>
        <v>180</v>
      </c>
      <c r="M233" s="1">
        <v>180</v>
      </c>
      <c r="N233" s="1">
        <v>180</v>
      </c>
    </row>
    <row r="234" spans="1:14" ht="18.600000000000001" hidden="1" customHeight="1" x14ac:dyDescent="0.3">
      <c r="A234" s="1" t="s">
        <v>82</v>
      </c>
      <c r="B234" s="2">
        <v>45226</v>
      </c>
      <c r="C234" s="1" t="s">
        <v>13</v>
      </c>
      <c r="D234" s="3">
        <v>15</v>
      </c>
      <c r="E234" s="1">
        <v>12</v>
      </c>
      <c r="F234" s="1" t="s">
        <v>14</v>
      </c>
      <c r="G234" s="1" t="s">
        <v>26</v>
      </c>
      <c r="H234" s="1" t="s">
        <v>50</v>
      </c>
      <c r="I234" s="1" t="s">
        <v>22</v>
      </c>
      <c r="J234" s="1" t="s">
        <v>37</v>
      </c>
      <c r="K234" s="4" t="s">
        <v>83</v>
      </c>
      <c r="L234" s="3">
        <f>Table1[[#This Row],[Price]]*Table1[[#This Row],[number of units]]</f>
        <v>180</v>
      </c>
      <c r="M234" s="1">
        <v>180</v>
      </c>
      <c r="N234" s="1">
        <v>180</v>
      </c>
    </row>
    <row r="235" spans="1:14" ht="18.600000000000001" hidden="1" customHeight="1" x14ac:dyDescent="0.3">
      <c r="A235" s="1" t="s">
        <v>84</v>
      </c>
      <c r="B235" s="2">
        <v>45227</v>
      </c>
      <c r="C235" s="1" t="s">
        <v>45</v>
      </c>
      <c r="D235" s="3">
        <v>20</v>
      </c>
      <c r="E235" s="1">
        <v>9</v>
      </c>
      <c r="F235" s="1" t="s">
        <v>14</v>
      </c>
      <c r="G235" s="1" t="s">
        <v>15</v>
      </c>
      <c r="H235" s="1" t="s">
        <v>50</v>
      </c>
      <c r="I235" s="1" t="s">
        <v>36</v>
      </c>
      <c r="J235" s="1" t="s">
        <v>28</v>
      </c>
      <c r="K235" s="4" t="s">
        <v>85</v>
      </c>
      <c r="L235" s="3">
        <f>Table1[[#This Row],[Price]]*Table1[[#This Row],[number of units]]</f>
        <v>180</v>
      </c>
      <c r="M235" s="1">
        <v>180</v>
      </c>
      <c r="N235" s="1">
        <v>180</v>
      </c>
    </row>
    <row r="236" spans="1:14" ht="18.600000000000001" hidden="1" customHeight="1" x14ac:dyDescent="0.3">
      <c r="A236" s="1" t="s">
        <v>86</v>
      </c>
      <c r="B236" s="2">
        <v>45238</v>
      </c>
      <c r="C236" s="1" t="s">
        <v>13</v>
      </c>
      <c r="D236" s="3">
        <v>15</v>
      </c>
      <c r="E236" s="1">
        <v>12</v>
      </c>
      <c r="F236" s="1" t="s">
        <v>33</v>
      </c>
      <c r="G236" s="1" t="s">
        <v>26</v>
      </c>
      <c r="H236" s="1" t="s">
        <v>16</v>
      </c>
      <c r="I236" s="1" t="s">
        <v>41</v>
      </c>
      <c r="J236" s="1" t="s">
        <v>23</v>
      </c>
      <c r="K236" s="4" t="s">
        <v>87</v>
      </c>
      <c r="L236" s="3">
        <f>Table1[[#This Row],[Price]]*Table1[[#This Row],[number of units]]</f>
        <v>180</v>
      </c>
      <c r="M236" s="1">
        <v>180</v>
      </c>
      <c r="N236" s="1">
        <v>180</v>
      </c>
    </row>
    <row r="237" spans="1:14" ht="18.600000000000001" hidden="1" customHeight="1" x14ac:dyDescent="0.3">
      <c r="A237" s="1" t="s">
        <v>88</v>
      </c>
      <c r="B237" s="2">
        <v>45245</v>
      </c>
      <c r="C237" s="1" t="s">
        <v>13</v>
      </c>
      <c r="D237" s="3">
        <v>15</v>
      </c>
      <c r="E237" s="1">
        <v>12</v>
      </c>
      <c r="F237" s="1" t="s">
        <v>14</v>
      </c>
      <c r="G237" s="1" t="s">
        <v>15</v>
      </c>
      <c r="H237" s="1" t="s">
        <v>16</v>
      </c>
      <c r="I237" s="1" t="s">
        <v>22</v>
      </c>
      <c r="J237" s="1" t="s">
        <v>42</v>
      </c>
      <c r="K237" s="4" t="s">
        <v>89</v>
      </c>
      <c r="L237" s="3">
        <f>Table1[[#This Row],[Price]]*Table1[[#This Row],[number of units]]</f>
        <v>180</v>
      </c>
      <c r="M237" s="1">
        <v>180</v>
      </c>
      <c r="N237" s="1">
        <v>180</v>
      </c>
    </row>
    <row r="238" spans="1:14" ht="18.600000000000001" hidden="1" customHeight="1" x14ac:dyDescent="0.3">
      <c r="A238" s="1" t="s">
        <v>90</v>
      </c>
      <c r="B238" s="2">
        <v>45246</v>
      </c>
      <c r="C238" s="1" t="s">
        <v>45</v>
      </c>
      <c r="D238" s="3">
        <v>20</v>
      </c>
      <c r="E238" s="1">
        <v>9</v>
      </c>
      <c r="F238" s="1" t="s">
        <v>14</v>
      </c>
      <c r="G238" s="1" t="s">
        <v>15</v>
      </c>
      <c r="H238" s="1" t="s">
        <v>46</v>
      </c>
      <c r="I238" s="1" t="s">
        <v>36</v>
      </c>
      <c r="J238" s="1" t="s">
        <v>42</v>
      </c>
      <c r="K238" s="4" t="s">
        <v>91</v>
      </c>
      <c r="L238" s="3">
        <f>Table1[[#This Row],[Price]]*Table1[[#This Row],[number of units]]</f>
        <v>180</v>
      </c>
      <c r="M238" s="1">
        <v>180</v>
      </c>
      <c r="N238" s="1">
        <v>180</v>
      </c>
    </row>
    <row r="239" spans="1:14" ht="18.600000000000001" hidden="1" customHeight="1" x14ac:dyDescent="0.3">
      <c r="A239" s="1" t="s">
        <v>92</v>
      </c>
      <c r="B239" s="2">
        <v>45254</v>
      </c>
      <c r="C239" s="1" t="s">
        <v>45</v>
      </c>
      <c r="D239" s="3">
        <v>20</v>
      </c>
      <c r="E239" s="1">
        <v>9</v>
      </c>
      <c r="F239" s="1" t="s">
        <v>33</v>
      </c>
      <c r="G239" s="1" t="s">
        <v>26</v>
      </c>
      <c r="H239" s="1" t="s">
        <v>16</v>
      </c>
      <c r="I239" s="1" t="s">
        <v>41</v>
      </c>
      <c r="J239" s="1" t="s">
        <v>18</v>
      </c>
      <c r="K239" s="4" t="s">
        <v>93</v>
      </c>
      <c r="L239" s="3">
        <f>Table1[[#This Row],[Price]]*Table1[[#This Row],[number of units]]</f>
        <v>180</v>
      </c>
      <c r="M239" s="1">
        <v>180</v>
      </c>
      <c r="N239" s="1">
        <v>180</v>
      </c>
    </row>
    <row r="240" spans="1:14" ht="18.600000000000001" hidden="1" customHeight="1" x14ac:dyDescent="0.3">
      <c r="A240" s="1" t="s">
        <v>76</v>
      </c>
      <c r="B240" s="2">
        <v>45224</v>
      </c>
      <c r="C240" s="1" t="s">
        <v>13</v>
      </c>
      <c r="D240" s="3">
        <v>15</v>
      </c>
      <c r="E240" s="1">
        <v>11</v>
      </c>
      <c r="F240" s="1" t="s">
        <v>33</v>
      </c>
      <c r="G240" s="1" t="s">
        <v>15</v>
      </c>
      <c r="H240" s="1" t="s">
        <v>50</v>
      </c>
      <c r="I240" s="1" t="s">
        <v>27</v>
      </c>
      <c r="J240" s="1" t="s">
        <v>23</v>
      </c>
      <c r="K240" s="4" t="s">
        <v>77</v>
      </c>
      <c r="L240" s="3">
        <f>Table1[[#This Row],[Price]]*Table1[[#This Row],[number of units]]</f>
        <v>165</v>
      </c>
      <c r="M240" s="1">
        <v>165</v>
      </c>
      <c r="N240" s="1">
        <v>165</v>
      </c>
    </row>
    <row r="241" spans="1:14" ht="18.600000000000001" customHeight="1" x14ac:dyDescent="0.3">
      <c r="A241" s="1" t="s">
        <v>78</v>
      </c>
      <c r="B241" s="2">
        <v>45245</v>
      </c>
      <c r="C241" s="1" t="s">
        <v>13</v>
      </c>
      <c r="D241" s="3">
        <v>15</v>
      </c>
      <c r="E241" s="1">
        <v>11</v>
      </c>
      <c r="F241" s="1" t="s">
        <v>14</v>
      </c>
      <c r="G241" s="1" t="s">
        <v>40</v>
      </c>
      <c r="H241" s="1" t="s">
        <v>16</v>
      </c>
      <c r="I241" s="1" t="s">
        <v>17</v>
      </c>
      <c r="J241" s="1" t="s">
        <v>37</v>
      </c>
      <c r="K241" s="4" t="s">
        <v>79</v>
      </c>
      <c r="L241" s="3">
        <f>Table1[[#This Row],[Price]]*Table1[[#This Row],[number of units]]</f>
        <v>165</v>
      </c>
      <c r="M241" s="1">
        <v>165</v>
      </c>
      <c r="N241" s="1">
        <v>165</v>
      </c>
    </row>
    <row r="242" spans="1:14" ht="18.600000000000001" hidden="1" customHeight="1" x14ac:dyDescent="0.3">
      <c r="A242" s="1" t="s">
        <v>72</v>
      </c>
      <c r="B242" s="2">
        <v>45215</v>
      </c>
      <c r="C242" s="1" t="s">
        <v>45</v>
      </c>
      <c r="D242" s="3">
        <v>20</v>
      </c>
      <c r="E242" s="1">
        <v>8</v>
      </c>
      <c r="F242" s="1" t="s">
        <v>14</v>
      </c>
      <c r="G242" s="1" t="s">
        <v>26</v>
      </c>
      <c r="H242" s="1" t="s">
        <v>16</v>
      </c>
      <c r="I242" s="1" t="s">
        <v>41</v>
      </c>
      <c r="J242" s="1" t="s">
        <v>47</v>
      </c>
      <c r="K242" s="4" t="s">
        <v>73</v>
      </c>
      <c r="L242" s="3">
        <f>Table1[[#This Row],[Price]]*Table1[[#This Row],[number of units]]</f>
        <v>160</v>
      </c>
      <c r="M242" s="1">
        <v>160</v>
      </c>
      <c r="N242" s="1">
        <v>160</v>
      </c>
    </row>
    <row r="243" spans="1:14" ht="18.600000000000001" hidden="1" customHeight="1" x14ac:dyDescent="0.3">
      <c r="A243" s="1" t="s">
        <v>74</v>
      </c>
      <c r="B243" s="2">
        <v>45236</v>
      </c>
      <c r="C243" s="1" t="s">
        <v>45</v>
      </c>
      <c r="D243" s="3">
        <v>20</v>
      </c>
      <c r="E243" s="1">
        <v>8</v>
      </c>
      <c r="F243" s="1" t="s">
        <v>14</v>
      </c>
      <c r="G243" s="1" t="s">
        <v>40</v>
      </c>
      <c r="H243" s="1" t="s">
        <v>50</v>
      </c>
      <c r="I243" s="1" t="s">
        <v>36</v>
      </c>
      <c r="J243" s="1" t="s">
        <v>37</v>
      </c>
      <c r="K243" s="4" t="s">
        <v>75</v>
      </c>
      <c r="L243" s="3">
        <f>Table1[[#This Row],[Price]]*Table1[[#This Row],[number of units]]</f>
        <v>160</v>
      </c>
      <c r="M243" s="1">
        <v>160</v>
      </c>
      <c r="N243" s="1">
        <v>160</v>
      </c>
    </row>
    <row r="244" spans="1:14" ht="18.600000000000001" hidden="1" customHeight="1" x14ac:dyDescent="0.3">
      <c r="A244" s="1" t="s">
        <v>68</v>
      </c>
      <c r="B244" s="2">
        <v>45236</v>
      </c>
      <c r="C244" s="1" t="s">
        <v>13</v>
      </c>
      <c r="D244" s="3">
        <v>15</v>
      </c>
      <c r="E244" s="1">
        <v>10</v>
      </c>
      <c r="F244" s="1" t="s">
        <v>14</v>
      </c>
      <c r="G244" s="1" t="s">
        <v>40</v>
      </c>
      <c r="H244" s="1" t="s">
        <v>46</v>
      </c>
      <c r="I244" s="1" t="s">
        <v>41</v>
      </c>
      <c r="J244" s="1" t="s">
        <v>37</v>
      </c>
      <c r="K244" s="4" t="s">
        <v>69</v>
      </c>
      <c r="L244" s="3">
        <f>Table1[[#This Row],[Price]]*Table1[[#This Row],[number of units]]</f>
        <v>150</v>
      </c>
      <c r="M244" s="1">
        <v>150</v>
      </c>
      <c r="N244" s="1">
        <v>150</v>
      </c>
    </row>
    <row r="245" spans="1:14" ht="18.600000000000001" hidden="1" customHeight="1" x14ac:dyDescent="0.3">
      <c r="A245" s="1" t="s">
        <v>70</v>
      </c>
      <c r="B245" s="2">
        <v>45245</v>
      </c>
      <c r="C245" s="1" t="s">
        <v>13</v>
      </c>
      <c r="D245" s="3">
        <v>15</v>
      </c>
      <c r="E245" s="1">
        <v>10</v>
      </c>
      <c r="F245" s="1" t="s">
        <v>14</v>
      </c>
      <c r="G245" s="1" t="s">
        <v>15</v>
      </c>
      <c r="H245" s="1" t="s">
        <v>16</v>
      </c>
      <c r="I245" s="1" t="s">
        <v>41</v>
      </c>
      <c r="J245" s="1" t="s">
        <v>37</v>
      </c>
      <c r="K245" s="4" t="s">
        <v>71</v>
      </c>
      <c r="L245" s="3">
        <f>Table1[[#This Row],[Price]]*Table1[[#This Row],[number of units]]</f>
        <v>150</v>
      </c>
      <c r="M245" s="1">
        <v>150</v>
      </c>
      <c r="N245" s="1">
        <v>150</v>
      </c>
    </row>
    <row r="246" spans="1:14" ht="18.600000000000001" hidden="1" customHeight="1" x14ac:dyDescent="0.3">
      <c r="A246" s="1" t="s">
        <v>64</v>
      </c>
      <c r="B246" s="2">
        <v>45208</v>
      </c>
      <c r="C246" s="1" t="s">
        <v>45</v>
      </c>
      <c r="D246" s="3">
        <v>20</v>
      </c>
      <c r="E246" s="1">
        <v>7</v>
      </c>
      <c r="F246" s="1" t="s">
        <v>14</v>
      </c>
      <c r="G246" s="1" t="s">
        <v>15</v>
      </c>
      <c r="H246" s="1" t="s">
        <v>21</v>
      </c>
      <c r="I246" s="1" t="s">
        <v>41</v>
      </c>
      <c r="J246" s="1" t="s">
        <v>18</v>
      </c>
      <c r="K246" s="4" t="s">
        <v>65</v>
      </c>
      <c r="L246" s="3">
        <f>Table1[[#This Row],[Price]]*Table1[[#This Row],[number of units]]</f>
        <v>140</v>
      </c>
      <c r="M246" s="1">
        <v>140</v>
      </c>
      <c r="N246" s="1">
        <v>140</v>
      </c>
    </row>
    <row r="247" spans="1:14" ht="18.600000000000001" hidden="1" customHeight="1" x14ac:dyDescent="0.3">
      <c r="A247" s="1" t="s">
        <v>66</v>
      </c>
      <c r="B247" s="2">
        <v>45217</v>
      </c>
      <c r="C247" s="1" t="s">
        <v>45</v>
      </c>
      <c r="D247" s="3">
        <v>20</v>
      </c>
      <c r="E247" s="1">
        <v>7</v>
      </c>
      <c r="F247" s="1" t="s">
        <v>14</v>
      </c>
      <c r="G247" s="1" t="s">
        <v>40</v>
      </c>
      <c r="H247" s="1" t="s">
        <v>46</v>
      </c>
      <c r="I247" s="1" t="s">
        <v>22</v>
      </c>
      <c r="J247" s="1" t="s">
        <v>37</v>
      </c>
      <c r="K247" s="4" t="s">
        <v>67</v>
      </c>
      <c r="L247" s="3">
        <f>Table1[[#This Row],[Price]]*Table1[[#This Row],[number of units]]</f>
        <v>140</v>
      </c>
      <c r="M247" s="1">
        <v>140</v>
      </c>
      <c r="N247" s="1">
        <v>140</v>
      </c>
    </row>
    <row r="248" spans="1:14" ht="18.600000000000001" customHeight="1" x14ac:dyDescent="0.3">
      <c r="A248" s="1" t="s">
        <v>58</v>
      </c>
      <c r="B248" s="2">
        <v>45218</v>
      </c>
      <c r="C248" s="1" t="s">
        <v>13</v>
      </c>
      <c r="D248" s="3">
        <v>15</v>
      </c>
      <c r="E248" s="1">
        <v>9</v>
      </c>
      <c r="F248" s="1" t="s">
        <v>14</v>
      </c>
      <c r="G248" s="1" t="s">
        <v>26</v>
      </c>
      <c r="H248" s="1" t="s">
        <v>16</v>
      </c>
      <c r="I248" s="1" t="s">
        <v>17</v>
      </c>
      <c r="J248" s="1" t="s">
        <v>28</v>
      </c>
      <c r="K248" s="4" t="s">
        <v>59</v>
      </c>
      <c r="L248" s="3">
        <f>Table1[[#This Row],[Price]]*Table1[[#This Row],[number of units]]</f>
        <v>135</v>
      </c>
      <c r="M248" s="1">
        <v>135</v>
      </c>
      <c r="N248" s="1">
        <v>135</v>
      </c>
    </row>
    <row r="249" spans="1:14" ht="18.600000000000001" hidden="1" customHeight="1" x14ac:dyDescent="0.3">
      <c r="A249" s="1" t="s">
        <v>60</v>
      </c>
      <c r="B249" s="2">
        <v>45236</v>
      </c>
      <c r="C249" s="1" t="s">
        <v>13</v>
      </c>
      <c r="D249" s="3">
        <v>15</v>
      </c>
      <c r="E249" s="1">
        <v>9</v>
      </c>
      <c r="F249" s="1" t="s">
        <v>33</v>
      </c>
      <c r="G249" s="1" t="s">
        <v>26</v>
      </c>
      <c r="H249" s="1" t="s">
        <v>50</v>
      </c>
      <c r="I249" s="1" t="s">
        <v>22</v>
      </c>
      <c r="J249" s="1" t="s">
        <v>23</v>
      </c>
      <c r="K249" s="4" t="s">
        <v>61</v>
      </c>
      <c r="L249" s="3">
        <f>Table1[[#This Row],[Price]]*Table1[[#This Row],[number of units]]</f>
        <v>135</v>
      </c>
      <c r="M249" s="1">
        <v>135</v>
      </c>
      <c r="N249" s="1">
        <v>135</v>
      </c>
    </row>
    <row r="250" spans="1:14" ht="18.600000000000001" customHeight="1" x14ac:dyDescent="0.3">
      <c r="A250" s="1" t="s">
        <v>62</v>
      </c>
      <c r="B250" s="2">
        <v>45260</v>
      </c>
      <c r="C250" s="1" t="s">
        <v>13</v>
      </c>
      <c r="D250" s="3">
        <v>15</v>
      </c>
      <c r="E250" s="1">
        <v>9</v>
      </c>
      <c r="F250" s="1" t="s">
        <v>14</v>
      </c>
      <c r="G250" s="1" t="s">
        <v>40</v>
      </c>
      <c r="H250" s="1" t="s">
        <v>50</v>
      </c>
      <c r="I250" s="1" t="s">
        <v>17</v>
      </c>
      <c r="J250" s="1" t="s">
        <v>47</v>
      </c>
      <c r="K250" s="4" t="s">
        <v>63</v>
      </c>
      <c r="L250" s="3">
        <f>Table1[[#This Row],[Price]]*Table1[[#This Row],[number of units]]</f>
        <v>135</v>
      </c>
      <c r="M250" s="1">
        <v>135</v>
      </c>
      <c r="N250" s="1">
        <v>135</v>
      </c>
    </row>
    <row r="251" spans="1:14" ht="18.600000000000001" hidden="1" customHeight="1" x14ac:dyDescent="0.3">
      <c r="A251" s="1" t="s">
        <v>44</v>
      </c>
      <c r="B251" s="2">
        <v>45200</v>
      </c>
      <c r="C251" s="1" t="s">
        <v>45</v>
      </c>
      <c r="D251" s="3">
        <v>20</v>
      </c>
      <c r="E251" s="1">
        <v>6</v>
      </c>
      <c r="F251" s="1" t="s">
        <v>33</v>
      </c>
      <c r="G251" s="1" t="s">
        <v>40</v>
      </c>
      <c r="H251" s="1" t="s">
        <v>46</v>
      </c>
      <c r="I251" s="1" t="s">
        <v>36</v>
      </c>
      <c r="J251" s="1" t="s">
        <v>47</v>
      </c>
      <c r="K251" s="4" t="s">
        <v>48</v>
      </c>
      <c r="L251" s="3">
        <f>Table1[[#This Row],[Price]]*Table1[[#This Row],[number of units]]</f>
        <v>120</v>
      </c>
      <c r="M251" s="1">
        <v>120</v>
      </c>
      <c r="N251" s="1">
        <v>120</v>
      </c>
    </row>
    <row r="252" spans="1:14" ht="18.600000000000001" hidden="1" customHeight="1" x14ac:dyDescent="0.3">
      <c r="A252" s="1" t="s">
        <v>49</v>
      </c>
      <c r="B252" s="2">
        <v>45213</v>
      </c>
      <c r="C252" s="1" t="s">
        <v>45</v>
      </c>
      <c r="D252" s="3">
        <v>20</v>
      </c>
      <c r="E252" s="1">
        <v>6</v>
      </c>
      <c r="F252" s="1" t="s">
        <v>14</v>
      </c>
      <c r="G252" s="1" t="s">
        <v>40</v>
      </c>
      <c r="H252" s="1" t="s">
        <v>50</v>
      </c>
      <c r="I252" s="1" t="s">
        <v>36</v>
      </c>
      <c r="J252" s="1" t="s">
        <v>18</v>
      </c>
      <c r="K252" s="4" t="s">
        <v>51</v>
      </c>
      <c r="L252" s="3">
        <f>Table1[[#This Row],[Price]]*Table1[[#This Row],[number of units]]</f>
        <v>120</v>
      </c>
      <c r="M252" s="1">
        <v>120</v>
      </c>
      <c r="N252" s="1">
        <v>120</v>
      </c>
    </row>
    <row r="253" spans="1:14" ht="18.600000000000001" customHeight="1" x14ac:dyDescent="0.3">
      <c r="A253" s="1" t="s">
        <v>52</v>
      </c>
      <c r="B253" s="2">
        <v>45228</v>
      </c>
      <c r="C253" s="1" t="s">
        <v>13</v>
      </c>
      <c r="D253" s="3">
        <v>15</v>
      </c>
      <c r="E253" s="1">
        <v>8</v>
      </c>
      <c r="F253" s="1" t="s">
        <v>33</v>
      </c>
      <c r="G253" s="1" t="s">
        <v>26</v>
      </c>
      <c r="H253" s="1" t="s">
        <v>16</v>
      </c>
      <c r="I253" s="1" t="s">
        <v>17</v>
      </c>
      <c r="J253" s="1" t="s">
        <v>47</v>
      </c>
      <c r="K253" s="4" t="s">
        <v>53</v>
      </c>
      <c r="L253" s="3">
        <f>Table1[[#This Row],[Price]]*Table1[[#This Row],[number of units]]</f>
        <v>120</v>
      </c>
      <c r="M253" s="1">
        <v>120</v>
      </c>
      <c r="N253" s="1">
        <v>120</v>
      </c>
    </row>
    <row r="254" spans="1:14" ht="18.600000000000001" hidden="1" customHeight="1" x14ac:dyDescent="0.3">
      <c r="A254" s="1" t="s">
        <v>54</v>
      </c>
      <c r="B254" s="2">
        <v>45233</v>
      </c>
      <c r="C254" s="1" t="s">
        <v>45</v>
      </c>
      <c r="D254" s="3">
        <v>20</v>
      </c>
      <c r="E254" s="1">
        <v>6</v>
      </c>
      <c r="F254" s="1" t="s">
        <v>14</v>
      </c>
      <c r="G254" s="1" t="s">
        <v>15</v>
      </c>
      <c r="H254" s="1" t="s">
        <v>50</v>
      </c>
      <c r="I254" s="1" t="s">
        <v>22</v>
      </c>
      <c r="J254" s="1" t="s">
        <v>42</v>
      </c>
      <c r="K254" s="4" t="s">
        <v>55</v>
      </c>
      <c r="L254" s="3">
        <f>Table1[[#This Row],[Price]]*Table1[[#This Row],[number of units]]</f>
        <v>120</v>
      </c>
      <c r="M254" s="1">
        <v>120</v>
      </c>
      <c r="N254" s="1">
        <v>120</v>
      </c>
    </row>
    <row r="255" spans="1:14" ht="18.600000000000001" customHeight="1" x14ac:dyDescent="0.3">
      <c r="A255" s="1" t="s">
        <v>56</v>
      </c>
      <c r="B255" s="2">
        <v>45239</v>
      </c>
      <c r="C255" s="1" t="s">
        <v>45</v>
      </c>
      <c r="D255" s="3">
        <v>20</v>
      </c>
      <c r="E255" s="1">
        <v>6</v>
      </c>
      <c r="F255" s="1" t="s">
        <v>33</v>
      </c>
      <c r="G255" s="1" t="s">
        <v>15</v>
      </c>
      <c r="H255" s="1" t="s">
        <v>50</v>
      </c>
      <c r="I255" s="1" t="s">
        <v>17</v>
      </c>
      <c r="J255" s="1" t="s">
        <v>47</v>
      </c>
      <c r="K255" s="4" t="s">
        <v>57</v>
      </c>
      <c r="L255" s="3">
        <f>Table1[[#This Row],[Price]]*Table1[[#This Row],[number of units]]</f>
        <v>120</v>
      </c>
      <c r="M255" s="1">
        <v>120</v>
      </c>
      <c r="N255" s="1">
        <v>120</v>
      </c>
    </row>
    <row r="256" spans="1:14" ht="18.600000000000001" hidden="1" customHeight="1" x14ac:dyDescent="0.3">
      <c r="A256" s="1" t="s">
        <v>35</v>
      </c>
      <c r="B256" s="2">
        <v>45234</v>
      </c>
      <c r="C256" s="1" t="s">
        <v>13</v>
      </c>
      <c r="D256" s="3">
        <v>15</v>
      </c>
      <c r="E256" s="1">
        <v>7</v>
      </c>
      <c r="F256" s="1" t="s">
        <v>14</v>
      </c>
      <c r="G256" s="1" t="s">
        <v>26</v>
      </c>
      <c r="H256" s="1" t="s">
        <v>21</v>
      </c>
      <c r="I256" s="1" t="s">
        <v>36</v>
      </c>
      <c r="J256" s="1" t="s">
        <v>37</v>
      </c>
      <c r="K256" s="4" t="s">
        <v>38</v>
      </c>
      <c r="L256" s="3">
        <f>Table1[[#This Row],[Price]]*Table1[[#This Row],[number of units]]</f>
        <v>105</v>
      </c>
      <c r="M256" s="1">
        <v>105</v>
      </c>
      <c r="N256" s="1">
        <v>105</v>
      </c>
    </row>
    <row r="257" spans="1:14" ht="18.600000000000001" hidden="1" customHeight="1" x14ac:dyDescent="0.3">
      <c r="A257" s="1" t="s">
        <v>39</v>
      </c>
      <c r="B257" s="2">
        <v>45248</v>
      </c>
      <c r="C257" s="1" t="s">
        <v>13</v>
      </c>
      <c r="D257" s="3">
        <v>15</v>
      </c>
      <c r="E257" s="1">
        <v>7</v>
      </c>
      <c r="F257" s="1" t="s">
        <v>33</v>
      </c>
      <c r="G257" s="1" t="s">
        <v>40</v>
      </c>
      <c r="H257" s="1" t="s">
        <v>16</v>
      </c>
      <c r="I257" s="1" t="s">
        <v>41</v>
      </c>
      <c r="J257" s="1" t="s">
        <v>42</v>
      </c>
      <c r="K257" s="4" t="s">
        <v>43</v>
      </c>
      <c r="L257" s="3">
        <f>Table1[[#This Row],[Price]]*Table1[[#This Row],[number of units]]</f>
        <v>105</v>
      </c>
      <c r="M257" s="1">
        <v>105</v>
      </c>
      <c r="N257" s="1">
        <v>105</v>
      </c>
    </row>
    <row r="258" spans="1:14" ht="18.600000000000001" customHeight="1" x14ac:dyDescent="0.3">
      <c r="A258" s="1" t="s">
        <v>12</v>
      </c>
      <c r="B258" s="2">
        <v>45223</v>
      </c>
      <c r="C258" s="1" t="s">
        <v>13</v>
      </c>
      <c r="D258" s="3">
        <v>15</v>
      </c>
      <c r="E258" s="1">
        <v>6</v>
      </c>
      <c r="F258" s="1" t="s">
        <v>14</v>
      </c>
      <c r="G258" s="1" t="s">
        <v>15</v>
      </c>
      <c r="H258" s="1" t="s">
        <v>16</v>
      </c>
      <c r="I258" s="1" t="s">
        <v>17</v>
      </c>
      <c r="J258" s="1" t="s">
        <v>18</v>
      </c>
      <c r="K258" s="4" t="s">
        <v>19</v>
      </c>
      <c r="L258" s="3">
        <f>Table1[[#This Row],[Price]]*Table1[[#This Row],[number of units]]</f>
        <v>90</v>
      </c>
      <c r="M258" s="1">
        <v>90</v>
      </c>
      <c r="N258" s="1">
        <v>90</v>
      </c>
    </row>
    <row r="259" spans="1:14" ht="18.600000000000001" hidden="1" customHeight="1" x14ac:dyDescent="0.3">
      <c r="A259" s="1" t="s">
        <v>20</v>
      </c>
      <c r="B259" s="2">
        <v>45227</v>
      </c>
      <c r="C259" s="1" t="s">
        <v>13</v>
      </c>
      <c r="D259" s="3">
        <v>15</v>
      </c>
      <c r="E259" s="1">
        <v>6</v>
      </c>
      <c r="F259" s="1" t="s">
        <v>14</v>
      </c>
      <c r="G259" s="1" t="s">
        <v>15</v>
      </c>
      <c r="H259" s="1" t="s">
        <v>21</v>
      </c>
      <c r="I259" s="1" t="s">
        <v>22</v>
      </c>
      <c r="J259" s="1" t="s">
        <v>23</v>
      </c>
      <c r="K259" s="4" t="s">
        <v>24</v>
      </c>
      <c r="L259" s="3">
        <f>Table1[[#This Row],[Price]]*Table1[[#This Row],[number of units]]</f>
        <v>90</v>
      </c>
      <c r="M259" s="1">
        <v>90</v>
      </c>
      <c r="N259" s="1">
        <v>90</v>
      </c>
    </row>
    <row r="260" spans="1:14" ht="18.600000000000001" hidden="1" customHeight="1" x14ac:dyDescent="0.3">
      <c r="A260" s="1" t="s">
        <v>25</v>
      </c>
      <c r="B260" s="2">
        <v>45232</v>
      </c>
      <c r="C260" s="1" t="s">
        <v>13</v>
      </c>
      <c r="D260" s="3">
        <v>15</v>
      </c>
      <c r="E260" s="1">
        <v>6</v>
      </c>
      <c r="F260" s="1" t="s">
        <v>14</v>
      </c>
      <c r="G260" s="1" t="s">
        <v>26</v>
      </c>
      <c r="H260" s="1" t="s">
        <v>21</v>
      </c>
      <c r="I260" s="1" t="s">
        <v>27</v>
      </c>
      <c r="J260" s="1" t="s">
        <v>28</v>
      </c>
      <c r="K260" s="4" t="s">
        <v>29</v>
      </c>
      <c r="L260" s="3">
        <f>Table1[[#This Row],[Price]]*Table1[[#This Row],[number of units]]</f>
        <v>90</v>
      </c>
      <c r="M260" s="1">
        <v>90</v>
      </c>
      <c r="N260" s="1">
        <v>90</v>
      </c>
    </row>
    <row r="261" spans="1:14" ht="18.600000000000001" hidden="1" customHeight="1" x14ac:dyDescent="0.3">
      <c r="A261" s="1" t="s">
        <v>30</v>
      </c>
      <c r="B261" s="2">
        <v>45253</v>
      </c>
      <c r="C261" s="1" t="s">
        <v>13</v>
      </c>
      <c r="D261" s="3">
        <v>15</v>
      </c>
      <c r="E261" s="1">
        <v>6</v>
      </c>
      <c r="F261" s="1" t="s">
        <v>14</v>
      </c>
      <c r="G261" s="1" t="s">
        <v>26</v>
      </c>
      <c r="H261" s="1" t="s">
        <v>21</v>
      </c>
      <c r="I261" s="1" t="s">
        <v>22</v>
      </c>
      <c r="J261" s="1" t="s">
        <v>23</v>
      </c>
      <c r="K261" s="4" t="s">
        <v>31</v>
      </c>
      <c r="L261" s="3">
        <f>Table1[[#This Row],[Price]]*Table1[[#This Row],[number of units]]</f>
        <v>90</v>
      </c>
      <c r="M261" s="1">
        <v>90</v>
      </c>
      <c r="N261" s="1">
        <v>90</v>
      </c>
    </row>
    <row r="262" spans="1:14" ht="18.600000000000001" hidden="1" customHeight="1" x14ac:dyDescent="0.3">
      <c r="A262" s="1" t="s">
        <v>32</v>
      </c>
      <c r="B262" s="2">
        <v>45253</v>
      </c>
      <c r="C262" s="1" t="s">
        <v>13</v>
      </c>
      <c r="D262" s="3">
        <v>15</v>
      </c>
      <c r="E262" s="1">
        <v>6</v>
      </c>
      <c r="F262" s="1" t="s">
        <v>33</v>
      </c>
      <c r="G262" s="1" t="s">
        <v>15</v>
      </c>
      <c r="H262" s="1" t="s">
        <v>16</v>
      </c>
      <c r="I262" s="1" t="s">
        <v>27</v>
      </c>
      <c r="J262" s="1" t="s">
        <v>18</v>
      </c>
      <c r="K262" s="4" t="s">
        <v>34</v>
      </c>
      <c r="L262" s="3">
        <f>Table1[[#This Row],[Price]]*Table1[[#This Row],[number of units]]</f>
        <v>90</v>
      </c>
      <c r="M262" s="1">
        <v>90</v>
      </c>
      <c r="N262" s="1">
        <v>90</v>
      </c>
    </row>
  </sheetData>
  <phoneticPr fontId="3" type="noConversion"/>
  <conditionalFormatting sqref="L1:L1048576">
    <cfRule type="top10" dxfId="0" priority="3" rank="10"/>
  </conditionalFormatting>
  <conditionalFormatting sqref="M1:M1048576">
    <cfRule type="dataBar" priority="2">
      <dataBar showValue="0">
        <cfvo type="min"/>
        <cfvo type="max"/>
        <color rgb="FFFF555A"/>
      </dataBar>
      <extLst>
        <ext xmlns:x14="http://schemas.microsoft.com/office/spreadsheetml/2009/9/main" uri="{B025F937-C7B1-47D3-B67F-A62EFF666E3E}">
          <x14:id>{EE43A009-B638-47D9-A812-A20F9D0D64AC}</x14:id>
        </ext>
      </extLst>
    </cfRule>
  </conditionalFormatting>
  <pageMargins left="0.7" right="0.7" top="0.75" bottom="0.75" header="0.3" footer="0.3"/>
  <pageSetup orientation="portrait" r:id="rId1"/>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EE43A009-B638-47D9-A812-A20F9D0D64AC}">
            <x14:dataBar minLength="0" maxLength="100" border="1" negativeBarBorderColorSameAsPositive="0">
              <x14:cfvo type="autoMin"/>
              <x14:cfvo type="autoMax"/>
              <x14:borderColor rgb="FFFF555A"/>
              <x14:negativeFillColor rgb="FFFF0000"/>
              <x14:negativeBorderColor rgb="FFFF0000"/>
              <x14:axisColor rgb="FF000000"/>
            </x14:dataBar>
          </x14:cfRule>
          <xm:sqref>M1:M1048576</xm:sqref>
        </x14:conditionalFormatting>
        <x14:conditionalFormatting xmlns:xm="http://schemas.microsoft.com/office/excel/2006/main">
          <x14:cfRule type="iconSet" priority="1" id="{86FA2CB6-910E-40EF-B176-F64CBB78DA9D}">
            <x14:iconSet iconSet="3Symbols" showValue="0" custom="1">
              <x14:cfvo type="percent">
                <xm:f>0</xm:f>
              </x14:cfvo>
              <x14:cfvo type="num">
                <xm:f>0</xm:f>
              </x14:cfvo>
              <x14:cfvo type="num">
                <xm:f>691.57090000000005</xm:f>
              </x14:cfvo>
              <x14:cfIcon iconSet="3Symbols2" iconId="1"/>
              <x14:cfIcon iconSet="3Symbols2" iconId="0"/>
              <x14:cfIcon iconSet="3Symbols" iconId="2"/>
            </x14:iconSet>
          </x14:cfRule>
          <xm:sqref>N2:N262</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9CF128-D7E2-4B2C-A90F-72E4610364C9}">
  <dimension ref="M5"/>
  <sheetViews>
    <sheetView topLeftCell="C6" zoomScale="120" zoomScaleNormal="120" workbookViewId="0">
      <selection activeCell="T13" sqref="T13"/>
    </sheetView>
  </sheetViews>
  <sheetFormatPr defaultRowHeight="14.4" x14ac:dyDescent="0.3"/>
  <sheetData>
    <row r="5" spans="13:13" x14ac:dyDescent="0.3">
      <c r="M5" s="8"/>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FB8A4-1901-4835-A69C-43AA18DD0292}">
  <dimension ref="B1:N19"/>
  <sheetViews>
    <sheetView showGridLines="0" workbookViewId="0">
      <selection activeCell="L19" sqref="L19"/>
    </sheetView>
  </sheetViews>
  <sheetFormatPr defaultRowHeight="14.4" x14ac:dyDescent="0.3"/>
  <cols>
    <col min="2" max="2" width="17.109375" bestFit="1" customWidth="1"/>
    <col min="3" max="3" width="15.77734375" bestFit="1" customWidth="1"/>
    <col min="4" max="4" width="21.109375" bestFit="1" customWidth="1"/>
    <col min="5" max="5" width="15.88671875" bestFit="1" customWidth="1"/>
    <col min="6" max="6" width="21.109375" bestFit="1" customWidth="1"/>
    <col min="7" max="7" width="8" bestFit="1" customWidth="1"/>
    <col min="8" max="8" width="10.109375" bestFit="1" customWidth="1"/>
    <col min="9" max="9" width="15.88671875" bestFit="1" customWidth="1"/>
    <col min="10" max="10" width="25.21875" bestFit="1" customWidth="1"/>
    <col min="11" max="11" width="15.5546875" bestFit="1" customWidth="1"/>
    <col min="12" max="12" width="8" bestFit="1" customWidth="1"/>
    <col min="13" max="13" width="10.109375" bestFit="1" customWidth="1"/>
    <col min="14" max="14" width="10.77734375" bestFit="1" customWidth="1"/>
    <col min="15" max="15" width="20.5546875" bestFit="1" customWidth="1"/>
    <col min="16" max="16" width="26" bestFit="1" customWidth="1"/>
    <col min="17" max="17" width="20.6640625" bestFit="1" customWidth="1"/>
  </cols>
  <sheetData>
    <row r="1" spans="2:14" x14ac:dyDescent="0.3">
      <c r="B1" s="9" t="s">
        <v>7</v>
      </c>
      <c r="C1" t="s">
        <v>46</v>
      </c>
    </row>
    <row r="3" spans="2:14" x14ac:dyDescent="0.3">
      <c r="B3" s="9" t="s">
        <v>590</v>
      </c>
      <c r="C3" t="s">
        <v>587</v>
      </c>
      <c r="D3" t="s">
        <v>588</v>
      </c>
      <c r="E3" t="s">
        <v>586</v>
      </c>
    </row>
    <row r="4" spans="2:14" x14ac:dyDescent="0.3">
      <c r="B4" s="10" t="s">
        <v>285</v>
      </c>
      <c r="C4">
        <v>1680</v>
      </c>
      <c r="D4">
        <v>238</v>
      </c>
      <c r="E4">
        <v>16660</v>
      </c>
      <c r="J4" s="9" t="s">
        <v>586</v>
      </c>
      <c r="K4" s="9" t="s">
        <v>589</v>
      </c>
    </row>
    <row r="5" spans="2:14" x14ac:dyDescent="0.3">
      <c r="B5" s="11" t="s">
        <v>33</v>
      </c>
      <c r="C5">
        <v>1610</v>
      </c>
      <c r="D5">
        <v>186</v>
      </c>
      <c r="E5">
        <v>13020</v>
      </c>
      <c r="J5" s="9" t="s">
        <v>584</v>
      </c>
      <c r="K5" t="s">
        <v>285</v>
      </c>
      <c r="L5" t="s">
        <v>13</v>
      </c>
      <c r="M5" t="s">
        <v>45</v>
      </c>
      <c r="N5" t="s">
        <v>585</v>
      </c>
    </row>
    <row r="6" spans="2:14" x14ac:dyDescent="0.3">
      <c r="B6" s="11" t="s">
        <v>14</v>
      </c>
      <c r="C6">
        <v>1680</v>
      </c>
      <c r="D6">
        <v>52</v>
      </c>
      <c r="E6">
        <v>3640</v>
      </c>
      <c r="J6" s="10" t="s">
        <v>28</v>
      </c>
      <c r="K6">
        <v>18130</v>
      </c>
      <c r="L6">
        <v>3720</v>
      </c>
      <c r="M6">
        <v>7240</v>
      </c>
      <c r="N6">
        <v>29090</v>
      </c>
    </row>
    <row r="7" spans="2:14" x14ac:dyDescent="0.3">
      <c r="B7" s="10" t="s">
        <v>13</v>
      </c>
      <c r="C7">
        <v>1275</v>
      </c>
      <c r="D7">
        <v>207</v>
      </c>
      <c r="E7">
        <v>3105</v>
      </c>
      <c r="J7" s="10" t="s">
        <v>18</v>
      </c>
      <c r="K7">
        <v>30730</v>
      </c>
      <c r="L7">
        <v>5385</v>
      </c>
      <c r="M7">
        <v>6480</v>
      </c>
      <c r="N7">
        <v>42595</v>
      </c>
    </row>
    <row r="8" spans="2:14" x14ac:dyDescent="0.3">
      <c r="B8" s="11" t="s">
        <v>33</v>
      </c>
      <c r="C8">
        <v>1275</v>
      </c>
      <c r="D8">
        <v>131</v>
      </c>
      <c r="E8">
        <v>1965</v>
      </c>
      <c r="J8" s="10" t="s">
        <v>37</v>
      </c>
      <c r="K8">
        <v>17360</v>
      </c>
      <c r="L8">
        <v>5940</v>
      </c>
      <c r="M8">
        <v>2680</v>
      </c>
      <c r="N8">
        <v>25980</v>
      </c>
    </row>
    <row r="9" spans="2:14" x14ac:dyDescent="0.3">
      <c r="B9" s="11" t="s">
        <v>14</v>
      </c>
      <c r="C9">
        <v>375</v>
      </c>
      <c r="D9">
        <v>76</v>
      </c>
      <c r="E9">
        <v>1140</v>
      </c>
      <c r="J9" s="10" t="s">
        <v>23</v>
      </c>
      <c r="K9">
        <v>23170</v>
      </c>
      <c r="L9">
        <v>2865</v>
      </c>
      <c r="M9">
        <v>4160</v>
      </c>
      <c r="N9">
        <v>30195</v>
      </c>
    </row>
    <row r="10" spans="2:14" x14ac:dyDescent="0.3">
      <c r="B10" s="10" t="s">
        <v>45</v>
      </c>
      <c r="C10">
        <v>560</v>
      </c>
      <c r="D10">
        <v>175</v>
      </c>
      <c r="E10">
        <v>3500</v>
      </c>
      <c r="J10" s="10" t="s">
        <v>42</v>
      </c>
      <c r="K10">
        <v>16100</v>
      </c>
      <c r="L10">
        <v>3990</v>
      </c>
      <c r="M10">
        <v>6300</v>
      </c>
      <c r="N10">
        <v>26390</v>
      </c>
    </row>
    <row r="11" spans="2:14" x14ac:dyDescent="0.3">
      <c r="B11" s="11" t="s">
        <v>33</v>
      </c>
      <c r="C11">
        <v>440</v>
      </c>
      <c r="D11">
        <v>28</v>
      </c>
      <c r="E11">
        <v>560</v>
      </c>
      <c r="J11" s="10" t="s">
        <v>47</v>
      </c>
      <c r="K11">
        <v>17640</v>
      </c>
      <c r="L11">
        <v>3030</v>
      </c>
      <c r="M11">
        <v>5580</v>
      </c>
      <c r="N11">
        <v>26250</v>
      </c>
    </row>
    <row r="12" spans="2:14" x14ac:dyDescent="0.3">
      <c r="B12" s="11" t="s">
        <v>14</v>
      </c>
      <c r="C12">
        <v>560</v>
      </c>
      <c r="D12">
        <v>147</v>
      </c>
      <c r="E12">
        <v>2940</v>
      </c>
      <c r="J12" s="10" t="s">
        <v>585</v>
      </c>
      <c r="K12">
        <v>123130</v>
      </c>
      <c r="L12">
        <v>24930</v>
      </c>
      <c r="M12">
        <v>32440</v>
      </c>
      <c r="N12">
        <v>180500</v>
      </c>
    </row>
    <row r="13" spans="2:14" x14ac:dyDescent="0.3">
      <c r="B13" s="10" t="s">
        <v>585</v>
      </c>
      <c r="C13">
        <v>1680</v>
      </c>
      <c r="D13">
        <v>620</v>
      </c>
      <c r="E13">
        <v>23265</v>
      </c>
    </row>
    <row r="14" spans="2:14" x14ac:dyDescent="0.3">
      <c r="J14" s="10" t="s">
        <v>591</v>
      </c>
      <c r="K14">
        <f>MAX(N6:N11)</f>
        <v>42595</v>
      </c>
    </row>
    <row r="15" spans="2:14" x14ac:dyDescent="0.3">
      <c r="J15" s="10" t="s">
        <v>592</v>
      </c>
      <c r="K15">
        <f>MIN(N6:N11)</f>
        <v>25980</v>
      </c>
    </row>
    <row r="18" spans="10:11" x14ac:dyDescent="0.3">
      <c r="J18" t="s">
        <v>604</v>
      </c>
      <c r="K18" t="str">
        <f>_xlfn.XLOOKUP(K14,N6:N11,J6:J11)</f>
        <v>Akbar Agencies</v>
      </c>
    </row>
    <row r="19" spans="10:11" x14ac:dyDescent="0.3">
      <c r="J19" t="s">
        <v>605</v>
      </c>
      <c r="K19" t="str">
        <f>_xlfn.XLOOKUP(K15,N6:N11,J6:J11)</f>
        <v>Easy Food Delivery</v>
      </c>
    </row>
  </sheetData>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6A8F6F-8382-4C83-B598-C15B1B236DED}">
  <dimension ref="B1:S35"/>
  <sheetViews>
    <sheetView zoomScaleNormal="100" workbookViewId="0">
      <selection activeCell="B1" sqref="B1:F6"/>
    </sheetView>
  </sheetViews>
  <sheetFormatPr defaultRowHeight="14.4" x14ac:dyDescent="0.3"/>
  <cols>
    <col min="2" max="2" width="10.44140625" customWidth="1"/>
    <col min="3" max="3" width="14.33203125" bestFit="1" customWidth="1"/>
    <col min="4" max="4" width="9.33203125" bestFit="1" customWidth="1"/>
    <col min="5" max="5" width="10.44140625" customWidth="1"/>
    <col min="8" max="16" width="10.44140625" customWidth="1"/>
    <col min="17" max="19" width="11.44140625" customWidth="1"/>
  </cols>
  <sheetData>
    <row r="1" spans="2:19" x14ac:dyDescent="0.3">
      <c r="B1" t="s">
        <v>603</v>
      </c>
      <c r="C1" t="s">
        <v>596</v>
      </c>
      <c r="D1" t="s">
        <v>598</v>
      </c>
      <c r="E1" t="s">
        <v>599</v>
      </c>
      <c r="F1" t="s">
        <v>600</v>
      </c>
    </row>
    <row r="2" spans="2:19" x14ac:dyDescent="0.3">
      <c r="B2">
        <v>1</v>
      </c>
      <c r="C2" t="s">
        <v>593</v>
      </c>
      <c r="D2">
        <v>10</v>
      </c>
      <c r="E2">
        <v>20</v>
      </c>
      <c r="F2">
        <v>5</v>
      </c>
    </row>
    <row r="3" spans="2:19" x14ac:dyDescent="0.3">
      <c r="B3">
        <v>2</v>
      </c>
      <c r="C3" t="s">
        <v>594</v>
      </c>
      <c r="D3">
        <v>6</v>
      </c>
      <c r="E3">
        <v>9</v>
      </c>
      <c r="F3">
        <v>0</v>
      </c>
      <c r="O3">
        <v>91</v>
      </c>
      <c r="P3">
        <v>37</v>
      </c>
      <c r="Q3">
        <v>20</v>
      </c>
      <c r="R3">
        <v>34</v>
      </c>
      <c r="S3">
        <v>58</v>
      </c>
    </row>
    <row r="4" spans="2:19" x14ac:dyDescent="0.3">
      <c r="B4">
        <v>3</v>
      </c>
      <c r="C4" t="s">
        <v>595</v>
      </c>
      <c r="D4">
        <v>20</v>
      </c>
      <c r="E4">
        <v>21</v>
      </c>
      <c r="F4">
        <v>23</v>
      </c>
      <c r="O4">
        <v>33</v>
      </c>
      <c r="P4">
        <v>61</v>
      </c>
      <c r="Q4">
        <v>74</v>
      </c>
      <c r="R4">
        <v>19</v>
      </c>
      <c r="S4">
        <v>90</v>
      </c>
    </row>
    <row r="5" spans="2:19" x14ac:dyDescent="0.3">
      <c r="B5">
        <v>4</v>
      </c>
      <c r="C5" t="s">
        <v>597</v>
      </c>
      <c r="D5">
        <v>11</v>
      </c>
      <c r="E5">
        <v>16</v>
      </c>
      <c r="F5">
        <v>1</v>
      </c>
      <c r="O5">
        <v>90</v>
      </c>
      <c r="P5">
        <v>14</v>
      </c>
      <c r="Q5">
        <v>75</v>
      </c>
      <c r="R5">
        <v>39</v>
      </c>
      <c r="S5">
        <v>48</v>
      </c>
    </row>
    <row r="6" spans="2:19" x14ac:dyDescent="0.3">
      <c r="B6">
        <v>5</v>
      </c>
      <c r="C6" t="s">
        <v>595</v>
      </c>
      <c r="D6">
        <v>5</v>
      </c>
      <c r="E6">
        <v>10</v>
      </c>
      <c r="F6">
        <v>15</v>
      </c>
      <c r="O6">
        <v>54</v>
      </c>
      <c r="P6">
        <v>58</v>
      </c>
      <c r="Q6">
        <v>51</v>
      </c>
      <c r="R6">
        <v>30</v>
      </c>
      <c r="S6">
        <v>92</v>
      </c>
    </row>
    <row r="7" spans="2:19" x14ac:dyDescent="0.3">
      <c r="B7" t="s">
        <v>603</v>
      </c>
      <c r="C7" t="s">
        <v>596</v>
      </c>
      <c r="D7" t="str">
        <f>VLOOKUP(B8,Table2[#All],2,)</f>
        <v>kochu</v>
      </c>
      <c r="O7">
        <v>19</v>
      </c>
      <c r="P7">
        <v>72</v>
      </c>
      <c r="Q7">
        <v>74</v>
      </c>
      <c r="R7">
        <v>22</v>
      </c>
      <c r="S7">
        <v>55</v>
      </c>
    </row>
    <row r="8" spans="2:19" x14ac:dyDescent="0.3">
      <c r="B8">
        <v>4</v>
      </c>
      <c r="C8" t="s">
        <v>601</v>
      </c>
      <c r="D8">
        <f>VLOOKUP(B8,Table2[#All],4,FALSE)</f>
        <v>16</v>
      </c>
      <c r="O8">
        <v>35</v>
      </c>
      <c r="P8">
        <v>97</v>
      </c>
      <c r="Q8">
        <v>20</v>
      </c>
      <c r="R8">
        <v>63</v>
      </c>
      <c r="S8">
        <v>89</v>
      </c>
    </row>
    <row r="9" spans="2:19" x14ac:dyDescent="0.3">
      <c r="C9" t="s">
        <v>602</v>
      </c>
      <c r="O9">
        <v>50</v>
      </c>
      <c r="P9">
        <v>48</v>
      </c>
      <c r="Q9">
        <v>80</v>
      </c>
      <c r="R9">
        <v>78</v>
      </c>
      <c r="S9">
        <v>38</v>
      </c>
    </row>
    <row r="10" spans="2:19" x14ac:dyDescent="0.3">
      <c r="O10">
        <v>58</v>
      </c>
      <c r="P10">
        <v>88</v>
      </c>
      <c r="Q10">
        <v>22</v>
      </c>
      <c r="R10">
        <v>48</v>
      </c>
      <c r="S10">
        <v>28</v>
      </c>
    </row>
    <row r="11" spans="2:19" x14ac:dyDescent="0.3">
      <c r="O11">
        <v>77</v>
      </c>
      <c r="P11">
        <v>87</v>
      </c>
      <c r="Q11">
        <v>98</v>
      </c>
      <c r="R11">
        <v>40</v>
      </c>
      <c r="S11">
        <v>13</v>
      </c>
    </row>
    <row r="12" spans="2:19" x14ac:dyDescent="0.3">
      <c r="O12">
        <v>70</v>
      </c>
      <c r="P12">
        <v>45</v>
      </c>
      <c r="Q12">
        <v>17</v>
      </c>
      <c r="R12">
        <v>29</v>
      </c>
      <c r="S12">
        <v>65</v>
      </c>
    </row>
    <row r="13" spans="2:19" x14ac:dyDescent="0.3">
      <c r="O13">
        <v>50</v>
      </c>
      <c r="P13">
        <v>69</v>
      </c>
      <c r="Q13">
        <v>88</v>
      </c>
      <c r="R13">
        <v>35</v>
      </c>
      <c r="S13">
        <v>32</v>
      </c>
    </row>
    <row r="16" spans="2:19" x14ac:dyDescent="0.3">
      <c r="H16" t="s">
        <v>596</v>
      </c>
      <c r="I16" t="s">
        <v>599</v>
      </c>
      <c r="J16" t="s">
        <v>598</v>
      </c>
      <c r="K16" t="s">
        <v>606</v>
      </c>
      <c r="L16" t="s">
        <v>607</v>
      </c>
      <c r="M16" t="s">
        <v>608</v>
      </c>
      <c r="N16" t="s">
        <v>609</v>
      </c>
      <c r="O16" t="s">
        <v>610</v>
      </c>
      <c r="P16" t="s">
        <v>611</v>
      </c>
      <c r="Q16" t="s">
        <v>612</v>
      </c>
      <c r="R16" t="s">
        <v>613</v>
      </c>
      <c r="S16" t="s">
        <v>614</v>
      </c>
    </row>
    <row r="17" spans="8:19" x14ac:dyDescent="0.3">
      <c r="I17">
        <v>91</v>
      </c>
      <c r="J17">
        <v>33</v>
      </c>
      <c r="K17">
        <v>90</v>
      </c>
      <c r="L17">
        <v>54</v>
      </c>
      <c r="M17">
        <v>19</v>
      </c>
      <c r="N17">
        <v>35</v>
      </c>
      <c r="O17">
        <v>50</v>
      </c>
      <c r="P17">
        <v>58</v>
      </c>
      <c r="Q17">
        <v>77</v>
      </c>
      <c r="R17">
        <v>70</v>
      </c>
      <c r="S17">
        <v>50</v>
      </c>
    </row>
    <row r="18" spans="8:19" x14ac:dyDescent="0.3">
      <c r="I18">
        <v>37</v>
      </c>
      <c r="J18">
        <v>61</v>
      </c>
      <c r="K18">
        <v>14</v>
      </c>
      <c r="L18">
        <v>58</v>
      </c>
      <c r="M18">
        <v>72</v>
      </c>
      <c r="N18">
        <v>97</v>
      </c>
      <c r="O18">
        <v>48</v>
      </c>
      <c r="P18">
        <v>88</v>
      </c>
      <c r="Q18">
        <v>87</v>
      </c>
      <c r="R18">
        <v>45</v>
      </c>
      <c r="S18">
        <v>69</v>
      </c>
    </row>
    <row r="19" spans="8:19" x14ac:dyDescent="0.3">
      <c r="I19">
        <v>20</v>
      </c>
      <c r="J19">
        <v>74</v>
      </c>
      <c r="K19">
        <v>75</v>
      </c>
      <c r="L19">
        <v>51</v>
      </c>
      <c r="M19">
        <v>74</v>
      </c>
      <c r="N19">
        <v>20</v>
      </c>
      <c r="O19">
        <v>80</v>
      </c>
      <c r="P19">
        <v>22</v>
      </c>
      <c r="Q19">
        <v>98</v>
      </c>
      <c r="R19">
        <v>17</v>
      </c>
      <c r="S19">
        <v>88</v>
      </c>
    </row>
    <row r="20" spans="8:19" x14ac:dyDescent="0.3">
      <c r="I20">
        <v>34</v>
      </c>
      <c r="J20">
        <v>19</v>
      </c>
      <c r="K20">
        <v>39</v>
      </c>
      <c r="L20">
        <v>30</v>
      </c>
      <c r="M20">
        <v>22</v>
      </c>
      <c r="N20">
        <v>63</v>
      </c>
      <c r="O20">
        <v>78</v>
      </c>
      <c r="P20">
        <v>48</v>
      </c>
      <c r="Q20">
        <v>40</v>
      </c>
      <c r="R20">
        <v>29</v>
      </c>
      <c r="S20">
        <v>35</v>
      </c>
    </row>
    <row r="21" spans="8:19" x14ac:dyDescent="0.3">
      <c r="I21">
        <v>58</v>
      </c>
      <c r="J21">
        <v>90</v>
      </c>
      <c r="K21">
        <v>48</v>
      </c>
      <c r="L21">
        <v>92</v>
      </c>
      <c r="M21">
        <v>55</v>
      </c>
      <c r="N21">
        <v>89</v>
      </c>
      <c r="O21">
        <v>38</v>
      </c>
      <c r="P21">
        <v>28</v>
      </c>
      <c r="Q21">
        <v>13</v>
      </c>
      <c r="R21">
        <v>65</v>
      </c>
      <c r="S21">
        <v>32</v>
      </c>
    </row>
    <row r="29" spans="8:19" x14ac:dyDescent="0.3">
      <c r="H29" t="s">
        <v>603</v>
      </c>
      <c r="I29">
        <v>1</v>
      </c>
      <c r="J29">
        <v>2</v>
      </c>
      <c r="K29">
        <v>3</v>
      </c>
      <c r="L29">
        <v>4</v>
      </c>
      <c r="M29">
        <v>5</v>
      </c>
      <c r="N29">
        <v>6</v>
      </c>
    </row>
    <row r="30" spans="8:19" x14ac:dyDescent="0.3">
      <c r="H30" t="s">
        <v>596</v>
      </c>
      <c r="I30" t="s">
        <v>594</v>
      </c>
      <c r="J30" t="s">
        <v>597</v>
      </c>
      <c r="K30" t="s">
        <v>594</v>
      </c>
      <c r="L30" t="s">
        <v>616</v>
      </c>
      <c r="M30" t="s">
        <v>617</v>
      </c>
      <c r="N30" t="s">
        <v>618</v>
      </c>
    </row>
    <row r="31" spans="8:19" x14ac:dyDescent="0.3">
      <c r="H31" t="s">
        <v>615</v>
      </c>
      <c r="I31" t="s">
        <v>619</v>
      </c>
      <c r="J31" t="s">
        <v>620</v>
      </c>
      <c r="K31" t="s">
        <v>621</v>
      </c>
      <c r="L31" t="s">
        <v>622</v>
      </c>
      <c r="M31" t="s">
        <v>623</v>
      </c>
      <c r="N31" t="s">
        <v>624</v>
      </c>
    </row>
    <row r="33" spans="8:9" x14ac:dyDescent="0.3">
      <c r="H33" t="s">
        <v>603</v>
      </c>
      <c r="I33">
        <v>2</v>
      </c>
    </row>
    <row r="34" spans="8:9" x14ac:dyDescent="0.3">
      <c r="H34" t="s">
        <v>625</v>
      </c>
      <c r="I34" t="str">
        <f>HLOOKUP(I33,H29:N31,2,FALSE)</f>
        <v>kochu</v>
      </c>
    </row>
    <row r="35" spans="8:9" x14ac:dyDescent="0.3">
      <c r="H35" t="s">
        <v>615</v>
      </c>
      <c r="I35" t="str">
        <f>HLOOKUP(I33,H29:N31,3,FALSE)</f>
        <v>a+</v>
      </c>
    </row>
  </sheetData>
  <dataValidations count="3">
    <dataValidation type="list" allowBlank="1" showInputMessage="1" showErrorMessage="1" sqref="H7" xr:uid="{F7B1C6CD-4EFC-4C74-9458-02AEA64E2C77}">
      <formula1>$C$2:$C$6</formula1>
    </dataValidation>
    <dataValidation type="list" allowBlank="1" showInputMessage="1" showErrorMessage="1" sqref="B8" xr:uid="{80CCD9F0-2D21-4D09-8F13-3D139D14185E}">
      <formula1>$B$2:$B$6</formula1>
    </dataValidation>
    <dataValidation type="list" allowBlank="1" showInputMessage="1" showErrorMessage="1" sqref="I33" xr:uid="{E54A31C2-C1D3-4AA9-8F33-B65B12C0E7C6}">
      <formula1>$H$29:$N$29</formula1>
    </dataValidation>
  </dataValidations>
  <pageMargins left="0.7" right="0.7" top="0.75" bottom="0.75" header="0.3" footer="0.3"/>
  <tableParts count="2">
    <tablePart r:id="rId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888F84-05D9-4D8C-B69F-E3C66B3FD432}">
  <dimension ref="A1:E7"/>
  <sheetViews>
    <sheetView zoomScaleNormal="100" workbookViewId="0">
      <selection activeCell="C2" sqref="C2:C7"/>
    </sheetView>
  </sheetViews>
  <sheetFormatPr defaultRowHeight="14.4" x14ac:dyDescent="0.3"/>
  <cols>
    <col min="3" max="3" width="18.77734375" bestFit="1" customWidth="1"/>
    <col min="5" max="5" width="13.6640625" bestFit="1" customWidth="1"/>
  </cols>
  <sheetData>
    <row r="1" spans="1:5" x14ac:dyDescent="0.3">
      <c r="A1" t="s">
        <v>626</v>
      </c>
      <c r="C1" t="s">
        <v>627</v>
      </c>
      <c r="E1" t="s">
        <v>628</v>
      </c>
    </row>
    <row r="2" spans="1:5" x14ac:dyDescent="0.3">
      <c r="A2" t="str" cm="1">
        <f t="array" ref="A2:A6">_xlfn.UNIQUE(Table1[City])</f>
        <v>Cochin</v>
      </c>
      <c r="C2" t="str" cm="1">
        <f t="array" ref="C2:C7">_xlfn.UNIQUE(Table1[Dealer])</f>
        <v>Santhi Bakers</v>
      </c>
      <c r="E2" t="str" cm="1">
        <f t="array" ref="E2:E4">_xlfn.UNIQUE(Table1[Item Purchased])</f>
        <v>Dark Chocolate</v>
      </c>
    </row>
    <row r="3" spans="1:5" x14ac:dyDescent="0.3">
      <c r="A3" t="str">
        <v>Banglore</v>
      </c>
      <c r="C3" t="str">
        <v>Akbar Agencies</v>
      </c>
      <c r="E3" t="str">
        <v>Soft Drinks</v>
      </c>
    </row>
    <row r="4" spans="1:5" x14ac:dyDescent="0.3">
      <c r="A4" t="str">
        <v>Chennai</v>
      </c>
      <c r="C4" t="str">
        <v>ABC Service Providers</v>
      </c>
      <c r="E4" t="str">
        <v>Ketchup</v>
      </c>
    </row>
    <row r="5" spans="1:5" x14ac:dyDescent="0.3">
      <c r="A5" t="str">
        <v>Delhi</v>
      </c>
      <c r="C5" t="str">
        <v>Easy Food Delivery</v>
      </c>
    </row>
    <row r="6" spans="1:5" x14ac:dyDescent="0.3">
      <c r="A6" t="str">
        <v>Mumbai</v>
      </c>
      <c r="C6" t="str">
        <v>Swaraj Foods</v>
      </c>
    </row>
    <row r="7" spans="1:5" x14ac:dyDescent="0.3">
      <c r="C7" t="str">
        <v>Williams &amp; Sons</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B8569B-4C78-4536-AA6E-11F1CC8366EE}">
  <dimension ref="A1:R12"/>
  <sheetViews>
    <sheetView topLeftCell="D1" zoomScale="110" zoomScaleNormal="110" workbookViewId="0">
      <selection activeCell="N19" sqref="N19"/>
    </sheetView>
  </sheetViews>
  <sheetFormatPr defaultRowHeight="14.4" x14ac:dyDescent="0.3"/>
  <cols>
    <col min="1" max="1" width="11.77734375" bestFit="1" customWidth="1"/>
    <col min="6" max="6" width="11.21875" bestFit="1" customWidth="1"/>
    <col min="7" max="7" width="13.6640625" bestFit="1" customWidth="1"/>
    <col min="10" max="10" width="18.77734375" bestFit="1" customWidth="1"/>
    <col min="11" max="11" width="11.21875" customWidth="1"/>
    <col min="12" max="12" width="12" bestFit="1" customWidth="1"/>
    <col min="13" max="13" width="12.109375" customWidth="1"/>
    <col min="14" max="14" width="18.77734375" bestFit="1" customWidth="1"/>
    <col min="15" max="15" width="11.5546875" bestFit="1" customWidth="1"/>
    <col min="16" max="16" width="12" bestFit="1" customWidth="1"/>
  </cols>
  <sheetData>
    <row r="1" spans="1:18" x14ac:dyDescent="0.3">
      <c r="A1" t="s">
        <v>626</v>
      </c>
      <c r="B1" s="13" t="s">
        <v>17</v>
      </c>
      <c r="F1" t="s">
        <v>634</v>
      </c>
      <c r="G1" s="12" t="s">
        <v>36</v>
      </c>
      <c r="J1" t="s">
        <v>637</v>
      </c>
      <c r="K1" t="s">
        <v>11</v>
      </c>
      <c r="L1" t="s">
        <v>638</v>
      </c>
    </row>
    <row r="2" spans="1:18" x14ac:dyDescent="0.3">
      <c r="A2" t="s">
        <v>629</v>
      </c>
      <c r="B2" s="13">
        <f>COUNTIF(Table1[City],'dash board'!B1)</f>
        <v>52</v>
      </c>
      <c r="F2" t="s">
        <v>635</v>
      </c>
      <c r="G2" s="12" t="s">
        <v>13</v>
      </c>
      <c r="J2" t="s">
        <v>285</v>
      </c>
      <c r="K2">
        <f>SUMIFS(Table1[total sales],Table1[Item Purchased],'dash board'!J2)</f>
        <v>123130</v>
      </c>
      <c r="L2">
        <f>AVERAGEIFS(table1!L:L,table1!C:C,'dash board'!J2)</f>
        <v>1282.6041666666667</v>
      </c>
    </row>
    <row r="3" spans="1:18" x14ac:dyDescent="0.3">
      <c r="A3" t="s">
        <v>633</v>
      </c>
      <c r="B3" s="13">
        <f>SUMIFS(Table1[number of units],Table1[City],'dash board'!B1)</f>
        <v>1029</v>
      </c>
      <c r="F3" t="s">
        <v>636</v>
      </c>
      <c r="G3" s="12">
        <f>COUNTIFS(Table1[City],'dash board'!G1,Table1[Item Purchased],'dash board'!G2)</f>
        <v>10</v>
      </c>
      <c r="J3" t="s">
        <v>45</v>
      </c>
      <c r="K3">
        <f>SUMIFS(Table1[total sales],Table1[Item Purchased],'dash board'!J3)</f>
        <v>32440</v>
      </c>
      <c r="L3">
        <f>AVERAGEIFS(table1!L:L,table1!C:C,'dash board'!J3)</f>
        <v>381.64705882352939</v>
      </c>
    </row>
    <row r="4" spans="1:18" x14ac:dyDescent="0.3">
      <c r="F4" t="s">
        <v>633</v>
      </c>
      <c r="G4" s="12">
        <f>SUMIFS(Table1[number of units],Table1[City],'dash board'!G1,Table1[Item Purchased],'dash board'!G2)</f>
        <v>251</v>
      </c>
      <c r="J4" t="s">
        <v>13</v>
      </c>
      <c r="K4">
        <f>SUMIFS(Table1[total sales],Table1[Item Purchased],'dash board'!J4)</f>
        <v>24930</v>
      </c>
      <c r="L4">
        <f>AVERAGEIFS(table1!L:L,table1!C:C,'dash board'!J4)</f>
        <v>311.625</v>
      </c>
    </row>
    <row r="6" spans="1:18" x14ac:dyDescent="0.3">
      <c r="N6" t="s">
        <v>627</v>
      </c>
      <c r="O6" t="s">
        <v>11</v>
      </c>
      <c r="P6" t="s">
        <v>638</v>
      </c>
      <c r="Q6" t="s">
        <v>639</v>
      </c>
      <c r="R6" t="s">
        <v>640</v>
      </c>
    </row>
    <row r="7" spans="1:18" x14ac:dyDescent="0.3">
      <c r="N7" t="s">
        <v>23</v>
      </c>
      <c r="O7">
        <f>SUMIFS(table1!L:L,table1!J:J,'dash board'!N7)</f>
        <v>30195</v>
      </c>
      <c r="P7">
        <f>AVERAGEIFS(table1!L:L,table1!J:J,'dash board'!N7)</f>
        <v>794.60526315789468</v>
      </c>
      <c r="Q7" t="str">
        <f>IF(AND(Table8[[#This Row],[total sales]]&gt;30000,Table8[[#This Row],[average]]&gt;600),"good","bad")</f>
        <v>good</v>
      </c>
      <c r="R7">
        <f>IF(Table8[[#This Row],[perforance]]="good",1,0)</f>
        <v>1</v>
      </c>
    </row>
    <row r="8" spans="1:18" x14ac:dyDescent="0.3">
      <c r="N8" t="s">
        <v>18</v>
      </c>
      <c r="O8">
        <f>SUMIFS(table1!L:L,table1!J:J,'dash board'!N8)</f>
        <v>42595</v>
      </c>
      <c r="P8">
        <f>AVERAGEIFS(table1!L:L,table1!J:J,'dash board'!N8)</f>
        <v>760.625</v>
      </c>
      <c r="Q8" t="str">
        <f>IF(AND(Table8[[#This Row],[total sales]]&gt;30000,Table8[[#This Row],[average]]&gt;600),"good","bad")</f>
        <v>good</v>
      </c>
      <c r="R8">
        <f>IF(Table8[[#This Row],[perforance]]="good",1,0)</f>
        <v>1</v>
      </c>
    </row>
    <row r="9" spans="1:18" x14ac:dyDescent="0.3">
      <c r="N9" t="s">
        <v>28</v>
      </c>
      <c r="O9">
        <f>SUMIFS(table1!L:L,table1!J:J,'dash board'!N9)</f>
        <v>29090</v>
      </c>
      <c r="P9">
        <f>AVERAGEIFS(table1!L:L,table1!J:J,'dash board'!N9)</f>
        <v>676.51162790697674</v>
      </c>
      <c r="Q9" t="str">
        <f>IF(AND(Table8[[#This Row],[total sales]]&gt;30000,Table8[[#This Row],[average]]&gt;600),"good","bad")</f>
        <v>bad</v>
      </c>
      <c r="R9">
        <f>IF(Table8[[#This Row],[perforance]]="good",1,0)</f>
        <v>0</v>
      </c>
    </row>
    <row r="10" spans="1:18" x14ac:dyDescent="0.3">
      <c r="N10" t="s">
        <v>37</v>
      </c>
      <c r="O10">
        <f>SUMIFS(table1!L:L,table1!J:J,'dash board'!N10)</f>
        <v>25980</v>
      </c>
      <c r="P10">
        <f>AVERAGEIFS(table1!L:L,table1!J:J,'dash board'!N10)</f>
        <v>702.16216216216219</v>
      </c>
      <c r="Q10" t="str">
        <f>IF(AND(Table8[[#This Row],[total sales]]&gt;30000,Table8[[#This Row],[average]]&gt;600),"good","bad")</f>
        <v>bad</v>
      </c>
      <c r="R10">
        <f>IF(Table8[[#This Row],[perforance]]="good",1,0)</f>
        <v>0</v>
      </c>
    </row>
    <row r="11" spans="1:18" x14ac:dyDescent="0.3">
      <c r="N11" t="s">
        <v>42</v>
      </c>
      <c r="O11">
        <f>SUMIFS(table1!L:L,table1!J:J,'dash board'!N11)</f>
        <v>26390</v>
      </c>
      <c r="P11">
        <f>AVERAGEIFS(table1!L:L,table1!J:J,'dash board'!N11)</f>
        <v>613.72093023255809</v>
      </c>
      <c r="Q11" t="str">
        <f>IF(AND(Table8[[#This Row],[total sales]]&gt;30000,Table8[[#This Row],[average]]&gt;600),"good","bad")</f>
        <v>bad</v>
      </c>
      <c r="R11">
        <f>IF(Table8[[#This Row],[perforance]]="good",1,0)</f>
        <v>0</v>
      </c>
    </row>
    <row r="12" spans="1:18" x14ac:dyDescent="0.3">
      <c r="N12" t="s">
        <v>47</v>
      </c>
      <c r="O12">
        <f>SUMIFS(table1!L:L,table1!J:J,'dash board'!N12)</f>
        <v>26250</v>
      </c>
      <c r="P12">
        <f>AVERAGEIFS(table1!L:L,table1!J:J,'dash board'!N12)</f>
        <v>596.59090909090912</v>
      </c>
      <c r="Q12" t="str">
        <f>IF(AND(Table8[[#This Row],[total sales]]&gt;30000,Table8[[#This Row],[average]]&gt;600),"good","bad")</f>
        <v>bad</v>
      </c>
      <c r="R12">
        <f>IF(Table8[[#This Row],[perforance]]="good",1,0)</f>
        <v>0</v>
      </c>
    </row>
  </sheetData>
  <conditionalFormatting sqref="R6:R12">
    <cfRule type="iconSet" priority="1">
      <iconSet iconSet="3Symbols" showValue="0">
        <cfvo type="percent" val="0"/>
        <cfvo type="percent" val="33"/>
        <cfvo type="percent" val="67"/>
      </iconSet>
    </cfRule>
  </conditionalFormatting>
  <pageMargins left="0.7" right="0.7" top="0.75" bottom="0.75" header="0.3" footer="0.3"/>
  <pageSetup orientation="portrait" r:id="rId1"/>
  <drawing r:id="rId2"/>
  <tableParts count="2">
    <tablePart r:id="rId3"/>
    <tablePart r:id="rId4"/>
  </tableParts>
  <extLst>
    <ext xmlns:x14="http://schemas.microsoft.com/office/spreadsheetml/2009/9/main" uri="{CCE6A557-97BC-4b89-ADB6-D9C93CAAB3DF}">
      <x14:dataValidations xmlns:xm="http://schemas.microsoft.com/office/excel/2006/main" count="2">
        <x14:dataValidation type="list" allowBlank="1" showInputMessage="1" showErrorMessage="1" xr:uid="{ACBCBE4B-7AF6-40BE-B96A-A3DCCE51D918}">
          <x14:formula1>
            <xm:f>'rough sheet'!$A$2:$A$6</xm:f>
          </x14:formula1>
          <xm:sqref>B1 G1</xm:sqref>
        </x14:dataValidation>
        <x14:dataValidation type="list" allowBlank="1" showInputMessage="1" showErrorMessage="1" xr:uid="{76680647-204E-4A07-BDDB-23DEF50BB002}">
          <x14:formula1>
            <xm:f>'rough sheet'!$E$2:$E$4</xm:f>
          </x14:formula1>
          <xm:sqref>G2</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185F92-5D4A-4DB3-B025-D8519F414E6A}">
  <dimension ref="A1:H9"/>
  <sheetViews>
    <sheetView workbookViewId="0">
      <selection activeCell="G12" sqref="G12"/>
    </sheetView>
  </sheetViews>
  <sheetFormatPr defaultRowHeight="14.4" x14ac:dyDescent="0.3"/>
  <cols>
    <col min="2" max="2" width="15.44140625" bestFit="1" customWidth="1"/>
  </cols>
  <sheetData>
    <row r="1" spans="1:8" x14ac:dyDescent="0.3">
      <c r="A1" t="s">
        <v>603</v>
      </c>
      <c r="B1" t="s">
        <v>596</v>
      </c>
      <c r="C1" t="s">
        <v>598</v>
      </c>
      <c r="D1" t="s">
        <v>599</v>
      </c>
      <c r="E1" t="s">
        <v>600</v>
      </c>
      <c r="F1" t="s">
        <v>642</v>
      </c>
      <c r="H1" t="s">
        <v>642</v>
      </c>
    </row>
    <row r="2" spans="1:8" x14ac:dyDescent="0.3">
      <c r="A2">
        <v>1</v>
      </c>
      <c r="B2" t="s">
        <v>593</v>
      </c>
      <c r="C2">
        <v>10</v>
      </c>
      <c r="D2">
        <v>20</v>
      </c>
      <c r="E2">
        <v>5</v>
      </c>
      <c r="H2">
        <f>Table25[[#This Row],[physics]]</f>
        <v>20</v>
      </c>
    </row>
    <row r="3" spans="1:8" x14ac:dyDescent="0.3">
      <c r="A3">
        <v>2</v>
      </c>
      <c r="B3" t="s">
        <v>594</v>
      </c>
      <c r="C3">
        <v>6</v>
      </c>
      <c r="D3">
        <v>9</v>
      </c>
      <c r="E3">
        <v>0</v>
      </c>
    </row>
    <row r="4" spans="1:8" x14ac:dyDescent="0.3">
      <c r="A4">
        <v>3</v>
      </c>
      <c r="B4" t="s">
        <v>595</v>
      </c>
      <c r="C4">
        <v>20</v>
      </c>
      <c r="D4">
        <v>21</v>
      </c>
      <c r="E4">
        <v>23</v>
      </c>
    </row>
    <row r="5" spans="1:8" x14ac:dyDescent="0.3">
      <c r="A5">
        <v>4</v>
      </c>
      <c r="B5" t="s">
        <v>597</v>
      </c>
      <c r="C5">
        <v>11</v>
      </c>
      <c r="D5">
        <v>16</v>
      </c>
      <c r="E5">
        <v>1</v>
      </c>
    </row>
    <row r="6" spans="1:8" x14ac:dyDescent="0.3">
      <c r="A6">
        <v>5</v>
      </c>
      <c r="B6" t="s">
        <v>595</v>
      </c>
      <c r="C6">
        <v>5</v>
      </c>
      <c r="D6">
        <v>10</v>
      </c>
      <c r="E6">
        <v>15</v>
      </c>
    </row>
    <row r="8" spans="1:8" x14ac:dyDescent="0.3">
      <c r="B8" t="s">
        <v>601</v>
      </c>
      <c r="C8">
        <v>16</v>
      </c>
    </row>
    <row r="9" spans="1:8" x14ac:dyDescent="0.3">
      <c r="B9" t="s">
        <v>641</v>
      </c>
      <c r="C9" t="str">
        <f>INDEX(Table25[name],MATCH(C8,Table25[physics],0))</f>
        <v>kochu</v>
      </c>
    </row>
  </sheetData>
  <dataValidations count="1">
    <dataValidation type="list" allowBlank="1" showInputMessage="1" showErrorMessage="1" sqref="C8" xr:uid="{52A09782-0199-4E5C-8C2E-E2EA582FB5CA}">
      <formula1>$D$2:$D$6</formula1>
    </dataValidation>
  </dataValidation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table1</vt:lpstr>
      <vt:lpstr>data analysis</vt:lpstr>
      <vt:lpstr>pivot table</vt:lpstr>
      <vt:lpstr>lookups</vt:lpstr>
      <vt:lpstr>rough sheet</vt:lpstr>
      <vt:lpstr>dash board</vt:lpstr>
      <vt:lpstr>index match</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Arshid Ard</dc:creator>
  <cp:keywords/>
  <dc:description/>
  <cp:lastModifiedBy>Arshid Ard</cp:lastModifiedBy>
  <cp:revision/>
  <dcterms:created xsi:type="dcterms:W3CDTF">2024-02-13T10:08:25Z</dcterms:created>
  <dcterms:modified xsi:type="dcterms:W3CDTF">2024-03-06T10:16:49Z</dcterms:modified>
  <cp:category/>
  <cp:contentStatus/>
</cp:coreProperties>
</file>