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75" windowWidth="20955" windowHeight="9720" tabRatio="629"/>
  </bookViews>
  <sheets>
    <sheet name="ETo monthly" sheetId="1" r:id="rId1"/>
    <sheet name="ETo lookup tables" sheetId="9" r:id="rId2"/>
    <sheet name="ETo Units" sheetId="2" r:id="rId3"/>
  </sheets>
  <definedNames>
    <definedName name="_xlnm._FilterDatabase" localSheetId="0" hidden="1">'ETo monthly'!$A$2:$AP$662</definedName>
    <definedName name="es">'ETo lookup tables'!$T$2:$U$97</definedName>
    <definedName name="ETo">'ETo monthly'!$A$3:$D$458</definedName>
    <definedName name="latitudes">'ETo lookup tables'!$P$2:$R$56</definedName>
    <definedName name="N">'ETo lookup tables'!$A$34:$N$65</definedName>
    <definedName name="P">'ETo lookup tables'!$W$2:$X$82</definedName>
    <definedName name="Ra">'ETo lookup tables'!$A$2:$N$30</definedName>
    <definedName name="stefan">'ETo lookup tables'!$Z$2:$Z$136</definedName>
    <definedName name="stefan_boltzmann">'ETo lookup tables'!$Z$2</definedName>
  </definedNames>
  <calcPr calcId="125725"/>
</workbook>
</file>

<file path=xl/calcChain.xml><?xml version="1.0" encoding="utf-8"?>
<calcChain xmlns="http://schemas.openxmlformats.org/spreadsheetml/2006/main">
  <c r="T4" i="1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3"/>
  <c r="AN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02"/>
  <c r="AG203"/>
  <c r="AG204"/>
  <c r="AG205"/>
  <c r="AG206"/>
  <c r="AG207"/>
  <c r="AG208"/>
  <c r="AG209"/>
  <c r="AG210"/>
  <c r="AG211"/>
  <c r="AG212"/>
  <c r="AG213"/>
  <c r="AG214"/>
  <c r="AG215"/>
  <c r="AG216"/>
  <c r="AG217"/>
  <c r="AG218"/>
  <c r="AG219"/>
  <c r="AG220"/>
  <c r="AG221"/>
  <c r="AG222"/>
  <c r="AG223"/>
  <c r="AG224"/>
  <c r="AG225"/>
  <c r="AG226"/>
  <c r="AG227"/>
  <c r="AG228"/>
  <c r="AG229"/>
  <c r="AG230"/>
  <c r="AG231"/>
  <c r="AG232"/>
  <c r="AG233"/>
  <c r="AG234"/>
  <c r="AG235"/>
  <c r="AG236"/>
  <c r="AG237"/>
  <c r="AG238"/>
  <c r="AG239"/>
  <c r="AG240"/>
  <c r="AG241"/>
  <c r="AG242"/>
  <c r="AG243"/>
  <c r="AG244"/>
  <c r="AG245"/>
  <c r="AG246"/>
  <c r="AG247"/>
  <c r="AG248"/>
  <c r="AG249"/>
  <c r="AG250"/>
  <c r="AG251"/>
  <c r="AG252"/>
  <c r="AG253"/>
  <c r="AG254"/>
  <c r="AG255"/>
  <c r="AG256"/>
  <c r="AG257"/>
  <c r="AG258"/>
  <c r="AG259"/>
  <c r="AG260"/>
  <c r="AG261"/>
  <c r="AG262"/>
  <c r="AG263"/>
  <c r="AG264"/>
  <c r="AG265"/>
  <c r="AG266"/>
  <c r="AG267"/>
  <c r="AG268"/>
  <c r="AG269"/>
  <c r="AG270"/>
  <c r="AG271"/>
  <c r="AG272"/>
  <c r="AG273"/>
  <c r="AG274"/>
  <c r="AG275"/>
  <c r="AG276"/>
  <c r="AG277"/>
  <c r="AG278"/>
  <c r="AG279"/>
  <c r="AG280"/>
  <c r="AG281"/>
  <c r="AG282"/>
  <c r="AG283"/>
  <c r="AG284"/>
  <c r="AG285"/>
  <c r="AG286"/>
  <c r="AG287"/>
  <c r="AG288"/>
  <c r="AG289"/>
  <c r="AG290"/>
  <c r="AG291"/>
  <c r="AG292"/>
  <c r="AG293"/>
  <c r="AG294"/>
  <c r="AG295"/>
  <c r="AG296"/>
  <c r="AG297"/>
  <c r="AG298"/>
  <c r="AG299"/>
  <c r="AG300"/>
  <c r="AG301"/>
  <c r="AG302"/>
  <c r="AG303"/>
  <c r="AG304"/>
  <c r="AG305"/>
  <c r="AG306"/>
  <c r="AG307"/>
  <c r="AG308"/>
  <c r="AG309"/>
  <c r="AG310"/>
  <c r="AG311"/>
  <c r="AG312"/>
  <c r="AG313"/>
  <c r="AG314"/>
  <c r="AG315"/>
  <c r="AG316"/>
  <c r="AG317"/>
  <c r="AG318"/>
  <c r="AG319"/>
  <c r="AG320"/>
  <c r="AG321"/>
  <c r="AG322"/>
  <c r="AG323"/>
  <c r="AG324"/>
  <c r="AG325"/>
  <c r="AG326"/>
  <c r="AG327"/>
  <c r="AG328"/>
  <c r="AG329"/>
  <c r="AG330"/>
  <c r="AG331"/>
  <c r="AG332"/>
  <c r="AG333"/>
  <c r="AG334"/>
  <c r="AG335"/>
  <c r="AG336"/>
  <c r="AG337"/>
  <c r="AG338"/>
  <c r="AG339"/>
  <c r="AG340"/>
  <c r="AG341"/>
  <c r="AG342"/>
  <c r="AG343"/>
  <c r="AG344"/>
  <c r="AG345"/>
  <c r="AG346"/>
  <c r="AG347"/>
  <c r="AG348"/>
  <c r="AG349"/>
  <c r="AG350"/>
  <c r="AG351"/>
  <c r="AG352"/>
  <c r="AG353"/>
  <c r="AG354"/>
  <c r="AG355"/>
  <c r="AG356"/>
  <c r="AG357"/>
  <c r="AG358"/>
  <c r="AG359"/>
  <c r="AG360"/>
  <c r="AG361"/>
  <c r="AG362"/>
  <c r="AG363"/>
  <c r="AG364"/>
  <c r="AG365"/>
  <c r="AG366"/>
  <c r="AG367"/>
  <c r="AG368"/>
  <c r="AG369"/>
  <c r="AG370"/>
  <c r="AG371"/>
  <c r="AG372"/>
  <c r="AG373"/>
  <c r="AG374"/>
  <c r="AG375"/>
  <c r="AG376"/>
  <c r="AG377"/>
  <c r="AG378"/>
  <c r="AG379"/>
  <c r="AG380"/>
  <c r="AG381"/>
  <c r="AG382"/>
  <c r="AG383"/>
  <c r="AG384"/>
  <c r="AG385"/>
  <c r="AG386"/>
  <c r="AG387"/>
  <c r="AG388"/>
  <c r="AG389"/>
  <c r="AG390"/>
  <c r="AG391"/>
  <c r="AG392"/>
  <c r="AG393"/>
  <c r="AG394"/>
  <c r="AG395"/>
  <c r="AG396"/>
  <c r="AG397"/>
  <c r="AG398"/>
  <c r="AG399"/>
  <c r="AG400"/>
  <c r="AG401"/>
  <c r="AG402"/>
  <c r="AG403"/>
  <c r="AG404"/>
  <c r="AG405"/>
  <c r="AG406"/>
  <c r="AG407"/>
  <c r="AG408"/>
  <c r="AG409"/>
  <c r="AG410"/>
  <c r="AG411"/>
  <c r="AG412"/>
  <c r="AG413"/>
  <c r="AG414"/>
  <c r="AG415"/>
  <c r="AG416"/>
  <c r="AG417"/>
  <c r="AG418"/>
  <c r="AG419"/>
  <c r="AG420"/>
  <c r="AG421"/>
  <c r="AG422"/>
  <c r="AG423"/>
  <c r="AG424"/>
  <c r="AG425"/>
  <c r="AG426"/>
  <c r="AG427"/>
  <c r="AG428"/>
  <c r="AG429"/>
  <c r="AG430"/>
  <c r="AG431"/>
  <c r="AG432"/>
  <c r="AG433"/>
  <c r="AG434"/>
  <c r="AG435"/>
  <c r="AG436"/>
  <c r="AG437"/>
  <c r="AG438"/>
  <c r="AG439"/>
  <c r="AG440"/>
  <c r="AG441"/>
  <c r="AG442"/>
  <c r="AG443"/>
  <c r="AG444"/>
  <c r="AG445"/>
  <c r="AG446"/>
  <c r="AG447"/>
  <c r="AG448"/>
  <c r="AG449"/>
  <c r="AG450"/>
  <c r="AG451"/>
  <c r="AG452"/>
  <c r="AG453"/>
  <c r="AG454"/>
  <c r="AG455"/>
  <c r="AG456"/>
  <c r="AG457"/>
  <c r="AG458"/>
  <c r="AG459"/>
  <c r="AG460"/>
  <c r="AG461"/>
  <c r="AG462"/>
  <c r="AG463"/>
  <c r="AG464"/>
  <c r="AG465"/>
  <c r="AG466"/>
  <c r="AG467"/>
  <c r="AG468"/>
  <c r="AG469"/>
  <c r="AG470"/>
  <c r="AG471"/>
  <c r="AG472"/>
  <c r="AG473"/>
  <c r="AG474"/>
  <c r="AG475"/>
  <c r="AG476"/>
  <c r="AG477"/>
  <c r="AG478"/>
  <c r="AG479"/>
  <c r="AG480"/>
  <c r="AG481"/>
  <c r="AG482"/>
  <c r="AG483"/>
  <c r="AG484"/>
  <c r="AG485"/>
  <c r="AG486"/>
  <c r="AG487"/>
  <c r="AG488"/>
  <c r="AG489"/>
  <c r="AG490"/>
  <c r="AG491"/>
  <c r="AG492"/>
  <c r="AG493"/>
  <c r="AG494"/>
  <c r="AG495"/>
  <c r="AG496"/>
  <c r="AG497"/>
  <c r="AG498"/>
  <c r="AG499"/>
  <c r="AG500"/>
  <c r="AG501"/>
  <c r="AG502"/>
  <c r="AG503"/>
  <c r="AG504"/>
  <c r="AG505"/>
  <c r="AG506"/>
  <c r="AG507"/>
  <c r="AG508"/>
  <c r="AG509"/>
  <c r="AG510"/>
  <c r="AG511"/>
  <c r="AG512"/>
  <c r="AG513"/>
  <c r="AG514"/>
  <c r="AG515"/>
  <c r="AG516"/>
  <c r="AG517"/>
  <c r="AG518"/>
  <c r="AG519"/>
  <c r="AG520"/>
  <c r="AG521"/>
  <c r="AG522"/>
  <c r="AG523"/>
  <c r="AG524"/>
  <c r="AG525"/>
  <c r="AG526"/>
  <c r="AG527"/>
  <c r="AG528"/>
  <c r="AG529"/>
  <c r="AG530"/>
  <c r="AG531"/>
  <c r="AG532"/>
  <c r="AG533"/>
  <c r="AG534"/>
  <c r="AG535"/>
  <c r="AG536"/>
  <c r="AG537"/>
  <c r="AG538"/>
  <c r="AG539"/>
  <c r="AG540"/>
  <c r="AG541"/>
  <c r="AG542"/>
  <c r="AG543"/>
  <c r="AG544"/>
  <c r="AG545"/>
  <c r="AG546"/>
  <c r="AG547"/>
  <c r="AG548"/>
  <c r="AG549"/>
  <c r="AG550"/>
  <c r="AG551"/>
  <c r="AG552"/>
  <c r="AG553"/>
  <c r="AG554"/>
  <c r="AG555"/>
  <c r="AG556"/>
  <c r="AG557"/>
  <c r="AG558"/>
  <c r="AG559"/>
  <c r="AG560"/>
  <c r="AG561"/>
  <c r="AG562"/>
  <c r="AG563"/>
  <c r="AG564"/>
  <c r="AG565"/>
  <c r="AG566"/>
  <c r="AG567"/>
  <c r="AG568"/>
  <c r="AG569"/>
  <c r="AG570"/>
  <c r="AG571"/>
  <c r="AG572"/>
  <c r="AG573"/>
  <c r="AG574"/>
  <c r="AG575"/>
  <c r="AG576"/>
  <c r="AG577"/>
  <c r="AG578"/>
  <c r="AG579"/>
  <c r="AG580"/>
  <c r="AG581"/>
  <c r="AG582"/>
  <c r="AG583"/>
  <c r="AG584"/>
  <c r="AG585"/>
  <c r="AG586"/>
  <c r="AG587"/>
  <c r="AG588"/>
  <c r="AG589"/>
  <c r="AG590"/>
  <c r="AG591"/>
  <c r="AG592"/>
  <c r="AG593"/>
  <c r="AG594"/>
  <c r="AG595"/>
  <c r="AG596"/>
  <c r="AG597"/>
  <c r="AG598"/>
  <c r="AG599"/>
  <c r="AG600"/>
  <c r="AG601"/>
  <c r="AG602"/>
  <c r="AG603"/>
  <c r="AG604"/>
  <c r="AG605"/>
  <c r="AG606"/>
  <c r="AG607"/>
  <c r="AG608"/>
  <c r="AG609"/>
  <c r="AG610"/>
  <c r="AG611"/>
  <c r="AG612"/>
  <c r="AG613"/>
  <c r="AG614"/>
  <c r="AG615"/>
  <c r="AG616"/>
  <c r="AG617"/>
  <c r="AG618"/>
  <c r="AG619"/>
  <c r="AG620"/>
  <c r="AG621"/>
  <c r="AG622"/>
  <c r="AG623"/>
  <c r="AG624"/>
  <c r="AG625"/>
  <c r="AG626"/>
  <c r="AG627"/>
  <c r="AG628"/>
  <c r="AG629"/>
  <c r="AG630"/>
  <c r="AG631"/>
  <c r="AG632"/>
  <c r="AG633"/>
  <c r="AG634"/>
  <c r="AG635"/>
  <c r="AG636"/>
  <c r="AG637"/>
  <c r="AG638"/>
  <c r="AG639"/>
  <c r="AG640"/>
  <c r="AG641"/>
  <c r="AG642"/>
  <c r="AG643"/>
  <c r="AG644"/>
  <c r="AG645"/>
  <c r="AG646"/>
  <c r="AG647"/>
  <c r="AG648"/>
  <c r="AG649"/>
  <c r="AG650"/>
  <c r="AG651"/>
  <c r="AG652"/>
  <c r="AG653"/>
  <c r="AG654"/>
  <c r="AG655"/>
  <c r="AG656"/>
  <c r="AG657"/>
  <c r="AG658"/>
  <c r="AG659"/>
  <c r="AG660"/>
  <c r="AG661"/>
  <c r="AG662"/>
  <c r="AG3"/>
  <c r="N459"/>
  <c r="AD459"/>
  <c r="V459" s="1"/>
  <c r="Z459"/>
  <c r="AA459"/>
  <c r="AB459"/>
  <c r="AE459"/>
  <c r="AI459" s="1"/>
  <c r="AF459"/>
  <c r="AK459"/>
  <c r="Z470"/>
  <c r="AL459"/>
  <c r="AM459"/>
  <c r="AO459" s="1"/>
  <c r="N460"/>
  <c r="AD460"/>
  <c r="V460" s="1"/>
  <c r="Z460"/>
  <c r="AH460" s="1"/>
  <c r="AA460"/>
  <c r="AB460"/>
  <c r="AC460" s="1"/>
  <c r="AF460"/>
  <c r="AK460" s="1"/>
  <c r="AL460"/>
  <c r="AM460"/>
  <c r="AN460"/>
  <c r="AO460"/>
  <c r="N461"/>
  <c r="AD461"/>
  <c r="V461" s="1"/>
  <c r="Z461"/>
  <c r="AE461" s="1"/>
  <c r="AI461" s="1"/>
  <c r="AA461"/>
  <c r="AB461"/>
  <c r="AC461" s="1"/>
  <c r="AN461" s="1"/>
  <c r="AF461"/>
  <c r="AK461" s="1"/>
  <c r="AL461"/>
  <c r="AM461"/>
  <c r="AO461" s="1"/>
  <c r="N462"/>
  <c r="AD462"/>
  <c r="V462" s="1"/>
  <c r="Z462"/>
  <c r="AH462" s="1"/>
  <c r="AA462"/>
  <c r="AB462"/>
  <c r="AF462"/>
  <c r="AK462" s="1"/>
  <c r="AM462"/>
  <c r="AO462" s="1"/>
  <c r="N463"/>
  <c r="AD463"/>
  <c r="V463" s="1"/>
  <c r="Z463"/>
  <c r="AL463" s="1"/>
  <c r="AA463"/>
  <c r="AB463"/>
  <c r="AC463" s="1"/>
  <c r="AN463" s="1"/>
  <c r="AF463"/>
  <c r="AK463" s="1"/>
  <c r="AM463"/>
  <c r="AO463" s="1"/>
  <c r="N464"/>
  <c r="AD464"/>
  <c r="V464" s="1"/>
  <c r="Z464"/>
  <c r="AA464"/>
  <c r="AB464"/>
  <c r="AF464"/>
  <c r="AK464" s="1"/>
  <c r="AL464"/>
  <c r="AM464"/>
  <c r="AO464" s="1"/>
  <c r="N465"/>
  <c r="AD465"/>
  <c r="V465" s="1"/>
  <c r="Z465"/>
  <c r="AE465" s="1"/>
  <c r="AI465" s="1"/>
  <c r="AA465"/>
  <c r="AB465"/>
  <c r="AF465"/>
  <c r="AK465" s="1"/>
  <c r="AL465"/>
  <c r="AM465"/>
  <c r="AO465" s="1"/>
  <c r="N466"/>
  <c r="AD466"/>
  <c r="V466" s="1"/>
  <c r="Z466"/>
  <c r="AA466"/>
  <c r="AB466"/>
  <c r="AF466"/>
  <c r="AK466" s="1"/>
  <c r="AM466"/>
  <c r="AO466" s="1"/>
  <c r="N467"/>
  <c r="AD467"/>
  <c r="V467" s="1"/>
  <c r="Z467"/>
  <c r="AL467" s="1"/>
  <c r="AA467"/>
  <c r="AB467"/>
  <c r="AF467"/>
  <c r="AK467" s="1"/>
  <c r="AM467"/>
  <c r="AO467" s="1"/>
  <c r="N468"/>
  <c r="AD468"/>
  <c r="V468" s="1"/>
  <c r="Z468"/>
  <c r="AA468"/>
  <c r="AB468"/>
  <c r="AF468"/>
  <c r="AK468" s="1"/>
  <c r="AL468"/>
  <c r="AM468"/>
  <c r="AO468" s="1"/>
  <c r="N469"/>
  <c r="AD469"/>
  <c r="V469" s="1"/>
  <c r="Z469"/>
  <c r="AE469" s="1"/>
  <c r="AI469" s="1"/>
  <c r="AA469"/>
  <c r="AB469"/>
  <c r="AF469"/>
  <c r="AK469" s="1"/>
  <c r="AL469"/>
  <c r="AM469"/>
  <c r="AO469" s="1"/>
  <c r="N470"/>
  <c r="AD470"/>
  <c r="V470" s="1"/>
  <c r="AA470"/>
  <c r="AB470"/>
  <c r="AE470"/>
  <c r="AI470" s="1"/>
  <c r="AF470"/>
  <c r="AK470" s="1"/>
  <c r="AL470"/>
  <c r="AM470"/>
  <c r="AO470" s="1"/>
  <c r="L471"/>
  <c r="R471" s="1"/>
  <c r="M471"/>
  <c r="N471"/>
  <c r="AD471"/>
  <c r="V471" s="1"/>
  <c r="Z471"/>
  <c r="AE471" s="1"/>
  <c r="AI471" s="1"/>
  <c r="AA471"/>
  <c r="AB471"/>
  <c r="AF471"/>
  <c r="AK471" s="1"/>
  <c r="Z482"/>
  <c r="AM471"/>
  <c r="AO471" s="1"/>
  <c r="L472"/>
  <c r="M472"/>
  <c r="N472"/>
  <c r="AD472"/>
  <c r="V472" s="1"/>
  <c r="Z472"/>
  <c r="AH472" s="1"/>
  <c r="AA472"/>
  <c r="AB472"/>
  <c r="AF472"/>
  <c r="AK472" s="1"/>
  <c r="AL472"/>
  <c r="AM472"/>
  <c r="AO472" s="1"/>
  <c r="L473"/>
  <c r="M473"/>
  <c r="N473"/>
  <c r="AD473"/>
  <c r="V473" s="1"/>
  <c r="Z473"/>
  <c r="AE473" s="1"/>
  <c r="AI473" s="1"/>
  <c r="AA473"/>
  <c r="AB473"/>
  <c r="AF473"/>
  <c r="AK473" s="1"/>
  <c r="AL473"/>
  <c r="AM473"/>
  <c r="AO473" s="1"/>
  <c r="L474"/>
  <c r="M474"/>
  <c r="N474"/>
  <c r="AD474"/>
  <c r="V474" s="1"/>
  <c r="Z474"/>
  <c r="AH474" s="1"/>
  <c r="AA474"/>
  <c r="AB474"/>
  <c r="AF474"/>
  <c r="AK474" s="1"/>
  <c r="AM474"/>
  <c r="AO474" s="1"/>
  <c r="L475"/>
  <c r="M475"/>
  <c r="N475"/>
  <c r="AD475"/>
  <c r="V475" s="1"/>
  <c r="Z475"/>
  <c r="AL475" s="1"/>
  <c r="AA475"/>
  <c r="AB475"/>
  <c r="AF475"/>
  <c r="AK475" s="1"/>
  <c r="AM475"/>
  <c r="AO475" s="1"/>
  <c r="L476"/>
  <c r="M476"/>
  <c r="N476"/>
  <c r="AD476"/>
  <c r="V476" s="1"/>
  <c r="Z476"/>
  <c r="AA476"/>
  <c r="AB476"/>
  <c r="AF476"/>
  <c r="AK476" s="1"/>
  <c r="AL476"/>
  <c r="AM476"/>
  <c r="AO476" s="1"/>
  <c r="L477"/>
  <c r="M477"/>
  <c r="N477"/>
  <c r="AD477"/>
  <c r="V477" s="1"/>
  <c r="Z477"/>
  <c r="AE477" s="1"/>
  <c r="AI477" s="1"/>
  <c r="AA477"/>
  <c r="AB477"/>
  <c r="AF477"/>
  <c r="AK477" s="1"/>
  <c r="AL477"/>
  <c r="AM477"/>
  <c r="AO477" s="1"/>
  <c r="L478"/>
  <c r="R478" s="1"/>
  <c r="M478"/>
  <c r="N478"/>
  <c r="AD478"/>
  <c r="V478" s="1"/>
  <c r="Z478"/>
  <c r="AA478"/>
  <c r="AB478"/>
  <c r="AF478"/>
  <c r="AK478" s="1"/>
  <c r="AM478"/>
  <c r="AO478" s="1"/>
  <c r="L479"/>
  <c r="M479"/>
  <c r="N479"/>
  <c r="AD479"/>
  <c r="V479" s="1"/>
  <c r="Z479"/>
  <c r="AA479"/>
  <c r="AB479"/>
  <c r="AF479"/>
  <c r="AK479" s="1"/>
  <c r="AM479"/>
  <c r="AO479" s="1"/>
  <c r="L480"/>
  <c r="R480" s="1"/>
  <c r="M480"/>
  <c r="N480"/>
  <c r="AD480"/>
  <c r="V480" s="1"/>
  <c r="Z480"/>
  <c r="AA480"/>
  <c r="AB480"/>
  <c r="AF480"/>
  <c r="AK480" s="1"/>
  <c r="AL480"/>
  <c r="AM480"/>
  <c r="AO480" s="1"/>
  <c r="L481"/>
  <c r="M481"/>
  <c r="N481"/>
  <c r="AD481"/>
  <c r="V481" s="1"/>
  <c r="Z481"/>
  <c r="AE481" s="1"/>
  <c r="AI481" s="1"/>
  <c r="AA481"/>
  <c r="AB481"/>
  <c r="AF481"/>
  <c r="AK481" s="1"/>
  <c r="AL481"/>
  <c r="AM481"/>
  <c r="AO481" s="1"/>
  <c r="L482"/>
  <c r="M482"/>
  <c r="N482"/>
  <c r="AD482"/>
  <c r="V482" s="1"/>
  <c r="AA482"/>
  <c r="AB482"/>
  <c r="AE482"/>
  <c r="AI482" s="1"/>
  <c r="AF482"/>
  <c r="AK482" s="1"/>
  <c r="AH482"/>
  <c r="AL482"/>
  <c r="AM482"/>
  <c r="AO482" s="1"/>
  <c r="L483"/>
  <c r="R483" s="1"/>
  <c r="M483"/>
  <c r="N483"/>
  <c r="AD483"/>
  <c r="V483" s="1"/>
  <c r="Z483"/>
  <c r="AE483" s="1"/>
  <c r="AI483" s="1"/>
  <c r="AA483"/>
  <c r="AB483"/>
  <c r="AF483"/>
  <c r="AK483" s="1"/>
  <c r="Z494"/>
  <c r="AM483"/>
  <c r="AO483" s="1"/>
  <c r="L484"/>
  <c r="R484" s="1"/>
  <c r="M484"/>
  <c r="N484"/>
  <c r="AD484"/>
  <c r="V484" s="1"/>
  <c r="Z484"/>
  <c r="AH484" s="1"/>
  <c r="AA484"/>
  <c r="AB484"/>
  <c r="AF484"/>
  <c r="AK484" s="1"/>
  <c r="AL484"/>
  <c r="AM484"/>
  <c r="AO484" s="1"/>
  <c r="L485"/>
  <c r="M485"/>
  <c r="N485"/>
  <c r="AD485"/>
  <c r="V485" s="1"/>
  <c r="Z485"/>
  <c r="AE485" s="1"/>
  <c r="AI485" s="1"/>
  <c r="AA485"/>
  <c r="AB485"/>
  <c r="AF485"/>
  <c r="AK485" s="1"/>
  <c r="AL485"/>
  <c r="AM485"/>
  <c r="AO485" s="1"/>
  <c r="L486"/>
  <c r="R486" s="1"/>
  <c r="M486"/>
  <c r="N486"/>
  <c r="AD486"/>
  <c r="V486" s="1"/>
  <c r="Z486"/>
  <c r="AA486"/>
  <c r="AB486"/>
  <c r="AF486"/>
  <c r="AK486" s="1"/>
  <c r="AM486"/>
  <c r="AO486" s="1"/>
  <c r="L487"/>
  <c r="R487" s="1"/>
  <c r="M487"/>
  <c r="N487"/>
  <c r="AD487"/>
  <c r="V487" s="1"/>
  <c r="Z487"/>
  <c r="AA487"/>
  <c r="AB487"/>
  <c r="AF487"/>
  <c r="AK487" s="1"/>
  <c r="AM487"/>
  <c r="AO487" s="1"/>
  <c r="L488"/>
  <c r="R488" s="1"/>
  <c r="M488"/>
  <c r="N488"/>
  <c r="AD488"/>
  <c r="V488" s="1"/>
  <c r="Z488"/>
  <c r="AA488"/>
  <c r="AB488"/>
  <c r="AF488"/>
  <c r="AK488" s="1"/>
  <c r="AL488"/>
  <c r="AM488"/>
  <c r="AO488" s="1"/>
  <c r="L489"/>
  <c r="M489"/>
  <c r="N489"/>
  <c r="AD489"/>
  <c r="V489" s="1"/>
  <c r="Z489"/>
  <c r="AE489" s="1"/>
  <c r="AI489" s="1"/>
  <c r="AA489"/>
  <c r="AB489"/>
  <c r="AF489"/>
  <c r="AK489" s="1"/>
  <c r="AL489"/>
  <c r="AM489"/>
  <c r="AO489" s="1"/>
  <c r="L490"/>
  <c r="M490"/>
  <c r="N490"/>
  <c r="AD490"/>
  <c r="V490" s="1"/>
  <c r="Z490"/>
  <c r="AA490"/>
  <c r="AB490"/>
  <c r="AF490"/>
  <c r="AK490" s="1"/>
  <c r="AM490"/>
  <c r="AO490" s="1"/>
  <c r="L491"/>
  <c r="R491" s="1"/>
  <c r="M491"/>
  <c r="N491"/>
  <c r="AD491"/>
  <c r="V491" s="1"/>
  <c r="Z491"/>
  <c r="AL491" s="1"/>
  <c r="AA491"/>
  <c r="AB491"/>
  <c r="AF491"/>
  <c r="AK491" s="1"/>
  <c r="AM491"/>
  <c r="AO491" s="1"/>
  <c r="L492"/>
  <c r="M492"/>
  <c r="N492"/>
  <c r="AD492"/>
  <c r="V492" s="1"/>
  <c r="Z492"/>
  <c r="AH492" s="1"/>
  <c r="AA492"/>
  <c r="AB492"/>
  <c r="AF492"/>
  <c r="AK492" s="1"/>
  <c r="AL492"/>
  <c r="AM492"/>
  <c r="AO492" s="1"/>
  <c r="L493"/>
  <c r="M493"/>
  <c r="N493"/>
  <c r="AD493"/>
  <c r="V493" s="1"/>
  <c r="Z493"/>
  <c r="AA493"/>
  <c r="AB493"/>
  <c r="AF493"/>
  <c r="AK493" s="1"/>
  <c r="AL493"/>
  <c r="AM493"/>
  <c r="AO493" s="1"/>
  <c r="L494"/>
  <c r="R494" s="1"/>
  <c r="M494"/>
  <c r="N494"/>
  <c r="AD494"/>
  <c r="V494" s="1"/>
  <c r="AA494"/>
  <c r="AB494"/>
  <c r="AE494"/>
  <c r="AI494" s="1"/>
  <c r="AF494"/>
  <c r="AK494" s="1"/>
  <c r="AL494"/>
  <c r="AM494"/>
  <c r="AO494" s="1"/>
  <c r="N495"/>
  <c r="AD495"/>
  <c r="V495" s="1"/>
  <c r="Z495"/>
  <c r="AE495" s="1"/>
  <c r="AI495" s="1"/>
  <c r="AA495"/>
  <c r="AB495"/>
  <c r="AF495"/>
  <c r="AK495" s="1"/>
  <c r="Z506"/>
  <c r="AL495"/>
  <c r="AM495"/>
  <c r="AO495" s="1"/>
  <c r="N496"/>
  <c r="AD496"/>
  <c r="V496" s="1"/>
  <c r="Z496"/>
  <c r="AA496"/>
  <c r="AB496"/>
  <c r="AF496"/>
  <c r="AK496" s="1"/>
  <c r="AL496"/>
  <c r="AM496"/>
  <c r="AO496" s="1"/>
  <c r="N497"/>
  <c r="AD497"/>
  <c r="V497" s="1"/>
  <c r="Z497"/>
  <c r="AA497"/>
  <c r="AB497"/>
  <c r="AF497"/>
  <c r="AK497" s="1"/>
  <c r="AH497"/>
  <c r="AM497"/>
  <c r="AO497" s="1"/>
  <c r="N498"/>
  <c r="AD498"/>
  <c r="V498" s="1"/>
  <c r="Z498"/>
  <c r="AA498"/>
  <c r="AB498"/>
  <c r="AF498"/>
  <c r="AK498" s="1"/>
  <c r="AM498"/>
  <c r="AO498" s="1"/>
  <c r="N499"/>
  <c r="AD499"/>
  <c r="V499" s="1"/>
  <c r="Z499"/>
  <c r="AA499"/>
  <c r="AB499"/>
  <c r="AF499"/>
  <c r="AK499" s="1"/>
  <c r="AM499"/>
  <c r="AO499" s="1"/>
  <c r="N500"/>
  <c r="AD500"/>
  <c r="V500" s="1"/>
  <c r="Z500"/>
  <c r="AA500"/>
  <c r="AB500"/>
  <c r="AF500"/>
  <c r="AK500" s="1"/>
  <c r="AM500"/>
  <c r="AO500" s="1"/>
  <c r="N501"/>
  <c r="AD501"/>
  <c r="V501" s="1"/>
  <c r="Z501"/>
  <c r="AA501"/>
  <c r="AB501"/>
  <c r="AF501"/>
  <c r="AK501" s="1"/>
  <c r="AM501"/>
  <c r="AO501" s="1"/>
  <c r="N502"/>
  <c r="AD502"/>
  <c r="V502" s="1"/>
  <c r="Z502"/>
  <c r="AA502"/>
  <c r="AB502"/>
  <c r="AF502"/>
  <c r="AK502" s="1"/>
  <c r="AM502"/>
  <c r="AO502" s="1"/>
  <c r="N503"/>
  <c r="AD503"/>
  <c r="V503" s="1"/>
  <c r="Z503"/>
  <c r="AE503" s="1"/>
  <c r="AI503" s="1"/>
  <c r="AA503"/>
  <c r="AB503"/>
  <c r="AF503"/>
  <c r="AK503" s="1"/>
  <c r="AL503"/>
  <c r="AM503"/>
  <c r="AO503" s="1"/>
  <c r="N504"/>
  <c r="AD504"/>
  <c r="V504" s="1"/>
  <c r="Z504"/>
  <c r="AE504" s="1"/>
  <c r="AI504" s="1"/>
  <c r="AA504"/>
  <c r="AB504"/>
  <c r="AF504"/>
  <c r="AK504" s="1"/>
  <c r="AM504"/>
  <c r="AO504" s="1"/>
  <c r="N505"/>
  <c r="AD505"/>
  <c r="V505" s="1"/>
  <c r="Z505"/>
  <c r="AA505"/>
  <c r="AB505"/>
  <c r="AF505"/>
  <c r="AK505" s="1"/>
  <c r="AM505"/>
  <c r="AO505" s="1"/>
  <c r="N506"/>
  <c r="AD506"/>
  <c r="V506" s="1"/>
  <c r="AA506"/>
  <c r="AB506"/>
  <c r="AE506"/>
  <c r="AI506" s="1"/>
  <c r="AF506"/>
  <c r="AK506" s="1"/>
  <c r="AL506"/>
  <c r="AM506"/>
  <c r="AO506" s="1"/>
  <c r="N507"/>
  <c r="AD507"/>
  <c r="V507" s="1"/>
  <c r="Z507"/>
  <c r="AE507" s="1"/>
  <c r="AI507" s="1"/>
  <c r="AA507"/>
  <c r="AB507"/>
  <c r="AF507"/>
  <c r="AK507" s="1"/>
  <c r="Z518"/>
  <c r="AE518" s="1"/>
  <c r="AI518" s="1"/>
  <c r="AL507"/>
  <c r="AM507"/>
  <c r="AO507" s="1"/>
  <c r="N508"/>
  <c r="AD508"/>
  <c r="V508" s="1"/>
  <c r="Z508"/>
  <c r="AA508"/>
  <c r="AB508"/>
  <c r="AF508"/>
  <c r="AK508" s="1"/>
  <c r="AM508"/>
  <c r="AO508" s="1"/>
  <c r="N509"/>
  <c r="AD509"/>
  <c r="V509" s="1"/>
  <c r="Z509"/>
  <c r="AE509" s="1"/>
  <c r="AI509" s="1"/>
  <c r="AA509"/>
  <c r="AB509"/>
  <c r="AF509"/>
  <c r="AK509" s="1"/>
  <c r="AL509"/>
  <c r="AM509"/>
  <c r="AO509" s="1"/>
  <c r="N510"/>
  <c r="AD510"/>
  <c r="V510" s="1"/>
  <c r="Z510"/>
  <c r="AL510" s="1"/>
  <c r="AA510"/>
  <c r="AB510"/>
  <c r="AF510"/>
  <c r="AK510" s="1"/>
  <c r="AM510"/>
  <c r="AO510" s="1"/>
  <c r="N511"/>
  <c r="AD511"/>
  <c r="V511" s="1"/>
  <c r="Z511"/>
  <c r="AE511" s="1"/>
  <c r="AI511" s="1"/>
  <c r="AA511"/>
  <c r="AB511"/>
  <c r="AF511"/>
  <c r="AK511" s="1"/>
  <c r="AM511"/>
  <c r="AO511" s="1"/>
  <c r="N512"/>
  <c r="AD512"/>
  <c r="V512" s="1"/>
  <c r="Z512"/>
  <c r="AA512"/>
  <c r="AB512"/>
  <c r="AF512"/>
  <c r="AK512" s="1"/>
  <c r="AH512"/>
  <c r="AM512"/>
  <c r="AO512" s="1"/>
  <c r="N513"/>
  <c r="AD513"/>
  <c r="V513"/>
  <c r="Z513"/>
  <c r="AA513"/>
  <c r="AB513"/>
  <c r="AE513"/>
  <c r="AI513" s="1"/>
  <c r="AF513"/>
  <c r="AK513"/>
  <c r="AL513"/>
  <c r="AM513"/>
  <c r="AO513" s="1"/>
  <c r="N514"/>
  <c r="AD514"/>
  <c r="V514" s="1"/>
  <c r="Z514"/>
  <c r="AE514" s="1"/>
  <c r="AI514" s="1"/>
  <c r="AA514"/>
  <c r="AB514"/>
  <c r="AF514"/>
  <c r="AK514" s="1"/>
  <c r="AH514"/>
  <c r="AL514"/>
  <c r="AM514"/>
  <c r="AO514" s="1"/>
  <c r="N515"/>
  <c r="AD515"/>
  <c r="V515" s="1"/>
  <c r="Z515"/>
  <c r="AH515" s="1"/>
  <c r="AA515"/>
  <c r="AB515"/>
  <c r="AF515"/>
  <c r="AK515" s="1"/>
  <c r="AM515"/>
  <c r="AO515" s="1"/>
  <c r="N516"/>
  <c r="AD516"/>
  <c r="V516" s="1"/>
  <c r="Z516"/>
  <c r="AE516" s="1"/>
  <c r="AI516" s="1"/>
  <c r="AA516"/>
  <c r="AB516"/>
  <c r="AF516"/>
  <c r="AK516" s="1"/>
  <c r="AL516"/>
  <c r="AM516"/>
  <c r="AO516" s="1"/>
  <c r="N517"/>
  <c r="AD517"/>
  <c r="V517" s="1"/>
  <c r="Z517"/>
  <c r="AA517"/>
  <c r="AB517"/>
  <c r="AF517"/>
  <c r="AK517" s="1"/>
  <c r="AM517"/>
  <c r="AO517" s="1"/>
  <c r="N518"/>
  <c r="AD518"/>
  <c r="V518" s="1"/>
  <c r="AA518"/>
  <c r="AB518"/>
  <c r="AF518"/>
  <c r="AK518" s="1"/>
  <c r="AM518"/>
  <c r="AO518" s="1"/>
  <c r="L519"/>
  <c r="R519" s="1"/>
  <c r="M519"/>
  <c r="N519"/>
  <c r="AD519"/>
  <c r="V519" s="1"/>
  <c r="Z519"/>
  <c r="AE519" s="1"/>
  <c r="AI519" s="1"/>
  <c r="AA519"/>
  <c r="AB519"/>
  <c r="AC519" s="1"/>
  <c r="AN519" s="1"/>
  <c r="AF519"/>
  <c r="AK519" s="1"/>
  <c r="Z530"/>
  <c r="AL519"/>
  <c r="AM519"/>
  <c r="AO519" s="1"/>
  <c r="L520"/>
  <c r="M520"/>
  <c r="N520"/>
  <c r="AD520"/>
  <c r="V520" s="1"/>
  <c r="Z520"/>
  <c r="AA520"/>
  <c r="AB520"/>
  <c r="AC520" s="1"/>
  <c r="AN520" s="1"/>
  <c r="AF520"/>
  <c r="AK520" s="1"/>
  <c r="AL520"/>
  <c r="AM520"/>
  <c r="AO520" s="1"/>
  <c r="L521"/>
  <c r="R521" s="1"/>
  <c r="M521"/>
  <c r="N521"/>
  <c r="AD521"/>
  <c r="V521" s="1"/>
  <c r="Z521"/>
  <c r="AH521" s="1"/>
  <c r="AA521"/>
  <c r="AB521"/>
  <c r="AF521"/>
  <c r="AK521" s="1"/>
  <c r="AL521"/>
  <c r="AM521"/>
  <c r="AO521" s="1"/>
  <c r="L522"/>
  <c r="R522" s="1"/>
  <c r="M522"/>
  <c r="N522"/>
  <c r="AD522"/>
  <c r="V522" s="1"/>
  <c r="Z522"/>
  <c r="AE522" s="1"/>
  <c r="AI522" s="1"/>
  <c r="AA522"/>
  <c r="AB522"/>
  <c r="AF522"/>
  <c r="AK522" s="1"/>
  <c r="AL522"/>
  <c r="AM522"/>
  <c r="AO522" s="1"/>
  <c r="L523"/>
  <c r="M523"/>
  <c r="N523"/>
  <c r="AD523"/>
  <c r="V523" s="1"/>
  <c r="Z523"/>
  <c r="AH523" s="1"/>
  <c r="AA523"/>
  <c r="AB523"/>
  <c r="AF523"/>
  <c r="AK523" s="1"/>
  <c r="AM523"/>
  <c r="AO523" s="1"/>
  <c r="L524"/>
  <c r="M524"/>
  <c r="N524"/>
  <c r="AD524"/>
  <c r="V524" s="1"/>
  <c r="Z524"/>
  <c r="AE524" s="1"/>
  <c r="AI524" s="1"/>
  <c r="AA524"/>
  <c r="AB524"/>
  <c r="AF524"/>
  <c r="AK524" s="1"/>
  <c r="AL524"/>
  <c r="AM524"/>
  <c r="AO524" s="1"/>
  <c r="L525"/>
  <c r="R525" s="1"/>
  <c r="M525"/>
  <c r="N525"/>
  <c r="AD525"/>
  <c r="V525" s="1"/>
  <c r="Z525"/>
  <c r="AE525" s="1"/>
  <c r="AI525" s="1"/>
  <c r="AA525"/>
  <c r="AB525"/>
  <c r="AF525"/>
  <c r="AK525" s="1"/>
  <c r="AL525"/>
  <c r="AM525"/>
  <c r="AO525" s="1"/>
  <c r="L526"/>
  <c r="M526"/>
  <c r="N526"/>
  <c r="AD526"/>
  <c r="V526" s="1"/>
  <c r="Z526"/>
  <c r="AE526" s="1"/>
  <c r="AI526" s="1"/>
  <c r="AA526"/>
  <c r="AB526"/>
  <c r="AF526"/>
  <c r="AK526" s="1"/>
  <c r="AM526"/>
  <c r="AO526" s="1"/>
  <c r="L527"/>
  <c r="R527" s="1"/>
  <c r="M527"/>
  <c r="N527"/>
  <c r="AD527"/>
  <c r="V527" s="1"/>
  <c r="Z527"/>
  <c r="AH527" s="1"/>
  <c r="AA527"/>
  <c r="AB527"/>
  <c r="AF527"/>
  <c r="AK527" s="1"/>
  <c r="AM527"/>
  <c r="AO527" s="1"/>
  <c r="L528"/>
  <c r="R528" s="1"/>
  <c r="M528"/>
  <c r="N528"/>
  <c r="AD528"/>
  <c r="V528" s="1"/>
  <c r="Z528"/>
  <c r="AE528" s="1"/>
  <c r="AI528" s="1"/>
  <c r="AA528"/>
  <c r="AB528"/>
  <c r="AF528"/>
  <c r="AK528" s="1"/>
  <c r="AL528"/>
  <c r="AM528"/>
  <c r="AO528" s="1"/>
  <c r="L529"/>
  <c r="M529"/>
  <c r="N529"/>
  <c r="AD529"/>
  <c r="V529" s="1"/>
  <c r="Z529"/>
  <c r="AH529" s="1"/>
  <c r="AA529"/>
  <c r="AB529"/>
  <c r="AF529"/>
  <c r="AK529" s="1"/>
  <c r="AL529"/>
  <c r="AM529"/>
  <c r="AO529" s="1"/>
  <c r="L530"/>
  <c r="M530"/>
  <c r="N530"/>
  <c r="AD530"/>
  <c r="V530" s="1"/>
  <c r="AA530"/>
  <c r="AB530"/>
  <c r="AE530"/>
  <c r="AI530" s="1"/>
  <c r="AF530"/>
  <c r="AK530" s="1"/>
  <c r="AL530"/>
  <c r="AM530"/>
  <c r="AO530" s="1"/>
  <c r="L531"/>
  <c r="M531"/>
  <c r="N531"/>
  <c r="AD531"/>
  <c r="V531" s="1"/>
  <c r="Z531"/>
  <c r="AE531" s="1"/>
  <c r="AI531" s="1"/>
  <c r="AA531"/>
  <c r="AB531"/>
  <c r="AF531"/>
  <c r="AK531" s="1"/>
  <c r="Z542"/>
  <c r="AM531"/>
  <c r="AO531" s="1"/>
  <c r="L532"/>
  <c r="M532"/>
  <c r="N532"/>
  <c r="AD532"/>
  <c r="V532" s="1"/>
  <c r="Z532"/>
  <c r="AL532" s="1"/>
  <c r="AA532"/>
  <c r="AB532"/>
  <c r="AF532"/>
  <c r="AK532" s="1"/>
  <c r="AM532"/>
  <c r="AO532" s="1"/>
  <c r="L533"/>
  <c r="M533"/>
  <c r="N533"/>
  <c r="AD533"/>
  <c r="V533" s="1"/>
  <c r="Z533"/>
  <c r="AA533"/>
  <c r="AB533"/>
  <c r="AF533"/>
  <c r="AK533" s="1"/>
  <c r="AM533"/>
  <c r="AO533" s="1"/>
  <c r="L534"/>
  <c r="R534" s="1"/>
  <c r="M534"/>
  <c r="N534"/>
  <c r="AD534"/>
  <c r="V534" s="1"/>
  <c r="Z534"/>
  <c r="AL534" s="1"/>
  <c r="AA534"/>
  <c r="AB534"/>
  <c r="AF534"/>
  <c r="AK534" s="1"/>
  <c r="AM534"/>
  <c r="AO534" s="1"/>
  <c r="L535"/>
  <c r="R535" s="1"/>
  <c r="M535"/>
  <c r="N535"/>
  <c r="AD535"/>
  <c r="V535" s="1"/>
  <c r="Z535"/>
  <c r="AA535"/>
  <c r="AB535"/>
  <c r="AF535"/>
  <c r="AK535" s="1"/>
  <c r="AL535"/>
  <c r="AM535"/>
  <c r="AO535" s="1"/>
  <c r="L536"/>
  <c r="M536"/>
  <c r="N536"/>
  <c r="AD536"/>
  <c r="V536" s="1"/>
  <c r="Z536"/>
  <c r="AL536" s="1"/>
  <c r="AA536"/>
  <c r="AB536"/>
  <c r="AF536"/>
  <c r="AK536" s="1"/>
  <c r="AM536"/>
  <c r="AO536" s="1"/>
  <c r="L537"/>
  <c r="R537" s="1"/>
  <c r="M537"/>
  <c r="N537"/>
  <c r="AD537"/>
  <c r="V537" s="1"/>
  <c r="Z537"/>
  <c r="AA537"/>
  <c r="AB537"/>
  <c r="AF537"/>
  <c r="AK537" s="1"/>
  <c r="AM537"/>
  <c r="AO537" s="1"/>
  <c r="L538"/>
  <c r="R538" s="1"/>
  <c r="M538"/>
  <c r="N538"/>
  <c r="AD538"/>
  <c r="V538" s="1"/>
  <c r="Z538"/>
  <c r="AA538"/>
  <c r="AB538"/>
  <c r="AF538"/>
  <c r="AK538" s="1"/>
  <c r="AM538"/>
  <c r="AO538" s="1"/>
  <c r="L539"/>
  <c r="M539"/>
  <c r="N539"/>
  <c r="AD539"/>
  <c r="V539" s="1"/>
  <c r="Z539"/>
  <c r="AE539" s="1"/>
  <c r="AI539" s="1"/>
  <c r="AA539"/>
  <c r="AB539"/>
  <c r="AF539"/>
  <c r="AK539" s="1"/>
  <c r="AL539"/>
  <c r="AM539"/>
  <c r="AO539" s="1"/>
  <c r="L540"/>
  <c r="R540" s="1"/>
  <c r="M540"/>
  <c r="N540"/>
  <c r="AD540"/>
  <c r="V540" s="1"/>
  <c r="Z540"/>
  <c r="AA540"/>
  <c r="AB540"/>
  <c r="AF540"/>
  <c r="AK540" s="1"/>
  <c r="AM540"/>
  <c r="AO540" s="1"/>
  <c r="L541"/>
  <c r="R541" s="1"/>
  <c r="M541"/>
  <c r="N541"/>
  <c r="AD541"/>
  <c r="V541" s="1"/>
  <c r="Z541"/>
  <c r="AA541"/>
  <c r="AB541"/>
  <c r="AC541"/>
  <c r="AN541" s="1"/>
  <c r="AE541"/>
  <c r="AF541"/>
  <c r="AK541" s="1"/>
  <c r="AI541"/>
  <c r="AL541"/>
  <c r="AM541"/>
  <c r="AO541"/>
  <c r="L542"/>
  <c r="R542" s="1"/>
  <c r="M542"/>
  <c r="N542"/>
  <c r="AD542"/>
  <c r="V542" s="1"/>
  <c r="AA542"/>
  <c r="AB542"/>
  <c r="AF542"/>
  <c r="AK542" s="1"/>
  <c r="AL542"/>
  <c r="AM542"/>
  <c r="AO542" s="1"/>
  <c r="N543"/>
  <c r="AD543"/>
  <c r="V543" s="1"/>
  <c r="Z543"/>
  <c r="AA543"/>
  <c r="AB543"/>
  <c r="AF543"/>
  <c r="AK543" s="1"/>
  <c r="Z554"/>
  <c r="AL554" s="1"/>
  <c r="AM543"/>
  <c r="AO543" s="1"/>
  <c r="N544"/>
  <c r="AD544"/>
  <c r="V544" s="1"/>
  <c r="Z544"/>
  <c r="AA544"/>
  <c r="AB544"/>
  <c r="AF544"/>
  <c r="AK544" s="1"/>
  <c r="AM544"/>
  <c r="AO544" s="1"/>
  <c r="N545"/>
  <c r="AD545"/>
  <c r="V545" s="1"/>
  <c r="Z545"/>
  <c r="AL545" s="1"/>
  <c r="AA545"/>
  <c r="AB545"/>
  <c r="AF545"/>
  <c r="AK545" s="1"/>
  <c r="AM545"/>
  <c r="AO545" s="1"/>
  <c r="N546"/>
  <c r="AD546"/>
  <c r="V546" s="1"/>
  <c r="Z546"/>
  <c r="AE546" s="1"/>
  <c r="AI546" s="1"/>
  <c r="AA546"/>
  <c r="AB546"/>
  <c r="AF546"/>
  <c r="AK546" s="1"/>
  <c r="AM546"/>
  <c r="AO546" s="1"/>
  <c r="N547"/>
  <c r="AD547"/>
  <c r="V547" s="1"/>
  <c r="Z547"/>
  <c r="AE547" s="1"/>
  <c r="AI547" s="1"/>
  <c r="AA547"/>
  <c r="AB547"/>
  <c r="AF547"/>
  <c r="AK547" s="1"/>
  <c r="AL547"/>
  <c r="AM547"/>
  <c r="AO547" s="1"/>
  <c r="N548"/>
  <c r="AD548"/>
  <c r="V548" s="1"/>
  <c r="Z548"/>
  <c r="AE548" s="1"/>
  <c r="AI548" s="1"/>
  <c r="AA548"/>
  <c r="AB548"/>
  <c r="AF548"/>
  <c r="AK548" s="1"/>
  <c r="AM548"/>
  <c r="AO548" s="1"/>
  <c r="N549"/>
  <c r="AD549"/>
  <c r="V549" s="1"/>
  <c r="Z549"/>
  <c r="AE549" s="1"/>
  <c r="AI549" s="1"/>
  <c r="AA549"/>
  <c r="AB549"/>
  <c r="AF549"/>
  <c r="AK549" s="1"/>
  <c r="AL549"/>
  <c r="AM549"/>
  <c r="AO549" s="1"/>
  <c r="N550"/>
  <c r="AD550"/>
  <c r="V550" s="1"/>
  <c r="Z550"/>
  <c r="AA550"/>
  <c r="AB550"/>
  <c r="AF550"/>
  <c r="AK550" s="1"/>
  <c r="AM550"/>
  <c r="AO550" s="1"/>
  <c r="N551"/>
  <c r="AD551"/>
  <c r="V551" s="1"/>
  <c r="Z551"/>
  <c r="AE551" s="1"/>
  <c r="AI551" s="1"/>
  <c r="AA551"/>
  <c r="AB551"/>
  <c r="AF551"/>
  <c r="AK551" s="1"/>
  <c r="AL551"/>
  <c r="AM551"/>
  <c r="AO551" s="1"/>
  <c r="N552"/>
  <c r="AD552"/>
  <c r="V552" s="1"/>
  <c r="Z552"/>
  <c r="AA552"/>
  <c r="AB552"/>
  <c r="AF552"/>
  <c r="AK552" s="1"/>
  <c r="AM552"/>
  <c r="AO552" s="1"/>
  <c r="N553"/>
  <c r="AD553"/>
  <c r="V553" s="1"/>
  <c r="Z553"/>
  <c r="AH554" s="1"/>
  <c r="AA553"/>
  <c r="AB553"/>
  <c r="AF553"/>
  <c r="AK553" s="1"/>
  <c r="AL553"/>
  <c r="AM553"/>
  <c r="AO553" s="1"/>
  <c r="N554"/>
  <c r="AD554"/>
  <c r="V554" s="1"/>
  <c r="AA554"/>
  <c r="AB554"/>
  <c r="AE554"/>
  <c r="AF554"/>
  <c r="AK554" s="1"/>
  <c r="AI554"/>
  <c r="AM554"/>
  <c r="AO554" s="1"/>
  <c r="L555"/>
  <c r="R555" s="1"/>
  <c r="M555"/>
  <c r="N555"/>
  <c r="AD555"/>
  <c r="V555" s="1"/>
  <c r="Z555"/>
  <c r="AL555" s="1"/>
  <c r="AA555"/>
  <c r="AB555"/>
  <c r="AF555"/>
  <c r="AK555" s="1"/>
  <c r="Z566"/>
  <c r="AM555"/>
  <c r="AO555" s="1"/>
  <c r="L556"/>
  <c r="R556" s="1"/>
  <c r="M556"/>
  <c r="N556"/>
  <c r="AD556"/>
  <c r="V556" s="1"/>
  <c r="Z556"/>
  <c r="AA556"/>
  <c r="AB556"/>
  <c r="AF556"/>
  <c r="AK556" s="1"/>
  <c r="AM556"/>
  <c r="AO556" s="1"/>
  <c r="L557"/>
  <c r="M557"/>
  <c r="N557"/>
  <c r="AD557"/>
  <c r="V557" s="1"/>
  <c r="Z557"/>
  <c r="AA557"/>
  <c r="AB557"/>
  <c r="AE557"/>
  <c r="AI557" s="1"/>
  <c r="AF557"/>
  <c r="AK557" s="1"/>
  <c r="AH557"/>
  <c r="AL557"/>
  <c r="AM557"/>
  <c r="AO557" s="1"/>
  <c r="L558"/>
  <c r="R558" s="1"/>
  <c r="M558"/>
  <c r="N558"/>
  <c r="AD558"/>
  <c r="V558" s="1"/>
  <c r="Z558"/>
  <c r="AH558" s="1"/>
  <c r="AA558"/>
  <c r="AB558"/>
  <c r="AF558"/>
  <c r="AK558" s="1"/>
  <c r="AM558"/>
  <c r="AO558" s="1"/>
  <c r="L559"/>
  <c r="R559" s="1"/>
  <c r="M559"/>
  <c r="N559"/>
  <c r="AD559"/>
  <c r="V559" s="1"/>
  <c r="Z559"/>
  <c r="AE559" s="1"/>
  <c r="AI559" s="1"/>
  <c r="AA559"/>
  <c r="AB559"/>
  <c r="AF559"/>
  <c r="AK559" s="1"/>
  <c r="AL559"/>
  <c r="AM559"/>
  <c r="AO559" s="1"/>
  <c r="L560"/>
  <c r="M560"/>
  <c r="N560"/>
  <c r="AD560"/>
  <c r="V560" s="1"/>
  <c r="Z560"/>
  <c r="AH560" s="1"/>
  <c r="AA560"/>
  <c r="AB560"/>
  <c r="AC560" s="1"/>
  <c r="AN560" s="1"/>
  <c r="AF560"/>
  <c r="AK560" s="1"/>
  <c r="AM560"/>
  <c r="AO560" s="1"/>
  <c r="L561"/>
  <c r="M561"/>
  <c r="N561"/>
  <c r="AD561"/>
  <c r="V561" s="1"/>
  <c r="Z561"/>
  <c r="AA561"/>
  <c r="AB561"/>
  <c r="AE561"/>
  <c r="AI561" s="1"/>
  <c r="AF561"/>
  <c r="AK561" s="1"/>
  <c r="AH561"/>
  <c r="AL561"/>
  <c r="AM561"/>
  <c r="AO561" s="1"/>
  <c r="L562"/>
  <c r="R562" s="1"/>
  <c r="M562"/>
  <c r="N562"/>
  <c r="AD562"/>
  <c r="V562" s="1"/>
  <c r="Z562"/>
  <c r="AH562" s="1"/>
  <c r="AA562"/>
  <c r="AB562"/>
  <c r="AF562"/>
  <c r="AK562" s="1"/>
  <c r="AM562"/>
  <c r="AO562" s="1"/>
  <c r="L563"/>
  <c r="R563" s="1"/>
  <c r="M563"/>
  <c r="N563"/>
  <c r="AD563"/>
  <c r="V563" s="1"/>
  <c r="Z563"/>
  <c r="AL563" s="1"/>
  <c r="AA563"/>
  <c r="AB563"/>
  <c r="AC563" s="1"/>
  <c r="AN563" s="1"/>
  <c r="AF563"/>
  <c r="AK563" s="1"/>
  <c r="AM563"/>
  <c r="AO563" s="1"/>
  <c r="L564"/>
  <c r="R564" s="1"/>
  <c r="M564"/>
  <c r="N564"/>
  <c r="AD564"/>
  <c r="V564"/>
  <c r="Z564"/>
  <c r="AA564"/>
  <c r="AB564"/>
  <c r="AE564"/>
  <c r="AI564" s="1"/>
  <c r="AF564"/>
  <c r="AK564"/>
  <c r="AM564"/>
  <c r="AO564" s="1"/>
  <c r="L565"/>
  <c r="M565"/>
  <c r="N565"/>
  <c r="AD565"/>
  <c r="V565" s="1"/>
  <c r="Z565"/>
  <c r="AE565" s="1"/>
  <c r="AI565" s="1"/>
  <c r="AA565"/>
  <c r="AB565"/>
  <c r="AC565" s="1"/>
  <c r="AN565" s="1"/>
  <c r="AF565"/>
  <c r="AK565" s="1"/>
  <c r="AL565"/>
  <c r="AM565"/>
  <c r="AO565"/>
  <c r="L566"/>
  <c r="M566"/>
  <c r="N566"/>
  <c r="AD566"/>
  <c r="V566"/>
  <c r="AA566"/>
  <c r="AB566"/>
  <c r="AC566" s="1"/>
  <c r="AN566" s="1"/>
  <c r="AE566"/>
  <c r="AI566" s="1"/>
  <c r="AF566"/>
  <c r="AK566" s="1"/>
  <c r="AL566"/>
  <c r="AM566"/>
  <c r="AO566" s="1"/>
  <c r="L567"/>
  <c r="M567"/>
  <c r="N567"/>
  <c r="R567"/>
  <c r="AD567"/>
  <c r="V567" s="1"/>
  <c r="Z567"/>
  <c r="AL567" s="1"/>
  <c r="AA567"/>
  <c r="AB567"/>
  <c r="AF567"/>
  <c r="AK567" s="1"/>
  <c r="Z578"/>
  <c r="AE578" s="1"/>
  <c r="AI578" s="1"/>
  <c r="AM567"/>
  <c r="AO567" s="1"/>
  <c r="L568"/>
  <c r="R568" s="1"/>
  <c r="M568"/>
  <c r="N568"/>
  <c r="AD568"/>
  <c r="V568" s="1"/>
  <c r="Z568"/>
  <c r="AA568"/>
  <c r="AB568"/>
  <c r="AF568"/>
  <c r="AK568" s="1"/>
  <c r="AM568"/>
  <c r="AO568" s="1"/>
  <c r="L569"/>
  <c r="M569"/>
  <c r="N569"/>
  <c r="AD569"/>
  <c r="V569" s="1"/>
  <c r="Z569"/>
  <c r="AE569" s="1"/>
  <c r="AI569" s="1"/>
  <c r="AA569"/>
  <c r="AB569"/>
  <c r="AF569"/>
  <c r="AK569" s="1"/>
  <c r="AL569"/>
  <c r="AM569"/>
  <c r="AO569" s="1"/>
  <c r="L570"/>
  <c r="R570" s="1"/>
  <c r="M570"/>
  <c r="N570"/>
  <c r="AD570"/>
  <c r="V570" s="1"/>
  <c r="Z570"/>
  <c r="AH570" s="1"/>
  <c r="AA570"/>
  <c r="AB570"/>
  <c r="AF570"/>
  <c r="AK570" s="1"/>
  <c r="AM570"/>
  <c r="AO570" s="1"/>
  <c r="L571"/>
  <c r="R571" s="1"/>
  <c r="M571"/>
  <c r="N571"/>
  <c r="AD571"/>
  <c r="V571" s="1"/>
  <c r="Z571"/>
  <c r="AL571" s="1"/>
  <c r="AA571"/>
  <c r="AB571"/>
  <c r="AF571"/>
  <c r="AK571" s="1"/>
  <c r="AM571"/>
  <c r="AO571" s="1"/>
  <c r="L572"/>
  <c r="R572" s="1"/>
  <c r="M572"/>
  <c r="N572"/>
  <c r="AD572"/>
  <c r="V572" s="1"/>
  <c r="Z572"/>
  <c r="AA572"/>
  <c r="AB572"/>
  <c r="AF572"/>
  <c r="AK572" s="1"/>
  <c r="AM572"/>
  <c r="AO572" s="1"/>
  <c r="L573"/>
  <c r="M573"/>
  <c r="N573"/>
  <c r="AD573"/>
  <c r="V573" s="1"/>
  <c r="Z573"/>
  <c r="AE573" s="1"/>
  <c r="AI573" s="1"/>
  <c r="AA573"/>
  <c r="AB573"/>
  <c r="AF573"/>
  <c r="AK573" s="1"/>
  <c r="AL573"/>
  <c r="AM573"/>
  <c r="AO573" s="1"/>
  <c r="L574"/>
  <c r="M574"/>
  <c r="N574"/>
  <c r="AD574"/>
  <c r="V574" s="1"/>
  <c r="Z574"/>
  <c r="AH574" s="1"/>
  <c r="AA574"/>
  <c r="AB574"/>
  <c r="AF574"/>
  <c r="AK574" s="1"/>
  <c r="AM574"/>
  <c r="AO574" s="1"/>
  <c r="L575"/>
  <c r="R575" s="1"/>
  <c r="M575"/>
  <c r="N575"/>
  <c r="AD575"/>
  <c r="V575" s="1"/>
  <c r="Z575"/>
  <c r="AA575"/>
  <c r="AB575"/>
  <c r="AF575"/>
  <c r="AK575" s="1"/>
  <c r="AM575"/>
  <c r="AO575" s="1"/>
  <c r="L576"/>
  <c r="M576"/>
  <c r="N576"/>
  <c r="AD576"/>
  <c r="V576" s="1"/>
  <c r="Z576"/>
  <c r="AE576" s="1"/>
  <c r="AI576" s="1"/>
  <c r="AA576"/>
  <c r="AB576"/>
  <c r="AF576"/>
  <c r="AK576" s="1"/>
  <c r="AL576"/>
  <c r="AM576"/>
  <c r="AO576" s="1"/>
  <c r="L577"/>
  <c r="R577" s="1"/>
  <c r="M577"/>
  <c r="N577"/>
  <c r="AD577"/>
  <c r="V577" s="1"/>
  <c r="Z577"/>
  <c r="AH577" s="1"/>
  <c r="AA577"/>
  <c r="AB577"/>
  <c r="AF577"/>
  <c r="AK577" s="1"/>
  <c r="AM577"/>
  <c r="AO577" s="1"/>
  <c r="L578"/>
  <c r="M578"/>
  <c r="N578"/>
  <c r="AD578"/>
  <c r="V578" s="1"/>
  <c r="AA578"/>
  <c r="AB578"/>
  <c r="AF578"/>
  <c r="AK578" s="1"/>
  <c r="AL578"/>
  <c r="AM578"/>
  <c r="AO578" s="1"/>
  <c r="N579"/>
  <c r="AD579"/>
  <c r="V579" s="1"/>
  <c r="Z579"/>
  <c r="AA579"/>
  <c r="AB579"/>
  <c r="AC579" s="1"/>
  <c r="AN579" s="1"/>
  <c r="AF579"/>
  <c r="AK579" s="1"/>
  <c r="Z590"/>
  <c r="AM579"/>
  <c r="AO579" s="1"/>
  <c r="N580"/>
  <c r="AD580"/>
  <c r="V580" s="1"/>
  <c r="Z580"/>
  <c r="AE580" s="1"/>
  <c r="AI580" s="1"/>
  <c r="AA580"/>
  <c r="AB580"/>
  <c r="AF580"/>
  <c r="AK580" s="1"/>
  <c r="AM580"/>
  <c r="AO580" s="1"/>
  <c r="N581"/>
  <c r="AD581"/>
  <c r="V581" s="1"/>
  <c r="Z581"/>
  <c r="AA581"/>
  <c r="AB581"/>
  <c r="AF581"/>
  <c r="AK581" s="1"/>
  <c r="AM581"/>
  <c r="AO581" s="1"/>
  <c r="N582"/>
  <c r="AD582"/>
  <c r="V582" s="1"/>
  <c r="Z582"/>
  <c r="AE582" s="1"/>
  <c r="AI582" s="1"/>
  <c r="AA582"/>
  <c r="AB582"/>
  <c r="AF582"/>
  <c r="AK582" s="1"/>
  <c r="AL582"/>
  <c r="AM582"/>
  <c r="AO582" s="1"/>
  <c r="N583"/>
  <c r="AD583"/>
  <c r="V583" s="1"/>
  <c r="Z583"/>
  <c r="AE583" s="1"/>
  <c r="AI583" s="1"/>
  <c r="AA583"/>
  <c r="AB583"/>
  <c r="AF583"/>
  <c r="AK583" s="1"/>
  <c r="AM583"/>
  <c r="AO583" s="1"/>
  <c r="N584"/>
  <c r="AD584"/>
  <c r="V584" s="1"/>
  <c r="Z584"/>
  <c r="AA584"/>
  <c r="AB584"/>
  <c r="AF584"/>
  <c r="AK584" s="1"/>
  <c r="AL584"/>
  <c r="AM584"/>
  <c r="AO584" s="1"/>
  <c r="N585"/>
  <c r="AD585"/>
  <c r="V585" s="1"/>
  <c r="Z585"/>
  <c r="AH585" s="1"/>
  <c r="AA585"/>
  <c r="AB585"/>
  <c r="AF585"/>
  <c r="AK585" s="1"/>
  <c r="AM585"/>
  <c r="AO585" s="1"/>
  <c r="N586"/>
  <c r="AD586"/>
  <c r="V586" s="1"/>
  <c r="Z586"/>
  <c r="AE586" s="1"/>
  <c r="AI586" s="1"/>
  <c r="AA586"/>
  <c r="AB586"/>
  <c r="AF586"/>
  <c r="AK586" s="1"/>
  <c r="AL586"/>
  <c r="AM586"/>
  <c r="AO586" s="1"/>
  <c r="N587"/>
  <c r="AD587"/>
  <c r="V587" s="1"/>
  <c r="Z587"/>
  <c r="AH587" s="1"/>
  <c r="AA587"/>
  <c r="AB587"/>
  <c r="AF587"/>
  <c r="AK587" s="1"/>
  <c r="AM587"/>
  <c r="AO587" s="1"/>
  <c r="N588"/>
  <c r="AD588"/>
  <c r="V588" s="1"/>
  <c r="Z588"/>
  <c r="AE588" s="1"/>
  <c r="AI588" s="1"/>
  <c r="AA588"/>
  <c r="AB588"/>
  <c r="AF588"/>
  <c r="AK588" s="1"/>
  <c r="AL588"/>
  <c r="AM588"/>
  <c r="AO588" s="1"/>
  <c r="N589"/>
  <c r="AD589"/>
  <c r="V589" s="1"/>
  <c r="Z589"/>
  <c r="AA589"/>
  <c r="AB589"/>
  <c r="AF589"/>
  <c r="AK589" s="1"/>
  <c r="AM589"/>
  <c r="AO589" s="1"/>
  <c r="N590"/>
  <c r="AD590"/>
  <c r="V590" s="1"/>
  <c r="AA590"/>
  <c r="AB590"/>
  <c r="AE590"/>
  <c r="AF590"/>
  <c r="AK590" s="1"/>
  <c r="AI590"/>
  <c r="AM590"/>
  <c r="AO590" s="1"/>
  <c r="N591"/>
  <c r="AD591"/>
  <c r="V591" s="1"/>
  <c r="Z591"/>
  <c r="AE591" s="1"/>
  <c r="AI591" s="1"/>
  <c r="AA591"/>
  <c r="AB591"/>
  <c r="AF591"/>
  <c r="AK591" s="1"/>
  <c r="Z602"/>
  <c r="AM591"/>
  <c r="AO591" s="1"/>
  <c r="N592"/>
  <c r="AD592"/>
  <c r="V592" s="1"/>
  <c r="Z592"/>
  <c r="AE592" s="1"/>
  <c r="AI592" s="1"/>
  <c r="AA592"/>
  <c r="AB592"/>
  <c r="AF592"/>
  <c r="AK592" s="1"/>
  <c r="AL592"/>
  <c r="AM592"/>
  <c r="AO592" s="1"/>
  <c r="N593"/>
  <c r="AD593"/>
  <c r="V593" s="1"/>
  <c r="Z593"/>
  <c r="AA593"/>
  <c r="AB593"/>
  <c r="AF593"/>
  <c r="AK593" s="1"/>
  <c r="AM593"/>
  <c r="AO593" s="1"/>
  <c r="N594"/>
  <c r="AD594"/>
  <c r="V594" s="1"/>
  <c r="Z594"/>
  <c r="AE594" s="1"/>
  <c r="AI594" s="1"/>
  <c r="AA594"/>
  <c r="AB594"/>
  <c r="AF594"/>
  <c r="AK594" s="1"/>
  <c r="AL594"/>
  <c r="AM594"/>
  <c r="AO594" s="1"/>
  <c r="N595"/>
  <c r="AD595"/>
  <c r="V595" s="1"/>
  <c r="Z595"/>
  <c r="AH595" s="1"/>
  <c r="AA595"/>
  <c r="AB595"/>
  <c r="AF595"/>
  <c r="AK595" s="1"/>
  <c r="AM595"/>
  <c r="AO595" s="1"/>
  <c r="N596"/>
  <c r="AD596"/>
  <c r="V596" s="1"/>
  <c r="Z596"/>
  <c r="AE596" s="1"/>
  <c r="AI596" s="1"/>
  <c r="AA596"/>
  <c r="AB596"/>
  <c r="AF596"/>
  <c r="AK596" s="1"/>
  <c r="AL596"/>
  <c r="AM596"/>
  <c r="AO596" s="1"/>
  <c r="N597"/>
  <c r="AD597"/>
  <c r="V597" s="1"/>
  <c r="Z597"/>
  <c r="AA597"/>
  <c r="AB597"/>
  <c r="AF597"/>
  <c r="AK597" s="1"/>
  <c r="AM597"/>
  <c r="AO597" s="1"/>
  <c r="N598"/>
  <c r="AD598"/>
  <c r="V598" s="1"/>
  <c r="Z598"/>
  <c r="AE598" s="1"/>
  <c r="AI598" s="1"/>
  <c r="AA598"/>
  <c r="AB598"/>
  <c r="AF598"/>
  <c r="AK598" s="1"/>
  <c r="AL598"/>
  <c r="AM598"/>
  <c r="AO598" s="1"/>
  <c r="N599"/>
  <c r="AD599"/>
  <c r="V599" s="1"/>
  <c r="Z599"/>
  <c r="AH599" s="1"/>
  <c r="AA599"/>
  <c r="AB599"/>
  <c r="AF599"/>
  <c r="AK599" s="1"/>
  <c r="AM599"/>
  <c r="AO599" s="1"/>
  <c r="N600"/>
  <c r="AD600"/>
  <c r="V600" s="1"/>
  <c r="Z600"/>
  <c r="AE600" s="1"/>
  <c r="AI600" s="1"/>
  <c r="AA600"/>
  <c r="AB600"/>
  <c r="AF600"/>
  <c r="AK600" s="1"/>
  <c r="AL600"/>
  <c r="AM600"/>
  <c r="AO600" s="1"/>
  <c r="N601"/>
  <c r="AD601"/>
  <c r="V601" s="1"/>
  <c r="Z601"/>
  <c r="AA601"/>
  <c r="AB601"/>
  <c r="AF601"/>
  <c r="AK601" s="1"/>
  <c r="AM601"/>
  <c r="AO601" s="1"/>
  <c r="N602"/>
  <c r="AD602"/>
  <c r="V602" s="1"/>
  <c r="AA602"/>
  <c r="AB602"/>
  <c r="AE602"/>
  <c r="AI602" s="1"/>
  <c r="AF602"/>
  <c r="AK602" s="1"/>
  <c r="AM602"/>
  <c r="AO602" s="1"/>
  <c r="N603"/>
  <c r="AD603"/>
  <c r="V603" s="1"/>
  <c r="Z603"/>
  <c r="AE603" s="1"/>
  <c r="AI603" s="1"/>
  <c r="AA603"/>
  <c r="AB603"/>
  <c r="AF603"/>
  <c r="AK603" s="1"/>
  <c r="Z614"/>
  <c r="AE614" s="1"/>
  <c r="AI614" s="1"/>
  <c r="AM603"/>
  <c r="AO603" s="1"/>
  <c r="N604"/>
  <c r="AD604"/>
  <c r="V604" s="1"/>
  <c r="Z604"/>
  <c r="AE604" s="1"/>
  <c r="AI604" s="1"/>
  <c r="AA604"/>
  <c r="AB604"/>
  <c r="AF604"/>
  <c r="AK604" s="1"/>
  <c r="AL604"/>
  <c r="AM604"/>
  <c r="AO604" s="1"/>
  <c r="N605"/>
  <c r="AD605"/>
  <c r="V605" s="1"/>
  <c r="Z605"/>
  <c r="AH605" s="1"/>
  <c r="AA605"/>
  <c r="AB605"/>
  <c r="AF605"/>
  <c r="AK605" s="1"/>
  <c r="AM605"/>
  <c r="AO605" s="1"/>
  <c r="N606"/>
  <c r="AD606"/>
  <c r="V606" s="1"/>
  <c r="Z606"/>
  <c r="AE606" s="1"/>
  <c r="AI606" s="1"/>
  <c r="AA606"/>
  <c r="AB606"/>
  <c r="AF606"/>
  <c r="AK606" s="1"/>
  <c r="AL606"/>
  <c r="AM606"/>
  <c r="AO606" s="1"/>
  <c r="N607"/>
  <c r="AD607"/>
  <c r="V607" s="1"/>
  <c r="Z607"/>
  <c r="AH607" s="1"/>
  <c r="AA607"/>
  <c r="AB607"/>
  <c r="AF607"/>
  <c r="AK607" s="1"/>
  <c r="AM607"/>
  <c r="AO607" s="1"/>
  <c r="N608"/>
  <c r="AD608"/>
  <c r="V608" s="1"/>
  <c r="Z608"/>
  <c r="AE608" s="1"/>
  <c r="AI608" s="1"/>
  <c r="AA608"/>
  <c r="AB608"/>
  <c r="AF608"/>
  <c r="AK608" s="1"/>
  <c r="AL608"/>
  <c r="AM608"/>
  <c r="AO608" s="1"/>
  <c r="N609"/>
  <c r="AD609"/>
  <c r="V609" s="1"/>
  <c r="Z609"/>
  <c r="AH609" s="1"/>
  <c r="AA609"/>
  <c r="AB609"/>
  <c r="AF609"/>
  <c r="AK609" s="1"/>
  <c r="AM609"/>
  <c r="AO609" s="1"/>
  <c r="N610"/>
  <c r="AD610"/>
  <c r="V610" s="1"/>
  <c r="Z610"/>
  <c r="AE610" s="1"/>
  <c r="AI610" s="1"/>
  <c r="AA610"/>
  <c r="AB610"/>
  <c r="AF610"/>
  <c r="AK610" s="1"/>
  <c r="AL610"/>
  <c r="AM610"/>
  <c r="AO610" s="1"/>
  <c r="N611"/>
  <c r="AD611"/>
  <c r="V611" s="1"/>
  <c r="Z611"/>
  <c r="AH611" s="1"/>
  <c r="AA611"/>
  <c r="AB611"/>
  <c r="AF611"/>
  <c r="AK611" s="1"/>
  <c r="AM611"/>
  <c r="AO611" s="1"/>
  <c r="N612"/>
  <c r="AD612"/>
  <c r="V612" s="1"/>
  <c r="Z612"/>
  <c r="AA612"/>
  <c r="AB612"/>
  <c r="AF612"/>
  <c r="AK612" s="1"/>
  <c r="AL612"/>
  <c r="AM612"/>
  <c r="AO612" s="1"/>
  <c r="N613"/>
  <c r="AD613"/>
  <c r="V613" s="1"/>
  <c r="Z613"/>
  <c r="AA613"/>
  <c r="AB613"/>
  <c r="AF613"/>
  <c r="AK613" s="1"/>
  <c r="AM613"/>
  <c r="AO613" s="1"/>
  <c r="N614"/>
  <c r="AD614"/>
  <c r="V614" s="1"/>
  <c r="AA614"/>
  <c r="AB614"/>
  <c r="AF614"/>
  <c r="AK614" s="1"/>
  <c r="AM614"/>
  <c r="AO614" s="1"/>
  <c r="L615"/>
  <c r="M615"/>
  <c r="N615"/>
  <c r="AD615"/>
  <c r="V615" s="1"/>
  <c r="Z615"/>
  <c r="AA615"/>
  <c r="AB615"/>
  <c r="AF615"/>
  <c r="AK615" s="1"/>
  <c r="Z626"/>
  <c r="AM615"/>
  <c r="AO615" s="1"/>
  <c r="L616"/>
  <c r="M616"/>
  <c r="N616"/>
  <c r="AD616"/>
  <c r="V616" s="1"/>
  <c r="Z616"/>
  <c r="AE616" s="1"/>
  <c r="AI616" s="1"/>
  <c r="AA616"/>
  <c r="AB616"/>
  <c r="AF616"/>
  <c r="AK616" s="1"/>
  <c r="AL616"/>
  <c r="AM616"/>
  <c r="AO616" s="1"/>
  <c r="L617"/>
  <c r="M617"/>
  <c r="N617"/>
  <c r="AD617"/>
  <c r="V617" s="1"/>
  <c r="Z617"/>
  <c r="AA617"/>
  <c r="AB617"/>
  <c r="AF617"/>
  <c r="AK617" s="1"/>
  <c r="AM617"/>
  <c r="AO617"/>
  <c r="L618"/>
  <c r="M618"/>
  <c r="N618"/>
  <c r="AD618"/>
  <c r="V618" s="1"/>
  <c r="Z618"/>
  <c r="AA618"/>
  <c r="AB618"/>
  <c r="AC618"/>
  <c r="AN618" s="1"/>
  <c r="AE618"/>
  <c r="AF618"/>
  <c r="AK618" s="1"/>
  <c r="AH618"/>
  <c r="AI618"/>
  <c r="AL618"/>
  <c r="AM618"/>
  <c r="AO618" s="1"/>
  <c r="L619"/>
  <c r="M619"/>
  <c r="N619"/>
  <c r="AD619"/>
  <c r="V619" s="1"/>
  <c r="Z619"/>
  <c r="AH619" s="1"/>
  <c r="AA619"/>
  <c r="AB619"/>
  <c r="AE619"/>
  <c r="AI619" s="1"/>
  <c r="AF619"/>
  <c r="AK619"/>
  <c r="AM619"/>
  <c r="AO619" s="1"/>
  <c r="L620"/>
  <c r="M620"/>
  <c r="N620"/>
  <c r="AD620"/>
  <c r="V620" s="1"/>
  <c r="Z620"/>
  <c r="AE620" s="1"/>
  <c r="AI620" s="1"/>
  <c r="AA620"/>
  <c r="AB620"/>
  <c r="AF620"/>
  <c r="AK620" s="1"/>
  <c r="AL620"/>
  <c r="AM620"/>
  <c r="AO620" s="1"/>
  <c r="L621"/>
  <c r="R621" s="1"/>
  <c r="M621"/>
  <c r="N621"/>
  <c r="AD621"/>
  <c r="V621" s="1"/>
  <c r="Z621"/>
  <c r="AH621" s="1"/>
  <c r="AA621"/>
  <c r="AB621"/>
  <c r="AF621"/>
  <c r="AK621" s="1"/>
  <c r="AM621"/>
  <c r="AO621" s="1"/>
  <c r="L622"/>
  <c r="M622"/>
  <c r="N622"/>
  <c r="AD622"/>
  <c r="V622" s="1"/>
  <c r="Z622"/>
  <c r="AE622" s="1"/>
  <c r="AI622" s="1"/>
  <c r="AA622"/>
  <c r="AB622"/>
  <c r="AF622"/>
  <c r="AK622" s="1"/>
  <c r="AL622"/>
  <c r="AM622"/>
  <c r="AO622" s="1"/>
  <c r="L623"/>
  <c r="R623" s="1"/>
  <c r="M623"/>
  <c r="N623"/>
  <c r="AD623"/>
  <c r="V623" s="1"/>
  <c r="Z623"/>
  <c r="AH623" s="1"/>
  <c r="AA623"/>
  <c r="AB623"/>
  <c r="AF623"/>
  <c r="AK623" s="1"/>
  <c r="AM623"/>
  <c r="AO623" s="1"/>
  <c r="L624"/>
  <c r="R624" s="1"/>
  <c r="M624"/>
  <c r="N624"/>
  <c r="AD624"/>
  <c r="V624" s="1"/>
  <c r="Z624"/>
  <c r="AE624" s="1"/>
  <c r="AI624" s="1"/>
  <c r="AA624"/>
  <c r="AB624"/>
  <c r="AC624" s="1"/>
  <c r="AN624" s="1"/>
  <c r="AF624"/>
  <c r="AK624" s="1"/>
  <c r="AL624"/>
  <c r="AM624"/>
  <c r="AO624"/>
  <c r="L625"/>
  <c r="R625" s="1"/>
  <c r="M625"/>
  <c r="N625"/>
  <c r="AD625"/>
  <c r="V625" s="1"/>
  <c r="Z625"/>
  <c r="AH625" s="1"/>
  <c r="AA625"/>
  <c r="AB625"/>
  <c r="AF625"/>
  <c r="AK625" s="1"/>
  <c r="AM625"/>
  <c r="AO625" s="1"/>
  <c r="L626"/>
  <c r="M626"/>
  <c r="N626"/>
  <c r="AD626"/>
  <c r="V626" s="1"/>
  <c r="AA626"/>
  <c r="AB626"/>
  <c r="AF626"/>
  <c r="AK626" s="1"/>
  <c r="AM626"/>
  <c r="AO626" s="1"/>
  <c r="N627"/>
  <c r="AD627"/>
  <c r="V627" s="1"/>
  <c r="Z627"/>
  <c r="AE627" s="1"/>
  <c r="AI627" s="1"/>
  <c r="AA627"/>
  <c r="AB627"/>
  <c r="AF627"/>
  <c r="AK627" s="1"/>
  <c r="Z638"/>
  <c r="AL627"/>
  <c r="AM627"/>
  <c r="AO627" s="1"/>
  <c r="N628"/>
  <c r="AD628"/>
  <c r="V628" s="1"/>
  <c r="Z628"/>
  <c r="AE628" s="1"/>
  <c r="AI628" s="1"/>
  <c r="AA628"/>
  <c r="AB628"/>
  <c r="AF628"/>
  <c r="AK628" s="1"/>
  <c r="AL628"/>
  <c r="AM628"/>
  <c r="AO628" s="1"/>
  <c r="N629"/>
  <c r="AD629"/>
  <c r="V629" s="1"/>
  <c r="Z629"/>
  <c r="AH629" s="1"/>
  <c r="AA629"/>
  <c r="AB629"/>
  <c r="AF629"/>
  <c r="AK629" s="1"/>
  <c r="AM629"/>
  <c r="AO629" s="1"/>
  <c r="N630"/>
  <c r="AD630"/>
  <c r="V630" s="1"/>
  <c r="Z630"/>
  <c r="AA630"/>
  <c r="AB630"/>
  <c r="AE630"/>
  <c r="AI630" s="1"/>
  <c r="AF630"/>
  <c r="AK630" s="1"/>
  <c r="AH630"/>
  <c r="AL630"/>
  <c r="AM630"/>
  <c r="AO630" s="1"/>
  <c r="N631"/>
  <c r="AD631"/>
  <c r="V631" s="1"/>
  <c r="Z631"/>
  <c r="AH631" s="1"/>
  <c r="AA631"/>
  <c r="AB631"/>
  <c r="AF631"/>
  <c r="AK631" s="1"/>
  <c r="AM631"/>
  <c r="AO631" s="1"/>
  <c r="N632"/>
  <c r="AD632"/>
  <c r="V632" s="1"/>
  <c r="Z632"/>
  <c r="AE632" s="1"/>
  <c r="AI632" s="1"/>
  <c r="AA632"/>
  <c r="AB632"/>
  <c r="AF632"/>
  <c r="AK632" s="1"/>
  <c r="AL632"/>
  <c r="AM632"/>
  <c r="AO632" s="1"/>
  <c r="N633"/>
  <c r="AD633"/>
  <c r="V633" s="1"/>
  <c r="Z633"/>
  <c r="AA633"/>
  <c r="AB633"/>
  <c r="AF633"/>
  <c r="AK633" s="1"/>
  <c r="AM633"/>
  <c r="AO633" s="1"/>
  <c r="N634"/>
  <c r="AD634"/>
  <c r="V634" s="1"/>
  <c r="Z634"/>
  <c r="AE634" s="1"/>
  <c r="AI634" s="1"/>
  <c r="AA634"/>
  <c r="AB634"/>
  <c r="AF634"/>
  <c r="AK634" s="1"/>
  <c r="AL634"/>
  <c r="AM634"/>
  <c r="AO634" s="1"/>
  <c r="N635"/>
  <c r="AD635"/>
  <c r="V635" s="1"/>
  <c r="Z635"/>
  <c r="AA635"/>
  <c r="AB635"/>
  <c r="AF635"/>
  <c r="AK635" s="1"/>
  <c r="AM635"/>
  <c r="AO635" s="1"/>
  <c r="N636"/>
  <c r="AD636"/>
  <c r="V636" s="1"/>
  <c r="Z636"/>
  <c r="AE636" s="1"/>
  <c r="AI636" s="1"/>
  <c r="AA636"/>
  <c r="AB636"/>
  <c r="AF636"/>
  <c r="AK636" s="1"/>
  <c r="AL636"/>
  <c r="AM636"/>
  <c r="AO636" s="1"/>
  <c r="N637"/>
  <c r="AD637"/>
  <c r="V637" s="1"/>
  <c r="Z637"/>
  <c r="AA637"/>
  <c r="AB637"/>
  <c r="AF637"/>
  <c r="AK637" s="1"/>
  <c r="AM637"/>
  <c r="AO637" s="1"/>
  <c r="N638"/>
  <c r="AD638"/>
  <c r="V638" s="1"/>
  <c r="AA638"/>
  <c r="AB638"/>
  <c r="AE638"/>
  <c r="AI638" s="1"/>
  <c r="AF638"/>
  <c r="AK638" s="1"/>
  <c r="AM638"/>
  <c r="AO638" s="1"/>
  <c r="L639"/>
  <c r="M639"/>
  <c r="N639"/>
  <c r="AD639"/>
  <c r="V639" s="1"/>
  <c r="Z639"/>
  <c r="AE639" s="1"/>
  <c r="AI639" s="1"/>
  <c r="AA639"/>
  <c r="AB639"/>
  <c r="AF639"/>
  <c r="AK639" s="1"/>
  <c r="Z650"/>
  <c r="AL639"/>
  <c r="AM639"/>
  <c r="AO639" s="1"/>
  <c r="L640"/>
  <c r="R640" s="1"/>
  <c r="M640"/>
  <c r="N640"/>
  <c r="AD640"/>
  <c r="V640" s="1"/>
  <c r="Z640"/>
  <c r="AE640" s="1"/>
  <c r="AI640" s="1"/>
  <c r="AA640"/>
  <c r="AB640"/>
  <c r="AF640"/>
  <c r="AK640" s="1"/>
  <c r="AL640"/>
  <c r="AM640"/>
  <c r="AO640" s="1"/>
  <c r="L641"/>
  <c r="R641" s="1"/>
  <c r="M641"/>
  <c r="N641"/>
  <c r="AD641"/>
  <c r="V641" s="1"/>
  <c r="Z641"/>
  <c r="AE641" s="1"/>
  <c r="AI641" s="1"/>
  <c r="AA641"/>
  <c r="AB641"/>
  <c r="AF641"/>
  <c r="AK641" s="1"/>
  <c r="AM641"/>
  <c r="AO641" s="1"/>
  <c r="L642"/>
  <c r="R642" s="1"/>
  <c r="M642"/>
  <c r="N642"/>
  <c r="AD642"/>
  <c r="V642" s="1"/>
  <c r="Z642"/>
  <c r="AA642"/>
  <c r="AB642"/>
  <c r="AC642"/>
  <c r="AN642" s="1"/>
  <c r="AE642"/>
  <c r="AF642"/>
  <c r="AK642" s="1"/>
  <c r="AI642"/>
  <c r="AL642"/>
  <c r="AM642"/>
  <c r="AO642" s="1"/>
  <c r="L643"/>
  <c r="M643"/>
  <c r="N643"/>
  <c r="AD643"/>
  <c r="V643" s="1"/>
  <c r="Z643"/>
  <c r="AE643" s="1"/>
  <c r="AI643" s="1"/>
  <c r="AA643"/>
  <c r="AB643"/>
  <c r="AF643"/>
  <c r="AK643" s="1"/>
  <c r="AM643"/>
  <c r="AO643" s="1"/>
  <c r="L644"/>
  <c r="M644"/>
  <c r="N644"/>
  <c r="AD644"/>
  <c r="V644" s="1"/>
  <c r="Z644"/>
  <c r="AE644" s="1"/>
  <c r="AI644" s="1"/>
  <c r="AA644"/>
  <c r="AB644"/>
  <c r="AF644"/>
  <c r="AK644" s="1"/>
  <c r="AM644"/>
  <c r="AO644" s="1"/>
  <c r="L645"/>
  <c r="R645" s="1"/>
  <c r="M645"/>
  <c r="N645"/>
  <c r="AD645"/>
  <c r="V645" s="1"/>
  <c r="Z645"/>
  <c r="AH645" s="1"/>
  <c r="AA645"/>
  <c r="AB645"/>
  <c r="AC645" s="1"/>
  <c r="AN645" s="1"/>
  <c r="AF645"/>
  <c r="AK645"/>
  <c r="AM645"/>
  <c r="AO645"/>
  <c r="L646"/>
  <c r="M646"/>
  <c r="N646"/>
  <c r="AD646"/>
  <c r="V646" s="1"/>
  <c r="Z646"/>
  <c r="AA646"/>
  <c r="AB646"/>
  <c r="AE646"/>
  <c r="AI646" s="1"/>
  <c r="AF646"/>
  <c r="AK646" s="1"/>
  <c r="AH646"/>
  <c r="AL646"/>
  <c r="AM646"/>
  <c r="AO646" s="1"/>
  <c r="L647"/>
  <c r="R647" s="1"/>
  <c r="M647"/>
  <c r="N647"/>
  <c r="AD647"/>
  <c r="V647" s="1"/>
  <c r="Z647"/>
  <c r="AH647" s="1"/>
  <c r="AA647"/>
  <c r="AB647"/>
  <c r="AF647"/>
  <c r="AK647" s="1"/>
  <c r="AM647"/>
  <c r="AO647" s="1"/>
  <c r="L648"/>
  <c r="R648" s="1"/>
  <c r="M648"/>
  <c r="N648"/>
  <c r="AD648"/>
  <c r="V648" s="1"/>
  <c r="Z648"/>
  <c r="AE648" s="1"/>
  <c r="AI648" s="1"/>
  <c r="AA648"/>
  <c r="AB648"/>
  <c r="AC648" s="1"/>
  <c r="AN648" s="1"/>
  <c r="AF648"/>
  <c r="AK648" s="1"/>
  <c r="AL648"/>
  <c r="AM648"/>
  <c r="AO648"/>
  <c r="L649"/>
  <c r="R649" s="1"/>
  <c r="M649"/>
  <c r="N649"/>
  <c r="AD649"/>
  <c r="V649" s="1"/>
  <c r="Z649"/>
  <c r="AA649"/>
  <c r="AB649"/>
  <c r="AF649"/>
  <c r="AK649" s="1"/>
  <c r="AM649"/>
  <c r="AO649" s="1"/>
  <c r="L650"/>
  <c r="M650"/>
  <c r="N650"/>
  <c r="AD650"/>
  <c r="V650" s="1"/>
  <c r="AA650"/>
  <c r="AB650"/>
  <c r="AE650"/>
  <c r="AF650"/>
  <c r="AK650" s="1"/>
  <c r="AI650"/>
  <c r="AL650"/>
  <c r="AM650"/>
  <c r="AO650" s="1"/>
  <c r="L651"/>
  <c r="R651" s="1"/>
  <c r="M651"/>
  <c r="N651"/>
  <c r="AD651"/>
  <c r="V651" s="1"/>
  <c r="Z651"/>
  <c r="AE651" s="1"/>
  <c r="AI651" s="1"/>
  <c r="AA651"/>
  <c r="AB651"/>
  <c r="AF651"/>
  <c r="AK651" s="1"/>
  <c r="Z662"/>
  <c r="AL651"/>
  <c r="AM651"/>
  <c r="AO651" s="1"/>
  <c r="L652"/>
  <c r="R652" s="1"/>
  <c r="M652"/>
  <c r="N652"/>
  <c r="AD652"/>
  <c r="V652" s="1"/>
  <c r="Z652"/>
  <c r="AE652" s="1"/>
  <c r="AI652" s="1"/>
  <c r="AA652"/>
  <c r="AB652"/>
  <c r="AF652"/>
  <c r="AK652" s="1"/>
  <c r="AL652"/>
  <c r="AM652"/>
  <c r="AO652" s="1"/>
  <c r="L653"/>
  <c r="M653"/>
  <c r="N653"/>
  <c r="AD653"/>
  <c r="V653" s="1"/>
  <c r="Z653"/>
  <c r="AH653" s="1"/>
  <c r="AA653"/>
  <c r="AB653"/>
  <c r="AF653"/>
  <c r="AK653" s="1"/>
  <c r="AM653"/>
  <c r="AO653" s="1"/>
  <c r="L654"/>
  <c r="M654"/>
  <c r="N654"/>
  <c r="AD654"/>
  <c r="V654" s="1"/>
  <c r="Z654"/>
  <c r="AE654" s="1"/>
  <c r="AI654" s="1"/>
  <c r="AA654"/>
  <c r="AB654"/>
  <c r="AF654"/>
  <c r="AK654" s="1"/>
  <c r="AL654"/>
  <c r="AM654"/>
  <c r="AO654" s="1"/>
  <c r="L655"/>
  <c r="R655" s="1"/>
  <c r="M655"/>
  <c r="N655"/>
  <c r="AD655"/>
  <c r="V655" s="1"/>
  <c r="Z655"/>
  <c r="AA655"/>
  <c r="AB655"/>
  <c r="AF655"/>
  <c r="AK655" s="1"/>
  <c r="AM655"/>
  <c r="AO655" s="1"/>
  <c r="L656"/>
  <c r="R656" s="1"/>
  <c r="M656"/>
  <c r="N656"/>
  <c r="AD656"/>
  <c r="V656" s="1"/>
  <c r="Z656"/>
  <c r="AE656" s="1"/>
  <c r="AI656" s="1"/>
  <c r="AA656"/>
  <c r="AB656"/>
  <c r="AC656" s="1"/>
  <c r="AN656" s="1"/>
  <c r="AF656"/>
  <c r="AK656" s="1"/>
  <c r="AL656"/>
  <c r="AM656"/>
  <c r="AO656" s="1"/>
  <c r="L657"/>
  <c r="M657"/>
  <c r="N657"/>
  <c r="AD657"/>
  <c r="V657" s="1"/>
  <c r="Z657"/>
  <c r="AH657" s="1"/>
  <c r="AA657"/>
  <c r="AB657"/>
  <c r="AF657"/>
  <c r="AK657" s="1"/>
  <c r="AM657"/>
  <c r="AO657" s="1"/>
  <c r="L658"/>
  <c r="M658"/>
  <c r="N658"/>
  <c r="AD658"/>
  <c r="V658" s="1"/>
  <c r="Z658"/>
  <c r="AL658" s="1"/>
  <c r="AA658"/>
  <c r="AB658"/>
  <c r="AE658"/>
  <c r="AF658"/>
  <c r="AK658" s="1"/>
  <c r="AI658"/>
  <c r="AM658"/>
  <c r="AO658" s="1"/>
  <c r="L659"/>
  <c r="R659" s="1"/>
  <c r="M659"/>
  <c r="N659"/>
  <c r="AD659"/>
  <c r="V659" s="1"/>
  <c r="Z659"/>
  <c r="AA659"/>
  <c r="AB659"/>
  <c r="AF659"/>
  <c r="AK659" s="1"/>
  <c r="AM659"/>
  <c r="AO659" s="1"/>
  <c r="L660"/>
  <c r="R660" s="1"/>
  <c r="M660"/>
  <c r="N660"/>
  <c r="AD660"/>
  <c r="V660" s="1"/>
  <c r="Z660"/>
  <c r="AE660" s="1"/>
  <c r="AI660" s="1"/>
  <c r="AA660"/>
  <c r="AB660"/>
  <c r="AF660"/>
  <c r="AK660" s="1"/>
  <c r="AL660"/>
  <c r="AM660"/>
  <c r="AO660" s="1"/>
  <c r="L661"/>
  <c r="M661"/>
  <c r="N661"/>
  <c r="AD661"/>
  <c r="V661" s="1"/>
  <c r="Z661"/>
  <c r="AA661"/>
  <c r="AB661"/>
  <c r="AF661"/>
  <c r="AK661" s="1"/>
  <c r="AM661"/>
  <c r="AO661" s="1"/>
  <c r="L662"/>
  <c r="M662"/>
  <c r="N662"/>
  <c r="AD662"/>
  <c r="V662" s="1"/>
  <c r="AA662"/>
  <c r="AB662"/>
  <c r="AE662"/>
  <c r="AI662" s="1"/>
  <c r="AF662"/>
  <c r="AK662" s="1"/>
  <c r="AL662"/>
  <c r="AM662"/>
  <c r="AO662" s="1"/>
  <c r="Z2" i="9"/>
  <c r="AM3" i="1"/>
  <c r="AO3" s="1"/>
  <c r="AM7"/>
  <c r="AO7" s="1"/>
  <c r="AM8"/>
  <c r="AO8" s="1"/>
  <c r="AM9"/>
  <c r="AO9" s="1"/>
  <c r="AM10"/>
  <c r="AO10" s="1"/>
  <c r="AM11"/>
  <c r="AO11" s="1"/>
  <c r="AM12"/>
  <c r="AO12" s="1"/>
  <c r="AM13"/>
  <c r="AO13" s="1"/>
  <c r="AM14"/>
  <c r="AO14" s="1"/>
  <c r="AM4"/>
  <c r="AO4" s="1"/>
  <c r="AM5"/>
  <c r="AO5" s="1"/>
  <c r="AM6"/>
  <c r="AO6" s="1"/>
  <c r="AM15"/>
  <c r="AO15" s="1"/>
  <c r="AM19"/>
  <c r="AO19" s="1"/>
  <c r="AM20"/>
  <c r="AO20" s="1"/>
  <c r="AM21"/>
  <c r="AO21" s="1"/>
  <c r="AM22"/>
  <c r="AO22" s="1"/>
  <c r="AM23"/>
  <c r="AO23" s="1"/>
  <c r="AM24"/>
  <c r="AO24" s="1"/>
  <c r="AM25"/>
  <c r="AO25" s="1"/>
  <c r="AM26"/>
  <c r="AO26" s="1"/>
  <c r="AM16"/>
  <c r="AO16" s="1"/>
  <c r="AM17"/>
  <c r="AO17" s="1"/>
  <c r="AM18"/>
  <c r="AO18" s="1"/>
  <c r="AM27"/>
  <c r="AO27" s="1"/>
  <c r="AM31"/>
  <c r="AO31" s="1"/>
  <c r="AM32"/>
  <c r="AO32" s="1"/>
  <c r="AM33"/>
  <c r="AO33" s="1"/>
  <c r="AM34"/>
  <c r="AO34" s="1"/>
  <c r="AM35"/>
  <c r="AO35" s="1"/>
  <c r="AM36"/>
  <c r="AO36" s="1"/>
  <c r="AM37"/>
  <c r="AO37" s="1"/>
  <c r="AM38"/>
  <c r="AO38" s="1"/>
  <c r="AM28"/>
  <c r="AO28" s="1"/>
  <c r="AM29"/>
  <c r="AO29" s="1"/>
  <c r="AM30"/>
  <c r="AO30" s="1"/>
  <c r="AM39"/>
  <c r="AO39" s="1"/>
  <c r="AM43"/>
  <c r="AO43" s="1"/>
  <c r="AM44"/>
  <c r="AO44" s="1"/>
  <c r="AM45"/>
  <c r="AO45" s="1"/>
  <c r="AM46"/>
  <c r="AO46" s="1"/>
  <c r="AM47"/>
  <c r="AO47" s="1"/>
  <c r="AM48"/>
  <c r="AO48" s="1"/>
  <c r="AM49"/>
  <c r="AO49" s="1"/>
  <c r="AM50"/>
  <c r="AO50" s="1"/>
  <c r="AM40"/>
  <c r="AO40" s="1"/>
  <c r="AM41"/>
  <c r="AO41" s="1"/>
  <c r="AM42"/>
  <c r="AO42" s="1"/>
  <c r="AM51"/>
  <c r="AO51" s="1"/>
  <c r="AM55"/>
  <c r="AO55" s="1"/>
  <c r="AM56"/>
  <c r="AO56" s="1"/>
  <c r="AM57"/>
  <c r="AO57" s="1"/>
  <c r="AM58"/>
  <c r="AO58" s="1"/>
  <c r="AM59"/>
  <c r="AO59" s="1"/>
  <c r="AM60"/>
  <c r="AO60" s="1"/>
  <c r="AM61"/>
  <c r="AO61" s="1"/>
  <c r="AM62"/>
  <c r="AO62" s="1"/>
  <c r="AM52"/>
  <c r="AO52" s="1"/>
  <c r="AM53"/>
  <c r="AO53" s="1"/>
  <c r="AM54"/>
  <c r="AO54" s="1"/>
  <c r="AM63"/>
  <c r="AO63" s="1"/>
  <c r="AM67"/>
  <c r="AO67" s="1"/>
  <c r="AM68"/>
  <c r="AO68" s="1"/>
  <c r="AM69"/>
  <c r="AO69" s="1"/>
  <c r="AM70"/>
  <c r="AO70" s="1"/>
  <c r="AM71"/>
  <c r="AO71" s="1"/>
  <c r="AM72"/>
  <c r="AO72" s="1"/>
  <c r="AM73"/>
  <c r="AO73" s="1"/>
  <c r="AM74"/>
  <c r="AO74" s="1"/>
  <c r="AM64"/>
  <c r="AO64" s="1"/>
  <c r="AM65"/>
  <c r="AO65" s="1"/>
  <c r="AM66"/>
  <c r="AO66" s="1"/>
  <c r="AM75"/>
  <c r="AO75" s="1"/>
  <c r="AM79"/>
  <c r="AO79" s="1"/>
  <c r="AM80"/>
  <c r="AO80" s="1"/>
  <c r="AM81"/>
  <c r="AO81" s="1"/>
  <c r="AM82"/>
  <c r="AO82" s="1"/>
  <c r="AM83"/>
  <c r="AO83" s="1"/>
  <c r="AM84"/>
  <c r="AO84" s="1"/>
  <c r="AM85"/>
  <c r="AO85" s="1"/>
  <c r="AM86"/>
  <c r="AO86" s="1"/>
  <c r="AM76"/>
  <c r="AO76" s="1"/>
  <c r="AM77"/>
  <c r="AO77" s="1"/>
  <c r="AM78"/>
  <c r="AO78" s="1"/>
  <c r="AM87"/>
  <c r="AO87" s="1"/>
  <c r="AM91"/>
  <c r="AO91" s="1"/>
  <c r="AM92"/>
  <c r="AO92" s="1"/>
  <c r="AM93"/>
  <c r="AO93" s="1"/>
  <c r="AM94"/>
  <c r="AO94" s="1"/>
  <c r="AM95"/>
  <c r="AO95" s="1"/>
  <c r="AM96"/>
  <c r="AO96" s="1"/>
  <c r="AM97"/>
  <c r="AO97" s="1"/>
  <c r="AM98"/>
  <c r="AO98" s="1"/>
  <c r="AM88"/>
  <c r="AO88" s="1"/>
  <c r="AM89"/>
  <c r="AO89" s="1"/>
  <c r="AM90"/>
  <c r="AO90" s="1"/>
  <c r="AM99"/>
  <c r="AO99" s="1"/>
  <c r="AM103"/>
  <c r="AO103" s="1"/>
  <c r="AM104"/>
  <c r="AO104" s="1"/>
  <c r="AM105"/>
  <c r="AO105" s="1"/>
  <c r="AM106"/>
  <c r="AO106" s="1"/>
  <c r="AM107"/>
  <c r="AO107" s="1"/>
  <c r="AM108"/>
  <c r="AO108" s="1"/>
  <c r="AM109"/>
  <c r="AO109" s="1"/>
  <c r="AM110"/>
  <c r="AO110" s="1"/>
  <c r="AM100"/>
  <c r="AO100" s="1"/>
  <c r="AM101"/>
  <c r="AO101" s="1"/>
  <c r="AM102"/>
  <c r="AO102" s="1"/>
  <c r="AM111"/>
  <c r="AO111" s="1"/>
  <c r="AM115"/>
  <c r="AO115" s="1"/>
  <c r="AM116"/>
  <c r="AO116" s="1"/>
  <c r="AM117"/>
  <c r="AO117" s="1"/>
  <c r="AM118"/>
  <c r="AO118" s="1"/>
  <c r="AM119"/>
  <c r="AO119" s="1"/>
  <c r="AM120"/>
  <c r="AO120" s="1"/>
  <c r="AM121"/>
  <c r="AO121" s="1"/>
  <c r="AM122"/>
  <c r="AO122" s="1"/>
  <c r="AM112"/>
  <c r="AO112" s="1"/>
  <c r="AM113"/>
  <c r="AO113" s="1"/>
  <c r="AM114"/>
  <c r="AO114" s="1"/>
  <c r="AM123"/>
  <c r="AO123" s="1"/>
  <c r="AM127"/>
  <c r="AO127" s="1"/>
  <c r="AM128"/>
  <c r="AO128" s="1"/>
  <c r="AM129"/>
  <c r="AO129" s="1"/>
  <c r="AM130"/>
  <c r="AO130" s="1"/>
  <c r="AM131"/>
  <c r="AO131" s="1"/>
  <c r="AM132"/>
  <c r="AO132" s="1"/>
  <c r="AM133"/>
  <c r="AO133" s="1"/>
  <c r="AM134"/>
  <c r="AO134" s="1"/>
  <c r="AM124"/>
  <c r="AO124" s="1"/>
  <c r="AM125"/>
  <c r="AO125" s="1"/>
  <c r="AM126"/>
  <c r="AO126" s="1"/>
  <c r="AM135"/>
  <c r="AO135" s="1"/>
  <c r="AM139"/>
  <c r="AO139" s="1"/>
  <c r="AM140"/>
  <c r="AO140" s="1"/>
  <c r="AM141"/>
  <c r="AO141" s="1"/>
  <c r="AM142"/>
  <c r="AO142" s="1"/>
  <c r="AM143"/>
  <c r="AO143" s="1"/>
  <c r="AM144"/>
  <c r="AO144" s="1"/>
  <c r="AM145"/>
  <c r="AO145" s="1"/>
  <c r="AM146"/>
  <c r="AO146" s="1"/>
  <c r="AM136"/>
  <c r="AO136" s="1"/>
  <c r="AM137"/>
  <c r="AO137" s="1"/>
  <c r="AM138"/>
  <c r="AO138" s="1"/>
  <c r="AM147"/>
  <c r="AO147" s="1"/>
  <c r="AM151"/>
  <c r="AO151" s="1"/>
  <c r="AM152"/>
  <c r="AO152" s="1"/>
  <c r="AM153"/>
  <c r="AO153" s="1"/>
  <c r="AM154"/>
  <c r="AO154" s="1"/>
  <c r="AM155"/>
  <c r="AO155" s="1"/>
  <c r="AM156"/>
  <c r="AO156" s="1"/>
  <c r="AM157"/>
  <c r="AO157" s="1"/>
  <c r="AM158"/>
  <c r="AO158" s="1"/>
  <c r="AM148"/>
  <c r="AO148" s="1"/>
  <c r="AM149"/>
  <c r="AO149" s="1"/>
  <c r="AM150"/>
  <c r="AO150" s="1"/>
  <c r="AM159"/>
  <c r="AO159" s="1"/>
  <c r="AM163"/>
  <c r="AO163" s="1"/>
  <c r="AM164"/>
  <c r="AO164" s="1"/>
  <c r="AM165"/>
  <c r="AO165" s="1"/>
  <c r="AM166"/>
  <c r="AO166" s="1"/>
  <c r="AM167"/>
  <c r="AO167" s="1"/>
  <c r="AM168"/>
  <c r="AO168" s="1"/>
  <c r="AM169"/>
  <c r="AO169" s="1"/>
  <c r="AM170"/>
  <c r="AO170" s="1"/>
  <c r="AM160"/>
  <c r="AO160" s="1"/>
  <c r="AM161"/>
  <c r="AO161" s="1"/>
  <c r="AM162"/>
  <c r="AO162" s="1"/>
  <c r="AM171"/>
  <c r="AO171" s="1"/>
  <c r="AM175"/>
  <c r="AO175" s="1"/>
  <c r="AM176"/>
  <c r="AO176" s="1"/>
  <c r="AM177"/>
  <c r="AO177" s="1"/>
  <c r="AM178"/>
  <c r="AO178" s="1"/>
  <c r="AM179"/>
  <c r="AO179" s="1"/>
  <c r="AM180"/>
  <c r="AO180" s="1"/>
  <c r="AM181"/>
  <c r="AO181" s="1"/>
  <c r="AM182"/>
  <c r="AO182" s="1"/>
  <c r="AM172"/>
  <c r="AO172" s="1"/>
  <c r="AM173"/>
  <c r="AO173" s="1"/>
  <c r="AM174"/>
  <c r="AO174" s="1"/>
  <c r="AM183"/>
  <c r="AO183" s="1"/>
  <c r="AM187"/>
  <c r="AO187" s="1"/>
  <c r="AM188"/>
  <c r="AO188" s="1"/>
  <c r="AM189"/>
  <c r="AO189" s="1"/>
  <c r="AM190"/>
  <c r="AO190" s="1"/>
  <c r="AM191"/>
  <c r="AO191" s="1"/>
  <c r="AM192"/>
  <c r="AO192" s="1"/>
  <c r="AM193"/>
  <c r="AO193" s="1"/>
  <c r="AM194"/>
  <c r="AO194" s="1"/>
  <c r="AM184"/>
  <c r="AO184" s="1"/>
  <c r="AM185"/>
  <c r="AO185" s="1"/>
  <c r="AM186"/>
  <c r="AO186" s="1"/>
  <c r="AM195"/>
  <c r="AO195" s="1"/>
  <c r="AM199"/>
  <c r="AO199" s="1"/>
  <c r="AM200"/>
  <c r="AO200" s="1"/>
  <c r="AM201"/>
  <c r="AO201" s="1"/>
  <c r="AM202"/>
  <c r="AO202" s="1"/>
  <c r="AM203"/>
  <c r="AO203" s="1"/>
  <c r="AM204"/>
  <c r="AO204" s="1"/>
  <c r="AM205"/>
  <c r="AO205" s="1"/>
  <c r="AM206"/>
  <c r="AO206" s="1"/>
  <c r="AM196"/>
  <c r="AO196" s="1"/>
  <c r="AM197"/>
  <c r="AO197" s="1"/>
  <c r="AM198"/>
  <c r="AO198" s="1"/>
  <c r="AM207"/>
  <c r="AO207" s="1"/>
  <c r="AM211"/>
  <c r="AO211" s="1"/>
  <c r="AM212"/>
  <c r="AO212" s="1"/>
  <c r="AM213"/>
  <c r="AO213" s="1"/>
  <c r="AM214"/>
  <c r="AO214" s="1"/>
  <c r="AM215"/>
  <c r="AO215" s="1"/>
  <c r="AM216"/>
  <c r="AO216" s="1"/>
  <c r="AM217"/>
  <c r="AO217" s="1"/>
  <c r="AM218"/>
  <c r="AO218" s="1"/>
  <c r="AM208"/>
  <c r="AO208" s="1"/>
  <c r="AM209"/>
  <c r="AO209" s="1"/>
  <c r="AM210"/>
  <c r="AO210" s="1"/>
  <c r="AM219"/>
  <c r="AO219" s="1"/>
  <c r="AM223"/>
  <c r="AO223" s="1"/>
  <c r="AM224"/>
  <c r="AO224" s="1"/>
  <c r="AM225"/>
  <c r="AO225" s="1"/>
  <c r="AM226"/>
  <c r="AO226" s="1"/>
  <c r="AM227"/>
  <c r="AO227" s="1"/>
  <c r="AM228"/>
  <c r="AO228" s="1"/>
  <c r="AM229"/>
  <c r="AO229" s="1"/>
  <c r="AM230"/>
  <c r="AO230" s="1"/>
  <c r="AM220"/>
  <c r="AO220" s="1"/>
  <c r="AM221"/>
  <c r="AO221" s="1"/>
  <c r="AM222"/>
  <c r="AO222" s="1"/>
  <c r="AM231"/>
  <c r="AO231" s="1"/>
  <c r="AM235"/>
  <c r="AO235" s="1"/>
  <c r="AM236"/>
  <c r="AO236" s="1"/>
  <c r="AM237"/>
  <c r="AO237" s="1"/>
  <c r="AM238"/>
  <c r="AO238" s="1"/>
  <c r="AM239"/>
  <c r="AO239" s="1"/>
  <c r="AM240"/>
  <c r="AO240" s="1"/>
  <c r="AM241"/>
  <c r="AO241" s="1"/>
  <c r="AM242"/>
  <c r="AO242" s="1"/>
  <c r="AM232"/>
  <c r="AO232" s="1"/>
  <c r="AM233"/>
  <c r="AO233" s="1"/>
  <c r="AM234"/>
  <c r="AO234" s="1"/>
  <c r="AM243"/>
  <c r="AO243" s="1"/>
  <c r="AM247"/>
  <c r="AO247" s="1"/>
  <c r="AM248"/>
  <c r="AO248" s="1"/>
  <c r="AM249"/>
  <c r="AO249" s="1"/>
  <c r="AM250"/>
  <c r="AO250" s="1"/>
  <c r="AM251"/>
  <c r="AO251" s="1"/>
  <c r="AM252"/>
  <c r="AO252" s="1"/>
  <c r="AM253"/>
  <c r="AO253" s="1"/>
  <c r="AM254"/>
  <c r="AO254" s="1"/>
  <c r="AM244"/>
  <c r="AO244" s="1"/>
  <c r="AM245"/>
  <c r="AO245" s="1"/>
  <c r="AM246"/>
  <c r="AO246" s="1"/>
  <c r="AM255"/>
  <c r="AO255" s="1"/>
  <c r="AM259"/>
  <c r="AO259" s="1"/>
  <c r="AM260"/>
  <c r="AO260" s="1"/>
  <c r="AM261"/>
  <c r="AO261" s="1"/>
  <c r="AM262"/>
  <c r="AO262" s="1"/>
  <c r="AM263"/>
  <c r="AO263" s="1"/>
  <c r="AM264"/>
  <c r="AO264" s="1"/>
  <c r="AM265"/>
  <c r="AO265" s="1"/>
  <c r="AM266"/>
  <c r="AO266" s="1"/>
  <c r="AM256"/>
  <c r="AO256" s="1"/>
  <c r="AM257"/>
  <c r="AO257" s="1"/>
  <c r="AM258"/>
  <c r="AO258" s="1"/>
  <c r="AM267"/>
  <c r="AO267" s="1"/>
  <c r="AM271"/>
  <c r="AO271" s="1"/>
  <c r="AM272"/>
  <c r="AO272" s="1"/>
  <c r="AM273"/>
  <c r="AO273" s="1"/>
  <c r="AM274"/>
  <c r="AO274" s="1"/>
  <c r="AM275"/>
  <c r="AO275" s="1"/>
  <c r="AM276"/>
  <c r="AO276" s="1"/>
  <c r="AM277"/>
  <c r="AO277" s="1"/>
  <c r="AM278"/>
  <c r="AO278" s="1"/>
  <c r="AM268"/>
  <c r="AO268" s="1"/>
  <c r="AM269"/>
  <c r="AO269" s="1"/>
  <c r="AM270"/>
  <c r="AO270" s="1"/>
  <c r="AM279"/>
  <c r="AO279" s="1"/>
  <c r="AM283"/>
  <c r="AO283" s="1"/>
  <c r="AM284"/>
  <c r="AO284" s="1"/>
  <c r="AM285"/>
  <c r="AO285" s="1"/>
  <c r="AM286"/>
  <c r="AO286" s="1"/>
  <c r="AM287"/>
  <c r="AO287" s="1"/>
  <c r="AM288"/>
  <c r="AO288" s="1"/>
  <c r="AM289"/>
  <c r="AO289" s="1"/>
  <c r="AM290"/>
  <c r="AO290" s="1"/>
  <c r="AM280"/>
  <c r="AO280" s="1"/>
  <c r="AM281"/>
  <c r="AO281" s="1"/>
  <c r="AM282"/>
  <c r="AO282" s="1"/>
  <c r="AM291"/>
  <c r="AO291" s="1"/>
  <c r="AM295"/>
  <c r="AO295" s="1"/>
  <c r="AM296"/>
  <c r="AO296" s="1"/>
  <c r="AM297"/>
  <c r="AO297" s="1"/>
  <c r="AM298"/>
  <c r="AO298" s="1"/>
  <c r="AM299"/>
  <c r="AO299" s="1"/>
  <c r="AM300"/>
  <c r="AO300" s="1"/>
  <c r="AM301"/>
  <c r="AO301" s="1"/>
  <c r="AM302"/>
  <c r="AO302" s="1"/>
  <c r="AM292"/>
  <c r="AO292" s="1"/>
  <c r="AM293"/>
  <c r="AO293" s="1"/>
  <c r="AM294"/>
  <c r="AO294" s="1"/>
  <c r="AM303"/>
  <c r="AO303" s="1"/>
  <c r="AM307"/>
  <c r="AO307" s="1"/>
  <c r="AM308"/>
  <c r="AO308" s="1"/>
  <c r="AM309"/>
  <c r="AO309" s="1"/>
  <c r="AM310"/>
  <c r="AO310" s="1"/>
  <c r="AM311"/>
  <c r="AO311" s="1"/>
  <c r="AM312"/>
  <c r="AO312" s="1"/>
  <c r="AM313"/>
  <c r="AO313" s="1"/>
  <c r="AM314"/>
  <c r="AO314" s="1"/>
  <c r="AM304"/>
  <c r="AO304" s="1"/>
  <c r="AM305"/>
  <c r="AO305" s="1"/>
  <c r="AM306"/>
  <c r="AO306" s="1"/>
  <c r="AM315"/>
  <c r="AO315" s="1"/>
  <c r="AM319"/>
  <c r="AO319" s="1"/>
  <c r="AM320"/>
  <c r="AO320" s="1"/>
  <c r="AM321"/>
  <c r="AO321" s="1"/>
  <c r="AM322"/>
  <c r="AO322" s="1"/>
  <c r="AM323"/>
  <c r="AO323" s="1"/>
  <c r="AM324"/>
  <c r="AO324" s="1"/>
  <c r="AM325"/>
  <c r="AO325" s="1"/>
  <c r="AM326"/>
  <c r="AO326" s="1"/>
  <c r="AM316"/>
  <c r="AO316" s="1"/>
  <c r="AM317"/>
  <c r="AO317" s="1"/>
  <c r="AM318"/>
  <c r="AO318" s="1"/>
  <c r="AM327"/>
  <c r="AO327" s="1"/>
  <c r="AM331"/>
  <c r="AO331" s="1"/>
  <c r="AM332"/>
  <c r="AO332" s="1"/>
  <c r="AM333"/>
  <c r="AO333" s="1"/>
  <c r="AM334"/>
  <c r="AO334" s="1"/>
  <c r="AM335"/>
  <c r="AO335" s="1"/>
  <c r="AM336"/>
  <c r="AO336" s="1"/>
  <c r="AM337"/>
  <c r="AO337" s="1"/>
  <c r="AM338"/>
  <c r="AO338" s="1"/>
  <c r="AM328"/>
  <c r="AO328" s="1"/>
  <c r="AM329"/>
  <c r="AO329" s="1"/>
  <c r="AM330"/>
  <c r="AO330" s="1"/>
  <c r="AM339"/>
  <c r="AO339" s="1"/>
  <c r="AM343"/>
  <c r="AO343" s="1"/>
  <c r="AM344"/>
  <c r="AO344" s="1"/>
  <c r="AM345"/>
  <c r="AO345" s="1"/>
  <c r="AM346"/>
  <c r="AO346" s="1"/>
  <c r="AM347"/>
  <c r="AO347" s="1"/>
  <c r="AM348"/>
  <c r="AO348" s="1"/>
  <c r="AM349"/>
  <c r="AO349" s="1"/>
  <c r="AM350"/>
  <c r="AO350" s="1"/>
  <c r="AM340"/>
  <c r="AO340" s="1"/>
  <c r="AM341"/>
  <c r="AO341" s="1"/>
  <c r="AM342"/>
  <c r="AO342" s="1"/>
  <c r="AM351"/>
  <c r="AO351" s="1"/>
  <c r="AM355"/>
  <c r="AO355" s="1"/>
  <c r="AM356"/>
  <c r="AO356" s="1"/>
  <c r="AM357"/>
  <c r="AO357" s="1"/>
  <c r="AM358"/>
  <c r="AO358" s="1"/>
  <c r="AM359"/>
  <c r="AO359" s="1"/>
  <c r="AM360"/>
  <c r="AO360" s="1"/>
  <c r="AM361"/>
  <c r="AO361" s="1"/>
  <c r="AM362"/>
  <c r="AO362" s="1"/>
  <c r="AM352"/>
  <c r="AO352" s="1"/>
  <c r="AM353"/>
  <c r="AO353" s="1"/>
  <c r="AM354"/>
  <c r="AO354" s="1"/>
  <c r="AM363"/>
  <c r="AO363" s="1"/>
  <c r="AM367"/>
  <c r="AO367" s="1"/>
  <c r="AM368"/>
  <c r="AO368" s="1"/>
  <c r="AM369"/>
  <c r="AO369" s="1"/>
  <c r="AM370"/>
  <c r="AO370" s="1"/>
  <c r="AM371"/>
  <c r="AO371" s="1"/>
  <c r="AM372"/>
  <c r="AO372" s="1"/>
  <c r="AM373"/>
  <c r="AO373" s="1"/>
  <c r="AM374"/>
  <c r="AO374" s="1"/>
  <c r="AM364"/>
  <c r="AO364" s="1"/>
  <c r="AM365"/>
  <c r="AO365" s="1"/>
  <c r="AM366"/>
  <c r="AO366" s="1"/>
  <c r="AM375"/>
  <c r="AO375" s="1"/>
  <c r="AM379"/>
  <c r="AO379" s="1"/>
  <c r="AM380"/>
  <c r="AO380" s="1"/>
  <c r="AM381"/>
  <c r="AO381" s="1"/>
  <c r="AM382"/>
  <c r="AO382" s="1"/>
  <c r="AM383"/>
  <c r="AO383" s="1"/>
  <c r="AM384"/>
  <c r="AO384" s="1"/>
  <c r="AM385"/>
  <c r="AO385" s="1"/>
  <c r="AM386"/>
  <c r="AO386" s="1"/>
  <c r="AM376"/>
  <c r="AO376" s="1"/>
  <c r="AM377"/>
  <c r="AO377" s="1"/>
  <c r="AM378"/>
  <c r="AO378" s="1"/>
  <c r="AM387"/>
  <c r="AO387" s="1"/>
  <c r="AM391"/>
  <c r="AO391" s="1"/>
  <c r="AM392"/>
  <c r="AO392" s="1"/>
  <c r="AM393"/>
  <c r="AO393" s="1"/>
  <c r="AM394"/>
  <c r="AO394" s="1"/>
  <c r="AM395"/>
  <c r="AO395" s="1"/>
  <c r="AM396"/>
  <c r="AO396" s="1"/>
  <c r="AM397"/>
  <c r="AO397" s="1"/>
  <c r="AM398"/>
  <c r="AO398" s="1"/>
  <c r="AM388"/>
  <c r="AO388" s="1"/>
  <c r="AM389"/>
  <c r="AO389" s="1"/>
  <c r="AM390"/>
  <c r="AO390" s="1"/>
  <c r="AM399"/>
  <c r="AO399" s="1"/>
  <c r="AM403"/>
  <c r="AO403" s="1"/>
  <c r="AM404"/>
  <c r="AO404" s="1"/>
  <c r="AM405"/>
  <c r="AO405" s="1"/>
  <c r="AM406"/>
  <c r="AO406" s="1"/>
  <c r="AM407"/>
  <c r="AO407" s="1"/>
  <c r="AM408"/>
  <c r="AO408" s="1"/>
  <c r="AM409"/>
  <c r="AO409" s="1"/>
  <c r="AM410"/>
  <c r="AO410" s="1"/>
  <c r="AM400"/>
  <c r="AO400" s="1"/>
  <c r="AM401"/>
  <c r="AO401" s="1"/>
  <c r="AM402"/>
  <c r="AO402" s="1"/>
  <c r="AM411"/>
  <c r="AO411" s="1"/>
  <c r="AM415"/>
  <c r="AO415" s="1"/>
  <c r="AM416"/>
  <c r="AO416" s="1"/>
  <c r="AM417"/>
  <c r="AO417" s="1"/>
  <c r="AM418"/>
  <c r="AO418" s="1"/>
  <c r="AM419"/>
  <c r="AO419" s="1"/>
  <c r="AM420"/>
  <c r="AO420" s="1"/>
  <c r="AM421"/>
  <c r="AO421" s="1"/>
  <c r="AM422"/>
  <c r="AO422" s="1"/>
  <c r="AM412"/>
  <c r="AO412" s="1"/>
  <c r="AM413"/>
  <c r="AO413" s="1"/>
  <c r="AM414"/>
  <c r="AO414" s="1"/>
  <c r="AM423"/>
  <c r="AO423" s="1"/>
  <c r="AM427"/>
  <c r="AO427" s="1"/>
  <c r="AM428"/>
  <c r="AO428" s="1"/>
  <c r="AM429"/>
  <c r="AO429" s="1"/>
  <c r="AM430"/>
  <c r="AO430" s="1"/>
  <c r="AM431"/>
  <c r="AO431" s="1"/>
  <c r="AM432"/>
  <c r="AO432" s="1"/>
  <c r="AM433"/>
  <c r="AO433" s="1"/>
  <c r="AM434"/>
  <c r="AO434" s="1"/>
  <c r="AM424"/>
  <c r="AO424" s="1"/>
  <c r="AM425"/>
  <c r="AO425" s="1"/>
  <c r="AM426"/>
  <c r="AO426" s="1"/>
  <c r="AM435"/>
  <c r="AO435" s="1"/>
  <c r="AM439"/>
  <c r="AO439" s="1"/>
  <c r="AM440"/>
  <c r="AO440" s="1"/>
  <c r="AM441"/>
  <c r="AO441" s="1"/>
  <c r="AM442"/>
  <c r="AO442" s="1"/>
  <c r="AM443"/>
  <c r="AO443" s="1"/>
  <c r="AM444"/>
  <c r="AO444" s="1"/>
  <c r="AM445"/>
  <c r="AO445" s="1"/>
  <c r="AM446"/>
  <c r="AO446" s="1"/>
  <c r="AM436"/>
  <c r="AO436" s="1"/>
  <c r="AM437"/>
  <c r="AO437" s="1"/>
  <c r="AM438"/>
  <c r="AO438" s="1"/>
  <c r="AM447"/>
  <c r="AO447" s="1"/>
  <c r="AM451"/>
  <c r="AO451" s="1"/>
  <c r="AM452"/>
  <c r="AO452" s="1"/>
  <c r="AM453"/>
  <c r="AO453" s="1"/>
  <c r="AM454"/>
  <c r="AO454" s="1"/>
  <c r="AM455"/>
  <c r="AO455" s="1"/>
  <c r="AM456"/>
  <c r="AO456" s="1"/>
  <c r="AM457"/>
  <c r="AO457" s="1"/>
  <c r="AM458"/>
  <c r="AO458" s="1"/>
  <c r="AM448"/>
  <c r="AO448" s="1"/>
  <c r="AM449"/>
  <c r="AO449" s="1"/>
  <c r="AM450"/>
  <c r="AO450" s="1"/>
  <c r="AF3"/>
  <c r="AK3" s="1"/>
  <c r="AF7"/>
  <c r="AK7" s="1"/>
  <c r="AF8"/>
  <c r="AK8" s="1"/>
  <c r="AF9"/>
  <c r="AK9" s="1"/>
  <c r="AF10"/>
  <c r="AK10" s="1"/>
  <c r="AF11"/>
  <c r="AK11" s="1"/>
  <c r="AF12"/>
  <c r="AK12" s="1"/>
  <c r="AF13"/>
  <c r="AK13" s="1"/>
  <c r="AF14"/>
  <c r="AK14" s="1"/>
  <c r="AF4"/>
  <c r="AK4" s="1"/>
  <c r="AF5"/>
  <c r="AK5" s="1"/>
  <c r="AF6"/>
  <c r="AK6" s="1"/>
  <c r="AF15"/>
  <c r="AK15" s="1"/>
  <c r="AF19"/>
  <c r="AK19" s="1"/>
  <c r="AF20"/>
  <c r="AK20" s="1"/>
  <c r="AF21"/>
  <c r="AK21" s="1"/>
  <c r="AF22"/>
  <c r="AK22" s="1"/>
  <c r="AF23"/>
  <c r="AK23" s="1"/>
  <c r="AF24"/>
  <c r="AK24" s="1"/>
  <c r="AF25"/>
  <c r="AK25" s="1"/>
  <c r="AF26"/>
  <c r="AK26" s="1"/>
  <c r="AF16"/>
  <c r="AK16" s="1"/>
  <c r="AF17"/>
  <c r="AK17" s="1"/>
  <c r="AF18"/>
  <c r="AK18" s="1"/>
  <c r="AF27"/>
  <c r="AK27" s="1"/>
  <c r="AF31"/>
  <c r="AK31" s="1"/>
  <c r="AF32"/>
  <c r="AK32" s="1"/>
  <c r="AF33"/>
  <c r="AK33" s="1"/>
  <c r="AF34"/>
  <c r="AK34" s="1"/>
  <c r="AF35"/>
  <c r="AK35" s="1"/>
  <c r="AF36"/>
  <c r="AK36" s="1"/>
  <c r="AF37"/>
  <c r="AK37" s="1"/>
  <c r="AF38"/>
  <c r="AK38" s="1"/>
  <c r="AF28"/>
  <c r="AK28" s="1"/>
  <c r="AF29"/>
  <c r="AK29" s="1"/>
  <c r="AF30"/>
  <c r="AK30" s="1"/>
  <c r="AF39"/>
  <c r="AK39" s="1"/>
  <c r="AF43"/>
  <c r="AK43" s="1"/>
  <c r="AF44"/>
  <c r="AK44" s="1"/>
  <c r="AF45"/>
  <c r="AK45" s="1"/>
  <c r="AF46"/>
  <c r="AK46" s="1"/>
  <c r="AF47"/>
  <c r="AK47" s="1"/>
  <c r="AF48"/>
  <c r="AK48" s="1"/>
  <c r="AF49"/>
  <c r="AK49" s="1"/>
  <c r="AF50"/>
  <c r="AK50" s="1"/>
  <c r="AF40"/>
  <c r="AK40" s="1"/>
  <c r="AF41"/>
  <c r="AK41" s="1"/>
  <c r="AF42"/>
  <c r="AK42" s="1"/>
  <c r="AF51"/>
  <c r="AK51" s="1"/>
  <c r="AF55"/>
  <c r="AK55" s="1"/>
  <c r="AF56"/>
  <c r="AK56" s="1"/>
  <c r="AF57"/>
  <c r="AK57" s="1"/>
  <c r="AF58"/>
  <c r="AK58" s="1"/>
  <c r="AF59"/>
  <c r="AK59" s="1"/>
  <c r="AF60"/>
  <c r="AK60" s="1"/>
  <c r="AF61"/>
  <c r="AK61" s="1"/>
  <c r="AF62"/>
  <c r="AK62" s="1"/>
  <c r="AF52"/>
  <c r="AK52" s="1"/>
  <c r="AF53"/>
  <c r="AK53" s="1"/>
  <c r="AF54"/>
  <c r="AK54" s="1"/>
  <c r="AF63"/>
  <c r="AK63" s="1"/>
  <c r="AF67"/>
  <c r="AK67" s="1"/>
  <c r="AF68"/>
  <c r="AK68" s="1"/>
  <c r="AF69"/>
  <c r="AK69" s="1"/>
  <c r="AF70"/>
  <c r="AK70" s="1"/>
  <c r="AF71"/>
  <c r="AK71" s="1"/>
  <c r="AF72"/>
  <c r="AK72" s="1"/>
  <c r="AF73"/>
  <c r="AK73" s="1"/>
  <c r="AF74"/>
  <c r="AK74" s="1"/>
  <c r="AF64"/>
  <c r="AK64" s="1"/>
  <c r="AF65"/>
  <c r="AK65" s="1"/>
  <c r="AF66"/>
  <c r="AK66" s="1"/>
  <c r="AF75"/>
  <c r="AK75" s="1"/>
  <c r="AF79"/>
  <c r="AK79" s="1"/>
  <c r="AF80"/>
  <c r="AK80" s="1"/>
  <c r="AF81"/>
  <c r="AK81" s="1"/>
  <c r="AF82"/>
  <c r="AK82" s="1"/>
  <c r="AF83"/>
  <c r="AK83" s="1"/>
  <c r="AF84"/>
  <c r="AK84" s="1"/>
  <c r="AF85"/>
  <c r="AK85" s="1"/>
  <c r="AF86"/>
  <c r="AK86" s="1"/>
  <c r="AF76"/>
  <c r="AK76" s="1"/>
  <c r="AF77"/>
  <c r="AK77" s="1"/>
  <c r="AF78"/>
  <c r="AK78" s="1"/>
  <c r="AF87"/>
  <c r="AK87" s="1"/>
  <c r="AF91"/>
  <c r="AK91" s="1"/>
  <c r="AF92"/>
  <c r="AK92" s="1"/>
  <c r="AF93"/>
  <c r="AK93" s="1"/>
  <c r="AF94"/>
  <c r="AK94" s="1"/>
  <c r="AF95"/>
  <c r="AK95" s="1"/>
  <c r="AF96"/>
  <c r="AK96" s="1"/>
  <c r="AF97"/>
  <c r="AK97" s="1"/>
  <c r="AF98"/>
  <c r="AK98" s="1"/>
  <c r="AF88"/>
  <c r="AK88" s="1"/>
  <c r="AF89"/>
  <c r="AK89" s="1"/>
  <c r="AF90"/>
  <c r="AK90" s="1"/>
  <c r="AF99"/>
  <c r="AK99" s="1"/>
  <c r="AF103"/>
  <c r="AK103" s="1"/>
  <c r="AF104"/>
  <c r="AK104" s="1"/>
  <c r="AF105"/>
  <c r="AK105" s="1"/>
  <c r="AF106"/>
  <c r="AK106" s="1"/>
  <c r="AF107"/>
  <c r="AK107" s="1"/>
  <c r="AF108"/>
  <c r="AK108" s="1"/>
  <c r="AF109"/>
  <c r="AK109" s="1"/>
  <c r="AF110"/>
  <c r="AK110" s="1"/>
  <c r="AF100"/>
  <c r="AK100" s="1"/>
  <c r="AF101"/>
  <c r="AK101" s="1"/>
  <c r="AF102"/>
  <c r="AK102" s="1"/>
  <c r="AF111"/>
  <c r="AK111" s="1"/>
  <c r="AF115"/>
  <c r="AK115" s="1"/>
  <c r="AF116"/>
  <c r="AK116" s="1"/>
  <c r="AF117"/>
  <c r="AK117" s="1"/>
  <c r="AF118"/>
  <c r="AK118" s="1"/>
  <c r="AF119"/>
  <c r="AK119" s="1"/>
  <c r="AF120"/>
  <c r="AK120" s="1"/>
  <c r="AF121"/>
  <c r="AK121" s="1"/>
  <c r="AF122"/>
  <c r="AK122" s="1"/>
  <c r="AF112"/>
  <c r="AK112" s="1"/>
  <c r="AF113"/>
  <c r="AK113" s="1"/>
  <c r="AF114"/>
  <c r="AK114" s="1"/>
  <c r="AF123"/>
  <c r="AK123" s="1"/>
  <c r="AF127"/>
  <c r="AK127" s="1"/>
  <c r="AF128"/>
  <c r="AK128" s="1"/>
  <c r="AF129"/>
  <c r="AK129" s="1"/>
  <c r="AF130"/>
  <c r="AK130" s="1"/>
  <c r="AF131"/>
  <c r="AK131" s="1"/>
  <c r="AF132"/>
  <c r="AK132" s="1"/>
  <c r="AF133"/>
  <c r="AK133"/>
  <c r="AF134"/>
  <c r="AK134" s="1"/>
  <c r="AF124"/>
  <c r="AK124" s="1"/>
  <c r="AF125"/>
  <c r="AK125" s="1"/>
  <c r="AF126"/>
  <c r="AK126" s="1"/>
  <c r="AF135"/>
  <c r="AK135" s="1"/>
  <c r="AF139"/>
  <c r="AK139" s="1"/>
  <c r="AF140"/>
  <c r="AK140" s="1"/>
  <c r="AF141"/>
  <c r="AK141" s="1"/>
  <c r="AF142"/>
  <c r="AK142" s="1"/>
  <c r="AF143"/>
  <c r="AK143" s="1"/>
  <c r="AF144"/>
  <c r="AK144" s="1"/>
  <c r="AF145"/>
  <c r="AK145" s="1"/>
  <c r="AF146"/>
  <c r="AK146" s="1"/>
  <c r="AF136"/>
  <c r="AK136" s="1"/>
  <c r="AF137"/>
  <c r="AK137" s="1"/>
  <c r="AF138"/>
  <c r="AK138" s="1"/>
  <c r="AF147"/>
  <c r="AK147" s="1"/>
  <c r="AF151"/>
  <c r="AK151" s="1"/>
  <c r="AF152"/>
  <c r="AK152" s="1"/>
  <c r="AF153"/>
  <c r="AK153" s="1"/>
  <c r="AF154"/>
  <c r="AK154" s="1"/>
  <c r="AF155"/>
  <c r="AK155" s="1"/>
  <c r="AF156"/>
  <c r="AK156" s="1"/>
  <c r="AF157"/>
  <c r="AK157" s="1"/>
  <c r="AF158"/>
  <c r="AK158" s="1"/>
  <c r="AF148"/>
  <c r="AK148" s="1"/>
  <c r="AF149"/>
  <c r="AK149" s="1"/>
  <c r="AF150"/>
  <c r="AK150" s="1"/>
  <c r="AF159"/>
  <c r="AK159" s="1"/>
  <c r="AF163"/>
  <c r="AK163" s="1"/>
  <c r="AF164"/>
  <c r="AK164" s="1"/>
  <c r="AF165"/>
  <c r="AK165" s="1"/>
  <c r="AF166"/>
  <c r="AK166" s="1"/>
  <c r="AF167"/>
  <c r="AK167" s="1"/>
  <c r="AF168"/>
  <c r="AK168" s="1"/>
  <c r="AF169"/>
  <c r="AK169" s="1"/>
  <c r="AF170"/>
  <c r="AK170" s="1"/>
  <c r="AF160"/>
  <c r="AK160" s="1"/>
  <c r="AF161"/>
  <c r="AK161" s="1"/>
  <c r="AF162"/>
  <c r="AK162" s="1"/>
  <c r="AF171"/>
  <c r="AK171" s="1"/>
  <c r="AF175"/>
  <c r="AK175" s="1"/>
  <c r="AF176"/>
  <c r="AK176" s="1"/>
  <c r="AF177"/>
  <c r="AK177" s="1"/>
  <c r="AF178"/>
  <c r="AK178" s="1"/>
  <c r="AF179"/>
  <c r="AK179" s="1"/>
  <c r="AF180"/>
  <c r="AK180" s="1"/>
  <c r="AF181"/>
  <c r="AK181" s="1"/>
  <c r="AF182"/>
  <c r="AK182" s="1"/>
  <c r="AF172"/>
  <c r="AK172" s="1"/>
  <c r="AF173"/>
  <c r="AK173" s="1"/>
  <c r="AF174"/>
  <c r="AK174" s="1"/>
  <c r="AF183"/>
  <c r="AK183" s="1"/>
  <c r="AF187"/>
  <c r="AK187" s="1"/>
  <c r="AF188"/>
  <c r="AK188" s="1"/>
  <c r="AF189"/>
  <c r="AK189" s="1"/>
  <c r="AF190"/>
  <c r="AK190" s="1"/>
  <c r="AF191"/>
  <c r="AK191" s="1"/>
  <c r="AF192"/>
  <c r="AK192" s="1"/>
  <c r="AF193"/>
  <c r="AK193" s="1"/>
  <c r="AF194"/>
  <c r="AK194" s="1"/>
  <c r="AF184"/>
  <c r="AK184" s="1"/>
  <c r="AF185"/>
  <c r="AK185" s="1"/>
  <c r="AF186"/>
  <c r="AK186" s="1"/>
  <c r="AF195"/>
  <c r="AK195" s="1"/>
  <c r="AF199"/>
  <c r="AK199" s="1"/>
  <c r="AF200"/>
  <c r="AK200" s="1"/>
  <c r="AF201"/>
  <c r="AK201" s="1"/>
  <c r="AF202"/>
  <c r="AK202" s="1"/>
  <c r="AF203"/>
  <c r="AK203" s="1"/>
  <c r="AF204"/>
  <c r="AK204" s="1"/>
  <c r="AF205"/>
  <c r="AK205" s="1"/>
  <c r="AF206"/>
  <c r="AK206" s="1"/>
  <c r="AF196"/>
  <c r="AK196" s="1"/>
  <c r="AF197"/>
  <c r="AK197" s="1"/>
  <c r="AF198"/>
  <c r="AK198" s="1"/>
  <c r="AF207"/>
  <c r="AK207" s="1"/>
  <c r="AF211"/>
  <c r="AK211" s="1"/>
  <c r="AF212"/>
  <c r="AK212" s="1"/>
  <c r="AF213"/>
  <c r="AK213" s="1"/>
  <c r="AF214"/>
  <c r="AK214" s="1"/>
  <c r="AF215"/>
  <c r="AK215" s="1"/>
  <c r="AF216"/>
  <c r="AK216" s="1"/>
  <c r="AF217"/>
  <c r="AK217" s="1"/>
  <c r="AF218"/>
  <c r="AK218" s="1"/>
  <c r="AF208"/>
  <c r="AK208" s="1"/>
  <c r="AF209"/>
  <c r="AK209" s="1"/>
  <c r="AF210"/>
  <c r="AK210"/>
  <c r="AF219"/>
  <c r="AK219" s="1"/>
  <c r="AF223"/>
  <c r="AK223" s="1"/>
  <c r="AF224"/>
  <c r="AK224" s="1"/>
  <c r="AF225"/>
  <c r="AK225" s="1"/>
  <c r="AF226"/>
  <c r="AK226" s="1"/>
  <c r="AF227"/>
  <c r="AK227" s="1"/>
  <c r="AF228"/>
  <c r="AK228" s="1"/>
  <c r="AF229"/>
  <c r="AK229" s="1"/>
  <c r="AF230"/>
  <c r="AK230" s="1"/>
  <c r="AF220"/>
  <c r="AK220" s="1"/>
  <c r="AF221"/>
  <c r="AK221" s="1"/>
  <c r="AF222"/>
  <c r="AK222" s="1"/>
  <c r="AF231"/>
  <c r="AK231" s="1"/>
  <c r="AF235"/>
  <c r="AK235" s="1"/>
  <c r="AF236"/>
  <c r="AK236" s="1"/>
  <c r="AF237"/>
  <c r="AK237" s="1"/>
  <c r="AF238"/>
  <c r="AK238" s="1"/>
  <c r="AF239"/>
  <c r="AK239" s="1"/>
  <c r="AF240"/>
  <c r="AK240" s="1"/>
  <c r="AF241"/>
  <c r="AK241" s="1"/>
  <c r="AF242"/>
  <c r="AK242" s="1"/>
  <c r="AF232"/>
  <c r="AK232" s="1"/>
  <c r="AF233"/>
  <c r="AK233" s="1"/>
  <c r="AF234"/>
  <c r="AK234" s="1"/>
  <c r="AF243"/>
  <c r="AK243" s="1"/>
  <c r="AF247"/>
  <c r="AK247" s="1"/>
  <c r="AF248"/>
  <c r="AK248" s="1"/>
  <c r="AF249"/>
  <c r="AK249" s="1"/>
  <c r="AF250"/>
  <c r="AK250" s="1"/>
  <c r="AF251"/>
  <c r="AK251" s="1"/>
  <c r="AF252"/>
  <c r="AK252" s="1"/>
  <c r="AF253"/>
  <c r="AK253" s="1"/>
  <c r="AF254"/>
  <c r="AK254" s="1"/>
  <c r="AF244"/>
  <c r="AK244" s="1"/>
  <c r="AF245"/>
  <c r="AK245" s="1"/>
  <c r="AF246"/>
  <c r="AK246" s="1"/>
  <c r="AF255"/>
  <c r="AK255" s="1"/>
  <c r="AF259"/>
  <c r="AK259" s="1"/>
  <c r="AF260"/>
  <c r="AK260" s="1"/>
  <c r="AF261"/>
  <c r="AK261" s="1"/>
  <c r="AF262"/>
  <c r="AK262" s="1"/>
  <c r="AF263"/>
  <c r="AK263" s="1"/>
  <c r="AF264"/>
  <c r="AK264" s="1"/>
  <c r="AF265"/>
  <c r="AK265" s="1"/>
  <c r="AF266"/>
  <c r="AK266" s="1"/>
  <c r="AF256"/>
  <c r="AK256" s="1"/>
  <c r="AF257"/>
  <c r="AK257" s="1"/>
  <c r="AF258"/>
  <c r="AK258" s="1"/>
  <c r="AF267"/>
  <c r="AK267" s="1"/>
  <c r="AF271"/>
  <c r="AK271" s="1"/>
  <c r="AF272"/>
  <c r="AK272" s="1"/>
  <c r="AF273"/>
  <c r="AK273" s="1"/>
  <c r="AF274"/>
  <c r="AK274" s="1"/>
  <c r="AF275"/>
  <c r="AK275" s="1"/>
  <c r="AF276"/>
  <c r="AK276" s="1"/>
  <c r="AF277"/>
  <c r="AK277" s="1"/>
  <c r="AF278"/>
  <c r="AK278" s="1"/>
  <c r="AF268"/>
  <c r="AK268" s="1"/>
  <c r="AF269"/>
  <c r="AK269" s="1"/>
  <c r="AF270"/>
  <c r="AK270" s="1"/>
  <c r="AF279"/>
  <c r="AK279" s="1"/>
  <c r="AF283"/>
  <c r="AK283" s="1"/>
  <c r="AF284"/>
  <c r="AK284" s="1"/>
  <c r="AF285"/>
  <c r="AK285" s="1"/>
  <c r="AF286"/>
  <c r="AK286" s="1"/>
  <c r="AF287"/>
  <c r="AK287" s="1"/>
  <c r="AF288"/>
  <c r="AK288" s="1"/>
  <c r="AF289"/>
  <c r="AK289" s="1"/>
  <c r="AF290"/>
  <c r="AK290" s="1"/>
  <c r="AF280"/>
  <c r="AK280" s="1"/>
  <c r="AF281"/>
  <c r="AK281" s="1"/>
  <c r="AF282"/>
  <c r="AK282" s="1"/>
  <c r="AF291"/>
  <c r="AK291" s="1"/>
  <c r="AF295"/>
  <c r="AK295" s="1"/>
  <c r="AF296"/>
  <c r="AK296" s="1"/>
  <c r="AF297"/>
  <c r="AK297" s="1"/>
  <c r="AF298"/>
  <c r="AK298" s="1"/>
  <c r="AF299"/>
  <c r="AK299" s="1"/>
  <c r="AF300"/>
  <c r="AK300" s="1"/>
  <c r="AF301"/>
  <c r="AK301" s="1"/>
  <c r="AF302"/>
  <c r="AK302" s="1"/>
  <c r="AF292"/>
  <c r="AK292" s="1"/>
  <c r="AF293"/>
  <c r="AK293" s="1"/>
  <c r="AF294"/>
  <c r="AK294" s="1"/>
  <c r="AF303"/>
  <c r="AK303" s="1"/>
  <c r="AF307"/>
  <c r="AK307" s="1"/>
  <c r="AF308"/>
  <c r="AK308"/>
  <c r="AF309"/>
  <c r="AK309" s="1"/>
  <c r="AF310"/>
  <c r="AK310" s="1"/>
  <c r="AF311"/>
  <c r="AK311" s="1"/>
  <c r="AF312"/>
  <c r="AK312" s="1"/>
  <c r="AF313"/>
  <c r="AK313" s="1"/>
  <c r="AF314"/>
  <c r="AK314" s="1"/>
  <c r="AF304"/>
  <c r="AK304" s="1"/>
  <c r="AF305"/>
  <c r="AK305" s="1"/>
  <c r="AF306"/>
  <c r="AK306" s="1"/>
  <c r="AF315"/>
  <c r="AK315" s="1"/>
  <c r="AF319"/>
  <c r="AK319" s="1"/>
  <c r="AF320"/>
  <c r="AK320" s="1"/>
  <c r="AF321"/>
  <c r="AK321" s="1"/>
  <c r="AF322"/>
  <c r="AK322" s="1"/>
  <c r="AF323"/>
  <c r="AK323" s="1"/>
  <c r="AF324"/>
  <c r="AK324" s="1"/>
  <c r="AF325"/>
  <c r="AK325" s="1"/>
  <c r="AF326"/>
  <c r="AK326" s="1"/>
  <c r="AF316"/>
  <c r="AK316" s="1"/>
  <c r="AF317"/>
  <c r="AK317" s="1"/>
  <c r="AF318"/>
  <c r="AK318" s="1"/>
  <c r="AF327"/>
  <c r="AK327" s="1"/>
  <c r="AF331"/>
  <c r="AK331" s="1"/>
  <c r="AF332"/>
  <c r="AK332" s="1"/>
  <c r="AF333"/>
  <c r="AK333" s="1"/>
  <c r="AF334"/>
  <c r="AK334" s="1"/>
  <c r="AF335"/>
  <c r="AK335" s="1"/>
  <c r="AF336"/>
  <c r="AK336" s="1"/>
  <c r="AF337"/>
  <c r="AK337" s="1"/>
  <c r="AF338"/>
  <c r="AK338" s="1"/>
  <c r="AF328"/>
  <c r="AK328" s="1"/>
  <c r="AF329"/>
  <c r="AK329" s="1"/>
  <c r="AF330"/>
  <c r="AK330" s="1"/>
  <c r="AF339"/>
  <c r="AK339" s="1"/>
  <c r="AF343"/>
  <c r="AK343" s="1"/>
  <c r="AF344"/>
  <c r="AK344" s="1"/>
  <c r="AF345"/>
  <c r="AK345" s="1"/>
  <c r="AF346"/>
  <c r="AK346" s="1"/>
  <c r="AF347"/>
  <c r="AK347" s="1"/>
  <c r="AF348"/>
  <c r="AK348" s="1"/>
  <c r="AF349"/>
  <c r="AK349" s="1"/>
  <c r="AF350"/>
  <c r="AK350" s="1"/>
  <c r="AF340"/>
  <c r="AK340" s="1"/>
  <c r="AF341"/>
  <c r="AK341" s="1"/>
  <c r="AF342"/>
  <c r="AK342" s="1"/>
  <c r="AF351"/>
  <c r="AK351" s="1"/>
  <c r="AF355"/>
  <c r="AK355" s="1"/>
  <c r="AF356"/>
  <c r="AK356" s="1"/>
  <c r="AF357"/>
  <c r="AK357" s="1"/>
  <c r="AF358"/>
  <c r="AK358" s="1"/>
  <c r="AF359"/>
  <c r="AK359" s="1"/>
  <c r="AF360"/>
  <c r="AK360" s="1"/>
  <c r="AF361"/>
  <c r="AK361" s="1"/>
  <c r="AF362"/>
  <c r="AK362" s="1"/>
  <c r="AF352"/>
  <c r="AK352" s="1"/>
  <c r="AF353"/>
  <c r="AK353" s="1"/>
  <c r="AF354"/>
  <c r="AK354" s="1"/>
  <c r="AF363"/>
  <c r="AK363" s="1"/>
  <c r="AF367"/>
  <c r="AK367" s="1"/>
  <c r="AF368"/>
  <c r="AK368" s="1"/>
  <c r="AF369"/>
  <c r="AK369" s="1"/>
  <c r="AF370"/>
  <c r="AK370" s="1"/>
  <c r="AF371"/>
  <c r="AK371" s="1"/>
  <c r="AF372"/>
  <c r="AK372" s="1"/>
  <c r="AF373"/>
  <c r="AK373" s="1"/>
  <c r="AF374"/>
  <c r="AK374" s="1"/>
  <c r="AF364"/>
  <c r="AK364" s="1"/>
  <c r="AF365"/>
  <c r="AK365" s="1"/>
  <c r="AF366"/>
  <c r="AK366" s="1"/>
  <c r="AF375"/>
  <c r="AK375" s="1"/>
  <c r="AF379"/>
  <c r="AK379" s="1"/>
  <c r="AF380"/>
  <c r="AK380" s="1"/>
  <c r="AF381"/>
  <c r="AK381" s="1"/>
  <c r="AF382"/>
  <c r="AK382" s="1"/>
  <c r="AF383"/>
  <c r="AK383" s="1"/>
  <c r="AF384"/>
  <c r="AK384" s="1"/>
  <c r="AF385"/>
  <c r="AK385" s="1"/>
  <c r="AF386"/>
  <c r="AK386" s="1"/>
  <c r="AF376"/>
  <c r="AK376" s="1"/>
  <c r="AF377"/>
  <c r="AK377" s="1"/>
  <c r="AF378"/>
  <c r="AK378" s="1"/>
  <c r="AF387"/>
  <c r="AK387" s="1"/>
  <c r="AF391"/>
  <c r="AK391" s="1"/>
  <c r="AF392"/>
  <c r="AK392"/>
  <c r="AF393"/>
  <c r="AK393" s="1"/>
  <c r="AF394"/>
  <c r="AK394" s="1"/>
  <c r="AF395"/>
  <c r="AK395" s="1"/>
  <c r="AF396"/>
  <c r="AK396" s="1"/>
  <c r="AF397"/>
  <c r="AK397" s="1"/>
  <c r="AF398"/>
  <c r="AK398" s="1"/>
  <c r="AF388"/>
  <c r="AK388" s="1"/>
  <c r="AF389"/>
  <c r="AK389" s="1"/>
  <c r="AF390"/>
  <c r="AK390" s="1"/>
  <c r="AF399"/>
  <c r="AK399" s="1"/>
  <c r="AF403"/>
  <c r="AK403" s="1"/>
  <c r="AF404"/>
  <c r="AK404" s="1"/>
  <c r="AF405"/>
  <c r="AK405" s="1"/>
  <c r="AF406"/>
  <c r="AK406" s="1"/>
  <c r="AF407"/>
  <c r="AK407" s="1"/>
  <c r="AF408"/>
  <c r="AK408" s="1"/>
  <c r="AF409"/>
  <c r="AK409" s="1"/>
  <c r="AF410"/>
  <c r="AK410" s="1"/>
  <c r="AF400"/>
  <c r="AK400" s="1"/>
  <c r="AF401"/>
  <c r="AK401" s="1"/>
  <c r="AF402"/>
  <c r="AK402" s="1"/>
  <c r="AF411"/>
  <c r="AK411" s="1"/>
  <c r="AF415"/>
  <c r="AK415" s="1"/>
  <c r="AF416"/>
  <c r="AK416" s="1"/>
  <c r="AF417"/>
  <c r="AK417" s="1"/>
  <c r="AF418"/>
  <c r="AK418" s="1"/>
  <c r="AF419"/>
  <c r="AK419" s="1"/>
  <c r="AF420"/>
  <c r="AK420" s="1"/>
  <c r="AF421"/>
  <c r="AK421" s="1"/>
  <c r="AF422"/>
  <c r="AK422" s="1"/>
  <c r="AF412"/>
  <c r="AK412" s="1"/>
  <c r="AF413"/>
  <c r="AK413" s="1"/>
  <c r="AF414"/>
  <c r="AK414" s="1"/>
  <c r="AF423"/>
  <c r="AK423" s="1"/>
  <c r="AF427"/>
  <c r="AK427" s="1"/>
  <c r="AF428"/>
  <c r="AK428" s="1"/>
  <c r="AF429"/>
  <c r="AK429" s="1"/>
  <c r="AF430"/>
  <c r="AK430" s="1"/>
  <c r="AF431"/>
  <c r="AK431" s="1"/>
  <c r="AF432"/>
  <c r="AK432" s="1"/>
  <c r="AF433"/>
  <c r="AK433" s="1"/>
  <c r="AF434"/>
  <c r="AK434" s="1"/>
  <c r="AF424"/>
  <c r="AK424" s="1"/>
  <c r="AF425"/>
  <c r="AK425" s="1"/>
  <c r="AF426"/>
  <c r="AK426" s="1"/>
  <c r="AF435"/>
  <c r="AK435" s="1"/>
  <c r="AF439"/>
  <c r="AK439" s="1"/>
  <c r="AF440"/>
  <c r="AK440" s="1"/>
  <c r="AF441"/>
  <c r="AK441" s="1"/>
  <c r="AF442"/>
  <c r="AK442" s="1"/>
  <c r="AF443"/>
  <c r="AK443" s="1"/>
  <c r="AF444"/>
  <c r="AK444" s="1"/>
  <c r="AF445"/>
  <c r="AK445" s="1"/>
  <c r="AF446"/>
  <c r="AK446" s="1"/>
  <c r="AF436"/>
  <c r="AK436" s="1"/>
  <c r="AF437"/>
  <c r="AK437" s="1"/>
  <c r="AF438"/>
  <c r="AK438" s="1"/>
  <c r="AF447"/>
  <c r="AK447" s="1"/>
  <c r="AF451"/>
  <c r="AK451" s="1"/>
  <c r="AF452"/>
  <c r="AK452" s="1"/>
  <c r="AF453"/>
  <c r="AK453" s="1"/>
  <c r="AF454"/>
  <c r="AK454" s="1"/>
  <c r="AF455"/>
  <c r="AK455" s="1"/>
  <c r="AF456"/>
  <c r="AK456" s="1"/>
  <c r="AF457"/>
  <c r="AK457" s="1"/>
  <c r="AF458"/>
  <c r="AK458" s="1"/>
  <c r="AF448"/>
  <c r="AK448" s="1"/>
  <c r="AF449"/>
  <c r="AK449" s="1"/>
  <c r="AF450"/>
  <c r="AK450" s="1"/>
  <c r="AD3"/>
  <c r="AD7"/>
  <c r="AD8"/>
  <c r="AD9"/>
  <c r="AD10"/>
  <c r="AD11"/>
  <c r="AD12"/>
  <c r="AD13"/>
  <c r="AD14"/>
  <c r="AD4"/>
  <c r="AD5"/>
  <c r="AD6"/>
  <c r="AD15"/>
  <c r="AD19"/>
  <c r="AD20"/>
  <c r="AD21"/>
  <c r="AD22"/>
  <c r="AD23"/>
  <c r="AD24"/>
  <c r="AD25"/>
  <c r="AD26"/>
  <c r="AD16"/>
  <c r="AD17"/>
  <c r="AD18"/>
  <c r="AD27"/>
  <c r="AD31"/>
  <c r="AD32"/>
  <c r="AD33"/>
  <c r="AD34"/>
  <c r="AD35"/>
  <c r="AD36"/>
  <c r="AD37"/>
  <c r="AD38"/>
  <c r="AD28"/>
  <c r="AD29"/>
  <c r="AD30"/>
  <c r="AD39"/>
  <c r="AD43"/>
  <c r="AD44"/>
  <c r="AD45"/>
  <c r="AD46"/>
  <c r="AD47"/>
  <c r="AD48"/>
  <c r="AD49"/>
  <c r="AD50"/>
  <c r="AD40"/>
  <c r="AD41"/>
  <c r="AD42"/>
  <c r="AD51"/>
  <c r="AD55"/>
  <c r="AD56"/>
  <c r="AD57"/>
  <c r="AD58"/>
  <c r="AD59"/>
  <c r="AD60"/>
  <c r="AD61"/>
  <c r="AD62"/>
  <c r="AD52"/>
  <c r="AD53"/>
  <c r="AD54"/>
  <c r="AD63"/>
  <c r="AD67"/>
  <c r="AD68"/>
  <c r="AD69"/>
  <c r="AD70"/>
  <c r="AD71"/>
  <c r="AD72"/>
  <c r="AD73"/>
  <c r="AD74"/>
  <c r="AD64"/>
  <c r="AD65"/>
  <c r="AD66"/>
  <c r="AD75"/>
  <c r="AD79"/>
  <c r="AD80"/>
  <c r="AD81"/>
  <c r="AD82"/>
  <c r="AD83"/>
  <c r="AD84"/>
  <c r="AD85"/>
  <c r="AD86"/>
  <c r="AD76"/>
  <c r="AD77"/>
  <c r="AD78"/>
  <c r="AD87"/>
  <c r="AD91"/>
  <c r="AD92"/>
  <c r="AD93"/>
  <c r="AD94"/>
  <c r="AD95"/>
  <c r="AD96"/>
  <c r="AD97"/>
  <c r="AD98"/>
  <c r="AD88"/>
  <c r="AD89"/>
  <c r="AD90"/>
  <c r="AD99"/>
  <c r="AD103"/>
  <c r="AD104"/>
  <c r="AD105"/>
  <c r="AD106"/>
  <c r="AD107"/>
  <c r="AD108"/>
  <c r="AD109"/>
  <c r="AD110"/>
  <c r="AD100"/>
  <c r="AD101"/>
  <c r="AD102"/>
  <c r="AD111"/>
  <c r="AD115"/>
  <c r="AD116"/>
  <c r="AD117"/>
  <c r="AD118"/>
  <c r="AD119"/>
  <c r="AD120"/>
  <c r="AD121"/>
  <c r="AD122"/>
  <c r="AD112"/>
  <c r="AD113"/>
  <c r="AD114"/>
  <c r="AD123"/>
  <c r="AD127"/>
  <c r="AD128"/>
  <c r="AD129"/>
  <c r="AD130"/>
  <c r="AD131"/>
  <c r="AD132"/>
  <c r="AD133"/>
  <c r="AD134"/>
  <c r="AD124"/>
  <c r="AD125"/>
  <c r="AD126"/>
  <c r="AD135"/>
  <c r="AD139"/>
  <c r="AD140"/>
  <c r="AD141"/>
  <c r="AD142"/>
  <c r="AD143"/>
  <c r="AD144"/>
  <c r="AD145"/>
  <c r="AD146"/>
  <c r="AD136"/>
  <c r="AD137"/>
  <c r="AD138"/>
  <c r="AD147"/>
  <c r="AD151"/>
  <c r="AD152"/>
  <c r="AD153"/>
  <c r="AD154"/>
  <c r="AD155"/>
  <c r="AD156"/>
  <c r="AD157"/>
  <c r="AD158"/>
  <c r="AD148"/>
  <c r="AD149"/>
  <c r="AD150"/>
  <c r="AD159"/>
  <c r="AD163"/>
  <c r="AD164"/>
  <c r="AD165"/>
  <c r="AD166"/>
  <c r="AD167"/>
  <c r="AD168"/>
  <c r="AD169"/>
  <c r="AD170"/>
  <c r="AD160"/>
  <c r="AD161"/>
  <c r="AD162"/>
  <c r="AD171"/>
  <c r="AD175"/>
  <c r="AD176"/>
  <c r="AD177"/>
  <c r="AD178"/>
  <c r="AD179"/>
  <c r="AD180"/>
  <c r="AD181"/>
  <c r="AD182"/>
  <c r="AD172"/>
  <c r="AD173"/>
  <c r="AD174"/>
  <c r="AD183"/>
  <c r="AD187"/>
  <c r="AD188"/>
  <c r="AD189"/>
  <c r="AD190"/>
  <c r="AD191"/>
  <c r="AD192"/>
  <c r="AD193"/>
  <c r="AD194"/>
  <c r="AD184"/>
  <c r="AD185"/>
  <c r="AD186"/>
  <c r="AD195"/>
  <c r="AD199"/>
  <c r="AD200"/>
  <c r="AD201"/>
  <c r="AD202"/>
  <c r="AD203"/>
  <c r="AD204"/>
  <c r="AD205"/>
  <c r="AD206"/>
  <c r="AD196"/>
  <c r="AD197"/>
  <c r="AD198"/>
  <c r="AD207"/>
  <c r="AD211"/>
  <c r="AD212"/>
  <c r="AD213"/>
  <c r="AD214"/>
  <c r="AD215"/>
  <c r="AD216"/>
  <c r="AD217"/>
  <c r="AD218"/>
  <c r="AD208"/>
  <c r="AD209"/>
  <c r="AD210"/>
  <c r="AD219"/>
  <c r="AD223"/>
  <c r="AD224"/>
  <c r="AD225"/>
  <c r="AD226"/>
  <c r="AD227"/>
  <c r="AD228"/>
  <c r="AD229"/>
  <c r="AD230"/>
  <c r="AD220"/>
  <c r="AD221"/>
  <c r="AD222"/>
  <c r="AD231"/>
  <c r="AD235"/>
  <c r="AD236"/>
  <c r="AD237"/>
  <c r="AD238"/>
  <c r="AD239"/>
  <c r="AD240"/>
  <c r="AD241"/>
  <c r="AD242"/>
  <c r="AD232"/>
  <c r="AD233"/>
  <c r="AD234"/>
  <c r="AD243"/>
  <c r="AD247"/>
  <c r="AD248"/>
  <c r="AD249"/>
  <c r="AD250"/>
  <c r="AD251"/>
  <c r="AD252"/>
  <c r="AD253"/>
  <c r="AD254"/>
  <c r="AD244"/>
  <c r="AD245"/>
  <c r="AD246"/>
  <c r="AD255"/>
  <c r="AD259"/>
  <c r="AD260"/>
  <c r="AD261"/>
  <c r="AD262"/>
  <c r="AD263"/>
  <c r="AD264"/>
  <c r="AD265"/>
  <c r="AD266"/>
  <c r="AD256"/>
  <c r="AD257"/>
  <c r="AD258"/>
  <c r="AD267"/>
  <c r="AD271"/>
  <c r="AD272"/>
  <c r="AD273"/>
  <c r="AD274"/>
  <c r="AD275"/>
  <c r="AD276"/>
  <c r="AD277"/>
  <c r="AD278"/>
  <c r="AD268"/>
  <c r="AD269"/>
  <c r="AD270"/>
  <c r="AD279"/>
  <c r="AD283"/>
  <c r="AD284"/>
  <c r="AD285"/>
  <c r="AD286"/>
  <c r="AD287"/>
  <c r="AD288"/>
  <c r="AD289"/>
  <c r="AD290"/>
  <c r="AD280"/>
  <c r="AD281"/>
  <c r="AD282"/>
  <c r="AD291"/>
  <c r="AD295"/>
  <c r="AD296"/>
  <c r="AD297"/>
  <c r="AD298"/>
  <c r="AD299"/>
  <c r="AD300"/>
  <c r="AD301"/>
  <c r="AD302"/>
  <c r="AD292"/>
  <c r="AD293"/>
  <c r="AD294"/>
  <c r="AD303"/>
  <c r="AD307"/>
  <c r="AD308"/>
  <c r="AD309"/>
  <c r="AD310"/>
  <c r="AD311"/>
  <c r="AD312"/>
  <c r="AD313"/>
  <c r="AD314"/>
  <c r="AD304"/>
  <c r="AD305"/>
  <c r="AD306"/>
  <c r="AD315"/>
  <c r="AD319"/>
  <c r="AD320"/>
  <c r="AD321"/>
  <c r="AD322"/>
  <c r="AD323"/>
  <c r="AD324"/>
  <c r="AD325"/>
  <c r="AD326"/>
  <c r="AD316"/>
  <c r="AD317"/>
  <c r="AD318"/>
  <c r="AD327"/>
  <c r="AD331"/>
  <c r="AD332"/>
  <c r="AD333"/>
  <c r="AD334"/>
  <c r="AD335"/>
  <c r="AD336"/>
  <c r="AD337"/>
  <c r="AD338"/>
  <c r="AD328"/>
  <c r="AD329"/>
  <c r="AD330"/>
  <c r="AD339"/>
  <c r="AD343"/>
  <c r="AD344"/>
  <c r="AD345"/>
  <c r="AD346"/>
  <c r="AD347"/>
  <c r="AD348"/>
  <c r="AD349"/>
  <c r="AD350"/>
  <c r="AD340"/>
  <c r="AD341"/>
  <c r="AD342"/>
  <c r="AD351"/>
  <c r="AD355"/>
  <c r="AD356"/>
  <c r="AD357"/>
  <c r="AD358"/>
  <c r="AD359"/>
  <c r="AD360"/>
  <c r="AD361"/>
  <c r="AD362"/>
  <c r="AD352"/>
  <c r="AD353"/>
  <c r="AD354"/>
  <c r="AD363"/>
  <c r="AD367"/>
  <c r="AD368"/>
  <c r="AD369"/>
  <c r="AD370"/>
  <c r="AD371"/>
  <c r="AD372"/>
  <c r="AD373"/>
  <c r="AD374"/>
  <c r="AD364"/>
  <c r="AD365"/>
  <c r="AD366"/>
  <c r="AD375"/>
  <c r="AD379"/>
  <c r="AD380"/>
  <c r="AD381"/>
  <c r="AD382"/>
  <c r="AD383"/>
  <c r="AD384"/>
  <c r="AD385"/>
  <c r="AD386"/>
  <c r="AD376"/>
  <c r="AD377"/>
  <c r="AD378"/>
  <c r="AD387"/>
  <c r="AD391"/>
  <c r="AD392"/>
  <c r="AD393"/>
  <c r="AD394"/>
  <c r="AD395"/>
  <c r="AD396"/>
  <c r="AD397"/>
  <c r="AD398"/>
  <c r="AD388"/>
  <c r="AD389"/>
  <c r="AD390"/>
  <c r="AD399"/>
  <c r="AD403"/>
  <c r="AD404"/>
  <c r="AD405"/>
  <c r="AD406"/>
  <c r="AD407"/>
  <c r="AD408"/>
  <c r="AD409"/>
  <c r="AD410"/>
  <c r="AD400"/>
  <c r="AD401"/>
  <c r="AD402"/>
  <c r="AD411"/>
  <c r="AD415"/>
  <c r="AD416"/>
  <c r="AD417"/>
  <c r="AD418"/>
  <c r="AD419"/>
  <c r="AD420"/>
  <c r="AD421"/>
  <c r="AD422"/>
  <c r="AD412"/>
  <c r="AD413"/>
  <c r="AD414"/>
  <c r="AD423"/>
  <c r="AD427"/>
  <c r="AD428"/>
  <c r="AD429"/>
  <c r="AD430"/>
  <c r="AD431"/>
  <c r="AD432"/>
  <c r="AD433"/>
  <c r="AD434"/>
  <c r="AD424"/>
  <c r="AD425"/>
  <c r="AD426"/>
  <c r="AD435"/>
  <c r="AD439"/>
  <c r="AD440"/>
  <c r="AD441"/>
  <c r="AD442"/>
  <c r="AD443"/>
  <c r="AD444"/>
  <c r="AD445"/>
  <c r="AD446"/>
  <c r="AD436"/>
  <c r="AD437"/>
  <c r="AD438"/>
  <c r="AD447"/>
  <c r="AD451"/>
  <c r="AD452"/>
  <c r="AD453"/>
  <c r="AD454"/>
  <c r="AD455"/>
  <c r="AD456"/>
  <c r="AD457"/>
  <c r="AD458"/>
  <c r="AD448"/>
  <c r="AD449"/>
  <c r="AD450"/>
  <c r="AB3"/>
  <c r="AB7"/>
  <c r="AB8"/>
  <c r="AB9"/>
  <c r="AB10"/>
  <c r="AB11"/>
  <c r="AB12"/>
  <c r="AB13"/>
  <c r="AB14"/>
  <c r="AB4"/>
  <c r="AB5"/>
  <c r="AB6"/>
  <c r="AB15"/>
  <c r="AB19"/>
  <c r="AB20"/>
  <c r="AB21"/>
  <c r="AB22"/>
  <c r="AB23"/>
  <c r="AB24"/>
  <c r="AB25"/>
  <c r="AB26"/>
  <c r="AB16"/>
  <c r="AB17"/>
  <c r="AB18"/>
  <c r="AB27"/>
  <c r="AB31"/>
  <c r="AB32"/>
  <c r="AB33"/>
  <c r="AB34"/>
  <c r="AB35"/>
  <c r="AB36"/>
  <c r="AB37"/>
  <c r="AB38"/>
  <c r="AB28"/>
  <c r="AB29"/>
  <c r="AB30"/>
  <c r="AB39"/>
  <c r="AB43"/>
  <c r="AB44"/>
  <c r="AB45"/>
  <c r="AB46"/>
  <c r="AB47"/>
  <c r="AB48"/>
  <c r="AB49"/>
  <c r="AB50"/>
  <c r="AB40"/>
  <c r="AB41"/>
  <c r="AB42"/>
  <c r="AB51"/>
  <c r="AB55"/>
  <c r="AB56"/>
  <c r="AB57"/>
  <c r="AB58"/>
  <c r="AB59"/>
  <c r="AB60"/>
  <c r="AB61"/>
  <c r="AB62"/>
  <c r="AB52"/>
  <c r="AB53"/>
  <c r="AB54"/>
  <c r="AB63"/>
  <c r="AB67"/>
  <c r="AB68"/>
  <c r="AB69"/>
  <c r="AB70"/>
  <c r="AB71"/>
  <c r="AB72"/>
  <c r="AB73"/>
  <c r="AB74"/>
  <c r="AB64"/>
  <c r="AB65"/>
  <c r="AB66"/>
  <c r="AB75"/>
  <c r="AB79"/>
  <c r="AB80"/>
  <c r="AB81"/>
  <c r="AB82"/>
  <c r="AB83"/>
  <c r="AB84"/>
  <c r="AB85"/>
  <c r="AB86"/>
  <c r="AB76"/>
  <c r="AB77"/>
  <c r="AB78"/>
  <c r="AB87"/>
  <c r="AB91"/>
  <c r="AB92"/>
  <c r="AB93"/>
  <c r="AB94"/>
  <c r="AB95"/>
  <c r="AB96"/>
  <c r="AB97"/>
  <c r="AB98"/>
  <c r="AB88"/>
  <c r="AB89"/>
  <c r="AB90"/>
  <c r="AB99"/>
  <c r="AB103"/>
  <c r="AB104"/>
  <c r="AB105"/>
  <c r="AB106"/>
  <c r="AB107"/>
  <c r="AB108"/>
  <c r="AB109"/>
  <c r="AB110"/>
  <c r="AB100"/>
  <c r="AB101"/>
  <c r="AB102"/>
  <c r="AB111"/>
  <c r="AB115"/>
  <c r="AB116"/>
  <c r="AB117"/>
  <c r="AB118"/>
  <c r="AB119"/>
  <c r="AB120"/>
  <c r="AB121"/>
  <c r="AB122"/>
  <c r="AB112"/>
  <c r="AB113"/>
  <c r="AB114"/>
  <c r="AB123"/>
  <c r="AB127"/>
  <c r="AB128"/>
  <c r="AB129"/>
  <c r="AB130"/>
  <c r="AB131"/>
  <c r="AB132"/>
  <c r="AB133"/>
  <c r="AB134"/>
  <c r="AB124"/>
  <c r="AB125"/>
  <c r="AB126"/>
  <c r="AB135"/>
  <c r="AB139"/>
  <c r="AB140"/>
  <c r="AB141"/>
  <c r="AB142"/>
  <c r="AB143"/>
  <c r="AB144"/>
  <c r="AB145"/>
  <c r="AB146"/>
  <c r="AB136"/>
  <c r="AB137"/>
  <c r="AB138"/>
  <c r="AB147"/>
  <c r="AB151"/>
  <c r="AB152"/>
  <c r="AB153"/>
  <c r="AB154"/>
  <c r="AB155"/>
  <c r="AB156"/>
  <c r="AB157"/>
  <c r="AB158"/>
  <c r="AB148"/>
  <c r="AB149"/>
  <c r="AB150"/>
  <c r="AB159"/>
  <c r="AB163"/>
  <c r="AB164"/>
  <c r="AB165"/>
  <c r="AB166"/>
  <c r="AB167"/>
  <c r="AB168"/>
  <c r="AB169"/>
  <c r="AB170"/>
  <c r="AB160"/>
  <c r="AB161"/>
  <c r="AB162"/>
  <c r="AB171"/>
  <c r="AB175"/>
  <c r="AB176"/>
  <c r="AB177"/>
  <c r="AB178"/>
  <c r="AB179"/>
  <c r="AB180"/>
  <c r="AB181"/>
  <c r="AB182"/>
  <c r="AB172"/>
  <c r="AB173"/>
  <c r="AB174"/>
  <c r="AB183"/>
  <c r="AB187"/>
  <c r="AB188"/>
  <c r="AB189"/>
  <c r="AB190"/>
  <c r="AB191"/>
  <c r="AB192"/>
  <c r="AB193"/>
  <c r="AB194"/>
  <c r="AB184"/>
  <c r="AB185"/>
  <c r="AB186"/>
  <c r="AB195"/>
  <c r="AB199"/>
  <c r="AB200"/>
  <c r="AB201"/>
  <c r="AB202"/>
  <c r="AB203"/>
  <c r="AB204"/>
  <c r="AB205"/>
  <c r="AB206"/>
  <c r="AB196"/>
  <c r="AB197"/>
  <c r="AB198"/>
  <c r="AB207"/>
  <c r="AB211"/>
  <c r="AB212"/>
  <c r="AB213"/>
  <c r="AB214"/>
  <c r="AB215"/>
  <c r="AB216"/>
  <c r="AB217"/>
  <c r="AB218"/>
  <c r="AB208"/>
  <c r="AB209"/>
  <c r="AB210"/>
  <c r="AB219"/>
  <c r="AB223"/>
  <c r="AB224"/>
  <c r="AB225"/>
  <c r="AB226"/>
  <c r="AB227"/>
  <c r="AB228"/>
  <c r="AB229"/>
  <c r="AB230"/>
  <c r="AB220"/>
  <c r="AB221"/>
  <c r="AB222"/>
  <c r="AB231"/>
  <c r="AB235"/>
  <c r="AB236"/>
  <c r="AB237"/>
  <c r="AB238"/>
  <c r="AB239"/>
  <c r="AB240"/>
  <c r="AB241"/>
  <c r="AB242"/>
  <c r="AB232"/>
  <c r="AB233"/>
  <c r="AB234"/>
  <c r="AB243"/>
  <c r="AB247"/>
  <c r="AB248"/>
  <c r="AB249"/>
  <c r="AB250"/>
  <c r="AB251"/>
  <c r="AB252"/>
  <c r="AB253"/>
  <c r="AB254"/>
  <c r="AB244"/>
  <c r="AB245"/>
  <c r="AB246"/>
  <c r="AB255"/>
  <c r="AB259"/>
  <c r="AB260"/>
  <c r="AB261"/>
  <c r="AB262"/>
  <c r="AB263"/>
  <c r="AB264"/>
  <c r="AB265"/>
  <c r="AB266"/>
  <c r="AB256"/>
  <c r="AB257"/>
  <c r="AB258"/>
  <c r="AB267"/>
  <c r="AB271"/>
  <c r="AB272"/>
  <c r="AB273"/>
  <c r="AB274"/>
  <c r="AB275"/>
  <c r="AB276"/>
  <c r="AB277"/>
  <c r="AB278"/>
  <c r="AB268"/>
  <c r="AB269"/>
  <c r="AB270"/>
  <c r="AB279"/>
  <c r="AB283"/>
  <c r="AB284"/>
  <c r="AB285"/>
  <c r="AB286"/>
  <c r="AB287"/>
  <c r="AB288"/>
  <c r="AB289"/>
  <c r="AB290"/>
  <c r="AB280"/>
  <c r="AB281"/>
  <c r="AB282"/>
  <c r="AB291"/>
  <c r="AB295"/>
  <c r="AB296"/>
  <c r="AB297"/>
  <c r="AB298"/>
  <c r="AB299"/>
  <c r="AB300"/>
  <c r="AB301"/>
  <c r="AB302"/>
  <c r="AB292"/>
  <c r="AB293"/>
  <c r="AB294"/>
  <c r="AB303"/>
  <c r="AB307"/>
  <c r="AB308"/>
  <c r="AB309"/>
  <c r="AB310"/>
  <c r="AB311"/>
  <c r="AB312"/>
  <c r="AB313"/>
  <c r="AB314"/>
  <c r="AB304"/>
  <c r="AB305"/>
  <c r="AB306"/>
  <c r="AB315"/>
  <c r="AB319"/>
  <c r="AB320"/>
  <c r="AB321"/>
  <c r="AB322"/>
  <c r="AB323"/>
  <c r="AB324"/>
  <c r="AB325"/>
  <c r="AB326"/>
  <c r="AB316"/>
  <c r="AB317"/>
  <c r="AB318"/>
  <c r="AB327"/>
  <c r="AB331"/>
  <c r="AB332"/>
  <c r="AB333"/>
  <c r="AB334"/>
  <c r="AB335"/>
  <c r="AB336"/>
  <c r="AB337"/>
  <c r="AB338"/>
  <c r="AB328"/>
  <c r="AB329"/>
  <c r="AB330"/>
  <c r="AB339"/>
  <c r="AB343"/>
  <c r="AB344"/>
  <c r="AB345"/>
  <c r="AB346"/>
  <c r="AB347"/>
  <c r="AB348"/>
  <c r="AB349"/>
  <c r="AB350"/>
  <c r="AB340"/>
  <c r="AB341"/>
  <c r="AB342"/>
  <c r="AB351"/>
  <c r="AB355"/>
  <c r="AB356"/>
  <c r="AB357"/>
  <c r="AB358"/>
  <c r="AB359"/>
  <c r="AB360"/>
  <c r="AB361"/>
  <c r="AB362"/>
  <c r="AB352"/>
  <c r="AB353"/>
  <c r="AB354"/>
  <c r="AB363"/>
  <c r="AB367"/>
  <c r="AB368"/>
  <c r="AB369"/>
  <c r="AB370"/>
  <c r="AB371"/>
  <c r="AB372"/>
  <c r="AB373"/>
  <c r="AB374"/>
  <c r="AB364"/>
  <c r="AB365"/>
  <c r="AB366"/>
  <c r="AB375"/>
  <c r="AB379"/>
  <c r="AB380"/>
  <c r="AB381"/>
  <c r="AB382"/>
  <c r="AB383"/>
  <c r="AB384"/>
  <c r="AB385"/>
  <c r="AB386"/>
  <c r="AB376"/>
  <c r="AB377"/>
  <c r="AB378"/>
  <c r="AB387"/>
  <c r="AB391"/>
  <c r="AB392"/>
  <c r="AB393"/>
  <c r="AB394"/>
  <c r="AB395"/>
  <c r="AB396"/>
  <c r="AB397"/>
  <c r="AB398"/>
  <c r="AB388"/>
  <c r="AB389"/>
  <c r="AB390"/>
  <c r="AB399"/>
  <c r="AB403"/>
  <c r="AB404"/>
  <c r="AB405"/>
  <c r="AB406"/>
  <c r="AB407"/>
  <c r="AB408"/>
  <c r="AB409"/>
  <c r="AB410"/>
  <c r="AB400"/>
  <c r="AB401"/>
  <c r="AB402"/>
  <c r="AB411"/>
  <c r="AB415"/>
  <c r="AB416"/>
  <c r="AB417"/>
  <c r="AB418"/>
  <c r="AB419"/>
  <c r="AB420"/>
  <c r="AB421"/>
  <c r="AB422"/>
  <c r="AB412"/>
  <c r="AB413"/>
  <c r="AB414"/>
  <c r="AB423"/>
  <c r="AB427"/>
  <c r="AB428"/>
  <c r="AB429"/>
  <c r="AB430"/>
  <c r="AB431"/>
  <c r="AB432"/>
  <c r="AB433"/>
  <c r="AB434"/>
  <c r="AB424"/>
  <c r="AB425"/>
  <c r="AB426"/>
  <c r="AB435"/>
  <c r="AB439"/>
  <c r="AB440"/>
  <c r="AB441"/>
  <c r="AB442"/>
  <c r="AB443"/>
  <c r="AB444"/>
  <c r="AB445"/>
  <c r="AB446"/>
  <c r="AB436"/>
  <c r="AB437"/>
  <c r="AB438"/>
  <c r="AB447"/>
  <c r="AB451"/>
  <c r="AB452"/>
  <c r="AB453"/>
  <c r="AB454"/>
  <c r="AB455"/>
  <c r="AB456"/>
  <c r="AB457"/>
  <c r="AB458"/>
  <c r="AB448"/>
  <c r="AB449"/>
  <c r="AB450"/>
  <c r="AA3"/>
  <c r="AC3" s="1"/>
  <c r="AA7"/>
  <c r="AC7" s="1"/>
  <c r="AN7" s="1"/>
  <c r="AA8"/>
  <c r="AA9"/>
  <c r="AC9" s="1"/>
  <c r="AN9" s="1"/>
  <c r="AA10"/>
  <c r="AA11"/>
  <c r="AC11" s="1"/>
  <c r="AN11" s="1"/>
  <c r="AA12"/>
  <c r="AC12" s="1"/>
  <c r="AN12" s="1"/>
  <c r="AA13"/>
  <c r="AC13" s="1"/>
  <c r="AN13" s="1"/>
  <c r="AA14"/>
  <c r="AC14" s="1"/>
  <c r="AN14" s="1"/>
  <c r="AA4"/>
  <c r="AC4" s="1"/>
  <c r="AN4" s="1"/>
  <c r="AA5"/>
  <c r="AA6"/>
  <c r="AC6" s="1"/>
  <c r="AN6" s="1"/>
  <c r="AA15"/>
  <c r="AA19"/>
  <c r="AC19" s="1"/>
  <c r="AN19" s="1"/>
  <c r="AA20"/>
  <c r="AC20" s="1"/>
  <c r="AN20" s="1"/>
  <c r="AA21"/>
  <c r="AC21" s="1"/>
  <c r="AN21" s="1"/>
  <c r="AA22"/>
  <c r="AC22" s="1"/>
  <c r="AN22" s="1"/>
  <c r="AA23"/>
  <c r="AC23" s="1"/>
  <c r="AN23" s="1"/>
  <c r="AA24"/>
  <c r="AA25"/>
  <c r="AC25" s="1"/>
  <c r="AN25" s="1"/>
  <c r="AA26"/>
  <c r="AA16"/>
  <c r="AC16" s="1"/>
  <c r="AN16" s="1"/>
  <c r="AA17"/>
  <c r="AC17" s="1"/>
  <c r="AN17" s="1"/>
  <c r="AA18"/>
  <c r="AC18" s="1"/>
  <c r="AN18" s="1"/>
  <c r="AA27"/>
  <c r="AC27" s="1"/>
  <c r="AN27" s="1"/>
  <c r="AA31"/>
  <c r="AC31" s="1"/>
  <c r="AN31" s="1"/>
  <c r="AA32"/>
  <c r="AA33"/>
  <c r="AC33" s="1"/>
  <c r="AN33" s="1"/>
  <c r="AA34"/>
  <c r="AA35"/>
  <c r="AC35" s="1"/>
  <c r="AN35" s="1"/>
  <c r="AA36"/>
  <c r="AC36" s="1"/>
  <c r="AN36" s="1"/>
  <c r="AA37"/>
  <c r="AC37" s="1"/>
  <c r="AN37" s="1"/>
  <c r="AA38"/>
  <c r="AC38" s="1"/>
  <c r="AN38" s="1"/>
  <c r="AA28"/>
  <c r="AC28" s="1"/>
  <c r="AN28" s="1"/>
  <c r="AA29"/>
  <c r="AA30"/>
  <c r="AC30" s="1"/>
  <c r="AN30" s="1"/>
  <c r="AA39"/>
  <c r="AA43"/>
  <c r="AC43" s="1"/>
  <c r="AN43" s="1"/>
  <c r="AA44"/>
  <c r="AC44" s="1"/>
  <c r="AN44" s="1"/>
  <c r="AA45"/>
  <c r="AC45" s="1"/>
  <c r="AN45" s="1"/>
  <c r="AA46"/>
  <c r="AC46" s="1"/>
  <c r="AN46" s="1"/>
  <c r="AA47"/>
  <c r="AC47" s="1"/>
  <c r="AN47" s="1"/>
  <c r="AA48"/>
  <c r="AA49"/>
  <c r="AC49" s="1"/>
  <c r="AN49" s="1"/>
  <c r="AA50"/>
  <c r="AA40"/>
  <c r="AC40" s="1"/>
  <c r="AN40" s="1"/>
  <c r="AA41"/>
  <c r="AC41" s="1"/>
  <c r="AN41" s="1"/>
  <c r="AA42"/>
  <c r="AC42" s="1"/>
  <c r="AN42" s="1"/>
  <c r="AA51"/>
  <c r="AC51" s="1"/>
  <c r="AN51" s="1"/>
  <c r="AA55"/>
  <c r="AC55" s="1"/>
  <c r="AN55" s="1"/>
  <c r="AA56"/>
  <c r="AC56" s="1"/>
  <c r="AN56" s="1"/>
  <c r="AA57"/>
  <c r="AC57" s="1"/>
  <c r="AN57" s="1"/>
  <c r="AA58"/>
  <c r="AA59"/>
  <c r="AC59" s="1"/>
  <c r="AN59" s="1"/>
  <c r="AA60"/>
  <c r="AA61"/>
  <c r="AC61" s="1"/>
  <c r="AN61" s="1"/>
  <c r="AA62"/>
  <c r="AC62" s="1"/>
  <c r="AN62" s="1"/>
  <c r="AA52"/>
  <c r="AC52" s="1"/>
  <c r="AN52" s="1"/>
  <c r="AA53"/>
  <c r="AC53" s="1"/>
  <c r="AN53" s="1"/>
  <c r="AA54"/>
  <c r="AC54" s="1"/>
  <c r="AN54" s="1"/>
  <c r="AA63"/>
  <c r="AA67"/>
  <c r="AC67" s="1"/>
  <c r="AN67" s="1"/>
  <c r="AA68"/>
  <c r="AA69"/>
  <c r="AC69" s="1"/>
  <c r="AN69" s="1"/>
  <c r="AA70"/>
  <c r="AC70" s="1"/>
  <c r="AN70" s="1"/>
  <c r="AA71"/>
  <c r="AC71" s="1"/>
  <c r="AN71" s="1"/>
  <c r="AA72"/>
  <c r="AC72" s="1"/>
  <c r="AN72" s="1"/>
  <c r="AA73"/>
  <c r="AC73" s="1"/>
  <c r="AN73" s="1"/>
  <c r="AA74"/>
  <c r="AA64"/>
  <c r="AC64" s="1"/>
  <c r="AN64" s="1"/>
  <c r="AA65"/>
  <c r="AA66"/>
  <c r="AC66" s="1"/>
  <c r="AN66" s="1"/>
  <c r="AA75"/>
  <c r="AC75" s="1"/>
  <c r="AN75" s="1"/>
  <c r="AA79"/>
  <c r="AC79" s="1"/>
  <c r="AN79" s="1"/>
  <c r="AA80"/>
  <c r="AC80" s="1"/>
  <c r="AN80" s="1"/>
  <c r="AA81"/>
  <c r="AC81" s="1"/>
  <c r="AN81" s="1"/>
  <c r="AA82"/>
  <c r="AA83"/>
  <c r="AC83" s="1"/>
  <c r="AN83" s="1"/>
  <c r="AA84"/>
  <c r="AA85"/>
  <c r="AC85" s="1"/>
  <c r="AN85" s="1"/>
  <c r="AA86"/>
  <c r="AC86" s="1"/>
  <c r="AN86" s="1"/>
  <c r="AA76"/>
  <c r="AC76" s="1"/>
  <c r="AN76" s="1"/>
  <c r="AA77"/>
  <c r="AC77" s="1"/>
  <c r="AN77" s="1"/>
  <c r="AA78"/>
  <c r="AC78" s="1"/>
  <c r="AN78" s="1"/>
  <c r="AA87"/>
  <c r="AA91"/>
  <c r="AC91" s="1"/>
  <c r="AN91" s="1"/>
  <c r="AA92"/>
  <c r="AA93"/>
  <c r="AC93" s="1"/>
  <c r="AN93" s="1"/>
  <c r="AA94"/>
  <c r="AC94" s="1"/>
  <c r="AN94" s="1"/>
  <c r="AA95"/>
  <c r="AC95" s="1"/>
  <c r="AN95" s="1"/>
  <c r="AA96"/>
  <c r="AC96" s="1"/>
  <c r="AN96" s="1"/>
  <c r="AA97"/>
  <c r="AC97" s="1"/>
  <c r="AN97" s="1"/>
  <c r="AA98"/>
  <c r="AA88"/>
  <c r="AC88" s="1"/>
  <c r="AN88" s="1"/>
  <c r="AA89"/>
  <c r="AA90"/>
  <c r="AC90" s="1"/>
  <c r="AN90" s="1"/>
  <c r="AA99"/>
  <c r="AC99" s="1"/>
  <c r="AN99" s="1"/>
  <c r="AA103"/>
  <c r="AC103" s="1"/>
  <c r="AN103" s="1"/>
  <c r="AA104"/>
  <c r="AC104" s="1"/>
  <c r="AN104" s="1"/>
  <c r="AA105"/>
  <c r="AC105" s="1"/>
  <c r="AN105" s="1"/>
  <c r="AA106"/>
  <c r="AA107"/>
  <c r="AC107" s="1"/>
  <c r="AN107" s="1"/>
  <c r="AA108"/>
  <c r="AA109"/>
  <c r="AC109" s="1"/>
  <c r="AN109" s="1"/>
  <c r="AA110"/>
  <c r="AC110" s="1"/>
  <c r="AN110" s="1"/>
  <c r="AA100"/>
  <c r="AC100" s="1"/>
  <c r="AN100" s="1"/>
  <c r="AA101"/>
  <c r="AC101" s="1"/>
  <c r="AN101" s="1"/>
  <c r="AA102"/>
  <c r="AC102" s="1"/>
  <c r="AN102" s="1"/>
  <c r="AA111"/>
  <c r="AA115"/>
  <c r="AC115" s="1"/>
  <c r="AN115" s="1"/>
  <c r="AA116"/>
  <c r="AA117"/>
  <c r="AC117" s="1"/>
  <c r="AN117" s="1"/>
  <c r="AA118"/>
  <c r="AC118" s="1"/>
  <c r="AN118" s="1"/>
  <c r="AA119"/>
  <c r="AC119" s="1"/>
  <c r="AN119" s="1"/>
  <c r="AA120"/>
  <c r="AC120" s="1"/>
  <c r="AN120" s="1"/>
  <c r="AA121"/>
  <c r="AC121" s="1"/>
  <c r="AN121" s="1"/>
  <c r="AA122"/>
  <c r="AA112"/>
  <c r="AC112" s="1"/>
  <c r="AN112" s="1"/>
  <c r="AA113"/>
  <c r="AA114"/>
  <c r="AC114" s="1"/>
  <c r="AN114" s="1"/>
  <c r="AA123"/>
  <c r="AC123" s="1"/>
  <c r="AN123" s="1"/>
  <c r="AA127"/>
  <c r="AC127" s="1"/>
  <c r="AN127" s="1"/>
  <c r="AA128"/>
  <c r="AC128" s="1"/>
  <c r="AN128" s="1"/>
  <c r="AA129"/>
  <c r="AC129" s="1"/>
  <c r="AN129" s="1"/>
  <c r="AA130"/>
  <c r="AA131"/>
  <c r="AC131" s="1"/>
  <c r="AN131" s="1"/>
  <c r="AA132"/>
  <c r="AA133"/>
  <c r="AC133" s="1"/>
  <c r="AN133" s="1"/>
  <c r="AA134"/>
  <c r="AC134" s="1"/>
  <c r="AN134" s="1"/>
  <c r="AA124"/>
  <c r="AC124" s="1"/>
  <c r="AN124" s="1"/>
  <c r="AA125"/>
  <c r="AC125" s="1"/>
  <c r="AN125" s="1"/>
  <c r="AA126"/>
  <c r="AC126" s="1"/>
  <c r="AN126" s="1"/>
  <c r="AA135"/>
  <c r="AA139"/>
  <c r="AC139" s="1"/>
  <c r="AN139" s="1"/>
  <c r="AA140"/>
  <c r="AA141"/>
  <c r="AC141" s="1"/>
  <c r="AN141" s="1"/>
  <c r="AA142"/>
  <c r="AC142" s="1"/>
  <c r="AN142" s="1"/>
  <c r="AA143"/>
  <c r="AC143" s="1"/>
  <c r="AN143" s="1"/>
  <c r="AA144"/>
  <c r="AC144" s="1"/>
  <c r="AN144" s="1"/>
  <c r="AA145"/>
  <c r="AC145" s="1"/>
  <c r="AN145" s="1"/>
  <c r="AA146"/>
  <c r="AC146" s="1"/>
  <c r="AN146" s="1"/>
  <c r="AA136"/>
  <c r="AC136" s="1"/>
  <c r="AN136" s="1"/>
  <c r="AA137"/>
  <c r="AC137" s="1"/>
  <c r="AN137" s="1"/>
  <c r="AA138"/>
  <c r="AC138" s="1"/>
  <c r="AN138" s="1"/>
  <c r="AA147"/>
  <c r="AC147" s="1"/>
  <c r="AN147" s="1"/>
  <c r="AA151"/>
  <c r="AC151" s="1"/>
  <c r="AN151" s="1"/>
  <c r="AA152"/>
  <c r="AC152" s="1"/>
  <c r="AN152" s="1"/>
  <c r="AA153"/>
  <c r="AC153" s="1"/>
  <c r="AN153" s="1"/>
  <c r="AA154"/>
  <c r="AC154" s="1"/>
  <c r="AN154" s="1"/>
  <c r="AA155"/>
  <c r="AC155" s="1"/>
  <c r="AN155" s="1"/>
  <c r="AA156"/>
  <c r="AC156" s="1"/>
  <c r="AN156" s="1"/>
  <c r="AA157"/>
  <c r="AC157" s="1"/>
  <c r="AN157" s="1"/>
  <c r="AA158"/>
  <c r="AC158" s="1"/>
  <c r="AN158" s="1"/>
  <c r="AA148"/>
  <c r="AC148" s="1"/>
  <c r="AN148" s="1"/>
  <c r="AA149"/>
  <c r="AC149" s="1"/>
  <c r="AN149" s="1"/>
  <c r="AA150"/>
  <c r="AC150" s="1"/>
  <c r="AN150" s="1"/>
  <c r="AA159"/>
  <c r="AC159" s="1"/>
  <c r="AN159" s="1"/>
  <c r="AA163"/>
  <c r="AC163" s="1"/>
  <c r="AN163" s="1"/>
  <c r="AA164"/>
  <c r="AC164" s="1"/>
  <c r="AN164" s="1"/>
  <c r="AA165"/>
  <c r="AC165" s="1"/>
  <c r="AN165" s="1"/>
  <c r="AA166"/>
  <c r="AC166" s="1"/>
  <c r="AN166" s="1"/>
  <c r="AA167"/>
  <c r="AC167" s="1"/>
  <c r="AN167" s="1"/>
  <c r="AA168"/>
  <c r="AC168" s="1"/>
  <c r="AN168" s="1"/>
  <c r="AA169"/>
  <c r="AC169" s="1"/>
  <c r="AN169" s="1"/>
  <c r="AA170"/>
  <c r="AC170" s="1"/>
  <c r="AN170" s="1"/>
  <c r="AA160"/>
  <c r="AC160" s="1"/>
  <c r="AN160" s="1"/>
  <c r="AA161"/>
  <c r="AC161" s="1"/>
  <c r="AN161" s="1"/>
  <c r="AA162"/>
  <c r="AC162" s="1"/>
  <c r="AN162" s="1"/>
  <c r="AA171"/>
  <c r="AC171" s="1"/>
  <c r="AN171" s="1"/>
  <c r="AA175"/>
  <c r="AC175" s="1"/>
  <c r="AN175" s="1"/>
  <c r="AA176"/>
  <c r="AC176" s="1"/>
  <c r="AN176" s="1"/>
  <c r="AA177"/>
  <c r="AC177" s="1"/>
  <c r="AN177" s="1"/>
  <c r="AA178"/>
  <c r="AC178" s="1"/>
  <c r="AN178" s="1"/>
  <c r="AA179"/>
  <c r="AC179" s="1"/>
  <c r="AN179" s="1"/>
  <c r="AA180"/>
  <c r="AC180" s="1"/>
  <c r="AN180" s="1"/>
  <c r="AA181"/>
  <c r="AC181" s="1"/>
  <c r="AN181" s="1"/>
  <c r="AA182"/>
  <c r="AC182" s="1"/>
  <c r="AN182" s="1"/>
  <c r="AA172"/>
  <c r="AC172" s="1"/>
  <c r="AN172" s="1"/>
  <c r="AA173"/>
  <c r="AC173" s="1"/>
  <c r="AN173" s="1"/>
  <c r="AA174"/>
  <c r="AC174" s="1"/>
  <c r="AN174" s="1"/>
  <c r="AA183"/>
  <c r="AC183" s="1"/>
  <c r="AN183" s="1"/>
  <c r="AA187"/>
  <c r="AC187" s="1"/>
  <c r="AN187" s="1"/>
  <c r="AA188"/>
  <c r="AC188" s="1"/>
  <c r="AN188" s="1"/>
  <c r="AA189"/>
  <c r="AC189" s="1"/>
  <c r="AN189" s="1"/>
  <c r="AA190"/>
  <c r="AC190" s="1"/>
  <c r="AN190" s="1"/>
  <c r="AA191"/>
  <c r="AC191" s="1"/>
  <c r="AN191" s="1"/>
  <c r="AA192"/>
  <c r="AC192" s="1"/>
  <c r="AN192" s="1"/>
  <c r="AA193"/>
  <c r="AC193" s="1"/>
  <c r="AN193" s="1"/>
  <c r="AA194"/>
  <c r="AC194" s="1"/>
  <c r="AN194" s="1"/>
  <c r="AA184"/>
  <c r="AC184" s="1"/>
  <c r="AN184" s="1"/>
  <c r="AA185"/>
  <c r="AC185" s="1"/>
  <c r="AN185" s="1"/>
  <c r="AA186"/>
  <c r="AC186" s="1"/>
  <c r="AN186" s="1"/>
  <c r="AA195"/>
  <c r="AC195" s="1"/>
  <c r="AN195" s="1"/>
  <c r="AA199"/>
  <c r="AC199" s="1"/>
  <c r="AN199" s="1"/>
  <c r="AA200"/>
  <c r="AC200" s="1"/>
  <c r="AN200" s="1"/>
  <c r="AA201"/>
  <c r="AC201" s="1"/>
  <c r="AN201" s="1"/>
  <c r="AA202"/>
  <c r="AC202" s="1"/>
  <c r="AN202" s="1"/>
  <c r="AA203"/>
  <c r="AC203" s="1"/>
  <c r="AN203" s="1"/>
  <c r="AA204"/>
  <c r="AC204" s="1"/>
  <c r="AN204" s="1"/>
  <c r="AA205"/>
  <c r="AC205" s="1"/>
  <c r="AN205" s="1"/>
  <c r="AA206"/>
  <c r="AC206" s="1"/>
  <c r="AN206" s="1"/>
  <c r="AA196"/>
  <c r="AC196" s="1"/>
  <c r="AN196" s="1"/>
  <c r="AA197"/>
  <c r="AC197" s="1"/>
  <c r="AN197" s="1"/>
  <c r="AA198"/>
  <c r="AC198"/>
  <c r="AN198" s="1"/>
  <c r="AA207"/>
  <c r="AA211"/>
  <c r="AC211" s="1"/>
  <c r="AN211" s="1"/>
  <c r="AA212"/>
  <c r="AA213"/>
  <c r="AC213" s="1"/>
  <c r="AN213" s="1"/>
  <c r="AA214"/>
  <c r="AA215"/>
  <c r="AC215" s="1"/>
  <c r="AN215" s="1"/>
  <c r="AA216"/>
  <c r="AA217"/>
  <c r="AC217" s="1"/>
  <c r="AN217" s="1"/>
  <c r="AA218"/>
  <c r="AA208"/>
  <c r="AC208" s="1"/>
  <c r="AN208" s="1"/>
  <c r="AA209"/>
  <c r="AA210"/>
  <c r="AC210" s="1"/>
  <c r="AN210" s="1"/>
  <c r="AA219"/>
  <c r="AA223"/>
  <c r="AC223" s="1"/>
  <c r="AN223" s="1"/>
  <c r="AA224"/>
  <c r="AA225"/>
  <c r="AC225" s="1"/>
  <c r="AN225" s="1"/>
  <c r="AA226"/>
  <c r="AA227"/>
  <c r="AC227" s="1"/>
  <c r="AN227" s="1"/>
  <c r="AA228"/>
  <c r="AA229"/>
  <c r="AC229" s="1"/>
  <c r="AN229" s="1"/>
  <c r="AA230"/>
  <c r="AA220"/>
  <c r="AC220" s="1"/>
  <c r="AN220" s="1"/>
  <c r="AA221"/>
  <c r="AA222"/>
  <c r="AC222" s="1"/>
  <c r="AN222" s="1"/>
  <c r="AA231"/>
  <c r="AA235"/>
  <c r="AC235" s="1"/>
  <c r="AN235" s="1"/>
  <c r="AA236"/>
  <c r="AA237"/>
  <c r="AC237" s="1"/>
  <c r="AN237" s="1"/>
  <c r="AA238"/>
  <c r="AA239"/>
  <c r="AC239" s="1"/>
  <c r="AN239" s="1"/>
  <c r="AA240"/>
  <c r="AA241"/>
  <c r="AC241" s="1"/>
  <c r="AN241" s="1"/>
  <c r="AA242"/>
  <c r="AA232"/>
  <c r="AC232" s="1"/>
  <c r="AN232" s="1"/>
  <c r="AA233"/>
  <c r="AA234"/>
  <c r="AC234" s="1"/>
  <c r="AN234" s="1"/>
  <c r="AA243"/>
  <c r="AA247"/>
  <c r="AC247" s="1"/>
  <c r="AN247" s="1"/>
  <c r="AA248"/>
  <c r="AA249"/>
  <c r="AC249" s="1"/>
  <c r="AN249" s="1"/>
  <c r="AA250"/>
  <c r="AA251"/>
  <c r="AC251" s="1"/>
  <c r="AN251" s="1"/>
  <c r="AA252"/>
  <c r="AA253"/>
  <c r="AC253" s="1"/>
  <c r="AN253" s="1"/>
  <c r="AA254"/>
  <c r="AA244"/>
  <c r="AC244" s="1"/>
  <c r="AN244" s="1"/>
  <c r="AA245"/>
  <c r="AA246"/>
  <c r="AC246" s="1"/>
  <c r="AN246" s="1"/>
  <c r="AA255"/>
  <c r="AA259"/>
  <c r="AC259" s="1"/>
  <c r="AN259" s="1"/>
  <c r="AA260"/>
  <c r="AA261"/>
  <c r="AC261" s="1"/>
  <c r="AN261" s="1"/>
  <c r="AA262"/>
  <c r="AA263"/>
  <c r="AC263" s="1"/>
  <c r="AN263" s="1"/>
  <c r="AA264"/>
  <c r="AA265"/>
  <c r="AC265" s="1"/>
  <c r="AN265" s="1"/>
  <c r="AA266"/>
  <c r="AA256"/>
  <c r="AC256" s="1"/>
  <c r="AN256" s="1"/>
  <c r="AA257"/>
  <c r="AA258"/>
  <c r="AC258" s="1"/>
  <c r="AN258" s="1"/>
  <c r="AA267"/>
  <c r="AA271"/>
  <c r="AC271" s="1"/>
  <c r="AN271" s="1"/>
  <c r="AA272"/>
  <c r="AA273"/>
  <c r="AC273" s="1"/>
  <c r="AN273" s="1"/>
  <c r="AA274"/>
  <c r="AA275"/>
  <c r="AC275" s="1"/>
  <c r="AN275" s="1"/>
  <c r="AA276"/>
  <c r="AA277"/>
  <c r="AC277" s="1"/>
  <c r="AN277" s="1"/>
  <c r="AA278"/>
  <c r="AA268"/>
  <c r="AC268" s="1"/>
  <c r="AN268" s="1"/>
  <c r="AA269"/>
  <c r="AA270"/>
  <c r="AC270" s="1"/>
  <c r="AN270" s="1"/>
  <c r="AA279"/>
  <c r="AA283"/>
  <c r="AC283" s="1"/>
  <c r="AN283" s="1"/>
  <c r="AA284"/>
  <c r="AA285"/>
  <c r="AC285" s="1"/>
  <c r="AN285" s="1"/>
  <c r="AA286"/>
  <c r="AA287"/>
  <c r="AC287" s="1"/>
  <c r="AN287" s="1"/>
  <c r="AA288"/>
  <c r="AA289"/>
  <c r="AC289" s="1"/>
  <c r="AN289" s="1"/>
  <c r="AA290"/>
  <c r="AA280"/>
  <c r="AC280" s="1"/>
  <c r="AN280" s="1"/>
  <c r="AA281"/>
  <c r="AA282"/>
  <c r="AC282" s="1"/>
  <c r="AN282" s="1"/>
  <c r="AA291"/>
  <c r="AA295"/>
  <c r="AC295" s="1"/>
  <c r="AN295" s="1"/>
  <c r="AA296"/>
  <c r="AA297"/>
  <c r="AC297" s="1"/>
  <c r="AN297" s="1"/>
  <c r="AA298"/>
  <c r="AA299"/>
  <c r="AC299" s="1"/>
  <c r="AN299" s="1"/>
  <c r="AA300"/>
  <c r="AA301"/>
  <c r="AC301" s="1"/>
  <c r="AN301" s="1"/>
  <c r="AA302"/>
  <c r="AA292"/>
  <c r="AC292" s="1"/>
  <c r="AN292" s="1"/>
  <c r="AA293"/>
  <c r="AA294"/>
  <c r="AC294" s="1"/>
  <c r="AN294" s="1"/>
  <c r="AA303"/>
  <c r="AA307"/>
  <c r="AC307" s="1"/>
  <c r="AN307" s="1"/>
  <c r="AA308"/>
  <c r="AA309"/>
  <c r="AC309" s="1"/>
  <c r="AN309" s="1"/>
  <c r="AA310"/>
  <c r="AA311"/>
  <c r="AC311" s="1"/>
  <c r="AN311" s="1"/>
  <c r="AA312"/>
  <c r="AA313"/>
  <c r="AC313" s="1"/>
  <c r="AN313" s="1"/>
  <c r="AA314"/>
  <c r="AA304"/>
  <c r="AC304" s="1"/>
  <c r="AN304" s="1"/>
  <c r="AA305"/>
  <c r="AA306"/>
  <c r="AC306" s="1"/>
  <c r="AN306" s="1"/>
  <c r="AA315"/>
  <c r="AA319"/>
  <c r="AC319" s="1"/>
  <c r="AN319" s="1"/>
  <c r="AA320"/>
  <c r="AA321"/>
  <c r="AC321" s="1"/>
  <c r="AN321" s="1"/>
  <c r="AA322"/>
  <c r="AA323"/>
  <c r="AC323" s="1"/>
  <c r="AN323" s="1"/>
  <c r="AA324"/>
  <c r="AA325"/>
  <c r="AC325" s="1"/>
  <c r="AN325" s="1"/>
  <c r="AA326"/>
  <c r="AA316"/>
  <c r="AC316" s="1"/>
  <c r="AN316" s="1"/>
  <c r="AA317"/>
  <c r="AA318"/>
  <c r="AC318" s="1"/>
  <c r="AN318" s="1"/>
  <c r="AA327"/>
  <c r="AA331"/>
  <c r="AC331" s="1"/>
  <c r="AN331" s="1"/>
  <c r="AA332"/>
  <c r="AA333"/>
  <c r="AC333" s="1"/>
  <c r="AN333" s="1"/>
  <c r="AA334"/>
  <c r="AA335"/>
  <c r="AC335" s="1"/>
  <c r="AN335" s="1"/>
  <c r="AA336"/>
  <c r="AA337"/>
  <c r="AC337" s="1"/>
  <c r="AN337" s="1"/>
  <c r="AA338"/>
  <c r="AA328"/>
  <c r="AC328" s="1"/>
  <c r="AN328" s="1"/>
  <c r="AA329"/>
  <c r="AA330"/>
  <c r="AC330" s="1"/>
  <c r="AN330" s="1"/>
  <c r="AA339"/>
  <c r="AA343"/>
  <c r="AC343" s="1"/>
  <c r="AN343" s="1"/>
  <c r="AA344"/>
  <c r="AA345"/>
  <c r="AC345" s="1"/>
  <c r="AN345" s="1"/>
  <c r="AA346"/>
  <c r="AA347"/>
  <c r="AC347" s="1"/>
  <c r="AN347" s="1"/>
  <c r="AA348"/>
  <c r="AA349"/>
  <c r="AC349" s="1"/>
  <c r="AN349" s="1"/>
  <c r="AA350"/>
  <c r="AA340"/>
  <c r="AC340" s="1"/>
  <c r="AN340" s="1"/>
  <c r="AA341"/>
  <c r="AA342"/>
  <c r="AC342" s="1"/>
  <c r="AN342" s="1"/>
  <c r="AA351"/>
  <c r="AA355"/>
  <c r="AC355" s="1"/>
  <c r="AN355" s="1"/>
  <c r="AA356"/>
  <c r="AA357"/>
  <c r="AC357" s="1"/>
  <c r="AN357" s="1"/>
  <c r="AA358"/>
  <c r="AA359"/>
  <c r="AC359" s="1"/>
  <c r="AN359" s="1"/>
  <c r="AA360"/>
  <c r="AA361"/>
  <c r="AC361" s="1"/>
  <c r="AN361" s="1"/>
  <c r="AA362"/>
  <c r="AA352"/>
  <c r="AC352" s="1"/>
  <c r="AN352" s="1"/>
  <c r="AA353"/>
  <c r="AA354"/>
  <c r="AC354" s="1"/>
  <c r="AN354" s="1"/>
  <c r="AA363"/>
  <c r="AA367"/>
  <c r="AC367" s="1"/>
  <c r="AN367" s="1"/>
  <c r="AA368"/>
  <c r="AA369"/>
  <c r="AC369" s="1"/>
  <c r="AN369" s="1"/>
  <c r="AA370"/>
  <c r="AA371"/>
  <c r="AC371" s="1"/>
  <c r="AN371" s="1"/>
  <c r="AA372"/>
  <c r="AA373"/>
  <c r="AC373" s="1"/>
  <c r="AN373" s="1"/>
  <c r="AA374"/>
  <c r="AA364"/>
  <c r="AC364" s="1"/>
  <c r="AN364" s="1"/>
  <c r="AA365"/>
  <c r="AA366"/>
  <c r="AC366" s="1"/>
  <c r="AN366" s="1"/>
  <c r="AA375"/>
  <c r="AA379"/>
  <c r="AC379" s="1"/>
  <c r="AN379" s="1"/>
  <c r="AA380"/>
  <c r="AA381"/>
  <c r="AC381" s="1"/>
  <c r="AN381" s="1"/>
  <c r="AA382"/>
  <c r="AA383"/>
  <c r="AC383" s="1"/>
  <c r="AN383" s="1"/>
  <c r="AA384"/>
  <c r="AA385"/>
  <c r="AC385" s="1"/>
  <c r="AN385" s="1"/>
  <c r="AA386"/>
  <c r="AA376"/>
  <c r="AC376" s="1"/>
  <c r="AN376" s="1"/>
  <c r="AA377"/>
  <c r="AA378"/>
  <c r="AC378" s="1"/>
  <c r="AN378" s="1"/>
  <c r="AA387"/>
  <c r="AA391"/>
  <c r="AC391" s="1"/>
  <c r="AN391" s="1"/>
  <c r="AA392"/>
  <c r="AA393"/>
  <c r="AC393" s="1"/>
  <c r="AN393" s="1"/>
  <c r="AA394"/>
  <c r="AA395"/>
  <c r="AC395" s="1"/>
  <c r="AN395" s="1"/>
  <c r="AA396"/>
  <c r="AA397"/>
  <c r="AC397" s="1"/>
  <c r="AN397" s="1"/>
  <c r="AA398"/>
  <c r="AA388"/>
  <c r="AC388" s="1"/>
  <c r="AN388" s="1"/>
  <c r="AA389"/>
  <c r="AA390"/>
  <c r="AC390" s="1"/>
  <c r="AN390" s="1"/>
  <c r="AA399"/>
  <c r="AA403"/>
  <c r="AC403" s="1"/>
  <c r="AN403" s="1"/>
  <c r="AA404"/>
  <c r="AA405"/>
  <c r="AC405" s="1"/>
  <c r="AN405" s="1"/>
  <c r="AA406"/>
  <c r="AA407"/>
  <c r="AC407" s="1"/>
  <c r="AN407" s="1"/>
  <c r="AA408"/>
  <c r="AA409"/>
  <c r="AC409" s="1"/>
  <c r="AN409" s="1"/>
  <c r="AA410"/>
  <c r="AA400"/>
  <c r="AC400" s="1"/>
  <c r="AN400" s="1"/>
  <c r="AA401"/>
  <c r="AA402"/>
  <c r="AC402" s="1"/>
  <c r="AN402" s="1"/>
  <c r="AA411"/>
  <c r="AA415"/>
  <c r="AC415" s="1"/>
  <c r="AN415" s="1"/>
  <c r="AA416"/>
  <c r="AA417"/>
  <c r="AC417" s="1"/>
  <c r="AN417" s="1"/>
  <c r="AA418"/>
  <c r="AA419"/>
  <c r="AC419" s="1"/>
  <c r="AN419" s="1"/>
  <c r="AA420"/>
  <c r="AA421"/>
  <c r="AC421" s="1"/>
  <c r="AN421" s="1"/>
  <c r="AA422"/>
  <c r="AA412"/>
  <c r="AC412" s="1"/>
  <c r="AN412" s="1"/>
  <c r="AA413"/>
  <c r="AA414"/>
  <c r="AC414" s="1"/>
  <c r="AN414" s="1"/>
  <c r="AA423"/>
  <c r="AA427"/>
  <c r="AC427" s="1"/>
  <c r="AN427" s="1"/>
  <c r="AA428"/>
  <c r="AA429"/>
  <c r="AC429" s="1"/>
  <c r="AN429" s="1"/>
  <c r="AA430"/>
  <c r="AA431"/>
  <c r="AC431" s="1"/>
  <c r="AN431" s="1"/>
  <c r="AA432"/>
  <c r="AA433"/>
  <c r="AC433" s="1"/>
  <c r="AN433" s="1"/>
  <c r="AA434"/>
  <c r="AA424"/>
  <c r="AC424" s="1"/>
  <c r="AN424" s="1"/>
  <c r="AA425"/>
  <c r="AA426"/>
  <c r="AC426" s="1"/>
  <c r="AN426" s="1"/>
  <c r="AA435"/>
  <c r="AA439"/>
  <c r="AC439" s="1"/>
  <c r="AN439" s="1"/>
  <c r="AA440"/>
  <c r="AA441"/>
  <c r="AC441" s="1"/>
  <c r="AN441" s="1"/>
  <c r="AA442"/>
  <c r="AA443"/>
  <c r="AC443" s="1"/>
  <c r="AN443" s="1"/>
  <c r="AA444"/>
  <c r="AA445"/>
  <c r="AC445" s="1"/>
  <c r="AN445" s="1"/>
  <c r="AA446"/>
  <c r="AA436"/>
  <c r="AC436" s="1"/>
  <c r="AN436" s="1"/>
  <c r="AA437"/>
  <c r="AA438"/>
  <c r="AC438" s="1"/>
  <c r="AN438" s="1"/>
  <c r="AA447"/>
  <c r="AA451"/>
  <c r="AC451" s="1"/>
  <c r="AN451" s="1"/>
  <c r="AA452"/>
  <c r="AA453"/>
  <c r="AC453" s="1"/>
  <c r="AN453" s="1"/>
  <c r="AA454"/>
  <c r="AA455"/>
  <c r="AC455" s="1"/>
  <c r="AN455" s="1"/>
  <c r="AA456"/>
  <c r="AA457"/>
  <c r="AC457" s="1"/>
  <c r="AN457" s="1"/>
  <c r="AA458"/>
  <c r="AA448"/>
  <c r="AC448" s="1"/>
  <c r="AN448" s="1"/>
  <c r="AA449"/>
  <c r="AA450"/>
  <c r="AC450" s="1"/>
  <c r="AN450" s="1"/>
  <c r="Z3"/>
  <c r="AL3" s="1"/>
  <c r="Z7"/>
  <c r="Z8"/>
  <c r="Z9"/>
  <c r="Z10"/>
  <c r="Z11"/>
  <c r="Z12"/>
  <c r="Z13"/>
  <c r="Z14"/>
  <c r="AL14" s="1"/>
  <c r="Z4"/>
  <c r="Z5"/>
  <c r="Z6"/>
  <c r="Z15"/>
  <c r="Z19"/>
  <c r="Z20"/>
  <c r="Z21"/>
  <c r="Z22"/>
  <c r="AL22" s="1"/>
  <c r="Z23"/>
  <c r="Z24"/>
  <c r="Z25"/>
  <c r="Z26"/>
  <c r="Z16"/>
  <c r="Z17"/>
  <c r="Z18"/>
  <c r="Z27"/>
  <c r="AL27" s="1"/>
  <c r="Z31"/>
  <c r="Z32"/>
  <c r="Z33"/>
  <c r="Z34"/>
  <c r="Z35"/>
  <c r="Z36"/>
  <c r="Z37"/>
  <c r="Z38"/>
  <c r="AL38" s="1"/>
  <c r="Z28"/>
  <c r="Z29"/>
  <c r="Z30"/>
  <c r="Z39"/>
  <c r="Z43"/>
  <c r="Z44"/>
  <c r="Z45"/>
  <c r="Z46"/>
  <c r="AL46" s="1"/>
  <c r="Z47"/>
  <c r="Z48"/>
  <c r="Z49"/>
  <c r="Z50"/>
  <c r="Z40"/>
  <c r="Z41"/>
  <c r="Z42"/>
  <c r="Z51"/>
  <c r="AL51" s="1"/>
  <c r="Z55"/>
  <c r="Z56"/>
  <c r="Z57"/>
  <c r="Z58"/>
  <c r="Z59"/>
  <c r="Z60"/>
  <c r="Z61"/>
  <c r="Z62"/>
  <c r="AL62" s="1"/>
  <c r="Z52"/>
  <c r="Z53"/>
  <c r="Z54"/>
  <c r="Z63"/>
  <c r="Z67"/>
  <c r="Z68"/>
  <c r="Z69"/>
  <c r="Z70"/>
  <c r="AL70" s="1"/>
  <c r="Z71"/>
  <c r="Z72"/>
  <c r="Z73"/>
  <c r="Z74"/>
  <c r="Z64"/>
  <c r="Z65"/>
  <c r="Z66"/>
  <c r="Z75"/>
  <c r="AL75" s="1"/>
  <c r="Z79"/>
  <c r="Z80"/>
  <c r="Z81"/>
  <c r="Z82"/>
  <c r="Z83"/>
  <c r="Z84"/>
  <c r="Z85"/>
  <c r="Z86"/>
  <c r="AL86" s="1"/>
  <c r="Z76"/>
  <c r="Z77"/>
  <c r="Z78"/>
  <c r="Z87"/>
  <c r="Z91"/>
  <c r="Z92"/>
  <c r="Z93"/>
  <c r="Z94"/>
  <c r="AL94" s="1"/>
  <c r="Z95"/>
  <c r="Z96"/>
  <c r="Z97"/>
  <c r="Z98"/>
  <c r="Z88"/>
  <c r="Z89"/>
  <c r="Z90"/>
  <c r="Z99"/>
  <c r="AL99" s="1"/>
  <c r="Z103"/>
  <c r="Z104"/>
  <c r="AE104" s="1"/>
  <c r="AI104" s="1"/>
  <c r="Z105"/>
  <c r="AE105" s="1"/>
  <c r="AI105" s="1"/>
  <c r="Z106"/>
  <c r="Z107"/>
  <c r="Z108"/>
  <c r="Z109"/>
  <c r="Z110"/>
  <c r="AL110" s="1"/>
  <c r="Z100"/>
  <c r="Z101"/>
  <c r="AE101" s="1"/>
  <c r="AI101" s="1"/>
  <c r="Z102"/>
  <c r="AE102" s="1"/>
  <c r="AI102" s="1"/>
  <c r="Z111"/>
  <c r="Z115"/>
  <c r="Z116"/>
  <c r="Z117"/>
  <c r="Z118"/>
  <c r="AL118" s="1"/>
  <c r="Z119"/>
  <c r="Z120"/>
  <c r="AE120" s="1"/>
  <c r="AI120" s="1"/>
  <c r="Z121"/>
  <c r="AE121" s="1"/>
  <c r="AI121" s="1"/>
  <c r="Z122"/>
  <c r="Z112"/>
  <c r="Z113"/>
  <c r="Z114"/>
  <c r="Z123"/>
  <c r="AL123" s="1"/>
  <c r="Z127"/>
  <c r="Z128"/>
  <c r="AE128" s="1"/>
  <c r="AI128" s="1"/>
  <c r="Z129"/>
  <c r="AE129" s="1"/>
  <c r="AI129" s="1"/>
  <c r="Z130"/>
  <c r="Z131"/>
  <c r="Z132"/>
  <c r="Z133"/>
  <c r="Z134"/>
  <c r="AL134" s="1"/>
  <c r="Z124"/>
  <c r="Z125"/>
  <c r="AE125" s="1"/>
  <c r="AI125" s="1"/>
  <c r="Z126"/>
  <c r="AE126" s="1"/>
  <c r="AI126" s="1"/>
  <c r="Z135"/>
  <c r="Z139"/>
  <c r="Z140"/>
  <c r="Z141"/>
  <c r="Z142"/>
  <c r="AL142" s="1"/>
  <c r="Z143"/>
  <c r="Z144"/>
  <c r="AE144" s="1"/>
  <c r="AI144" s="1"/>
  <c r="Z145"/>
  <c r="Z146"/>
  <c r="Z136"/>
  <c r="AL136" s="1"/>
  <c r="Z137"/>
  <c r="Z138"/>
  <c r="AH138" s="1"/>
  <c r="Z147"/>
  <c r="Z151"/>
  <c r="Z152"/>
  <c r="AE152" s="1"/>
  <c r="AI152" s="1"/>
  <c r="Z153"/>
  <c r="Z154"/>
  <c r="Z155"/>
  <c r="AL155" s="1"/>
  <c r="Z156"/>
  <c r="Z157"/>
  <c r="Z158"/>
  <c r="Z148"/>
  <c r="Z149"/>
  <c r="AE149" s="1"/>
  <c r="AI149" s="1"/>
  <c r="Z150"/>
  <c r="Z159"/>
  <c r="Z163"/>
  <c r="AL163" s="1"/>
  <c r="Z164"/>
  <c r="Z165"/>
  <c r="AH165" s="1"/>
  <c r="Z166"/>
  <c r="Z167"/>
  <c r="Z168"/>
  <c r="AE168" s="1"/>
  <c r="AI168" s="1"/>
  <c r="Z169"/>
  <c r="Z170"/>
  <c r="Z160"/>
  <c r="AL160" s="1"/>
  <c r="Z161"/>
  <c r="Z162"/>
  <c r="Z171"/>
  <c r="Z175"/>
  <c r="Z176"/>
  <c r="AE176" s="1"/>
  <c r="AI176" s="1"/>
  <c r="Z177"/>
  <c r="Z178"/>
  <c r="Z179"/>
  <c r="AL179" s="1"/>
  <c r="Z180"/>
  <c r="Z181"/>
  <c r="AH181" s="1"/>
  <c r="Z182"/>
  <c r="Z172"/>
  <c r="Z173"/>
  <c r="AE173" s="1"/>
  <c r="AI173" s="1"/>
  <c r="Z174"/>
  <c r="Z183"/>
  <c r="Z187"/>
  <c r="AL187" s="1"/>
  <c r="Z188"/>
  <c r="Z189"/>
  <c r="Z190"/>
  <c r="Z191"/>
  <c r="Z192"/>
  <c r="AE192" s="1"/>
  <c r="AI192" s="1"/>
  <c r="Z193"/>
  <c r="Z194"/>
  <c r="Z184"/>
  <c r="AL184" s="1"/>
  <c r="Z185"/>
  <c r="Z186"/>
  <c r="AH186" s="1"/>
  <c r="Z195"/>
  <c r="Z199"/>
  <c r="Z200"/>
  <c r="AE200" s="1"/>
  <c r="AI200" s="1"/>
  <c r="Z201"/>
  <c r="Z202"/>
  <c r="Z203"/>
  <c r="AL203" s="1"/>
  <c r="Z204"/>
  <c r="Z205"/>
  <c r="Z206"/>
  <c r="Z196"/>
  <c r="Z197"/>
  <c r="AE197" s="1"/>
  <c r="AI197" s="1"/>
  <c r="Z198"/>
  <c r="Z207"/>
  <c r="Z211"/>
  <c r="AL211" s="1"/>
  <c r="Z212"/>
  <c r="Z213"/>
  <c r="AH213" s="1"/>
  <c r="Z214"/>
  <c r="Z215"/>
  <c r="Z216"/>
  <c r="AE216" s="1"/>
  <c r="AI216" s="1"/>
  <c r="Z217"/>
  <c r="Z218"/>
  <c r="Z208"/>
  <c r="AL208" s="1"/>
  <c r="Z209"/>
  <c r="Z210"/>
  <c r="Z219"/>
  <c r="Z223"/>
  <c r="Z224"/>
  <c r="AE224" s="1"/>
  <c r="AI224" s="1"/>
  <c r="Z225"/>
  <c r="Z226"/>
  <c r="Z227"/>
  <c r="AL227" s="1"/>
  <c r="Z228"/>
  <c r="Z229"/>
  <c r="AH229" s="1"/>
  <c r="Z230"/>
  <c r="Z220"/>
  <c r="Z221"/>
  <c r="AE221" s="1"/>
  <c r="AI221" s="1"/>
  <c r="Z222"/>
  <c r="Z231"/>
  <c r="Z235"/>
  <c r="AL235" s="1"/>
  <c r="Z236"/>
  <c r="Z237"/>
  <c r="Z238"/>
  <c r="Z239"/>
  <c r="Z240"/>
  <c r="AE240" s="1"/>
  <c r="AI240" s="1"/>
  <c r="Z241"/>
  <c r="Z242"/>
  <c r="Z232"/>
  <c r="Z233"/>
  <c r="Z234"/>
  <c r="AH234" s="1"/>
  <c r="Z243"/>
  <c r="Z247"/>
  <c r="Z248"/>
  <c r="AE248" s="1"/>
  <c r="AI248" s="1"/>
  <c r="Z249"/>
  <c r="Z250"/>
  <c r="Z251"/>
  <c r="Z252"/>
  <c r="Z253"/>
  <c r="Z254"/>
  <c r="Z244"/>
  <c r="Z245"/>
  <c r="AE245" s="1"/>
  <c r="AI245" s="1"/>
  <c r="Z246"/>
  <c r="Z255"/>
  <c r="Z259"/>
  <c r="Z260"/>
  <c r="Z261"/>
  <c r="AH261" s="1"/>
  <c r="Z262"/>
  <c r="Z263"/>
  <c r="Z264"/>
  <c r="AE264" s="1"/>
  <c r="AI264" s="1"/>
  <c r="Z265"/>
  <c r="Z266"/>
  <c r="Z256"/>
  <c r="Z257"/>
  <c r="Z258"/>
  <c r="Z267"/>
  <c r="Z271"/>
  <c r="Z272"/>
  <c r="AE272"/>
  <c r="AI272" s="1"/>
  <c r="Z273"/>
  <c r="AE273" s="1"/>
  <c r="AI273" s="1"/>
  <c r="Z274"/>
  <c r="Z275"/>
  <c r="Z276"/>
  <c r="Z277"/>
  <c r="Z278"/>
  <c r="Z268"/>
  <c r="Z269"/>
  <c r="Z270"/>
  <c r="AE270" s="1"/>
  <c r="AI270" s="1"/>
  <c r="Z279"/>
  <c r="Z283"/>
  <c r="Z284"/>
  <c r="Z285"/>
  <c r="Z286"/>
  <c r="Z287"/>
  <c r="Z288"/>
  <c r="Z289"/>
  <c r="AE289" s="1"/>
  <c r="AI289" s="1"/>
  <c r="Z290"/>
  <c r="Z280"/>
  <c r="Z281"/>
  <c r="Z282"/>
  <c r="Z291"/>
  <c r="Z295"/>
  <c r="Z296"/>
  <c r="Z297"/>
  <c r="AE297" s="1"/>
  <c r="AI297" s="1"/>
  <c r="Z298"/>
  <c r="Z299"/>
  <c r="Z300"/>
  <c r="Z301"/>
  <c r="Z302"/>
  <c r="Z292"/>
  <c r="Z293"/>
  <c r="Z294"/>
  <c r="AE294" s="1"/>
  <c r="AI294" s="1"/>
  <c r="Z303"/>
  <c r="Z307"/>
  <c r="Z308"/>
  <c r="Z309"/>
  <c r="Z310"/>
  <c r="Z311"/>
  <c r="Z312"/>
  <c r="Z313"/>
  <c r="AE313" s="1"/>
  <c r="AI313" s="1"/>
  <c r="Z314"/>
  <c r="Z304"/>
  <c r="Z305"/>
  <c r="Z306"/>
  <c r="Z315"/>
  <c r="Z319"/>
  <c r="Z320"/>
  <c r="Z321"/>
  <c r="AE321" s="1"/>
  <c r="AI321" s="1"/>
  <c r="Z322"/>
  <c r="Z323"/>
  <c r="Z324"/>
  <c r="Z325"/>
  <c r="Z326"/>
  <c r="Z316"/>
  <c r="Z317"/>
  <c r="Z318"/>
  <c r="AE318" s="1"/>
  <c r="AI318" s="1"/>
  <c r="Z327"/>
  <c r="Z331"/>
  <c r="Z332"/>
  <c r="Z333"/>
  <c r="Z334"/>
  <c r="Z335"/>
  <c r="Z336"/>
  <c r="Z337"/>
  <c r="AE337" s="1"/>
  <c r="AI337" s="1"/>
  <c r="Z338"/>
  <c r="Z328"/>
  <c r="Z329"/>
  <c r="Z330"/>
  <c r="Z339"/>
  <c r="Z343"/>
  <c r="Z344"/>
  <c r="Z345"/>
  <c r="Z346"/>
  <c r="Z347"/>
  <c r="Z348"/>
  <c r="Z349"/>
  <c r="AE349" s="1"/>
  <c r="AI349" s="1"/>
  <c r="Z350"/>
  <c r="Z340"/>
  <c r="Z341"/>
  <c r="Z342"/>
  <c r="Z351"/>
  <c r="Z355"/>
  <c r="Z356"/>
  <c r="Z357"/>
  <c r="AE357" s="1"/>
  <c r="AI357" s="1"/>
  <c r="Z358"/>
  <c r="Z359"/>
  <c r="Z360"/>
  <c r="Z361"/>
  <c r="Z362"/>
  <c r="Z352"/>
  <c r="Z353"/>
  <c r="Z354"/>
  <c r="AE354" s="1"/>
  <c r="AI354" s="1"/>
  <c r="Z363"/>
  <c r="Z367"/>
  <c r="Z368"/>
  <c r="Z369"/>
  <c r="Z370"/>
  <c r="Z371"/>
  <c r="Z372"/>
  <c r="Z373"/>
  <c r="AE373" s="1"/>
  <c r="AI373" s="1"/>
  <c r="Z374"/>
  <c r="Z364"/>
  <c r="Z365"/>
  <c r="Z366"/>
  <c r="Z375"/>
  <c r="Z379"/>
  <c r="Z380"/>
  <c r="Z381"/>
  <c r="AE381" s="1"/>
  <c r="AI381" s="1"/>
  <c r="Z382"/>
  <c r="Z383"/>
  <c r="Z384"/>
  <c r="Z385"/>
  <c r="Z386"/>
  <c r="Z376"/>
  <c r="Z377"/>
  <c r="Z378"/>
  <c r="AE378" s="1"/>
  <c r="AI378" s="1"/>
  <c r="Z387"/>
  <c r="Z391"/>
  <c r="Z392"/>
  <c r="Z393"/>
  <c r="Z394"/>
  <c r="Z395"/>
  <c r="Z396"/>
  <c r="Z397"/>
  <c r="AE397" s="1"/>
  <c r="AI397" s="1"/>
  <c r="Z398"/>
  <c r="Z388"/>
  <c r="Z389"/>
  <c r="Z390"/>
  <c r="Z399"/>
  <c r="Z403"/>
  <c r="Z404"/>
  <c r="Z405"/>
  <c r="AE405" s="1"/>
  <c r="AI405" s="1"/>
  <c r="Z406"/>
  <c r="Z407"/>
  <c r="Z408"/>
  <c r="Z409"/>
  <c r="Z410"/>
  <c r="Z400"/>
  <c r="Z401"/>
  <c r="Z402"/>
  <c r="AE402" s="1"/>
  <c r="AI402" s="1"/>
  <c r="Z411"/>
  <c r="Z415"/>
  <c r="Z416"/>
  <c r="Z417"/>
  <c r="AE417" s="1"/>
  <c r="AI417" s="1"/>
  <c r="Z418"/>
  <c r="Z419"/>
  <c r="Z420"/>
  <c r="Z421"/>
  <c r="Z422"/>
  <c r="Z412"/>
  <c r="Z413"/>
  <c r="Z414"/>
  <c r="AE414" s="1"/>
  <c r="AI414" s="1"/>
  <c r="Z423"/>
  <c r="Z427"/>
  <c r="Z428"/>
  <c r="Z429"/>
  <c r="Z430"/>
  <c r="AH430" s="1"/>
  <c r="Z431"/>
  <c r="Z432"/>
  <c r="Z433"/>
  <c r="Z434"/>
  <c r="Z424"/>
  <c r="Z425"/>
  <c r="Z426"/>
  <c r="Z435"/>
  <c r="Z439"/>
  <c r="Z440"/>
  <c r="Z441"/>
  <c r="Z442"/>
  <c r="Z443"/>
  <c r="Z444"/>
  <c r="Z445"/>
  <c r="Z446"/>
  <c r="AH446" s="1"/>
  <c r="Z436"/>
  <c r="Z437"/>
  <c r="Z438"/>
  <c r="Z447"/>
  <c r="Z451"/>
  <c r="Z452"/>
  <c r="Z453"/>
  <c r="Z454"/>
  <c r="Z455"/>
  <c r="Z456"/>
  <c r="Z457"/>
  <c r="Z458"/>
  <c r="Z448"/>
  <c r="Z449"/>
  <c r="Z450"/>
  <c r="V3"/>
  <c r="V7"/>
  <c r="V8"/>
  <c r="V9"/>
  <c r="V10"/>
  <c r="V11"/>
  <c r="V12"/>
  <c r="V13"/>
  <c r="V14"/>
  <c r="V4"/>
  <c r="V5"/>
  <c r="V6"/>
  <c r="V15"/>
  <c r="V19"/>
  <c r="V20"/>
  <c r="V21"/>
  <c r="V22"/>
  <c r="V23"/>
  <c r="V24"/>
  <c r="V25"/>
  <c r="V26"/>
  <c r="V16"/>
  <c r="V17"/>
  <c r="V18"/>
  <c r="V27"/>
  <c r="V31"/>
  <c r="V32"/>
  <c r="V33"/>
  <c r="V34"/>
  <c r="V35"/>
  <c r="V36"/>
  <c r="V37"/>
  <c r="V38"/>
  <c r="V28"/>
  <c r="V29"/>
  <c r="V30"/>
  <c r="V39"/>
  <c r="V43"/>
  <c r="V44"/>
  <c r="V45"/>
  <c r="V46"/>
  <c r="V47"/>
  <c r="V48"/>
  <c r="V49"/>
  <c r="V50"/>
  <c r="V40"/>
  <c r="V41"/>
  <c r="V42"/>
  <c r="V51"/>
  <c r="V55"/>
  <c r="V56"/>
  <c r="V57"/>
  <c r="V58"/>
  <c r="V59"/>
  <c r="V60"/>
  <c r="V61"/>
  <c r="V62"/>
  <c r="V52"/>
  <c r="V53"/>
  <c r="V54"/>
  <c r="V63"/>
  <c r="V67"/>
  <c r="V68"/>
  <c r="V69"/>
  <c r="V70"/>
  <c r="V71"/>
  <c r="V72"/>
  <c r="V73"/>
  <c r="V74"/>
  <c r="V64"/>
  <c r="V65"/>
  <c r="V66"/>
  <c r="V75"/>
  <c r="V79"/>
  <c r="V80"/>
  <c r="V81"/>
  <c r="V82"/>
  <c r="V83"/>
  <c r="V84"/>
  <c r="V85"/>
  <c r="V86"/>
  <c r="V76"/>
  <c r="V77"/>
  <c r="V78"/>
  <c r="V87"/>
  <c r="V91"/>
  <c r="V92"/>
  <c r="V93"/>
  <c r="V94"/>
  <c r="V95"/>
  <c r="V96"/>
  <c r="V97"/>
  <c r="V98"/>
  <c r="V88"/>
  <c r="V89"/>
  <c r="V90"/>
  <c r="V99"/>
  <c r="V103"/>
  <c r="V104"/>
  <c r="V105"/>
  <c r="V106"/>
  <c r="V107"/>
  <c r="V108"/>
  <c r="V109"/>
  <c r="V110"/>
  <c r="V100"/>
  <c r="V101"/>
  <c r="V102"/>
  <c r="V111"/>
  <c r="V115"/>
  <c r="V116"/>
  <c r="V117"/>
  <c r="V118"/>
  <c r="V119"/>
  <c r="V120"/>
  <c r="V121"/>
  <c r="V122"/>
  <c r="V112"/>
  <c r="V113"/>
  <c r="V114"/>
  <c r="V123"/>
  <c r="V127"/>
  <c r="V128"/>
  <c r="V129"/>
  <c r="V130"/>
  <c r="V131"/>
  <c r="V132"/>
  <c r="V133"/>
  <c r="V134"/>
  <c r="V124"/>
  <c r="V125"/>
  <c r="V126"/>
  <c r="V135"/>
  <c r="V139"/>
  <c r="V140"/>
  <c r="V141"/>
  <c r="V142"/>
  <c r="V143"/>
  <c r="V144"/>
  <c r="V145"/>
  <c r="V146"/>
  <c r="V136"/>
  <c r="V137"/>
  <c r="V138"/>
  <c r="V147"/>
  <c r="V151"/>
  <c r="V152"/>
  <c r="V153"/>
  <c r="V154"/>
  <c r="V155"/>
  <c r="V156"/>
  <c r="V157"/>
  <c r="V158"/>
  <c r="V148"/>
  <c r="V149"/>
  <c r="V150"/>
  <c r="V159"/>
  <c r="V163"/>
  <c r="V164"/>
  <c r="V165"/>
  <c r="V166"/>
  <c r="V167"/>
  <c r="V168"/>
  <c r="V169"/>
  <c r="V170"/>
  <c r="V160"/>
  <c r="V161"/>
  <c r="V162"/>
  <c r="V171"/>
  <c r="V175"/>
  <c r="V176"/>
  <c r="V177"/>
  <c r="V178"/>
  <c r="V179"/>
  <c r="V180"/>
  <c r="V181"/>
  <c r="V182"/>
  <c r="V172"/>
  <c r="V173"/>
  <c r="V174"/>
  <c r="V183"/>
  <c r="V187"/>
  <c r="V188"/>
  <c r="V189"/>
  <c r="V190"/>
  <c r="V191"/>
  <c r="V192"/>
  <c r="V193"/>
  <c r="V194"/>
  <c r="V184"/>
  <c r="V185"/>
  <c r="V186"/>
  <c r="V195"/>
  <c r="V199"/>
  <c r="V200"/>
  <c r="V201"/>
  <c r="V202"/>
  <c r="V203"/>
  <c r="V204"/>
  <c r="V205"/>
  <c r="V206"/>
  <c r="V196"/>
  <c r="V197"/>
  <c r="V198"/>
  <c r="V207"/>
  <c r="V211"/>
  <c r="V212"/>
  <c r="V213"/>
  <c r="V214"/>
  <c r="V215"/>
  <c r="V216"/>
  <c r="V217"/>
  <c r="V218"/>
  <c r="V208"/>
  <c r="V209"/>
  <c r="V210"/>
  <c r="V219"/>
  <c r="V223"/>
  <c r="V224"/>
  <c r="V225"/>
  <c r="V226"/>
  <c r="V227"/>
  <c r="V228"/>
  <c r="V229"/>
  <c r="V230"/>
  <c r="V220"/>
  <c r="V221"/>
  <c r="V222"/>
  <c r="V231"/>
  <c r="V235"/>
  <c r="V236"/>
  <c r="V237"/>
  <c r="V238"/>
  <c r="V239"/>
  <c r="V240"/>
  <c r="V241"/>
  <c r="V242"/>
  <c r="V232"/>
  <c r="V233"/>
  <c r="V234"/>
  <c r="V243"/>
  <c r="V247"/>
  <c r="V248"/>
  <c r="V249"/>
  <c r="V250"/>
  <c r="V251"/>
  <c r="V252"/>
  <c r="V253"/>
  <c r="V254"/>
  <c r="V244"/>
  <c r="V245"/>
  <c r="V246"/>
  <c r="V255"/>
  <c r="V259"/>
  <c r="V260"/>
  <c r="V261"/>
  <c r="V262"/>
  <c r="V263"/>
  <c r="V264"/>
  <c r="V265"/>
  <c r="V266"/>
  <c r="V256"/>
  <c r="V257"/>
  <c r="V258"/>
  <c r="V267"/>
  <c r="V271"/>
  <c r="V272"/>
  <c r="V273"/>
  <c r="V274"/>
  <c r="V275"/>
  <c r="V276"/>
  <c r="V277"/>
  <c r="V278"/>
  <c r="V268"/>
  <c r="V269"/>
  <c r="V270"/>
  <c r="V279"/>
  <c r="V283"/>
  <c r="V284"/>
  <c r="V285"/>
  <c r="V286"/>
  <c r="V287"/>
  <c r="V288"/>
  <c r="V289"/>
  <c r="V290"/>
  <c r="V280"/>
  <c r="V281"/>
  <c r="V282"/>
  <c r="V291"/>
  <c r="V295"/>
  <c r="V296"/>
  <c r="V297"/>
  <c r="V298"/>
  <c r="V299"/>
  <c r="V300"/>
  <c r="V301"/>
  <c r="V302"/>
  <c r="V292"/>
  <c r="V293"/>
  <c r="V294"/>
  <c r="V303"/>
  <c r="V307"/>
  <c r="V308"/>
  <c r="V309"/>
  <c r="V310"/>
  <c r="V311"/>
  <c r="V312"/>
  <c r="V313"/>
  <c r="V314"/>
  <c r="V304"/>
  <c r="V305"/>
  <c r="V306"/>
  <c r="V315"/>
  <c r="V319"/>
  <c r="V320"/>
  <c r="V321"/>
  <c r="V322"/>
  <c r="V323"/>
  <c r="V324"/>
  <c r="V325"/>
  <c r="V326"/>
  <c r="V316"/>
  <c r="V317"/>
  <c r="V318"/>
  <c r="V327"/>
  <c r="V331"/>
  <c r="V332"/>
  <c r="V333"/>
  <c r="V334"/>
  <c r="V335"/>
  <c r="V336"/>
  <c r="V337"/>
  <c r="V338"/>
  <c r="V328"/>
  <c r="V329"/>
  <c r="V330"/>
  <c r="V339"/>
  <c r="V343"/>
  <c r="V344"/>
  <c r="V345"/>
  <c r="V346"/>
  <c r="V347"/>
  <c r="V348"/>
  <c r="V349"/>
  <c r="V350"/>
  <c r="V340"/>
  <c r="V341"/>
  <c r="V342"/>
  <c r="V351"/>
  <c r="V355"/>
  <c r="V356"/>
  <c r="V357"/>
  <c r="V358"/>
  <c r="V359"/>
  <c r="V360"/>
  <c r="V361"/>
  <c r="V362"/>
  <c r="V352"/>
  <c r="V353"/>
  <c r="V354"/>
  <c r="V363"/>
  <c r="V367"/>
  <c r="V368"/>
  <c r="V369"/>
  <c r="V370"/>
  <c r="V371"/>
  <c r="V372"/>
  <c r="V373"/>
  <c r="V374"/>
  <c r="V364"/>
  <c r="V365"/>
  <c r="V366"/>
  <c r="V375"/>
  <c r="V379"/>
  <c r="V380"/>
  <c r="V381"/>
  <c r="V382"/>
  <c r="V383"/>
  <c r="V384"/>
  <c r="V385"/>
  <c r="V386"/>
  <c r="V376"/>
  <c r="V377"/>
  <c r="V378"/>
  <c r="V387"/>
  <c r="V391"/>
  <c r="V392"/>
  <c r="V393"/>
  <c r="V394"/>
  <c r="V395"/>
  <c r="V396"/>
  <c r="V397"/>
  <c r="V398"/>
  <c r="V388"/>
  <c r="V389"/>
  <c r="V390"/>
  <c r="V399"/>
  <c r="V403"/>
  <c r="V404"/>
  <c r="V405"/>
  <c r="V406"/>
  <c r="V407"/>
  <c r="V408"/>
  <c r="V409"/>
  <c r="V410"/>
  <c r="V400"/>
  <c r="V401"/>
  <c r="V402"/>
  <c r="V411"/>
  <c r="V415"/>
  <c r="V416"/>
  <c r="V417"/>
  <c r="V418"/>
  <c r="V419"/>
  <c r="V420"/>
  <c r="V421"/>
  <c r="V422"/>
  <c r="V412"/>
  <c r="V413"/>
  <c r="V414"/>
  <c r="V423"/>
  <c r="V427"/>
  <c r="V428"/>
  <c r="V429"/>
  <c r="V430"/>
  <c r="V431"/>
  <c r="V432"/>
  <c r="V433"/>
  <c r="V434"/>
  <c r="V424"/>
  <c r="V425"/>
  <c r="V426"/>
  <c r="V435"/>
  <c r="V439"/>
  <c r="V440"/>
  <c r="V441"/>
  <c r="V442"/>
  <c r="V443"/>
  <c r="V444"/>
  <c r="V445"/>
  <c r="V446"/>
  <c r="V436"/>
  <c r="V437"/>
  <c r="V438"/>
  <c r="V447"/>
  <c r="V451"/>
  <c r="V452"/>
  <c r="V453"/>
  <c r="V454"/>
  <c r="V455"/>
  <c r="V456"/>
  <c r="V457"/>
  <c r="V458"/>
  <c r="V448"/>
  <c r="V449"/>
  <c r="V450"/>
  <c r="N3"/>
  <c r="N7"/>
  <c r="N8"/>
  <c r="N9"/>
  <c r="N10"/>
  <c r="N11"/>
  <c r="N12"/>
  <c r="N13"/>
  <c r="N14"/>
  <c r="N4"/>
  <c r="N5"/>
  <c r="N6"/>
  <c r="N15"/>
  <c r="N19"/>
  <c r="N20"/>
  <c r="N21"/>
  <c r="N22"/>
  <c r="N23"/>
  <c r="N24"/>
  <c r="N25"/>
  <c r="N26"/>
  <c r="N16"/>
  <c r="N17"/>
  <c r="N18"/>
  <c r="N27"/>
  <c r="N31"/>
  <c r="N32"/>
  <c r="N33"/>
  <c r="N34"/>
  <c r="N35"/>
  <c r="N36"/>
  <c r="N37"/>
  <c r="N38"/>
  <c r="N28"/>
  <c r="N29"/>
  <c r="N30"/>
  <c r="N39"/>
  <c r="N43"/>
  <c r="N44"/>
  <c r="N45"/>
  <c r="N46"/>
  <c r="N47"/>
  <c r="N48"/>
  <c r="N49"/>
  <c r="N50"/>
  <c r="N40"/>
  <c r="N41"/>
  <c r="N42"/>
  <c r="N51"/>
  <c r="N55"/>
  <c r="N56"/>
  <c r="N57"/>
  <c r="N58"/>
  <c r="N59"/>
  <c r="N60"/>
  <c r="N61"/>
  <c r="N62"/>
  <c r="N52"/>
  <c r="N53"/>
  <c r="N54"/>
  <c r="N63"/>
  <c r="N67"/>
  <c r="N68"/>
  <c r="N69"/>
  <c r="N70"/>
  <c r="N71"/>
  <c r="N72"/>
  <c r="N73"/>
  <c r="N74"/>
  <c r="N64"/>
  <c r="N65"/>
  <c r="N66"/>
  <c r="N75"/>
  <c r="N79"/>
  <c r="N80"/>
  <c r="N81"/>
  <c r="N82"/>
  <c r="N83"/>
  <c r="N84"/>
  <c r="N85"/>
  <c r="N86"/>
  <c r="N76"/>
  <c r="N77"/>
  <c r="N78"/>
  <c r="N87"/>
  <c r="N91"/>
  <c r="N92"/>
  <c r="N93"/>
  <c r="N94"/>
  <c r="N95"/>
  <c r="N96"/>
  <c r="N97"/>
  <c r="N98"/>
  <c r="N88"/>
  <c r="N89"/>
  <c r="N90"/>
  <c r="N99"/>
  <c r="N103"/>
  <c r="N104"/>
  <c r="N105"/>
  <c r="N106"/>
  <c r="N107"/>
  <c r="N108"/>
  <c r="N109"/>
  <c r="N110"/>
  <c r="N100"/>
  <c r="N101"/>
  <c r="N102"/>
  <c r="N111"/>
  <c r="N115"/>
  <c r="N116"/>
  <c r="N117"/>
  <c r="N118"/>
  <c r="N119"/>
  <c r="N120"/>
  <c r="N121"/>
  <c r="N122"/>
  <c r="N112"/>
  <c r="N113"/>
  <c r="N114"/>
  <c r="N123"/>
  <c r="N127"/>
  <c r="N128"/>
  <c r="N129"/>
  <c r="N130"/>
  <c r="N131"/>
  <c r="N132"/>
  <c r="N133"/>
  <c r="N134"/>
  <c r="N124"/>
  <c r="N125"/>
  <c r="N126"/>
  <c r="N135"/>
  <c r="N139"/>
  <c r="N140"/>
  <c r="N141"/>
  <c r="N142"/>
  <c r="N143"/>
  <c r="N144"/>
  <c r="N145"/>
  <c r="N146"/>
  <c r="N136"/>
  <c r="N137"/>
  <c r="N138"/>
  <c r="N147"/>
  <c r="N151"/>
  <c r="N152"/>
  <c r="N153"/>
  <c r="N154"/>
  <c r="N155"/>
  <c r="N156"/>
  <c r="N157"/>
  <c r="N158"/>
  <c r="N148"/>
  <c r="N149"/>
  <c r="N150"/>
  <c r="N159"/>
  <c r="N163"/>
  <c r="N164"/>
  <c r="N165"/>
  <c r="N166"/>
  <c r="N167"/>
  <c r="N168"/>
  <c r="N169"/>
  <c r="N170"/>
  <c r="N160"/>
  <c r="N161"/>
  <c r="N162"/>
  <c r="N171"/>
  <c r="N175"/>
  <c r="N176"/>
  <c r="N177"/>
  <c r="N178"/>
  <c r="N179"/>
  <c r="N180"/>
  <c r="N181"/>
  <c r="N182"/>
  <c r="N172"/>
  <c r="N173"/>
  <c r="N174"/>
  <c r="N183"/>
  <c r="N187"/>
  <c r="N188"/>
  <c r="N189"/>
  <c r="N190"/>
  <c r="N191"/>
  <c r="N192"/>
  <c r="N193"/>
  <c r="N194"/>
  <c r="N184"/>
  <c r="N185"/>
  <c r="N186"/>
  <c r="N195"/>
  <c r="N199"/>
  <c r="N200"/>
  <c r="N201"/>
  <c r="N202"/>
  <c r="N203"/>
  <c r="N204"/>
  <c r="N205"/>
  <c r="N206"/>
  <c r="N196"/>
  <c r="N197"/>
  <c r="N198"/>
  <c r="N207"/>
  <c r="N211"/>
  <c r="N212"/>
  <c r="N213"/>
  <c r="N214"/>
  <c r="N215"/>
  <c r="N216"/>
  <c r="N217"/>
  <c r="N218"/>
  <c r="N208"/>
  <c r="N209"/>
  <c r="N210"/>
  <c r="N219"/>
  <c r="N223"/>
  <c r="N224"/>
  <c r="N225"/>
  <c r="N226"/>
  <c r="N227"/>
  <c r="N228"/>
  <c r="N229"/>
  <c r="N230"/>
  <c r="N220"/>
  <c r="N221"/>
  <c r="N222"/>
  <c r="N231"/>
  <c r="N235"/>
  <c r="N236"/>
  <c r="N237"/>
  <c r="N238"/>
  <c r="N239"/>
  <c r="N240"/>
  <c r="N241"/>
  <c r="N242"/>
  <c r="N232"/>
  <c r="N233"/>
  <c r="N234"/>
  <c r="N243"/>
  <c r="N247"/>
  <c r="N248"/>
  <c r="N249"/>
  <c r="N250"/>
  <c r="N251"/>
  <c r="N252"/>
  <c r="N253"/>
  <c r="N254"/>
  <c r="N244"/>
  <c r="N245"/>
  <c r="N246"/>
  <c r="N255"/>
  <c r="N259"/>
  <c r="N260"/>
  <c r="N261"/>
  <c r="N262"/>
  <c r="N263"/>
  <c r="N264"/>
  <c r="N265"/>
  <c r="N266"/>
  <c r="N256"/>
  <c r="N257"/>
  <c r="N258"/>
  <c r="N267"/>
  <c r="N271"/>
  <c r="N272"/>
  <c r="N273"/>
  <c r="N274"/>
  <c r="N275"/>
  <c r="N276"/>
  <c r="N277"/>
  <c r="N278"/>
  <c r="N268"/>
  <c r="N269"/>
  <c r="N270"/>
  <c r="N279"/>
  <c r="N283"/>
  <c r="N284"/>
  <c r="N285"/>
  <c r="N286"/>
  <c r="N287"/>
  <c r="N288"/>
  <c r="N289"/>
  <c r="N290"/>
  <c r="N280"/>
  <c r="N281"/>
  <c r="N282"/>
  <c r="N291"/>
  <c r="N295"/>
  <c r="N296"/>
  <c r="N297"/>
  <c r="N298"/>
  <c r="N299"/>
  <c r="N300"/>
  <c r="N301"/>
  <c r="N302"/>
  <c r="N292"/>
  <c r="N293"/>
  <c r="N294"/>
  <c r="N303"/>
  <c r="N307"/>
  <c r="N308"/>
  <c r="N309"/>
  <c r="N310"/>
  <c r="N311"/>
  <c r="N312"/>
  <c r="N313"/>
  <c r="N314"/>
  <c r="N304"/>
  <c r="N305"/>
  <c r="N306"/>
  <c r="N315"/>
  <c r="N319"/>
  <c r="N320"/>
  <c r="N321"/>
  <c r="N322"/>
  <c r="N323"/>
  <c r="N324"/>
  <c r="N325"/>
  <c r="N326"/>
  <c r="N316"/>
  <c r="N317"/>
  <c r="N318"/>
  <c r="N327"/>
  <c r="N331"/>
  <c r="N332"/>
  <c r="N333"/>
  <c r="N334"/>
  <c r="N335"/>
  <c r="N336"/>
  <c r="N337"/>
  <c r="N338"/>
  <c r="N328"/>
  <c r="N329"/>
  <c r="N330"/>
  <c r="N339"/>
  <c r="N343"/>
  <c r="N344"/>
  <c r="N345"/>
  <c r="N346"/>
  <c r="N347"/>
  <c r="N348"/>
  <c r="N349"/>
  <c r="N350"/>
  <c r="N340"/>
  <c r="N341"/>
  <c r="N342"/>
  <c r="N351"/>
  <c r="N355"/>
  <c r="N356"/>
  <c r="N357"/>
  <c r="N358"/>
  <c r="N359"/>
  <c r="N360"/>
  <c r="N361"/>
  <c r="N362"/>
  <c r="N352"/>
  <c r="N353"/>
  <c r="N354"/>
  <c r="N363"/>
  <c r="N367"/>
  <c r="N368"/>
  <c r="N369"/>
  <c r="N370"/>
  <c r="N371"/>
  <c r="N372"/>
  <c r="N373"/>
  <c r="N374"/>
  <c r="N364"/>
  <c r="N365"/>
  <c r="N366"/>
  <c r="N375"/>
  <c r="N379"/>
  <c r="N380"/>
  <c r="N381"/>
  <c r="N382"/>
  <c r="N383"/>
  <c r="N384"/>
  <c r="N385"/>
  <c r="N386"/>
  <c r="N376"/>
  <c r="N377"/>
  <c r="N378"/>
  <c r="N387"/>
  <c r="N391"/>
  <c r="N392"/>
  <c r="N393"/>
  <c r="N394"/>
  <c r="N395"/>
  <c r="N396"/>
  <c r="N397"/>
  <c r="N398"/>
  <c r="N388"/>
  <c r="N389"/>
  <c r="N390"/>
  <c r="N399"/>
  <c r="N403"/>
  <c r="N404"/>
  <c r="N405"/>
  <c r="N406"/>
  <c r="N407"/>
  <c r="N408"/>
  <c r="N409"/>
  <c r="N410"/>
  <c r="N400"/>
  <c r="N401"/>
  <c r="N402"/>
  <c r="N411"/>
  <c r="N415"/>
  <c r="N416"/>
  <c r="N417"/>
  <c r="N418"/>
  <c r="N419"/>
  <c r="N420"/>
  <c r="N421"/>
  <c r="N422"/>
  <c r="N412"/>
  <c r="N413"/>
  <c r="N414"/>
  <c r="N423"/>
  <c r="N427"/>
  <c r="N428"/>
  <c r="N429"/>
  <c r="N430"/>
  <c r="N431"/>
  <c r="N432"/>
  <c r="N433"/>
  <c r="N434"/>
  <c r="N424"/>
  <c r="N425"/>
  <c r="N426"/>
  <c r="N435"/>
  <c r="N439"/>
  <c r="N440"/>
  <c r="N441"/>
  <c r="N442"/>
  <c r="N443"/>
  <c r="N444"/>
  <c r="N445"/>
  <c r="N446"/>
  <c r="N436"/>
  <c r="N437"/>
  <c r="N438"/>
  <c r="N447"/>
  <c r="N451"/>
  <c r="N452"/>
  <c r="N453"/>
  <c r="N454"/>
  <c r="N455"/>
  <c r="N456"/>
  <c r="N457"/>
  <c r="N458"/>
  <c r="N448"/>
  <c r="N449"/>
  <c r="N450"/>
  <c r="M3"/>
  <c r="M7"/>
  <c r="M8"/>
  <c r="M9"/>
  <c r="M10"/>
  <c r="M11"/>
  <c r="M12"/>
  <c r="M13"/>
  <c r="M14"/>
  <c r="M4"/>
  <c r="M5"/>
  <c r="M6"/>
  <c r="M27"/>
  <c r="M31"/>
  <c r="M32"/>
  <c r="M33"/>
  <c r="M34"/>
  <c r="M35"/>
  <c r="M36"/>
  <c r="M37"/>
  <c r="M38"/>
  <c r="M28"/>
  <c r="M29"/>
  <c r="M30"/>
  <c r="M87"/>
  <c r="M91"/>
  <c r="M92"/>
  <c r="M93"/>
  <c r="M94"/>
  <c r="M95"/>
  <c r="M96"/>
  <c r="M97"/>
  <c r="M98"/>
  <c r="M88"/>
  <c r="M89"/>
  <c r="M90"/>
  <c r="M159"/>
  <c r="M163"/>
  <c r="M164"/>
  <c r="M165"/>
  <c r="M166"/>
  <c r="M167"/>
  <c r="M168"/>
  <c r="M169"/>
  <c r="M170"/>
  <c r="M160"/>
  <c r="M161"/>
  <c r="M162"/>
  <c r="M219"/>
  <c r="M223"/>
  <c r="M224"/>
  <c r="M225"/>
  <c r="M226"/>
  <c r="M227"/>
  <c r="M228"/>
  <c r="M229"/>
  <c r="M230"/>
  <c r="M220"/>
  <c r="M221"/>
  <c r="M222"/>
  <c r="M423"/>
  <c r="M427"/>
  <c r="M428"/>
  <c r="M429"/>
  <c r="M430"/>
  <c r="M431"/>
  <c r="M432"/>
  <c r="M433"/>
  <c r="M434"/>
  <c r="M424"/>
  <c r="M425"/>
  <c r="M426"/>
  <c r="L4"/>
  <c r="L5"/>
  <c r="R5" s="1"/>
  <c r="L6"/>
  <c r="R6" s="1"/>
  <c r="L27"/>
  <c r="R27" s="1"/>
  <c r="L31"/>
  <c r="L32"/>
  <c r="R32" s="1"/>
  <c r="L33"/>
  <c r="R33" s="1"/>
  <c r="L34"/>
  <c r="R34" s="1"/>
  <c r="L35"/>
  <c r="R35" s="1"/>
  <c r="L36"/>
  <c r="R36" s="1"/>
  <c r="L37"/>
  <c r="L38"/>
  <c r="R38" s="1"/>
  <c r="L28"/>
  <c r="L29"/>
  <c r="R29" s="1"/>
  <c r="L30"/>
  <c r="R30" s="1"/>
  <c r="L87"/>
  <c r="R87" s="1"/>
  <c r="L91"/>
  <c r="L92"/>
  <c r="R92" s="1"/>
  <c r="L93"/>
  <c r="R93" s="1"/>
  <c r="L94"/>
  <c r="R94" s="1"/>
  <c r="L95"/>
  <c r="R95" s="1"/>
  <c r="L96"/>
  <c r="R96" s="1"/>
  <c r="L97"/>
  <c r="R97" s="1"/>
  <c r="L98"/>
  <c r="R98" s="1"/>
  <c r="L88"/>
  <c r="L89"/>
  <c r="R89" s="1"/>
  <c r="L90"/>
  <c r="L159"/>
  <c r="R159" s="1"/>
  <c r="L163"/>
  <c r="R163" s="1"/>
  <c r="L164"/>
  <c r="R164" s="1"/>
  <c r="L165"/>
  <c r="R165" s="1"/>
  <c r="L166"/>
  <c r="R166" s="1"/>
  <c r="L167"/>
  <c r="L168"/>
  <c r="R168" s="1"/>
  <c r="L169"/>
  <c r="L170"/>
  <c r="R170" s="1"/>
  <c r="L160"/>
  <c r="R160" s="1"/>
  <c r="L161"/>
  <c r="R161" s="1"/>
  <c r="L162"/>
  <c r="R162" s="1"/>
  <c r="L219"/>
  <c r="R219" s="1"/>
  <c r="L223"/>
  <c r="R223" s="1"/>
  <c r="L224"/>
  <c r="R224" s="1"/>
  <c r="L225"/>
  <c r="R225" s="1"/>
  <c r="L226"/>
  <c r="R226" s="1"/>
  <c r="L227"/>
  <c r="L228"/>
  <c r="R228" s="1"/>
  <c r="L229"/>
  <c r="L230"/>
  <c r="R230" s="1"/>
  <c r="L220"/>
  <c r="R220" s="1"/>
  <c r="L221"/>
  <c r="R221" s="1"/>
  <c r="L222"/>
  <c r="R222" s="1"/>
  <c r="L423"/>
  <c r="R423" s="1"/>
  <c r="L427"/>
  <c r="R427" s="1"/>
  <c r="L428"/>
  <c r="R428" s="1"/>
  <c r="L429"/>
  <c r="L430"/>
  <c r="R430" s="1"/>
  <c r="L431"/>
  <c r="L432"/>
  <c r="R432" s="1"/>
  <c r="L433"/>
  <c r="R433" s="1"/>
  <c r="L434"/>
  <c r="R434" s="1"/>
  <c r="L424"/>
  <c r="R424" s="1"/>
  <c r="L425"/>
  <c r="R425" s="1"/>
  <c r="L426"/>
  <c r="L3"/>
  <c r="R3" s="1"/>
  <c r="L7"/>
  <c r="L8"/>
  <c r="R8" s="1"/>
  <c r="L9"/>
  <c r="R9" s="1"/>
  <c r="L10"/>
  <c r="R10" s="1"/>
  <c r="L11"/>
  <c r="R11" s="1"/>
  <c r="L12"/>
  <c r="R12" s="1"/>
  <c r="L13"/>
  <c r="L14"/>
  <c r="R14" s="1"/>
  <c r="N63" i="9"/>
  <c r="N65"/>
  <c r="M64"/>
  <c r="L64"/>
  <c r="K64"/>
  <c r="J64"/>
  <c r="I64"/>
  <c r="H64"/>
  <c r="G64"/>
  <c r="F64"/>
  <c r="E64"/>
  <c r="D64"/>
  <c r="C64"/>
  <c r="B64"/>
  <c r="M29"/>
  <c r="L29"/>
  <c r="K29"/>
  <c r="J29"/>
  <c r="I29"/>
  <c r="H29"/>
  <c r="G29"/>
  <c r="F29"/>
  <c r="E29"/>
  <c r="D29"/>
  <c r="C29"/>
  <c r="B29"/>
  <c r="M27"/>
  <c r="L27"/>
  <c r="K27"/>
  <c r="J27"/>
  <c r="I27"/>
  <c r="H27"/>
  <c r="G27"/>
  <c r="F27"/>
  <c r="E27"/>
  <c r="D27"/>
  <c r="C27"/>
  <c r="B27"/>
  <c r="M25"/>
  <c r="L25"/>
  <c r="K25"/>
  <c r="J25"/>
  <c r="I25"/>
  <c r="H25"/>
  <c r="G25"/>
  <c r="F25"/>
  <c r="E25"/>
  <c r="D25"/>
  <c r="C25"/>
  <c r="B25"/>
  <c r="M23"/>
  <c r="L638" i="1" s="1"/>
  <c r="L234"/>
  <c r="R234" s="1"/>
  <c r="L23" i="9"/>
  <c r="L637" i="1" s="1"/>
  <c r="L233"/>
  <c r="R233" s="1"/>
  <c r="K23" i="9"/>
  <c r="L300" i="1" s="1"/>
  <c r="R300" s="1"/>
  <c r="L232"/>
  <c r="R232" s="1"/>
  <c r="J23" i="9"/>
  <c r="L635" i="1" s="1"/>
  <c r="R635" s="1"/>
  <c r="L242"/>
  <c r="R242" s="1"/>
  <c r="I23" i="9"/>
  <c r="L634" i="1" s="1"/>
  <c r="L241"/>
  <c r="R241" s="1"/>
  <c r="H23" i="9"/>
  <c r="L633" i="1" s="1"/>
  <c r="R633" s="1"/>
  <c r="L240"/>
  <c r="R240" s="1"/>
  <c r="G23" i="9"/>
  <c r="L296" i="1" s="1"/>
  <c r="R296" s="1"/>
  <c r="L239"/>
  <c r="R239" s="1"/>
  <c r="F23" i="9"/>
  <c r="L631" i="1" s="1"/>
  <c r="L238"/>
  <c r="R238" s="1"/>
  <c r="E23" i="9"/>
  <c r="L630" i="1" s="1"/>
  <c r="L237"/>
  <c r="R237" s="1"/>
  <c r="D23" i="9"/>
  <c r="L293" i="1" s="1"/>
  <c r="R293" s="1"/>
  <c r="L236"/>
  <c r="R236" s="1"/>
  <c r="C23" i="9"/>
  <c r="L628" i="1" s="1"/>
  <c r="L235"/>
  <c r="R235" s="1"/>
  <c r="B23" i="9"/>
  <c r="L627" i="1" s="1"/>
  <c r="L231"/>
  <c r="R231" s="1"/>
  <c r="M21" i="9"/>
  <c r="L470" i="1" s="1"/>
  <c r="R470" s="1"/>
  <c r="L21" i="9"/>
  <c r="L469" i="1" s="1"/>
  <c r="K21" i="9"/>
  <c r="L468" i="1" s="1"/>
  <c r="R468" s="1"/>
  <c r="J21" i="9"/>
  <c r="L467" i="1" s="1"/>
  <c r="R467" s="1"/>
  <c r="I21" i="9"/>
  <c r="L466" i="1" s="1"/>
  <c r="R466" s="1"/>
  <c r="H21" i="9"/>
  <c r="L465" i="1" s="1"/>
  <c r="G21" i="9"/>
  <c r="L464" i="1" s="1"/>
  <c r="R464" s="1"/>
  <c r="F21" i="9"/>
  <c r="L463" i="1" s="1"/>
  <c r="R463" s="1"/>
  <c r="E21" i="9"/>
  <c r="L462" i="1" s="1"/>
  <c r="R462" s="1"/>
  <c r="D21" i="9"/>
  <c r="L461" i="1" s="1"/>
  <c r="C21" i="9"/>
  <c r="L460" i="1" s="1"/>
  <c r="B21" i="9"/>
  <c r="L459" i="1" s="1"/>
  <c r="R459" s="1"/>
  <c r="M19" i="9"/>
  <c r="L614" i="1" s="1"/>
  <c r="L174"/>
  <c r="R174" s="1"/>
  <c r="L19" i="9"/>
  <c r="L613" i="1" s="1"/>
  <c r="R613" s="1"/>
  <c r="L173"/>
  <c r="R173" s="1"/>
  <c r="K19" i="9"/>
  <c r="L612" i="1" s="1"/>
  <c r="L172"/>
  <c r="R172" s="1"/>
  <c r="J19" i="9"/>
  <c r="L611" i="1" s="1"/>
  <c r="R611" s="1"/>
  <c r="L182"/>
  <c r="R182" s="1"/>
  <c r="I19" i="9"/>
  <c r="L610" i="1" s="1"/>
  <c r="L181"/>
  <c r="R181" s="1"/>
  <c r="H19" i="9"/>
  <c r="L609" i="1" s="1"/>
  <c r="R609" s="1"/>
  <c r="L180"/>
  <c r="R180" s="1"/>
  <c r="G19" i="9"/>
  <c r="L608" i="1" s="1"/>
  <c r="L179"/>
  <c r="R179" s="1"/>
  <c r="F19" i="9"/>
  <c r="L607" i="1" s="1"/>
  <c r="R607" s="1"/>
  <c r="E19" i="9"/>
  <c r="L606" i="1" s="1"/>
  <c r="L177"/>
  <c r="R177" s="1"/>
  <c r="D19" i="9"/>
  <c r="L605" i="1" s="1"/>
  <c r="L176"/>
  <c r="R176" s="1"/>
  <c r="C19" i="9"/>
  <c r="L604" i="1" s="1"/>
  <c r="B19" i="9"/>
  <c r="L603" i="1" s="1"/>
  <c r="L171"/>
  <c r="R171" s="1"/>
  <c r="M17" i="9"/>
  <c r="L506" i="1" s="1"/>
  <c r="L17" i="9"/>
  <c r="L505" i="1" s="1"/>
  <c r="K17" i="9"/>
  <c r="L504" i="1" s="1"/>
  <c r="R504" s="1"/>
  <c r="J17" i="9"/>
  <c r="L503" i="1" s="1"/>
  <c r="L62"/>
  <c r="R62" s="1"/>
  <c r="I17" i="9"/>
  <c r="L502" i="1" s="1"/>
  <c r="R502" s="1"/>
  <c r="L61"/>
  <c r="R61" s="1"/>
  <c r="H17" i="9"/>
  <c r="L501" i="1" s="1"/>
  <c r="R501" s="1"/>
  <c r="L60"/>
  <c r="R60" s="1"/>
  <c r="G17" i="9"/>
  <c r="L500" i="1" s="1"/>
  <c r="L59"/>
  <c r="R59" s="1"/>
  <c r="F17" i="9"/>
  <c r="L499" i="1" s="1"/>
  <c r="L58"/>
  <c r="R58" s="1"/>
  <c r="E17" i="9"/>
  <c r="L498" i="1" s="1"/>
  <c r="R498" s="1"/>
  <c r="L57"/>
  <c r="R57" s="1"/>
  <c r="D17" i="9"/>
  <c r="L497" i="1" s="1"/>
  <c r="L56"/>
  <c r="R56" s="1"/>
  <c r="C17" i="9"/>
  <c r="L496" i="1" s="1"/>
  <c r="L55"/>
  <c r="R55" s="1"/>
  <c r="B17" i="9"/>
  <c r="L495" i="1" s="1"/>
  <c r="L51"/>
  <c r="R51" s="1"/>
  <c r="M15" i="9"/>
  <c r="L158" i="1" s="1"/>
  <c r="R158" s="1"/>
  <c r="L15" i="9"/>
  <c r="L157" i="1" s="1"/>
  <c r="R157" s="1"/>
  <c r="K15" i="9"/>
  <c r="L156" i="1" s="1"/>
  <c r="R156" s="1"/>
  <c r="J15" i="9"/>
  <c r="L155" i="1" s="1"/>
  <c r="R155" s="1"/>
  <c r="L74"/>
  <c r="R74" s="1"/>
  <c r="I15" i="9"/>
  <c r="L154" i="1" s="1"/>
  <c r="R154" s="1"/>
  <c r="L73"/>
  <c r="R73" s="1"/>
  <c r="H15" i="9"/>
  <c r="L153" i="1" s="1"/>
  <c r="L72"/>
  <c r="R72" s="1"/>
  <c r="G15" i="9"/>
  <c r="L152" i="1" s="1"/>
  <c r="R152" s="1"/>
  <c r="L71"/>
  <c r="R71" s="1"/>
  <c r="F15" i="9"/>
  <c r="L151" i="1" s="1"/>
  <c r="L70"/>
  <c r="R70" s="1"/>
  <c r="E15" i="9"/>
  <c r="L150" i="1" s="1"/>
  <c r="L69"/>
  <c r="R69" s="1"/>
  <c r="D15" i="9"/>
  <c r="L149" i="1" s="1"/>
  <c r="R149" s="1"/>
  <c r="L68"/>
  <c r="R68" s="1"/>
  <c r="C15" i="9"/>
  <c r="L148" i="1" s="1"/>
  <c r="L67"/>
  <c r="R67" s="1"/>
  <c r="B15" i="9"/>
  <c r="L147" i="1" s="1"/>
  <c r="R147" s="1"/>
  <c r="M13" i="9"/>
  <c r="L13"/>
  <c r="K13"/>
  <c r="J13"/>
  <c r="I13"/>
  <c r="H13"/>
  <c r="G13"/>
  <c r="F13"/>
  <c r="E13"/>
  <c r="D13"/>
  <c r="C13"/>
  <c r="B13"/>
  <c r="M11"/>
  <c r="L554" i="1" s="1"/>
  <c r="R554" s="1"/>
  <c r="L11" i="9"/>
  <c r="L553" i="1" s="1"/>
  <c r="R553" s="1"/>
  <c r="K11" i="9"/>
  <c r="L552" i="1" s="1"/>
  <c r="J11" i="9"/>
  <c r="L551" i="1" s="1"/>
  <c r="L50"/>
  <c r="R50" s="1"/>
  <c r="I11" i="9"/>
  <c r="L550" i="1" s="1"/>
  <c r="R550" s="1"/>
  <c r="L49"/>
  <c r="R49" s="1"/>
  <c r="H11" i="9"/>
  <c r="L549" i="1" s="1"/>
  <c r="R549" s="1"/>
  <c r="L48"/>
  <c r="R48" s="1"/>
  <c r="G11" i="9"/>
  <c r="L548" i="1" s="1"/>
  <c r="R548" s="1"/>
  <c r="L47"/>
  <c r="R47" s="1"/>
  <c r="F11" i="9"/>
  <c r="L547" i="1" s="1"/>
  <c r="L46"/>
  <c r="R46" s="1"/>
  <c r="E11" i="9"/>
  <c r="L546" i="1" s="1"/>
  <c r="R546" s="1"/>
  <c r="L45"/>
  <c r="R45" s="1"/>
  <c r="D11" i="9"/>
  <c r="L545" i="1" s="1"/>
  <c r="R545" s="1"/>
  <c r="L44"/>
  <c r="R44" s="1"/>
  <c r="C11" i="9"/>
  <c r="L544" i="1" s="1"/>
  <c r="L43"/>
  <c r="R43" s="1"/>
  <c r="B11" i="9"/>
  <c r="L543" i="1" s="1"/>
  <c r="R543" s="1"/>
  <c r="M9" i="9"/>
  <c r="L518" i="1" s="1"/>
  <c r="R518" s="1"/>
  <c r="L354"/>
  <c r="R354" s="1"/>
  <c r="L9" i="9"/>
  <c r="L517" i="1" s="1"/>
  <c r="R517" s="1"/>
  <c r="L353"/>
  <c r="R353" s="1"/>
  <c r="K9" i="9"/>
  <c r="L516" i="1" s="1"/>
  <c r="L352"/>
  <c r="R352" s="1"/>
  <c r="J9" i="9"/>
  <c r="L515" i="1" s="1"/>
  <c r="R515" s="1"/>
  <c r="L362"/>
  <c r="R362" s="1"/>
  <c r="I9" i="9"/>
  <c r="L514" i="1" s="1"/>
  <c r="R514" s="1"/>
  <c r="L361"/>
  <c r="R361" s="1"/>
  <c r="H9" i="9"/>
  <c r="L513" i="1" s="1"/>
  <c r="R513" s="1"/>
  <c r="L360"/>
  <c r="R360" s="1"/>
  <c r="G9" i="9"/>
  <c r="L512" i="1" s="1"/>
  <c r="L359"/>
  <c r="R359" s="1"/>
  <c r="F9" i="9"/>
  <c r="L511" i="1" s="1"/>
  <c r="R511" s="1"/>
  <c r="L358"/>
  <c r="R358" s="1"/>
  <c r="E9" i="9"/>
  <c r="L510" i="1" s="1"/>
  <c r="R510" s="1"/>
  <c r="L357"/>
  <c r="R357" s="1"/>
  <c r="D9" i="9"/>
  <c r="L509" i="1" s="1"/>
  <c r="L356"/>
  <c r="R356" s="1"/>
  <c r="C9" i="9"/>
  <c r="L508" i="1" s="1"/>
  <c r="R508" s="1"/>
  <c r="L355"/>
  <c r="R355" s="1"/>
  <c r="B9" i="9"/>
  <c r="L507" i="1" s="1"/>
  <c r="R507" s="1"/>
  <c r="L351"/>
  <c r="R351" s="1"/>
  <c r="M7" i="9"/>
  <c r="L210" i="1"/>
  <c r="R210" s="1"/>
  <c r="L7" i="9"/>
  <c r="L209" i="1"/>
  <c r="R209" s="1"/>
  <c r="K7" i="9"/>
  <c r="L208" i="1"/>
  <c r="R208" s="1"/>
  <c r="J7" i="9"/>
  <c r="L218" i="1"/>
  <c r="R218" s="1"/>
  <c r="I7" i="9"/>
  <c r="L217" i="1"/>
  <c r="R217" s="1"/>
  <c r="H7" i="9"/>
  <c r="L216" i="1"/>
  <c r="R216" s="1"/>
  <c r="G7" i="9"/>
  <c r="L215" i="1"/>
  <c r="R215" s="1"/>
  <c r="F7" i="9"/>
  <c r="L214" i="1"/>
  <c r="R214" s="1"/>
  <c r="E7" i="9"/>
  <c r="L213" i="1"/>
  <c r="R213" s="1"/>
  <c r="D7" i="9"/>
  <c r="L212" i="1"/>
  <c r="R212" s="1"/>
  <c r="C7" i="9"/>
  <c r="L211" i="1"/>
  <c r="R211" s="1"/>
  <c r="B7" i="9"/>
  <c r="L207" i="1"/>
  <c r="R207" s="1"/>
  <c r="M5" i="9"/>
  <c r="L390" i="1"/>
  <c r="R390" s="1"/>
  <c r="L5" i="9"/>
  <c r="L389" i="1"/>
  <c r="R389" s="1"/>
  <c r="K5" i="9"/>
  <c r="L388" i="1"/>
  <c r="R388" s="1"/>
  <c r="J5" i="9"/>
  <c r="L398" i="1"/>
  <c r="R398" s="1"/>
  <c r="I5" i="9"/>
  <c r="L397" i="1"/>
  <c r="R397" s="1"/>
  <c r="H5" i="9"/>
  <c r="L396" i="1"/>
  <c r="R396" s="1"/>
  <c r="G5" i="9"/>
  <c r="L395" i="1"/>
  <c r="R395" s="1"/>
  <c r="F5" i="9"/>
  <c r="L394" i="1"/>
  <c r="R394" s="1"/>
  <c r="E5" i="9"/>
  <c r="L393" i="1"/>
  <c r="R393" s="1"/>
  <c r="D5" i="9"/>
  <c r="L392" i="1"/>
  <c r="R392" s="1"/>
  <c r="C5" i="9"/>
  <c r="L391" i="1"/>
  <c r="R391" s="1"/>
  <c r="B5" i="9"/>
  <c r="L387" i="1"/>
  <c r="R387" s="1"/>
  <c r="B3" i="9"/>
  <c r="L75" i="1"/>
  <c r="R75" s="1"/>
  <c r="C3" i="9"/>
  <c r="L79" i="1"/>
  <c r="R79" s="1"/>
  <c r="D3" i="9"/>
  <c r="L80" i="1"/>
  <c r="R80" s="1"/>
  <c r="E3" i="9"/>
  <c r="L81" i="1"/>
  <c r="R81" s="1"/>
  <c r="F3" i="9"/>
  <c r="L82" i="1"/>
  <c r="R82" s="1"/>
  <c r="G3" i="9"/>
  <c r="L83" i="1"/>
  <c r="R83" s="1"/>
  <c r="H3" i="9"/>
  <c r="L84" i="1"/>
  <c r="R84" s="1"/>
  <c r="I3" i="9"/>
  <c r="L85" i="1"/>
  <c r="R85" s="1"/>
  <c r="J3" i="9"/>
  <c r="L86" i="1"/>
  <c r="R86" s="1"/>
  <c r="K3" i="9"/>
  <c r="L76" i="1"/>
  <c r="R76" s="1"/>
  <c r="L3" i="9"/>
  <c r="L77" i="1"/>
  <c r="R77" s="1"/>
  <c r="M3" i="9"/>
  <c r="L78" i="1"/>
  <c r="R78" s="1"/>
  <c r="M61" i="9"/>
  <c r="L61"/>
  <c r="K61"/>
  <c r="J61"/>
  <c r="I61"/>
  <c r="H61"/>
  <c r="G61"/>
  <c r="F61"/>
  <c r="E61"/>
  <c r="D61"/>
  <c r="C61"/>
  <c r="B61"/>
  <c r="M59"/>
  <c r="L59"/>
  <c r="K59"/>
  <c r="J59"/>
  <c r="I59"/>
  <c r="H59"/>
  <c r="G59"/>
  <c r="F59"/>
  <c r="E59"/>
  <c r="D59"/>
  <c r="C59"/>
  <c r="B59"/>
  <c r="M57"/>
  <c r="L57"/>
  <c r="K57"/>
  <c r="J57"/>
  <c r="I57"/>
  <c r="H57"/>
  <c r="G57"/>
  <c r="F57"/>
  <c r="E57"/>
  <c r="D57"/>
  <c r="C57"/>
  <c r="B57"/>
  <c r="M55"/>
  <c r="M638" i="1" s="1"/>
  <c r="M234"/>
  <c r="Q234" s="1"/>
  <c r="S234" s="1"/>
  <c r="W234" s="1"/>
  <c r="L55" i="9"/>
  <c r="M637" i="1" s="1"/>
  <c r="M233"/>
  <c r="Q233" s="1"/>
  <c r="K55" i="9"/>
  <c r="M636" i="1" s="1"/>
  <c r="M232"/>
  <c r="Q232" s="1"/>
  <c r="J55" i="9"/>
  <c r="M299" i="1" s="1"/>
  <c r="M242"/>
  <c r="Q242" s="1"/>
  <c r="S242" s="1"/>
  <c r="W242" s="1"/>
  <c r="I55" i="9"/>
  <c r="M634" i="1" s="1"/>
  <c r="M241"/>
  <c r="H55" i="9"/>
  <c r="M633" i="1" s="1"/>
  <c r="M240"/>
  <c r="G55" i="9"/>
  <c r="M632" i="1" s="1"/>
  <c r="M239"/>
  <c r="F55" i="9"/>
  <c r="M295" i="1" s="1"/>
  <c r="M238"/>
  <c r="Q238" s="1"/>
  <c r="E55" i="9"/>
  <c r="M294" i="1" s="1"/>
  <c r="M237"/>
  <c r="Q237" s="1"/>
  <c r="S237" s="1"/>
  <c r="W237" s="1"/>
  <c r="D55" i="9"/>
  <c r="M629" i="1" s="1"/>
  <c r="M236"/>
  <c r="Q236" s="1"/>
  <c r="C55" i="9"/>
  <c r="M628" i="1" s="1"/>
  <c r="M235"/>
  <c r="Q235" s="1"/>
  <c r="B55" i="9"/>
  <c r="M627" i="1" s="1"/>
  <c r="M231"/>
  <c r="M53" i="9"/>
  <c r="M470" i="1" s="1"/>
  <c r="L53" i="9"/>
  <c r="M469" i="1" s="1"/>
  <c r="K53" i="9"/>
  <c r="M468" i="1" s="1"/>
  <c r="J53" i="9"/>
  <c r="M467" i="1" s="1"/>
  <c r="I53" i="9"/>
  <c r="M466" i="1" s="1"/>
  <c r="H53" i="9"/>
  <c r="M465" i="1" s="1"/>
  <c r="G53" i="9"/>
  <c r="M464" i="1" s="1"/>
  <c r="F53" i="9"/>
  <c r="M463" i="1" s="1"/>
  <c r="E53" i="9"/>
  <c r="M462" i="1" s="1"/>
  <c r="D53" i="9"/>
  <c r="M461" i="1" s="1"/>
  <c r="C53" i="9"/>
  <c r="M460" i="1" s="1"/>
  <c r="B53" i="9"/>
  <c r="M459" i="1" s="1"/>
  <c r="M51" i="9"/>
  <c r="M614" i="1" s="1"/>
  <c r="M174"/>
  <c r="Q174" s="1"/>
  <c r="S174" s="1"/>
  <c r="W174" s="1"/>
  <c r="L51" i="9"/>
  <c r="M613" i="1" s="1"/>
  <c r="M173"/>
  <c r="Q173" s="1"/>
  <c r="K51" i="9"/>
  <c r="M612" i="1" s="1"/>
  <c r="M172"/>
  <c r="J51" i="9"/>
  <c r="M611" i="1" s="1"/>
  <c r="M182"/>
  <c r="Q182" s="1"/>
  <c r="S182" s="1"/>
  <c r="W182" s="1"/>
  <c r="I51" i="9"/>
  <c r="M610" i="1" s="1"/>
  <c r="M181"/>
  <c r="H51" i="9"/>
  <c r="M609" i="1" s="1"/>
  <c r="M180"/>
  <c r="G51" i="9"/>
  <c r="M608" i="1" s="1"/>
  <c r="M179"/>
  <c r="Q179" s="1"/>
  <c r="F51" i="9"/>
  <c r="M607" i="1" s="1"/>
  <c r="M178"/>
  <c r="E51" i="9"/>
  <c r="M606" i="1" s="1"/>
  <c r="M177"/>
  <c r="Q177" s="1"/>
  <c r="S177" s="1"/>
  <c r="W177" s="1"/>
  <c r="D51" i="9"/>
  <c r="M605" i="1" s="1"/>
  <c r="M176"/>
  <c r="Q176" s="1"/>
  <c r="C51" i="9"/>
  <c r="M604" i="1" s="1"/>
  <c r="M175"/>
  <c r="B51" i="9"/>
  <c r="M603" i="1" s="1"/>
  <c r="M171"/>
  <c r="Q171" s="1"/>
  <c r="M49" i="9"/>
  <c r="M506" i="1" s="1"/>
  <c r="M54"/>
  <c r="L49" i="9"/>
  <c r="M505" i="1" s="1"/>
  <c r="M53"/>
  <c r="K49" i="9"/>
  <c r="M504" i="1" s="1"/>
  <c r="M52"/>
  <c r="J49" i="9"/>
  <c r="M503" i="1" s="1"/>
  <c r="M62"/>
  <c r="Q62" s="1"/>
  <c r="I49" i="9"/>
  <c r="M502" i="1" s="1"/>
  <c r="M61"/>
  <c r="H49" i="9"/>
  <c r="M501" i="1" s="1"/>
  <c r="M60"/>
  <c r="Q60" s="1"/>
  <c r="G49" i="9"/>
  <c r="M500" i="1" s="1"/>
  <c r="M59"/>
  <c r="Q59" s="1"/>
  <c r="F49" i="9"/>
  <c r="M499" i="1" s="1"/>
  <c r="M58"/>
  <c r="Q58" s="1"/>
  <c r="S58" s="1"/>
  <c r="W58" s="1"/>
  <c r="E49" i="9"/>
  <c r="M498" i="1" s="1"/>
  <c r="M57"/>
  <c r="Q57" s="1"/>
  <c r="D49" i="9"/>
  <c r="M497" i="1" s="1"/>
  <c r="M56"/>
  <c r="Q56" s="1"/>
  <c r="C49" i="9"/>
  <c r="M496" i="1" s="1"/>
  <c r="M55"/>
  <c r="Q55" s="1"/>
  <c r="S55" s="1"/>
  <c r="W55" s="1"/>
  <c r="B49" i="9"/>
  <c r="M495" i="1" s="1"/>
  <c r="M51"/>
  <c r="M47" i="9"/>
  <c r="M158" i="1" s="1"/>
  <c r="M66"/>
  <c r="L47" i="9"/>
  <c r="M157" i="1" s="1"/>
  <c r="M65"/>
  <c r="K47" i="9"/>
  <c r="M156" i="1" s="1"/>
  <c r="M64"/>
  <c r="J47" i="9"/>
  <c r="M155" i="1" s="1"/>
  <c r="M74"/>
  <c r="Q74" s="1"/>
  <c r="S74" s="1"/>
  <c r="W74" s="1"/>
  <c r="I47" i="9"/>
  <c r="M154" i="1" s="1"/>
  <c r="M73"/>
  <c r="Q73" s="1"/>
  <c r="H47" i="9"/>
  <c r="M153" i="1" s="1"/>
  <c r="M72"/>
  <c r="Q72" s="1"/>
  <c r="S72" s="1"/>
  <c r="W72" s="1"/>
  <c r="G47" i="9"/>
  <c r="M152" i="1" s="1"/>
  <c r="M71"/>
  <c r="Q71" s="1"/>
  <c r="F47" i="9"/>
  <c r="M151" i="1" s="1"/>
  <c r="M70"/>
  <c r="E47" i="9"/>
  <c r="M150" i="1" s="1"/>
  <c r="M69"/>
  <c r="Q69" s="1"/>
  <c r="D47" i="9"/>
  <c r="M149" i="1" s="1"/>
  <c r="M68"/>
  <c r="Q68" s="1"/>
  <c r="S68" s="1"/>
  <c r="W68" s="1"/>
  <c r="C47" i="9"/>
  <c r="M148" i="1" s="1"/>
  <c r="M67"/>
  <c r="Q67" s="1"/>
  <c r="B47" i="9"/>
  <c r="M147" i="1" s="1"/>
  <c r="M63"/>
  <c r="M45" i="9"/>
  <c r="M194" i="1" s="1"/>
  <c r="L45" i="9"/>
  <c r="K45"/>
  <c r="M192" i="1" s="1"/>
  <c r="J45" i="9"/>
  <c r="I45"/>
  <c r="M190" i="1" s="1"/>
  <c r="H45" i="9"/>
  <c r="G45"/>
  <c r="M188" i="1" s="1"/>
  <c r="F45" i="9"/>
  <c r="E45"/>
  <c r="M186" i="1" s="1"/>
  <c r="D45" i="9"/>
  <c r="C45"/>
  <c r="M184" i="1" s="1"/>
  <c r="B45" i="9"/>
  <c r="B43"/>
  <c r="M543" i="1" s="1"/>
  <c r="C43" i="9"/>
  <c r="M544" i="1" s="1"/>
  <c r="D43" i="9"/>
  <c r="M545" i="1" s="1"/>
  <c r="E43" i="9"/>
  <c r="M546" i="1" s="1"/>
  <c r="F43" i="9"/>
  <c r="M547" i="1" s="1"/>
  <c r="G43" i="9"/>
  <c r="M548" i="1" s="1"/>
  <c r="H43" i="9"/>
  <c r="M549" i="1" s="1"/>
  <c r="I43" i="9"/>
  <c r="M550" i="1" s="1"/>
  <c r="J43" i="9"/>
  <c r="M551" i="1" s="1"/>
  <c r="K43" i="9"/>
  <c r="M552" i="1" s="1"/>
  <c r="L43" i="9"/>
  <c r="M553" i="1" s="1"/>
  <c r="M43" i="9"/>
  <c r="M554" i="1" s="1"/>
  <c r="B41" i="9"/>
  <c r="M507" i="1" s="1"/>
  <c r="M351"/>
  <c r="Q351" s="1"/>
  <c r="S351" s="1"/>
  <c r="W351" s="1"/>
  <c r="C41" i="9"/>
  <c r="M508" i="1" s="1"/>
  <c r="M355"/>
  <c r="Q355" s="1"/>
  <c r="S355" s="1"/>
  <c r="W355" s="1"/>
  <c r="D41" i="9"/>
  <c r="M509" i="1" s="1"/>
  <c r="M356"/>
  <c r="Q356" s="1"/>
  <c r="E41" i="9"/>
  <c r="M510" i="1" s="1"/>
  <c r="M357"/>
  <c r="Q357" s="1"/>
  <c r="F41" i="9"/>
  <c r="M511" i="1" s="1"/>
  <c r="M358"/>
  <c r="Q358" s="1"/>
  <c r="G41" i="9"/>
  <c r="M512" i="1" s="1"/>
  <c r="M359"/>
  <c r="Q359" s="1"/>
  <c r="H41" i="9"/>
  <c r="M513" i="1" s="1"/>
  <c r="M360"/>
  <c r="Q360" s="1"/>
  <c r="I41" i="9"/>
  <c r="M514" i="1" s="1"/>
  <c r="M361"/>
  <c r="Q361" s="1"/>
  <c r="J41" i="9"/>
  <c r="M515" i="1" s="1"/>
  <c r="M362"/>
  <c r="K41" i="9"/>
  <c r="M516" i="1" s="1"/>
  <c r="M352"/>
  <c r="L41" i="9"/>
  <c r="M517" i="1" s="1"/>
  <c r="M353"/>
  <c r="Q353" s="1"/>
  <c r="S353" s="1"/>
  <c r="W353" s="1"/>
  <c r="M41" i="9"/>
  <c r="M518" i="1" s="1"/>
  <c r="M354"/>
  <c r="Q354" s="1"/>
  <c r="B39" i="9"/>
  <c r="M207" i="1"/>
  <c r="Q207" s="1"/>
  <c r="S207" s="1"/>
  <c r="W207" s="1"/>
  <c r="C39" i="9"/>
  <c r="M211" i="1"/>
  <c r="Q211" s="1"/>
  <c r="D39" i="9"/>
  <c r="M212" i="1"/>
  <c r="Q212" s="1"/>
  <c r="E39" i="9"/>
  <c r="M213" i="1"/>
  <c r="Q213" s="1"/>
  <c r="F39" i="9"/>
  <c r="M214" i="1"/>
  <c r="Q214" s="1"/>
  <c r="G39" i="9"/>
  <c r="M215" i="1"/>
  <c r="Q215" s="1"/>
  <c r="H39" i="9"/>
  <c r="M216" i="1"/>
  <c r="Q216" s="1"/>
  <c r="I39" i="9"/>
  <c r="M217" i="1"/>
  <c r="Q217" s="1"/>
  <c r="J39" i="9"/>
  <c r="M218" i="1"/>
  <c r="K39" i="9"/>
  <c r="M208" i="1"/>
  <c r="Q208" s="1"/>
  <c r="S208" s="1"/>
  <c r="W208" s="1"/>
  <c r="L39" i="9"/>
  <c r="M209" i="1"/>
  <c r="Q209" s="1"/>
  <c r="M39" i="9"/>
  <c r="M210" i="1"/>
  <c r="Q210" s="1"/>
  <c r="B37" i="9"/>
  <c r="M387" i="1"/>
  <c r="Q387" s="1"/>
  <c r="S387" s="1"/>
  <c r="W387" s="1"/>
  <c r="C37" i="9"/>
  <c r="M391" i="1"/>
  <c r="Q391" s="1"/>
  <c r="D37" i="9"/>
  <c r="M392" i="1"/>
  <c r="E37" i="9"/>
  <c r="M393" i="1"/>
  <c r="F37" i="9"/>
  <c r="M394" i="1"/>
  <c r="Q394" s="1"/>
  <c r="G37" i="9"/>
  <c r="M395" i="1"/>
  <c r="Q395" s="1"/>
  <c r="H37" i="9"/>
  <c r="M396" i="1"/>
  <c r="Q396" s="1"/>
  <c r="I37" i="9"/>
  <c r="M397" i="1"/>
  <c r="Q397" s="1"/>
  <c r="S397" s="1"/>
  <c r="W397" s="1"/>
  <c r="J37" i="9"/>
  <c r="M398" i="1"/>
  <c r="Q398" s="1"/>
  <c r="S398" s="1"/>
  <c r="W398" s="1"/>
  <c r="K37" i="9"/>
  <c r="M388" i="1"/>
  <c r="L37" i="9"/>
  <c r="M389" i="1"/>
  <c r="Q389" s="1"/>
  <c r="S389" s="1"/>
  <c r="W389" s="1"/>
  <c r="M37" i="9"/>
  <c r="M390" i="1"/>
  <c r="Q390" s="1"/>
  <c r="B35" i="9"/>
  <c r="M75" i="1"/>
  <c r="Q75" s="1"/>
  <c r="C35" i="9"/>
  <c r="M79" i="1"/>
  <c r="D35" i="9"/>
  <c r="M80" i="1"/>
  <c r="E35" i="9"/>
  <c r="M81" i="1"/>
  <c r="Q81" s="1"/>
  <c r="F35" i="9"/>
  <c r="M82" i="1"/>
  <c r="Q82" s="1"/>
  <c r="G35" i="9"/>
  <c r="M83" i="1"/>
  <c r="Q83" s="1"/>
  <c r="S83" s="1"/>
  <c r="W83" s="1"/>
  <c r="H35" i="9"/>
  <c r="M84" i="1"/>
  <c r="Q84" s="1"/>
  <c r="I35" i="9"/>
  <c r="M85" i="1"/>
  <c r="Q85" s="1"/>
  <c r="J35" i="9"/>
  <c r="M86" i="1"/>
  <c r="K35" i="9"/>
  <c r="M76" i="1"/>
  <c r="Q76" s="1"/>
  <c r="L35" i="9"/>
  <c r="M77" i="1"/>
  <c r="Q77" s="1"/>
  <c r="M35" i="9"/>
  <c r="M78" i="1"/>
  <c r="Q78" s="1"/>
  <c r="S78" s="1"/>
  <c r="W78" s="1"/>
  <c r="N34" i="9"/>
  <c r="N36"/>
  <c r="N38"/>
  <c r="N40"/>
  <c r="N42"/>
  <c r="N44"/>
  <c r="N46"/>
  <c r="N48"/>
  <c r="N50"/>
  <c r="N52"/>
  <c r="N54"/>
  <c r="N56"/>
  <c r="N58"/>
  <c r="N60"/>
  <c r="N62"/>
  <c r="N30"/>
  <c r="N28"/>
  <c r="N26"/>
  <c r="N24"/>
  <c r="N22"/>
  <c r="N20"/>
  <c r="N18"/>
  <c r="N16"/>
  <c r="N14"/>
  <c r="N12"/>
  <c r="N10"/>
  <c r="N8"/>
  <c r="N6"/>
  <c r="N4"/>
  <c r="N2"/>
  <c r="AL446" i="1"/>
  <c r="AL430"/>
  <c r="AL418"/>
  <c r="AH406"/>
  <c r="AE398"/>
  <c r="AI398" s="1"/>
  <c r="AL386"/>
  <c r="AH374"/>
  <c r="AE363"/>
  <c r="AI363" s="1"/>
  <c r="AL351"/>
  <c r="AH339"/>
  <c r="AE334"/>
  <c r="AI334" s="1"/>
  <c r="AL322"/>
  <c r="AH310"/>
  <c r="AE302"/>
  <c r="AI302" s="1"/>
  <c r="AL290"/>
  <c r="AH278"/>
  <c r="AL267"/>
  <c r="AE267"/>
  <c r="AI267" s="1"/>
  <c r="AL266"/>
  <c r="AE266"/>
  <c r="AI266" s="1"/>
  <c r="AH262"/>
  <c r="AL262"/>
  <c r="AE262"/>
  <c r="AI262" s="1"/>
  <c r="AH255"/>
  <c r="AL255"/>
  <c r="AE255"/>
  <c r="AI255" s="1"/>
  <c r="AH254"/>
  <c r="AL254"/>
  <c r="AE254"/>
  <c r="AI254" s="1"/>
  <c r="AL250"/>
  <c r="AE250"/>
  <c r="AI250" s="1"/>
  <c r="AH243"/>
  <c r="AL243"/>
  <c r="AE243"/>
  <c r="AI243" s="1"/>
  <c r="AL242"/>
  <c r="AE242"/>
  <c r="AI242" s="1"/>
  <c r="AH238"/>
  <c r="AL238"/>
  <c r="AE238"/>
  <c r="AI238" s="1"/>
  <c r="AH231"/>
  <c r="AL231"/>
  <c r="AE231"/>
  <c r="AI231" s="1"/>
  <c r="AH230"/>
  <c r="AL230"/>
  <c r="AE230"/>
  <c r="AI230" s="1"/>
  <c r="AL226"/>
  <c r="AE226"/>
  <c r="AI226" s="1"/>
  <c r="AH219"/>
  <c r="AL219"/>
  <c r="AE219"/>
  <c r="AI219" s="1"/>
  <c r="AL218"/>
  <c r="AE218"/>
  <c r="AI218" s="1"/>
  <c r="AH214"/>
  <c r="AL214"/>
  <c r="AE214"/>
  <c r="AI214" s="1"/>
  <c r="AH207"/>
  <c r="AL207"/>
  <c r="AE207"/>
  <c r="AI207" s="1"/>
  <c r="AH206"/>
  <c r="AL206"/>
  <c r="AE206"/>
  <c r="AI206" s="1"/>
  <c r="AL202"/>
  <c r="AE202"/>
  <c r="AI202" s="1"/>
  <c r="AH195"/>
  <c r="AL195"/>
  <c r="AE195"/>
  <c r="AI195" s="1"/>
  <c r="AL194"/>
  <c r="AE194"/>
  <c r="AI194" s="1"/>
  <c r="AH190"/>
  <c r="AL190"/>
  <c r="AE190"/>
  <c r="AI190" s="1"/>
  <c r="AH183"/>
  <c r="AL183"/>
  <c r="AE183"/>
  <c r="AI183" s="1"/>
  <c r="AH182"/>
  <c r="AL182"/>
  <c r="AE182"/>
  <c r="AI182" s="1"/>
  <c r="AL178"/>
  <c r="AE178"/>
  <c r="AI178" s="1"/>
  <c r="AH171"/>
  <c r="AL171"/>
  <c r="AE171"/>
  <c r="AI171" s="1"/>
  <c r="AL170"/>
  <c r="AE170"/>
  <c r="AI170" s="1"/>
  <c r="AH166"/>
  <c r="AL166"/>
  <c r="AE166"/>
  <c r="AI166" s="1"/>
  <c r="AH159"/>
  <c r="AL159"/>
  <c r="AE159"/>
  <c r="AI159" s="1"/>
  <c r="AH158"/>
  <c r="AL158"/>
  <c r="AE158"/>
  <c r="AI158" s="1"/>
  <c r="AL154"/>
  <c r="AE154"/>
  <c r="AI154" s="1"/>
  <c r="AH147"/>
  <c r="AL147"/>
  <c r="AE147"/>
  <c r="AI147" s="1"/>
  <c r="AL146"/>
  <c r="AE146"/>
  <c r="AI146" s="1"/>
  <c r="AH142"/>
  <c r="AE142"/>
  <c r="AI142" s="1"/>
  <c r="AL135"/>
  <c r="AH134"/>
  <c r="AE134"/>
  <c r="AI134" s="1"/>
  <c r="AL130"/>
  <c r="AH123"/>
  <c r="AE123"/>
  <c r="AI123" s="1"/>
  <c r="AL122"/>
  <c r="AH118"/>
  <c r="AE118"/>
  <c r="AI118" s="1"/>
  <c r="AL111"/>
  <c r="AH110"/>
  <c r="AE110"/>
  <c r="AI110" s="1"/>
  <c r="AL106"/>
  <c r="AH99"/>
  <c r="AE99"/>
  <c r="AI99" s="1"/>
  <c r="AL98"/>
  <c r="AH94"/>
  <c r="AE94"/>
  <c r="AI94" s="1"/>
  <c r="AL87"/>
  <c r="AH86"/>
  <c r="AE86"/>
  <c r="AI86" s="1"/>
  <c r="AL82"/>
  <c r="AH75"/>
  <c r="AE75"/>
  <c r="AI75" s="1"/>
  <c r="AL74"/>
  <c r="AH70"/>
  <c r="AE70"/>
  <c r="AI70" s="1"/>
  <c r="AL63"/>
  <c r="AH62"/>
  <c r="AE62"/>
  <c r="AI62" s="1"/>
  <c r="AL58"/>
  <c r="AH51"/>
  <c r="AE51"/>
  <c r="AI51" s="1"/>
  <c r="AL50"/>
  <c r="AH46"/>
  <c r="AE46"/>
  <c r="AI46" s="1"/>
  <c r="AL39"/>
  <c r="AH38"/>
  <c r="AE38"/>
  <c r="AI38" s="1"/>
  <c r="AL34"/>
  <c r="AH27"/>
  <c r="AE27"/>
  <c r="AI27" s="1"/>
  <c r="AL26"/>
  <c r="AH22"/>
  <c r="AE22"/>
  <c r="AI22" s="1"/>
  <c r="AL15"/>
  <c r="AH14"/>
  <c r="AE14"/>
  <c r="AI14" s="1"/>
  <c r="AL10"/>
  <c r="AH3"/>
  <c r="AE3"/>
  <c r="AI3" s="1"/>
  <c r="AE430"/>
  <c r="AI430" s="1"/>
  <c r="AH448"/>
  <c r="AL448"/>
  <c r="AH455"/>
  <c r="AL455"/>
  <c r="AH451"/>
  <c r="AL451"/>
  <c r="AH436"/>
  <c r="AL436"/>
  <c r="AH443"/>
  <c r="AL443"/>
  <c r="AH439"/>
  <c r="AL439"/>
  <c r="AH424"/>
  <c r="AL424"/>
  <c r="AH431"/>
  <c r="AL431"/>
  <c r="AH427"/>
  <c r="AL427"/>
  <c r="AE427"/>
  <c r="AI427" s="1"/>
  <c r="AL412"/>
  <c r="AE412"/>
  <c r="AI412" s="1"/>
  <c r="AL419"/>
  <c r="AE419"/>
  <c r="AI419" s="1"/>
  <c r="AH415"/>
  <c r="AL415"/>
  <c r="AE415"/>
  <c r="AI415" s="1"/>
  <c r="AL400"/>
  <c r="AE400"/>
  <c r="AI400" s="1"/>
  <c r="AL407"/>
  <c r="AE407"/>
  <c r="AI407" s="1"/>
  <c r="AH403"/>
  <c r="AL403"/>
  <c r="AE403"/>
  <c r="AI403" s="1"/>
  <c r="AL388"/>
  <c r="AE388"/>
  <c r="AI388" s="1"/>
  <c r="AL395"/>
  <c r="AE395"/>
  <c r="AI395" s="1"/>
  <c r="AH391"/>
  <c r="AL391"/>
  <c r="AE391"/>
  <c r="AI391" s="1"/>
  <c r="AL376"/>
  <c r="AE376"/>
  <c r="AI376" s="1"/>
  <c r="AL383"/>
  <c r="AE383"/>
  <c r="AI383" s="1"/>
  <c r="AH379"/>
  <c r="AL379"/>
  <c r="AE379"/>
  <c r="AI379" s="1"/>
  <c r="AL364"/>
  <c r="AE364"/>
  <c r="AI364" s="1"/>
  <c r="AL371"/>
  <c r="AE371"/>
  <c r="AI371" s="1"/>
  <c r="AH367"/>
  <c r="AL367"/>
  <c r="AE367"/>
  <c r="AI367" s="1"/>
  <c r="AL352"/>
  <c r="AE352"/>
  <c r="AI352" s="1"/>
  <c r="AL359"/>
  <c r="AE359"/>
  <c r="AI359" s="1"/>
  <c r="AH355"/>
  <c r="AL355"/>
  <c r="AE355"/>
  <c r="AI355" s="1"/>
  <c r="AL340"/>
  <c r="AE340"/>
  <c r="AI340" s="1"/>
  <c r="AL347"/>
  <c r="AE347"/>
  <c r="AI347" s="1"/>
  <c r="AH343"/>
  <c r="AL343"/>
  <c r="AE343"/>
  <c r="AI343" s="1"/>
  <c r="AL328"/>
  <c r="AE328"/>
  <c r="AI328" s="1"/>
  <c r="AL335"/>
  <c r="AE335"/>
  <c r="AI335" s="1"/>
  <c r="AH331"/>
  <c r="AL331"/>
  <c r="AE331"/>
  <c r="AI331" s="1"/>
  <c r="AL316"/>
  <c r="AE316"/>
  <c r="AI316" s="1"/>
  <c r="AL323"/>
  <c r="AE323"/>
  <c r="AI323" s="1"/>
  <c r="AH319"/>
  <c r="AL319"/>
  <c r="AE319"/>
  <c r="AI319" s="1"/>
  <c r="AL304"/>
  <c r="AE304"/>
  <c r="AI304" s="1"/>
  <c r="AL311"/>
  <c r="AE311"/>
  <c r="AI311" s="1"/>
  <c r="AH307"/>
  <c r="AL307"/>
  <c r="AE307"/>
  <c r="AI307" s="1"/>
  <c r="AL292"/>
  <c r="AE292"/>
  <c r="AI292" s="1"/>
  <c r="AL299"/>
  <c r="AE299"/>
  <c r="AI299" s="1"/>
  <c r="AH295"/>
  <c r="AL295"/>
  <c r="AE295"/>
  <c r="AI295" s="1"/>
  <c r="AL280"/>
  <c r="AE280"/>
  <c r="AI280" s="1"/>
  <c r="AL287"/>
  <c r="AE287"/>
  <c r="AI287" s="1"/>
  <c r="AH283"/>
  <c r="AL283"/>
  <c r="AE283"/>
  <c r="AI283" s="1"/>
  <c r="AH268"/>
  <c r="AL268"/>
  <c r="AE268"/>
  <c r="AI268" s="1"/>
  <c r="AH275"/>
  <c r="AL275"/>
  <c r="AE275"/>
  <c r="AI275" s="1"/>
  <c r="AL263"/>
  <c r="AH251"/>
  <c r="AE232"/>
  <c r="AI232" s="1"/>
  <c r="AH235"/>
  <c r="AL220"/>
  <c r="AE227"/>
  <c r="AI227" s="1"/>
  <c r="AH208"/>
  <c r="AL215"/>
  <c r="AE211"/>
  <c r="AI211" s="1"/>
  <c r="AH203"/>
  <c r="AL199"/>
  <c r="AE184"/>
  <c r="AI184" s="1"/>
  <c r="AH187"/>
  <c r="AL172"/>
  <c r="AE179"/>
  <c r="AI179" s="1"/>
  <c r="AH160"/>
  <c r="AL167"/>
  <c r="AE163"/>
  <c r="AI163" s="1"/>
  <c r="AH155"/>
  <c r="AL151"/>
  <c r="AE136"/>
  <c r="AI136" s="1"/>
  <c r="AH143"/>
  <c r="AL143"/>
  <c r="AE143"/>
  <c r="AI143" s="1"/>
  <c r="AH139"/>
  <c r="AL139"/>
  <c r="AE139"/>
  <c r="AI139" s="1"/>
  <c r="AH124"/>
  <c r="AL124"/>
  <c r="AE124"/>
  <c r="AI124" s="1"/>
  <c r="AH131"/>
  <c r="AL131"/>
  <c r="AE131"/>
  <c r="AI131" s="1"/>
  <c r="AH127"/>
  <c r="AL127"/>
  <c r="AE127"/>
  <c r="AI127" s="1"/>
  <c r="AH112"/>
  <c r="AL112"/>
  <c r="AE112"/>
  <c r="AI112" s="1"/>
  <c r="AH119"/>
  <c r="AL119"/>
  <c r="AE119"/>
  <c r="AI119" s="1"/>
  <c r="AH115"/>
  <c r="AL115"/>
  <c r="AE115"/>
  <c r="AI115" s="1"/>
  <c r="AH100"/>
  <c r="AL100"/>
  <c r="AE100"/>
  <c r="AI100" s="1"/>
  <c r="AH107"/>
  <c r="AL107"/>
  <c r="AE107"/>
  <c r="AI107" s="1"/>
  <c r="AH103"/>
  <c r="AL103"/>
  <c r="AE103"/>
  <c r="AI103" s="1"/>
  <c r="AH88"/>
  <c r="AL88"/>
  <c r="AE88"/>
  <c r="AI88" s="1"/>
  <c r="AH95"/>
  <c r="AL95"/>
  <c r="AE95"/>
  <c r="AI95" s="1"/>
  <c r="AH91"/>
  <c r="AL91"/>
  <c r="AE91"/>
  <c r="AI91" s="1"/>
  <c r="AH76"/>
  <c r="AL76"/>
  <c r="AE76"/>
  <c r="AI76" s="1"/>
  <c r="AH83"/>
  <c r="AL83"/>
  <c r="AE83"/>
  <c r="AI83" s="1"/>
  <c r="AH79"/>
  <c r="AL79"/>
  <c r="AE79"/>
  <c r="AI79" s="1"/>
  <c r="AH64"/>
  <c r="AL64"/>
  <c r="AE64"/>
  <c r="AI64" s="1"/>
  <c r="AH71"/>
  <c r="AL71"/>
  <c r="AE71"/>
  <c r="AI71" s="1"/>
  <c r="AH67"/>
  <c r="AL67"/>
  <c r="AE67"/>
  <c r="AI67" s="1"/>
  <c r="AH52"/>
  <c r="AL52"/>
  <c r="AE52"/>
  <c r="AI52" s="1"/>
  <c r="AH59"/>
  <c r="AL59"/>
  <c r="AE59"/>
  <c r="AI59" s="1"/>
  <c r="AH55"/>
  <c r="AL55"/>
  <c r="AE55"/>
  <c r="AI55" s="1"/>
  <c r="AH40"/>
  <c r="AL40"/>
  <c r="AE40"/>
  <c r="AI40" s="1"/>
  <c r="AH47"/>
  <c r="AL47"/>
  <c r="AE47"/>
  <c r="AI47" s="1"/>
  <c r="AH43"/>
  <c r="AL43"/>
  <c r="AE43"/>
  <c r="AI43" s="1"/>
  <c r="AH28"/>
  <c r="AL28"/>
  <c r="AE28"/>
  <c r="AI28" s="1"/>
  <c r="AH35"/>
  <c r="AL35"/>
  <c r="AE35"/>
  <c r="AI35" s="1"/>
  <c r="AH31"/>
  <c r="AL31"/>
  <c r="AE31"/>
  <c r="AI31" s="1"/>
  <c r="AH16"/>
  <c r="AL16"/>
  <c r="AE16"/>
  <c r="AI16" s="1"/>
  <c r="AH23"/>
  <c r="AL23"/>
  <c r="AE23"/>
  <c r="AI23" s="1"/>
  <c r="AH19"/>
  <c r="AL19"/>
  <c r="AE19"/>
  <c r="AI19" s="1"/>
  <c r="AH4"/>
  <c r="AL4"/>
  <c r="AE4"/>
  <c r="AI4" s="1"/>
  <c r="AH11"/>
  <c r="AL11"/>
  <c r="AE11"/>
  <c r="AI11" s="1"/>
  <c r="AH7"/>
  <c r="AL7"/>
  <c r="AE7"/>
  <c r="AI7" s="1"/>
  <c r="AE448"/>
  <c r="AI448" s="1"/>
  <c r="AE455"/>
  <c r="AI455" s="1"/>
  <c r="AE451"/>
  <c r="AI451" s="1"/>
  <c r="AE436"/>
  <c r="AI436" s="1"/>
  <c r="AE443"/>
  <c r="AI443" s="1"/>
  <c r="AE439"/>
  <c r="AI439" s="1"/>
  <c r="AE424"/>
  <c r="AI424" s="1"/>
  <c r="AE431"/>
  <c r="AI431" s="1"/>
  <c r="AH449"/>
  <c r="AH452"/>
  <c r="AH444"/>
  <c r="AH425"/>
  <c r="AH428"/>
  <c r="AH420"/>
  <c r="AH401"/>
  <c r="AH404"/>
  <c r="AH396"/>
  <c r="AH377"/>
  <c r="AH380"/>
  <c r="AH372"/>
  <c r="AH353"/>
  <c r="AH356"/>
  <c r="AH348"/>
  <c r="AH329"/>
  <c r="AH332"/>
  <c r="AH324"/>
  <c r="AH305"/>
  <c r="AH308"/>
  <c r="AH300"/>
  <c r="AH281"/>
  <c r="AH284"/>
  <c r="AH276"/>
  <c r="AL272"/>
  <c r="AL257"/>
  <c r="AL264"/>
  <c r="AL260"/>
  <c r="AL245"/>
  <c r="AL252"/>
  <c r="AL248"/>
  <c r="AL233"/>
  <c r="AL240"/>
  <c r="AL236"/>
  <c r="AL221"/>
  <c r="AL228"/>
  <c r="AL224"/>
  <c r="AL209"/>
  <c r="AL216"/>
  <c r="AL212"/>
  <c r="AL197"/>
  <c r="AL204"/>
  <c r="AL200"/>
  <c r="AL185"/>
  <c r="AL192"/>
  <c r="AL188"/>
  <c r="AL173"/>
  <c r="AL180"/>
  <c r="AL176"/>
  <c r="AL161"/>
  <c r="AL168"/>
  <c r="AL164"/>
  <c r="AL149"/>
  <c r="AL156"/>
  <c r="AL152"/>
  <c r="AL137"/>
  <c r="AH144"/>
  <c r="AL144"/>
  <c r="AH140"/>
  <c r="AL140"/>
  <c r="AH125"/>
  <c r="AL125"/>
  <c r="AH132"/>
  <c r="AL132"/>
  <c r="AH128"/>
  <c r="AL128"/>
  <c r="AH113"/>
  <c r="AL113"/>
  <c r="AH120"/>
  <c r="AL120"/>
  <c r="AH116"/>
  <c r="AL116"/>
  <c r="AH101"/>
  <c r="AL101"/>
  <c r="AH108"/>
  <c r="AL108"/>
  <c r="AH104"/>
  <c r="AL104"/>
  <c r="AH89"/>
  <c r="AL89"/>
  <c r="AE89"/>
  <c r="AI89" s="1"/>
  <c r="AH96"/>
  <c r="AL96"/>
  <c r="AE96"/>
  <c r="AI96" s="1"/>
  <c r="AH92"/>
  <c r="AL92"/>
  <c r="AE92"/>
  <c r="AI92" s="1"/>
  <c r="AH77"/>
  <c r="AL77"/>
  <c r="AE77"/>
  <c r="AI77" s="1"/>
  <c r="AH84"/>
  <c r="AL84"/>
  <c r="AE84"/>
  <c r="AI84" s="1"/>
  <c r="AH80"/>
  <c r="AL80"/>
  <c r="AE80"/>
  <c r="AI80" s="1"/>
  <c r="AH65"/>
  <c r="AL65"/>
  <c r="AE65"/>
  <c r="AI65" s="1"/>
  <c r="AH72"/>
  <c r="AL72"/>
  <c r="AE72"/>
  <c r="AI72" s="1"/>
  <c r="AH68"/>
  <c r="AL68"/>
  <c r="AE68"/>
  <c r="AI68" s="1"/>
  <c r="AH53"/>
  <c r="AL53"/>
  <c r="AE53"/>
  <c r="AI53" s="1"/>
  <c r="AH60"/>
  <c r="AL60"/>
  <c r="AE60"/>
  <c r="AI60" s="1"/>
  <c r="AH56"/>
  <c r="AL56"/>
  <c r="AE56"/>
  <c r="AI56" s="1"/>
  <c r="AH41"/>
  <c r="AL41"/>
  <c r="AE41"/>
  <c r="AI41" s="1"/>
  <c r="AH48"/>
  <c r="AL48"/>
  <c r="AE48"/>
  <c r="AI48" s="1"/>
  <c r="AH44"/>
  <c r="AL44"/>
  <c r="AE44"/>
  <c r="AI44" s="1"/>
  <c r="AH29"/>
  <c r="AL29"/>
  <c r="AE29"/>
  <c r="AI29" s="1"/>
  <c r="AH36"/>
  <c r="AL36"/>
  <c r="AE36"/>
  <c r="AI36" s="1"/>
  <c r="AH32"/>
  <c r="AL32"/>
  <c r="AE32"/>
  <c r="AI32" s="1"/>
  <c r="AH17"/>
  <c r="AL17"/>
  <c r="AE17"/>
  <c r="AI17" s="1"/>
  <c r="AH24"/>
  <c r="AL24"/>
  <c r="AE24"/>
  <c r="AI24" s="1"/>
  <c r="AH20"/>
  <c r="AL20"/>
  <c r="AE20"/>
  <c r="AI20" s="1"/>
  <c r="AH5"/>
  <c r="AL5"/>
  <c r="AE5"/>
  <c r="AI5" s="1"/>
  <c r="AH12"/>
  <c r="AL12"/>
  <c r="AE12"/>
  <c r="AI12" s="1"/>
  <c r="AH8"/>
  <c r="AL8"/>
  <c r="AE8"/>
  <c r="AI8" s="1"/>
  <c r="AE452"/>
  <c r="AI452" s="1"/>
  <c r="AE425"/>
  <c r="AI425" s="1"/>
  <c r="AE408"/>
  <c r="AI408" s="1"/>
  <c r="AE365"/>
  <c r="AI365" s="1"/>
  <c r="AE344"/>
  <c r="AI344" s="1"/>
  <c r="AE305"/>
  <c r="AI305" s="1"/>
  <c r="AE284"/>
  <c r="AI284" s="1"/>
  <c r="AE257"/>
  <c r="AI257" s="1"/>
  <c r="AE260"/>
  <c r="AI260" s="1"/>
  <c r="AE252"/>
  <c r="AI252" s="1"/>
  <c r="AE233"/>
  <c r="AI233" s="1"/>
  <c r="AE236"/>
  <c r="AI236" s="1"/>
  <c r="AE228"/>
  <c r="AI228" s="1"/>
  <c r="AE209"/>
  <c r="AI209" s="1"/>
  <c r="AE212"/>
  <c r="AI212" s="1"/>
  <c r="AE204"/>
  <c r="AI204" s="1"/>
  <c r="AE185"/>
  <c r="AI185" s="1"/>
  <c r="AE188"/>
  <c r="AI188" s="1"/>
  <c r="AE180"/>
  <c r="AI180" s="1"/>
  <c r="AE161"/>
  <c r="AI161" s="1"/>
  <c r="AE164"/>
  <c r="AI164" s="1"/>
  <c r="AE156"/>
  <c r="AI156" s="1"/>
  <c r="AE137"/>
  <c r="AI137" s="1"/>
  <c r="AE140"/>
  <c r="AI140" s="1"/>
  <c r="AE132"/>
  <c r="AI132" s="1"/>
  <c r="AE113"/>
  <c r="AI113" s="1"/>
  <c r="AE116"/>
  <c r="AI116" s="1"/>
  <c r="AE108"/>
  <c r="AI108" s="1"/>
  <c r="AL450"/>
  <c r="AL457"/>
  <c r="AL453"/>
  <c r="AL438"/>
  <c r="AL445"/>
  <c r="AL441"/>
  <c r="AL426"/>
  <c r="AL433"/>
  <c r="AL429"/>
  <c r="AL414"/>
  <c r="AL421"/>
  <c r="AL417"/>
  <c r="AL402"/>
  <c r="AL409"/>
  <c r="AL405"/>
  <c r="AL390"/>
  <c r="AL397"/>
  <c r="AL393"/>
  <c r="AL378"/>
  <c r="AL385"/>
  <c r="AL381"/>
  <c r="AL366"/>
  <c r="AL373"/>
  <c r="AL369"/>
  <c r="AL354"/>
  <c r="AL361"/>
  <c r="AL357"/>
  <c r="AL342"/>
  <c r="AL349"/>
  <c r="AL345"/>
  <c r="AL330"/>
  <c r="AL337"/>
  <c r="AL333"/>
  <c r="AL318"/>
  <c r="AL325"/>
  <c r="AL321"/>
  <c r="AL306"/>
  <c r="AL313"/>
  <c r="AL309"/>
  <c r="AL294"/>
  <c r="AL301"/>
  <c r="AL297"/>
  <c r="AL282"/>
  <c r="AL289"/>
  <c r="AL285"/>
  <c r="AL270"/>
  <c r="AL277"/>
  <c r="AH273"/>
  <c r="AL273"/>
  <c r="AL265"/>
  <c r="AL246"/>
  <c r="AL249"/>
  <c r="AL241"/>
  <c r="AL222"/>
  <c r="AL225"/>
  <c r="AL217"/>
  <c r="AL198"/>
  <c r="AL201"/>
  <c r="AL193"/>
  <c r="AL174"/>
  <c r="AL177"/>
  <c r="AL169"/>
  <c r="AL150"/>
  <c r="AL153"/>
  <c r="AL145"/>
  <c r="AH141"/>
  <c r="AL141"/>
  <c r="AH126"/>
  <c r="AL126"/>
  <c r="AH133"/>
  <c r="AL133"/>
  <c r="AH129"/>
  <c r="AL129"/>
  <c r="AH114"/>
  <c r="AL114"/>
  <c r="AH121"/>
  <c r="AL121"/>
  <c r="AH117"/>
  <c r="AL117"/>
  <c r="AH102"/>
  <c r="AL102"/>
  <c r="AH109"/>
  <c r="AL109"/>
  <c r="AH105"/>
  <c r="AL105"/>
  <c r="AH90"/>
  <c r="AL90"/>
  <c r="AE90"/>
  <c r="AI90" s="1"/>
  <c r="AH97"/>
  <c r="AL97"/>
  <c r="AE97"/>
  <c r="AI97" s="1"/>
  <c r="AH93"/>
  <c r="AL93"/>
  <c r="AE93"/>
  <c r="AI93" s="1"/>
  <c r="AH78"/>
  <c r="AL78"/>
  <c r="AE78"/>
  <c r="AI78" s="1"/>
  <c r="AH85"/>
  <c r="AL85"/>
  <c r="AE85"/>
  <c r="AI85" s="1"/>
  <c r="AH81"/>
  <c r="AL81"/>
  <c r="AE81"/>
  <c r="AI81" s="1"/>
  <c r="AH66"/>
  <c r="AL66"/>
  <c r="AE66"/>
  <c r="AI66" s="1"/>
  <c r="AH73"/>
  <c r="AL73"/>
  <c r="AE73"/>
  <c r="AI73" s="1"/>
  <c r="AH69"/>
  <c r="AL69"/>
  <c r="AE69"/>
  <c r="AI69" s="1"/>
  <c r="AH54"/>
  <c r="AL54"/>
  <c r="AE54"/>
  <c r="AI54" s="1"/>
  <c r="AH61"/>
  <c r="AL61"/>
  <c r="AE61"/>
  <c r="AI61" s="1"/>
  <c r="AH57"/>
  <c r="AL57"/>
  <c r="AE57"/>
  <c r="AI57" s="1"/>
  <c r="AH42"/>
  <c r="AL42"/>
  <c r="AE42"/>
  <c r="AI42" s="1"/>
  <c r="AH49"/>
  <c r="AL49"/>
  <c r="AE49"/>
  <c r="AI49" s="1"/>
  <c r="AH45"/>
  <c r="AL45"/>
  <c r="AE45"/>
  <c r="AI45" s="1"/>
  <c r="AH30"/>
  <c r="AL30"/>
  <c r="AE30"/>
  <c r="AI30" s="1"/>
  <c r="AH37"/>
  <c r="AL37"/>
  <c r="AE37"/>
  <c r="AI37" s="1"/>
  <c r="AH33"/>
  <c r="AL33"/>
  <c r="AE33"/>
  <c r="AI33" s="1"/>
  <c r="AH18"/>
  <c r="AL18"/>
  <c r="AE18"/>
  <c r="AI18" s="1"/>
  <c r="AH25"/>
  <c r="AL25"/>
  <c r="AE25"/>
  <c r="AI25" s="1"/>
  <c r="AH21"/>
  <c r="AL21"/>
  <c r="AE21"/>
  <c r="AI21" s="1"/>
  <c r="AH6"/>
  <c r="AL6"/>
  <c r="AE6"/>
  <c r="AI6" s="1"/>
  <c r="AH13"/>
  <c r="AL13"/>
  <c r="AE13"/>
  <c r="AI13" s="1"/>
  <c r="AH9"/>
  <c r="AL9"/>
  <c r="AE9"/>
  <c r="AI9" s="1"/>
  <c r="AE450"/>
  <c r="AI450" s="1"/>
  <c r="AE457"/>
  <c r="AI457" s="1"/>
  <c r="AE453"/>
  <c r="AI453" s="1"/>
  <c r="AE438"/>
  <c r="AI438" s="1"/>
  <c r="AE445"/>
  <c r="AI445" s="1"/>
  <c r="AE441"/>
  <c r="AI441" s="1"/>
  <c r="AE426"/>
  <c r="AI426" s="1"/>
  <c r="AE433"/>
  <c r="AI433" s="1"/>
  <c r="AE429"/>
  <c r="AI429" s="1"/>
  <c r="AE421"/>
  <c r="AI421" s="1"/>
  <c r="AE409"/>
  <c r="AI409" s="1"/>
  <c r="AE390"/>
  <c r="AI390" s="1"/>
  <c r="AE393"/>
  <c r="AI393" s="1"/>
  <c r="AE385"/>
  <c r="AI385" s="1"/>
  <c r="AE366"/>
  <c r="AI366" s="1"/>
  <c r="AE369"/>
  <c r="AI369" s="1"/>
  <c r="AE361"/>
  <c r="AI361" s="1"/>
  <c r="AE342"/>
  <c r="AI342" s="1"/>
  <c r="AE345"/>
  <c r="AI345" s="1"/>
  <c r="AE330"/>
  <c r="AI330" s="1"/>
  <c r="AE333"/>
  <c r="AI333" s="1"/>
  <c r="AE325"/>
  <c r="AI325" s="1"/>
  <c r="AE306"/>
  <c r="AI306" s="1"/>
  <c r="AE309"/>
  <c r="AI309" s="1"/>
  <c r="AE301"/>
  <c r="AI301" s="1"/>
  <c r="AE282"/>
  <c r="AI282" s="1"/>
  <c r="AE285"/>
  <c r="AI285" s="1"/>
  <c r="AE277"/>
  <c r="AI277" s="1"/>
  <c r="AE234"/>
  <c r="AI234" s="1"/>
  <c r="AE213"/>
  <c r="AI213" s="1"/>
  <c r="AE181"/>
  <c r="AI181" s="1"/>
  <c r="AE138"/>
  <c r="AI138" s="1"/>
  <c r="AE141"/>
  <c r="AI141" s="1"/>
  <c r="AE133"/>
  <c r="AI133" s="1"/>
  <c r="AE114"/>
  <c r="AI114" s="1"/>
  <c r="AE117"/>
  <c r="AI117" s="1"/>
  <c r="AE109"/>
  <c r="AI109" s="1"/>
  <c r="N29" i="9"/>
  <c r="L415" i="1"/>
  <c r="R415" s="1"/>
  <c r="L311"/>
  <c r="R311" s="1"/>
  <c r="L367"/>
  <c r="R367" s="1"/>
  <c r="L343"/>
  <c r="R343" s="1"/>
  <c r="L275"/>
  <c r="R275" s="1"/>
  <c r="L196"/>
  <c r="R196" s="1"/>
  <c r="L175"/>
  <c r="R175" s="1"/>
  <c r="L446"/>
  <c r="R446" s="1"/>
  <c r="L435"/>
  <c r="R435" s="1"/>
  <c r="L418"/>
  <c r="R418" s="1"/>
  <c r="L410"/>
  <c r="R410" s="1"/>
  <c r="L399"/>
  <c r="R399" s="1"/>
  <c r="L386"/>
  <c r="R386" s="1"/>
  <c r="L375"/>
  <c r="R375" s="1"/>
  <c r="L370"/>
  <c r="R370" s="1"/>
  <c r="L346"/>
  <c r="R346" s="1"/>
  <c r="L314"/>
  <c r="R314" s="1"/>
  <c r="L303"/>
  <c r="R303" s="1"/>
  <c r="L286"/>
  <c r="R286" s="1"/>
  <c r="L278"/>
  <c r="L267"/>
  <c r="R267" s="1"/>
  <c r="L202"/>
  <c r="R202" s="1"/>
  <c r="L178"/>
  <c r="R178" s="1"/>
  <c r="L443"/>
  <c r="R443" s="1"/>
  <c r="L412"/>
  <c r="R412" s="1"/>
  <c r="L383"/>
  <c r="L340"/>
  <c r="R340" s="1"/>
  <c r="L280"/>
  <c r="R280" s="1"/>
  <c r="L199"/>
  <c r="R199" s="1"/>
  <c r="L436"/>
  <c r="L419"/>
  <c r="R419" s="1"/>
  <c r="L400"/>
  <c r="R400" s="1"/>
  <c r="L403"/>
  <c r="R403" s="1"/>
  <c r="L376"/>
  <c r="R376" s="1"/>
  <c r="L379"/>
  <c r="R379" s="1"/>
  <c r="L371"/>
  <c r="R371" s="1"/>
  <c r="L347"/>
  <c r="R347" s="1"/>
  <c r="L304"/>
  <c r="R304" s="1"/>
  <c r="L307"/>
  <c r="R307" s="1"/>
  <c r="L287"/>
  <c r="R287" s="1"/>
  <c r="L268"/>
  <c r="R268" s="1"/>
  <c r="L271"/>
  <c r="L203"/>
  <c r="R203" s="1"/>
  <c r="L407"/>
  <c r="R407" s="1"/>
  <c r="L364"/>
  <c r="R364" s="1"/>
  <c r="L283"/>
  <c r="R283" s="1"/>
  <c r="N61" i="9"/>
  <c r="N53"/>
  <c r="N45"/>
  <c r="N64"/>
  <c r="L422" i="1"/>
  <c r="R422" s="1"/>
  <c r="L411"/>
  <c r="R411" s="1"/>
  <c r="L406"/>
  <c r="R406" s="1"/>
  <c r="L382"/>
  <c r="R382" s="1"/>
  <c r="L374"/>
  <c r="R374" s="1"/>
  <c r="L363"/>
  <c r="R363" s="1"/>
  <c r="L350"/>
  <c r="R350" s="1"/>
  <c r="L339"/>
  <c r="R339" s="1"/>
  <c r="L310"/>
  <c r="R310" s="1"/>
  <c r="L290"/>
  <c r="R290" s="1"/>
  <c r="L279"/>
  <c r="R279" s="1"/>
  <c r="L274"/>
  <c r="R274" s="1"/>
  <c r="L206"/>
  <c r="R206" s="1"/>
  <c r="L195"/>
  <c r="R195" s="1"/>
  <c r="L437"/>
  <c r="R437" s="1"/>
  <c r="L444"/>
  <c r="R444" s="1"/>
  <c r="L440"/>
  <c r="R440" s="1"/>
  <c r="L413"/>
  <c r="R413" s="1"/>
  <c r="L420"/>
  <c r="R420" s="1"/>
  <c r="L416"/>
  <c r="R416" s="1"/>
  <c r="L401"/>
  <c r="R401" s="1"/>
  <c r="L408"/>
  <c r="R408" s="1"/>
  <c r="L404"/>
  <c r="R404" s="1"/>
  <c r="L377"/>
  <c r="R377" s="1"/>
  <c r="L384"/>
  <c r="R384" s="1"/>
  <c r="L380"/>
  <c r="R380" s="1"/>
  <c r="L365"/>
  <c r="R365" s="1"/>
  <c r="L372"/>
  <c r="R372" s="1"/>
  <c r="L368"/>
  <c r="R368" s="1"/>
  <c r="L341"/>
  <c r="R341" s="1"/>
  <c r="L348"/>
  <c r="R348" s="1"/>
  <c r="L344"/>
  <c r="R344" s="1"/>
  <c r="L305"/>
  <c r="R305" s="1"/>
  <c r="L312"/>
  <c r="R312" s="1"/>
  <c r="L308"/>
  <c r="R308" s="1"/>
  <c r="L281"/>
  <c r="R281" s="1"/>
  <c r="L288"/>
  <c r="R288" s="1"/>
  <c r="L284"/>
  <c r="R284" s="1"/>
  <c r="L269"/>
  <c r="R269" s="1"/>
  <c r="L276"/>
  <c r="R276" s="1"/>
  <c r="L272"/>
  <c r="R272" s="1"/>
  <c r="L197"/>
  <c r="R197" s="1"/>
  <c r="L204"/>
  <c r="R204" s="1"/>
  <c r="L200"/>
  <c r="R200" s="1"/>
  <c r="L137"/>
  <c r="R137" s="1"/>
  <c r="L144"/>
  <c r="R144" s="1"/>
  <c r="L140"/>
  <c r="R140" s="1"/>
  <c r="L125"/>
  <c r="R125" s="1"/>
  <c r="L132"/>
  <c r="R132" s="1"/>
  <c r="L128"/>
  <c r="R128" s="1"/>
  <c r="L101"/>
  <c r="R101" s="1"/>
  <c r="L108"/>
  <c r="R108" s="1"/>
  <c r="L104"/>
  <c r="R104" s="1"/>
  <c r="M436"/>
  <c r="M443"/>
  <c r="Q443" s="1"/>
  <c r="M439"/>
  <c r="M412"/>
  <c r="M419"/>
  <c r="M415"/>
  <c r="M400"/>
  <c r="M407"/>
  <c r="M403"/>
  <c r="M376"/>
  <c r="Q376" s="1"/>
  <c r="S376" s="1"/>
  <c r="W376" s="1"/>
  <c r="M383"/>
  <c r="M379"/>
  <c r="M364"/>
  <c r="M371"/>
  <c r="Q371" s="1"/>
  <c r="M367"/>
  <c r="M340"/>
  <c r="M347"/>
  <c r="M343"/>
  <c r="M304"/>
  <c r="M311"/>
  <c r="Q311" s="1"/>
  <c r="M307"/>
  <c r="M280"/>
  <c r="Q280" s="1"/>
  <c r="M287"/>
  <c r="M283"/>
  <c r="M268"/>
  <c r="M275"/>
  <c r="M271"/>
  <c r="M196"/>
  <c r="Q196" s="1"/>
  <c r="M203"/>
  <c r="M199"/>
  <c r="M136"/>
  <c r="M143"/>
  <c r="M139"/>
  <c r="M124"/>
  <c r="M131"/>
  <c r="M127"/>
  <c r="M100"/>
  <c r="M107"/>
  <c r="M103"/>
  <c r="M40"/>
  <c r="M47"/>
  <c r="Q47" s="1"/>
  <c r="M43"/>
  <c r="Q43" s="1"/>
  <c r="N9" i="9"/>
  <c r="N57"/>
  <c r="L438" i="1"/>
  <c r="R438" s="1"/>
  <c r="L445"/>
  <c r="R445" s="1"/>
  <c r="L441"/>
  <c r="R441" s="1"/>
  <c r="L414"/>
  <c r="R414" s="1"/>
  <c r="L421"/>
  <c r="R421" s="1"/>
  <c r="L417"/>
  <c r="R417" s="1"/>
  <c r="L402"/>
  <c r="R402" s="1"/>
  <c r="L409"/>
  <c r="R409" s="1"/>
  <c r="L405"/>
  <c r="R405" s="1"/>
  <c r="L378"/>
  <c r="R378" s="1"/>
  <c r="L385"/>
  <c r="R385" s="1"/>
  <c r="L381"/>
  <c r="R381" s="1"/>
  <c r="L366"/>
  <c r="R366" s="1"/>
  <c r="L373"/>
  <c r="R373" s="1"/>
  <c r="L369"/>
  <c r="R369" s="1"/>
  <c r="L342"/>
  <c r="R342" s="1"/>
  <c r="L349"/>
  <c r="R349" s="1"/>
  <c r="L345"/>
  <c r="R345" s="1"/>
  <c r="L306"/>
  <c r="R306" s="1"/>
  <c r="L313"/>
  <c r="R313" s="1"/>
  <c r="L309"/>
  <c r="R309" s="1"/>
  <c r="L282"/>
  <c r="R282" s="1"/>
  <c r="L289"/>
  <c r="R289" s="1"/>
  <c r="L285"/>
  <c r="R285" s="1"/>
  <c r="L270"/>
  <c r="R270" s="1"/>
  <c r="L277"/>
  <c r="R277" s="1"/>
  <c r="L273"/>
  <c r="R273" s="1"/>
  <c r="L198"/>
  <c r="R198" s="1"/>
  <c r="L205"/>
  <c r="R205" s="1"/>
  <c r="L201"/>
  <c r="R201" s="1"/>
  <c r="L138"/>
  <c r="R138" s="1"/>
  <c r="L145"/>
  <c r="R145" s="1"/>
  <c r="L141"/>
  <c r="R141" s="1"/>
  <c r="L126"/>
  <c r="R126" s="1"/>
  <c r="L133"/>
  <c r="R133" s="1"/>
  <c r="L129"/>
  <c r="R129" s="1"/>
  <c r="L102"/>
  <c r="R102" s="1"/>
  <c r="L109"/>
  <c r="R109" s="1"/>
  <c r="L105"/>
  <c r="R105" s="1"/>
  <c r="M437"/>
  <c r="M444"/>
  <c r="M440"/>
  <c r="M413"/>
  <c r="M420"/>
  <c r="M416"/>
  <c r="M401"/>
  <c r="M408"/>
  <c r="M404"/>
  <c r="M377"/>
  <c r="M384"/>
  <c r="M380"/>
  <c r="M365"/>
  <c r="M372"/>
  <c r="M368"/>
  <c r="M341"/>
  <c r="M348"/>
  <c r="M344"/>
  <c r="M305"/>
  <c r="M312"/>
  <c r="M308"/>
  <c r="M281"/>
  <c r="M288"/>
  <c r="M284"/>
  <c r="M269"/>
  <c r="M276"/>
  <c r="M272"/>
  <c r="M197"/>
  <c r="M204"/>
  <c r="M200"/>
  <c r="M137"/>
  <c r="M144"/>
  <c r="M140"/>
  <c r="M125"/>
  <c r="M132"/>
  <c r="M128"/>
  <c r="M101"/>
  <c r="M108"/>
  <c r="M104"/>
  <c r="M41"/>
  <c r="M48"/>
  <c r="Q48" s="1"/>
  <c r="M44"/>
  <c r="Q44" s="1"/>
  <c r="L146"/>
  <c r="R146" s="1"/>
  <c r="L142"/>
  <c r="R142" s="1"/>
  <c r="L135"/>
  <c r="R135" s="1"/>
  <c r="L134"/>
  <c r="R134" s="1"/>
  <c r="L130"/>
  <c r="R130" s="1"/>
  <c r="L123"/>
  <c r="R123" s="1"/>
  <c r="L110"/>
  <c r="R110" s="1"/>
  <c r="L106"/>
  <c r="R106" s="1"/>
  <c r="L99"/>
  <c r="R99" s="1"/>
  <c r="L39"/>
  <c r="R39" s="1"/>
  <c r="M438"/>
  <c r="M445"/>
  <c r="M441"/>
  <c r="M414"/>
  <c r="M421"/>
  <c r="M417"/>
  <c r="M402"/>
  <c r="M409"/>
  <c r="M405"/>
  <c r="M378"/>
  <c r="M385"/>
  <c r="M381"/>
  <c r="M366"/>
  <c r="M373"/>
  <c r="M369"/>
  <c r="M342"/>
  <c r="M349"/>
  <c r="M345"/>
  <c r="M306"/>
  <c r="M313"/>
  <c r="M309"/>
  <c r="M282"/>
  <c r="M289"/>
  <c r="M285"/>
  <c r="M270"/>
  <c r="M277"/>
  <c r="M273"/>
  <c r="M198"/>
  <c r="M205"/>
  <c r="M201"/>
  <c r="M138"/>
  <c r="M145"/>
  <c r="M141"/>
  <c r="M126"/>
  <c r="M133"/>
  <c r="M129"/>
  <c r="M102"/>
  <c r="M109"/>
  <c r="M105"/>
  <c r="M42"/>
  <c r="M49"/>
  <c r="Q49" s="1"/>
  <c r="M45"/>
  <c r="Q45" s="1"/>
  <c r="L136"/>
  <c r="R136" s="1"/>
  <c r="L143"/>
  <c r="R143" s="1"/>
  <c r="L139"/>
  <c r="R139" s="1"/>
  <c r="L124"/>
  <c r="R124" s="1"/>
  <c r="L131"/>
  <c r="R131" s="1"/>
  <c r="L127"/>
  <c r="R127" s="1"/>
  <c r="L100"/>
  <c r="R100" s="1"/>
  <c r="L107"/>
  <c r="R107" s="1"/>
  <c r="L103"/>
  <c r="R103" s="1"/>
  <c r="M446"/>
  <c r="M442"/>
  <c r="M435"/>
  <c r="Q435" s="1"/>
  <c r="M422"/>
  <c r="Q422" s="1"/>
  <c r="M418"/>
  <c r="M411"/>
  <c r="Q411" s="1"/>
  <c r="M410"/>
  <c r="Q410" s="1"/>
  <c r="M406"/>
  <c r="Q406" s="1"/>
  <c r="S406" s="1"/>
  <c r="W406" s="1"/>
  <c r="M399"/>
  <c r="M386"/>
  <c r="Q386" s="1"/>
  <c r="M382"/>
  <c r="Q382" s="1"/>
  <c r="M375"/>
  <c r="Q375" s="1"/>
  <c r="M374"/>
  <c r="M370"/>
  <c r="Q370" s="1"/>
  <c r="M363"/>
  <c r="Q363" s="1"/>
  <c r="M350"/>
  <c r="Q350" s="1"/>
  <c r="S350" s="1"/>
  <c r="W350" s="1"/>
  <c r="M346"/>
  <c r="M339"/>
  <c r="Q339" s="1"/>
  <c r="M314"/>
  <c r="Q314" s="1"/>
  <c r="M310"/>
  <c r="Q310" s="1"/>
  <c r="M303"/>
  <c r="M290"/>
  <c r="Q290" s="1"/>
  <c r="S290" s="1"/>
  <c r="W290" s="1"/>
  <c r="M286"/>
  <c r="Q286" s="1"/>
  <c r="M279"/>
  <c r="Q279" s="1"/>
  <c r="M278"/>
  <c r="M274"/>
  <c r="Q274" s="1"/>
  <c r="M267"/>
  <c r="Q267" s="1"/>
  <c r="M206"/>
  <c r="Q206" s="1"/>
  <c r="M202"/>
  <c r="M195"/>
  <c r="M146"/>
  <c r="Q146" s="1"/>
  <c r="M142"/>
  <c r="M135"/>
  <c r="Q135" s="1"/>
  <c r="M134"/>
  <c r="M130"/>
  <c r="Q130" s="1"/>
  <c r="M123"/>
  <c r="M110"/>
  <c r="Q110" s="1"/>
  <c r="M106"/>
  <c r="M99"/>
  <c r="Q99" s="1"/>
  <c r="M50"/>
  <c r="Q50" s="1"/>
  <c r="M46"/>
  <c r="Q46" s="1"/>
  <c r="M39"/>
  <c r="Q432"/>
  <c r="Q392"/>
  <c r="S392" s="1"/>
  <c r="W392" s="1"/>
  <c r="Q240"/>
  <c r="Q224"/>
  <c r="S224" s="1"/>
  <c r="W224" s="1"/>
  <c r="Q180"/>
  <c r="Q164"/>
  <c r="S164" s="1"/>
  <c r="W164" s="1"/>
  <c r="Q96"/>
  <c r="Q80"/>
  <c r="Q36"/>
  <c r="Q433"/>
  <c r="S433" s="1"/>
  <c r="W433" s="1"/>
  <c r="Q393"/>
  <c r="Q241"/>
  <c r="Q225"/>
  <c r="S225" s="1"/>
  <c r="W225" s="1"/>
  <c r="Q181"/>
  <c r="Q165"/>
  <c r="Q97"/>
  <c r="Q61"/>
  <c r="S61" s="1"/>
  <c r="W61" s="1"/>
  <c r="Q33"/>
  <c r="Q6"/>
  <c r="Q423"/>
  <c r="Q362"/>
  <c r="Q231"/>
  <c r="S231" s="1"/>
  <c r="W231" s="1"/>
  <c r="Q218"/>
  <c r="S218" s="1"/>
  <c r="W218" s="1"/>
  <c r="Q170"/>
  <c r="Q154"/>
  <c r="Q86"/>
  <c r="Q70"/>
  <c r="S70" s="1"/>
  <c r="W70" s="1"/>
  <c r="Q51"/>
  <c r="S51" s="1"/>
  <c r="W51" s="1"/>
  <c r="Q10"/>
  <c r="Q427"/>
  <c r="Q403"/>
  <c r="Q388"/>
  <c r="Q352"/>
  <c r="Q287"/>
  <c r="Q239"/>
  <c r="S239" s="1"/>
  <c r="W239" s="1"/>
  <c r="Q223"/>
  <c r="Q203"/>
  <c r="S203" s="1"/>
  <c r="W203" s="1"/>
  <c r="Q172"/>
  <c r="Q163"/>
  <c r="Q95"/>
  <c r="Q79"/>
  <c r="S79" s="1"/>
  <c r="W79" s="1"/>
  <c r="Q35"/>
  <c r="S35" s="1"/>
  <c r="W35" s="1"/>
  <c r="N7" i="9"/>
  <c r="N59"/>
  <c r="N49"/>
  <c r="N3"/>
  <c r="N27"/>
  <c r="N55"/>
  <c r="N47"/>
  <c r="N5"/>
  <c r="N13"/>
  <c r="N21"/>
  <c r="N11"/>
  <c r="N19"/>
  <c r="N51"/>
  <c r="N17"/>
  <c r="N25"/>
  <c r="N15"/>
  <c r="N23"/>
  <c r="N35"/>
  <c r="N37"/>
  <c r="N39"/>
  <c r="N41"/>
  <c r="N43"/>
  <c r="Q307" i="1"/>
  <c r="Q419"/>
  <c r="Q178"/>
  <c r="Q268"/>
  <c r="Q347"/>
  <c r="S347" s="1"/>
  <c r="W347" s="1"/>
  <c r="Q343"/>
  <c r="Q367"/>
  <c r="Q195"/>
  <c r="Q39" l="1"/>
  <c r="S39" s="1"/>
  <c r="W39" s="1"/>
  <c r="L63"/>
  <c r="R63" s="1"/>
  <c r="P5"/>
  <c r="P7"/>
  <c r="P9"/>
  <c r="P11"/>
  <c r="P13"/>
  <c r="P15"/>
  <c r="P17"/>
  <c r="P19"/>
  <c r="P21"/>
  <c r="P23"/>
  <c r="P25"/>
  <c r="P27"/>
  <c r="P29"/>
  <c r="P31"/>
  <c r="P33"/>
  <c r="P35"/>
  <c r="P37"/>
  <c r="P39"/>
  <c r="P41"/>
  <c r="P43"/>
  <c r="P45"/>
  <c r="P47"/>
  <c r="P49"/>
  <c r="P51"/>
  <c r="P53"/>
  <c r="P55"/>
  <c r="P57"/>
  <c r="P59"/>
  <c r="P61"/>
  <c r="P63"/>
  <c r="P65"/>
  <c r="P67"/>
  <c r="P69"/>
  <c r="P71"/>
  <c r="P73"/>
  <c r="P75"/>
  <c r="P77"/>
  <c r="P79"/>
  <c r="P81"/>
  <c r="P83"/>
  <c r="P85"/>
  <c r="P87"/>
  <c r="P89"/>
  <c r="P91"/>
  <c r="P93"/>
  <c r="P95"/>
  <c r="P97"/>
  <c r="P99"/>
  <c r="P101"/>
  <c r="P103"/>
  <c r="P105"/>
  <c r="P107"/>
  <c r="P109"/>
  <c r="P111"/>
  <c r="P113"/>
  <c r="P115"/>
  <c r="P117"/>
  <c r="P119"/>
  <c r="P121"/>
  <c r="P123"/>
  <c r="P125"/>
  <c r="P127"/>
  <c r="P129"/>
  <c r="P131"/>
  <c r="P133"/>
  <c r="P135"/>
  <c r="P137"/>
  <c r="P139"/>
  <c r="P141"/>
  <c r="P143"/>
  <c r="P145"/>
  <c r="P147"/>
  <c r="P149"/>
  <c r="P151"/>
  <c r="P153"/>
  <c r="P155"/>
  <c r="P157"/>
  <c r="P159"/>
  <c r="P161"/>
  <c r="P163"/>
  <c r="P165"/>
  <c r="P167"/>
  <c r="P169"/>
  <c r="P171"/>
  <c r="P173"/>
  <c r="P175"/>
  <c r="P177"/>
  <c r="P179"/>
  <c r="P181"/>
  <c r="P183"/>
  <c r="P185"/>
  <c r="P187"/>
  <c r="P189"/>
  <c r="P191"/>
  <c r="P193"/>
  <c r="P195"/>
  <c r="P197"/>
  <c r="P199"/>
  <c r="P201"/>
  <c r="P203"/>
  <c r="P205"/>
  <c r="P207"/>
  <c r="P209"/>
  <c r="P211"/>
  <c r="P213"/>
  <c r="P215"/>
  <c r="P217"/>
  <c r="P219"/>
  <c r="P221"/>
  <c r="P223"/>
  <c r="P225"/>
  <c r="P227"/>
  <c r="P229"/>
  <c r="P231"/>
  <c r="P233"/>
  <c r="P235"/>
  <c r="P237"/>
  <c r="P239"/>
  <c r="P241"/>
  <c r="P243"/>
  <c r="P245"/>
  <c r="P247"/>
  <c r="P249"/>
  <c r="P251"/>
  <c r="P253"/>
  <c r="P255"/>
  <c r="P257"/>
  <c r="P259"/>
  <c r="P261"/>
  <c r="P263"/>
  <c r="P265"/>
  <c r="P267"/>
  <c r="P269"/>
  <c r="P271"/>
  <c r="P273"/>
  <c r="P275"/>
  <c r="P277"/>
  <c r="P279"/>
  <c r="P281"/>
  <c r="P283"/>
  <c r="P285"/>
  <c r="P287"/>
  <c r="P289"/>
  <c r="P291"/>
  <c r="P293"/>
  <c r="P295"/>
  <c r="P297"/>
  <c r="P299"/>
  <c r="P301"/>
  <c r="P303"/>
  <c r="P305"/>
  <c r="P307"/>
  <c r="P309"/>
  <c r="P311"/>
  <c r="P313"/>
  <c r="P315"/>
  <c r="P317"/>
  <c r="P319"/>
  <c r="P321"/>
  <c r="P323"/>
  <c r="P325"/>
  <c r="P327"/>
  <c r="P329"/>
  <c r="P331"/>
  <c r="P333"/>
  <c r="P335"/>
  <c r="P337"/>
  <c r="P339"/>
  <c r="P341"/>
  <c r="P343"/>
  <c r="P345"/>
  <c r="P347"/>
  <c r="P349"/>
  <c r="P351"/>
  <c r="P353"/>
  <c r="P355"/>
  <c r="P357"/>
  <c r="P359"/>
  <c r="P361"/>
  <c r="P363"/>
  <c r="P365"/>
  <c r="P367"/>
  <c r="P369"/>
  <c r="P371"/>
  <c r="P373"/>
  <c r="P375"/>
  <c r="P377"/>
  <c r="P379"/>
  <c r="P381"/>
  <c r="P383"/>
  <c r="P385"/>
  <c r="P387"/>
  <c r="P389"/>
  <c r="P391"/>
  <c r="P393"/>
  <c r="P395"/>
  <c r="P397"/>
  <c r="P399"/>
  <c r="P401"/>
  <c r="P403"/>
  <c r="P405"/>
  <c r="P407"/>
  <c r="P409"/>
  <c r="P411"/>
  <c r="P413"/>
  <c r="P415"/>
  <c r="P417"/>
  <c r="P419"/>
  <c r="P421"/>
  <c r="P423"/>
  <c r="P425"/>
  <c r="P427"/>
  <c r="P429"/>
  <c r="P431"/>
  <c r="P433"/>
  <c r="P435"/>
  <c r="P437"/>
  <c r="P439"/>
  <c r="P441"/>
  <c r="P443"/>
  <c r="P445"/>
  <c r="P447"/>
  <c r="P449"/>
  <c r="P451"/>
  <c r="P453"/>
  <c r="P455"/>
  <c r="P457"/>
  <c r="P459"/>
  <c r="P461"/>
  <c r="P463"/>
  <c r="P465"/>
  <c r="P467"/>
  <c r="P469"/>
  <c r="P471"/>
  <c r="P473"/>
  <c r="P475"/>
  <c r="P477"/>
  <c r="P479"/>
  <c r="P481"/>
  <c r="P483"/>
  <c r="P485"/>
  <c r="P487"/>
  <c r="P489"/>
  <c r="P491"/>
  <c r="P493"/>
  <c r="P495"/>
  <c r="P497"/>
  <c r="P499"/>
  <c r="P501"/>
  <c r="P503"/>
  <c r="P505"/>
  <c r="P4"/>
  <c r="P6"/>
  <c r="P8"/>
  <c r="P10"/>
  <c r="P12"/>
  <c r="P14"/>
  <c r="P16"/>
  <c r="P18"/>
  <c r="P20"/>
  <c r="P22"/>
  <c r="P24"/>
  <c r="P26"/>
  <c r="P28"/>
  <c r="P30"/>
  <c r="P32"/>
  <c r="P34"/>
  <c r="P36"/>
  <c r="P38"/>
  <c r="P40"/>
  <c r="P42"/>
  <c r="P44"/>
  <c r="P46"/>
  <c r="P48"/>
  <c r="P50"/>
  <c r="P52"/>
  <c r="P54"/>
  <c r="P56"/>
  <c r="P58"/>
  <c r="P60"/>
  <c r="P62"/>
  <c r="P64"/>
  <c r="P66"/>
  <c r="P68"/>
  <c r="P70"/>
  <c r="P72"/>
  <c r="P74"/>
  <c r="P76"/>
  <c r="P78"/>
  <c r="P80"/>
  <c r="P82"/>
  <c r="P84"/>
  <c r="P86"/>
  <c r="P88"/>
  <c r="P90"/>
  <c r="P92"/>
  <c r="P94"/>
  <c r="P96"/>
  <c r="P98"/>
  <c r="P100"/>
  <c r="P102"/>
  <c r="P104"/>
  <c r="P106"/>
  <c r="P108"/>
  <c r="P110"/>
  <c r="P112"/>
  <c r="P114"/>
  <c r="P116"/>
  <c r="P118"/>
  <c r="P120"/>
  <c r="P122"/>
  <c r="P124"/>
  <c r="P126"/>
  <c r="P128"/>
  <c r="P130"/>
  <c r="P132"/>
  <c r="P134"/>
  <c r="P136"/>
  <c r="P138"/>
  <c r="P140"/>
  <c r="P142"/>
  <c r="P144"/>
  <c r="P146"/>
  <c r="P148"/>
  <c r="P150"/>
  <c r="P152"/>
  <c r="P154"/>
  <c r="P156"/>
  <c r="P158"/>
  <c r="P160"/>
  <c r="P162"/>
  <c r="P164"/>
  <c r="P166"/>
  <c r="P168"/>
  <c r="P170"/>
  <c r="P172"/>
  <c r="P174"/>
  <c r="P176"/>
  <c r="P178"/>
  <c r="P180"/>
  <c r="P182"/>
  <c r="P184"/>
  <c r="P186"/>
  <c r="P188"/>
  <c r="P190"/>
  <c r="P192"/>
  <c r="P194"/>
  <c r="P196"/>
  <c r="P198"/>
  <c r="P200"/>
  <c r="P202"/>
  <c r="P204"/>
  <c r="P206"/>
  <c r="P208"/>
  <c r="P210"/>
  <c r="P212"/>
  <c r="P214"/>
  <c r="P216"/>
  <c r="P218"/>
  <c r="P220"/>
  <c r="P222"/>
  <c r="P224"/>
  <c r="P226"/>
  <c r="P228"/>
  <c r="P230"/>
  <c r="P232"/>
  <c r="P234"/>
  <c r="P236"/>
  <c r="P238"/>
  <c r="P240"/>
  <c r="P242"/>
  <c r="P244"/>
  <c r="P246"/>
  <c r="P248"/>
  <c r="P250"/>
  <c r="P252"/>
  <c r="P254"/>
  <c r="P256"/>
  <c r="P258"/>
  <c r="P260"/>
  <c r="P262"/>
  <c r="P264"/>
  <c r="P266"/>
  <c r="P268"/>
  <c r="P270"/>
  <c r="P272"/>
  <c r="P274"/>
  <c r="P276"/>
  <c r="P278"/>
  <c r="P280"/>
  <c r="P282"/>
  <c r="P284"/>
  <c r="P286"/>
  <c r="P288"/>
  <c r="P290"/>
  <c r="P292"/>
  <c r="P294"/>
  <c r="P296"/>
  <c r="P298"/>
  <c r="P300"/>
  <c r="P302"/>
  <c r="P304"/>
  <c r="P306"/>
  <c r="P308"/>
  <c r="P310"/>
  <c r="P312"/>
  <c r="P314"/>
  <c r="P316"/>
  <c r="P318"/>
  <c r="P320"/>
  <c r="P322"/>
  <c r="P324"/>
  <c r="P326"/>
  <c r="P328"/>
  <c r="P330"/>
  <c r="P332"/>
  <c r="P334"/>
  <c r="P336"/>
  <c r="P338"/>
  <c r="P340"/>
  <c r="P342"/>
  <c r="P344"/>
  <c r="P346"/>
  <c r="P348"/>
  <c r="P350"/>
  <c r="P352"/>
  <c r="P354"/>
  <c r="P356"/>
  <c r="P358"/>
  <c r="P360"/>
  <c r="P362"/>
  <c r="P364"/>
  <c r="P366"/>
  <c r="P368"/>
  <c r="P370"/>
  <c r="P372"/>
  <c r="P374"/>
  <c r="P376"/>
  <c r="P378"/>
  <c r="P380"/>
  <c r="P382"/>
  <c r="P384"/>
  <c r="P386"/>
  <c r="P388"/>
  <c r="P390"/>
  <c r="P392"/>
  <c r="P394"/>
  <c r="P396"/>
  <c r="P398"/>
  <c r="P400"/>
  <c r="P402"/>
  <c r="P404"/>
  <c r="P406"/>
  <c r="P408"/>
  <c r="P410"/>
  <c r="P412"/>
  <c r="P414"/>
  <c r="P416"/>
  <c r="P418"/>
  <c r="P420"/>
  <c r="P422"/>
  <c r="P424"/>
  <c r="P426"/>
  <c r="P428"/>
  <c r="P430"/>
  <c r="P432"/>
  <c r="P434"/>
  <c r="P436"/>
  <c r="P438"/>
  <c r="P440"/>
  <c r="P442"/>
  <c r="P444"/>
  <c r="P446"/>
  <c r="P448"/>
  <c r="P450"/>
  <c r="P452"/>
  <c r="P454"/>
  <c r="P456"/>
  <c r="P458"/>
  <c r="P460"/>
  <c r="P462"/>
  <c r="P464"/>
  <c r="P466"/>
  <c r="P468"/>
  <c r="P470"/>
  <c r="P472"/>
  <c r="P474"/>
  <c r="P476"/>
  <c r="P478"/>
  <c r="P480"/>
  <c r="P482"/>
  <c r="P484"/>
  <c r="P486"/>
  <c r="P488"/>
  <c r="P490"/>
  <c r="P492"/>
  <c r="P494"/>
  <c r="P496"/>
  <c r="P498"/>
  <c r="P500"/>
  <c r="P502"/>
  <c r="P504"/>
  <c r="P506"/>
  <c r="P508"/>
  <c r="P510"/>
  <c r="P512"/>
  <c r="P514"/>
  <c r="P509"/>
  <c r="P513"/>
  <c r="P516"/>
  <c r="P518"/>
  <c r="P520"/>
  <c r="P522"/>
  <c r="P524"/>
  <c r="P526"/>
  <c r="P528"/>
  <c r="P530"/>
  <c r="P532"/>
  <c r="P534"/>
  <c r="P536"/>
  <c r="P538"/>
  <c r="P540"/>
  <c r="P542"/>
  <c r="P544"/>
  <c r="P546"/>
  <c r="P548"/>
  <c r="P550"/>
  <c r="P552"/>
  <c r="P554"/>
  <c r="P556"/>
  <c r="P558"/>
  <c r="P560"/>
  <c r="P562"/>
  <c r="P564"/>
  <c r="P566"/>
  <c r="P568"/>
  <c r="P570"/>
  <c r="P572"/>
  <c r="P574"/>
  <c r="P576"/>
  <c r="P578"/>
  <c r="P580"/>
  <c r="P582"/>
  <c r="P584"/>
  <c r="P586"/>
  <c r="P588"/>
  <c r="P590"/>
  <c r="P592"/>
  <c r="P594"/>
  <c r="P596"/>
  <c r="P598"/>
  <c r="P600"/>
  <c r="P602"/>
  <c r="P604"/>
  <c r="P606"/>
  <c r="P608"/>
  <c r="P610"/>
  <c r="P612"/>
  <c r="P614"/>
  <c r="P616"/>
  <c r="P618"/>
  <c r="P620"/>
  <c r="P622"/>
  <c r="P624"/>
  <c r="P626"/>
  <c r="P628"/>
  <c r="P630"/>
  <c r="P632"/>
  <c r="P634"/>
  <c r="P636"/>
  <c r="P638"/>
  <c r="P640"/>
  <c r="P642"/>
  <c r="P644"/>
  <c r="P646"/>
  <c r="P648"/>
  <c r="P650"/>
  <c r="P652"/>
  <c r="P654"/>
  <c r="P656"/>
  <c r="P658"/>
  <c r="P660"/>
  <c r="P662"/>
  <c r="O4"/>
  <c r="U4" s="1"/>
  <c r="O6"/>
  <c r="O8"/>
  <c r="O10"/>
  <c r="U10" s="1"/>
  <c r="O12"/>
  <c r="O14"/>
  <c r="O16"/>
  <c r="U16" s="1"/>
  <c r="O18"/>
  <c r="U18" s="1"/>
  <c r="O20"/>
  <c r="U20" s="1"/>
  <c r="O22"/>
  <c r="U22" s="1"/>
  <c r="O24"/>
  <c r="U24" s="1"/>
  <c r="O26"/>
  <c r="O28"/>
  <c r="U28" s="1"/>
  <c r="O30"/>
  <c r="O32"/>
  <c r="U32" s="1"/>
  <c r="O34"/>
  <c r="U34" s="1"/>
  <c r="O36"/>
  <c r="O38"/>
  <c r="O40"/>
  <c r="U40" s="1"/>
  <c r="O42"/>
  <c r="O44"/>
  <c r="U44" s="1"/>
  <c r="O46"/>
  <c r="U46" s="1"/>
  <c r="O48"/>
  <c r="O50"/>
  <c r="O52"/>
  <c r="U52" s="1"/>
  <c r="O54"/>
  <c r="U54" s="1"/>
  <c r="O56"/>
  <c r="O58"/>
  <c r="O60"/>
  <c r="U60" s="1"/>
  <c r="O62"/>
  <c r="O64"/>
  <c r="U64" s="1"/>
  <c r="O66"/>
  <c r="O68"/>
  <c r="O70"/>
  <c r="O72"/>
  <c r="O74"/>
  <c r="U74" s="1"/>
  <c r="O76"/>
  <c r="U76" s="1"/>
  <c r="O78"/>
  <c r="U78" s="1"/>
  <c r="O80"/>
  <c r="U80" s="1"/>
  <c r="O82"/>
  <c r="O84"/>
  <c r="U84" s="1"/>
  <c r="O86"/>
  <c r="O88"/>
  <c r="U88" s="1"/>
  <c r="O90"/>
  <c r="O92"/>
  <c r="U92" s="1"/>
  <c r="O94"/>
  <c r="O96"/>
  <c r="O98"/>
  <c r="O100"/>
  <c r="O102"/>
  <c r="O104"/>
  <c r="O106"/>
  <c r="U106" s="1"/>
  <c r="O108"/>
  <c r="U108" s="1"/>
  <c r="O110"/>
  <c r="U110" s="1"/>
  <c r="O112"/>
  <c r="U112" s="1"/>
  <c r="O114"/>
  <c r="O116"/>
  <c r="U116" s="1"/>
  <c r="O118"/>
  <c r="O120"/>
  <c r="O122"/>
  <c r="U122" s="1"/>
  <c r="O124"/>
  <c r="O126"/>
  <c r="O128"/>
  <c r="O130"/>
  <c r="U130" s="1"/>
  <c r="O132"/>
  <c r="U132" s="1"/>
  <c r="O134"/>
  <c r="O136"/>
  <c r="O138"/>
  <c r="O140"/>
  <c r="U140" s="1"/>
  <c r="O142"/>
  <c r="U142" s="1"/>
  <c r="O144"/>
  <c r="O146"/>
  <c r="O148"/>
  <c r="U148" s="1"/>
  <c r="O150"/>
  <c r="U150" s="1"/>
  <c r="O152"/>
  <c r="U152" s="1"/>
  <c r="O154"/>
  <c r="U154" s="1"/>
  <c r="O156"/>
  <c r="U156" s="1"/>
  <c r="O158"/>
  <c r="O160"/>
  <c r="O162"/>
  <c r="U162" s="1"/>
  <c r="O164"/>
  <c r="O166"/>
  <c r="U166" s="1"/>
  <c r="O168"/>
  <c r="U168" s="1"/>
  <c r="O170"/>
  <c r="O172"/>
  <c r="U172" s="1"/>
  <c r="O174"/>
  <c r="O176"/>
  <c r="O178"/>
  <c r="U178" s="1"/>
  <c r="O180"/>
  <c r="O182"/>
  <c r="O184"/>
  <c r="O186"/>
  <c r="O188"/>
  <c r="U188" s="1"/>
  <c r="O190"/>
  <c r="U190" s="1"/>
  <c r="O192"/>
  <c r="U192" s="1"/>
  <c r="O194"/>
  <c r="O196"/>
  <c r="U196" s="1"/>
  <c r="O198"/>
  <c r="U198" s="1"/>
  <c r="O200"/>
  <c r="U200" s="1"/>
  <c r="O202"/>
  <c r="U202" s="1"/>
  <c r="O204"/>
  <c r="O206"/>
  <c r="O208"/>
  <c r="O210"/>
  <c r="U210" s="1"/>
  <c r="O212"/>
  <c r="O214"/>
  <c r="U214" s="1"/>
  <c r="O216"/>
  <c r="O218"/>
  <c r="O220"/>
  <c r="O222"/>
  <c r="O224"/>
  <c r="O226"/>
  <c r="U226" s="1"/>
  <c r="O228"/>
  <c r="U228" s="1"/>
  <c r="O230"/>
  <c r="U230" s="1"/>
  <c r="O232"/>
  <c r="U232" s="1"/>
  <c r="O234"/>
  <c r="O236"/>
  <c r="O238"/>
  <c r="U238" s="1"/>
  <c r="O240"/>
  <c r="O242"/>
  <c r="O244"/>
  <c r="O246"/>
  <c r="O248"/>
  <c r="U248" s="1"/>
  <c r="O250"/>
  <c r="U250" s="1"/>
  <c r="O252"/>
  <c r="O254"/>
  <c r="O256"/>
  <c r="U256" s="1"/>
  <c r="O258"/>
  <c r="O260"/>
  <c r="U260" s="1"/>
  <c r="O262"/>
  <c r="O264"/>
  <c r="O266"/>
  <c r="U266" s="1"/>
  <c r="O268"/>
  <c r="O270"/>
  <c r="U270" s="1"/>
  <c r="O272"/>
  <c r="O274"/>
  <c r="U274" s="1"/>
  <c r="O276"/>
  <c r="O278"/>
  <c r="U278" s="1"/>
  <c r="O280"/>
  <c r="U280" s="1"/>
  <c r="O282"/>
  <c r="O284"/>
  <c r="O286"/>
  <c r="U286" s="1"/>
  <c r="O288"/>
  <c r="O290"/>
  <c r="U290" s="1"/>
  <c r="O292"/>
  <c r="U292" s="1"/>
  <c r="O294"/>
  <c r="O296"/>
  <c r="U296" s="1"/>
  <c r="O298"/>
  <c r="O300"/>
  <c r="O302"/>
  <c r="U302" s="1"/>
  <c r="O304"/>
  <c r="U304" s="1"/>
  <c r="O306"/>
  <c r="O308"/>
  <c r="U308" s="1"/>
  <c r="O310"/>
  <c r="O312"/>
  <c r="U312" s="1"/>
  <c r="O314"/>
  <c r="U314" s="1"/>
  <c r="O316"/>
  <c r="U316" s="1"/>
  <c r="O318"/>
  <c r="O320"/>
  <c r="U320" s="1"/>
  <c r="O322"/>
  <c r="O324"/>
  <c r="U324" s="1"/>
  <c r="O326"/>
  <c r="U326" s="1"/>
  <c r="O328"/>
  <c r="U328" s="1"/>
  <c r="O330"/>
  <c r="O332"/>
  <c r="U332" s="1"/>
  <c r="O334"/>
  <c r="O336"/>
  <c r="O338"/>
  <c r="U338" s="1"/>
  <c r="O340"/>
  <c r="U340" s="1"/>
  <c r="O342"/>
  <c r="O344"/>
  <c r="U344" s="1"/>
  <c r="O346"/>
  <c r="U346" s="1"/>
  <c r="O348"/>
  <c r="O350"/>
  <c r="U350" s="1"/>
  <c r="O352"/>
  <c r="U352" s="1"/>
  <c r="O354"/>
  <c r="O356"/>
  <c r="U356" s="1"/>
  <c r="O358"/>
  <c r="O360"/>
  <c r="O362"/>
  <c r="U362" s="1"/>
  <c r="P507"/>
  <c r="P511"/>
  <c r="P515"/>
  <c r="P517"/>
  <c r="P519"/>
  <c r="P521"/>
  <c r="P523"/>
  <c r="P525"/>
  <c r="P527"/>
  <c r="P529"/>
  <c r="P531"/>
  <c r="P533"/>
  <c r="P535"/>
  <c r="P537"/>
  <c r="P539"/>
  <c r="P541"/>
  <c r="P543"/>
  <c r="P545"/>
  <c r="P547"/>
  <c r="P549"/>
  <c r="P551"/>
  <c r="P553"/>
  <c r="P555"/>
  <c r="P557"/>
  <c r="P559"/>
  <c r="P561"/>
  <c r="P563"/>
  <c r="P565"/>
  <c r="P567"/>
  <c r="P569"/>
  <c r="P571"/>
  <c r="P573"/>
  <c r="P575"/>
  <c r="P577"/>
  <c r="P579"/>
  <c r="P581"/>
  <c r="P583"/>
  <c r="P585"/>
  <c r="P587"/>
  <c r="P589"/>
  <c r="P591"/>
  <c r="P593"/>
  <c r="P595"/>
  <c r="P597"/>
  <c r="P599"/>
  <c r="P601"/>
  <c r="P603"/>
  <c r="P605"/>
  <c r="P607"/>
  <c r="P609"/>
  <c r="P611"/>
  <c r="P613"/>
  <c r="P615"/>
  <c r="P617"/>
  <c r="P619"/>
  <c r="P621"/>
  <c r="P623"/>
  <c r="P625"/>
  <c r="P627"/>
  <c r="P629"/>
  <c r="P631"/>
  <c r="P633"/>
  <c r="P635"/>
  <c r="P637"/>
  <c r="P639"/>
  <c r="P641"/>
  <c r="P643"/>
  <c r="P645"/>
  <c r="P647"/>
  <c r="P649"/>
  <c r="P651"/>
  <c r="P653"/>
  <c r="P655"/>
  <c r="P657"/>
  <c r="P659"/>
  <c r="P661"/>
  <c r="P3"/>
  <c r="O5"/>
  <c r="O7"/>
  <c r="O9"/>
  <c r="U9" s="1"/>
  <c r="O11"/>
  <c r="O13"/>
  <c r="U13" s="1"/>
  <c r="O15"/>
  <c r="O17"/>
  <c r="O19"/>
  <c r="U19" s="1"/>
  <c r="O21"/>
  <c r="U21" s="1"/>
  <c r="O23"/>
  <c r="O25"/>
  <c r="O27"/>
  <c r="O29"/>
  <c r="U29" s="1"/>
  <c r="O31"/>
  <c r="O33"/>
  <c r="U33" s="1"/>
  <c r="O35"/>
  <c r="O37"/>
  <c r="O39"/>
  <c r="U39" s="1"/>
  <c r="O41"/>
  <c r="O43"/>
  <c r="U43" s="1"/>
  <c r="O45"/>
  <c r="O47"/>
  <c r="O49"/>
  <c r="O51"/>
  <c r="O53"/>
  <c r="U53" s="1"/>
  <c r="O55"/>
  <c r="U55" s="1"/>
  <c r="O57"/>
  <c r="O59"/>
  <c r="U59" s="1"/>
  <c r="O61"/>
  <c r="O63"/>
  <c r="O65"/>
  <c r="O67"/>
  <c r="O69"/>
  <c r="U69" s="1"/>
  <c r="O71"/>
  <c r="U71" s="1"/>
  <c r="O73"/>
  <c r="O75"/>
  <c r="U75" s="1"/>
  <c r="O77"/>
  <c r="O79"/>
  <c r="O81"/>
  <c r="O83"/>
  <c r="O85"/>
  <c r="U85" s="1"/>
  <c r="O87"/>
  <c r="U87" s="1"/>
  <c r="O89"/>
  <c r="U89" s="1"/>
  <c r="O91"/>
  <c r="O93"/>
  <c r="U93" s="1"/>
  <c r="O95"/>
  <c r="O97"/>
  <c r="U97" s="1"/>
  <c r="O99"/>
  <c r="O101"/>
  <c r="O103"/>
  <c r="O105"/>
  <c r="O107"/>
  <c r="U107" s="1"/>
  <c r="O109"/>
  <c r="U109" s="1"/>
  <c r="O111"/>
  <c r="O113"/>
  <c r="U113" s="1"/>
  <c r="O115"/>
  <c r="O117"/>
  <c r="U117" s="1"/>
  <c r="O119"/>
  <c r="O121"/>
  <c r="U121" s="1"/>
  <c r="O123"/>
  <c r="U123" s="1"/>
  <c r="O125"/>
  <c r="O127"/>
  <c r="U127" s="1"/>
  <c r="O129"/>
  <c r="U129" s="1"/>
  <c r="O131"/>
  <c r="U131" s="1"/>
  <c r="O133"/>
  <c r="O135"/>
  <c r="U135" s="1"/>
  <c r="O137"/>
  <c r="O139"/>
  <c r="O141"/>
  <c r="U141" s="1"/>
  <c r="O143"/>
  <c r="U143" s="1"/>
  <c r="O145"/>
  <c r="U145" s="1"/>
  <c r="O147"/>
  <c r="U147" s="1"/>
  <c r="O149"/>
  <c r="U149" s="1"/>
  <c r="O151"/>
  <c r="O153"/>
  <c r="U153" s="1"/>
  <c r="O155"/>
  <c r="U155" s="1"/>
  <c r="O157"/>
  <c r="U157" s="1"/>
  <c r="O159"/>
  <c r="O161"/>
  <c r="U161" s="1"/>
  <c r="O163"/>
  <c r="O165"/>
  <c r="O167"/>
  <c r="O169"/>
  <c r="U169" s="1"/>
  <c r="O171"/>
  <c r="U171" s="1"/>
  <c r="O173"/>
  <c r="O175"/>
  <c r="O177"/>
  <c r="U177" s="1"/>
  <c r="O179"/>
  <c r="O181"/>
  <c r="U181" s="1"/>
  <c r="O183"/>
  <c r="O185"/>
  <c r="U185" s="1"/>
  <c r="O187"/>
  <c r="O189"/>
  <c r="O191"/>
  <c r="O193"/>
  <c r="O195"/>
  <c r="O197"/>
  <c r="O199"/>
  <c r="U199" s="1"/>
  <c r="O201"/>
  <c r="U201" s="1"/>
  <c r="O203"/>
  <c r="O205"/>
  <c r="O207"/>
  <c r="U207" s="1"/>
  <c r="O209"/>
  <c r="U209" s="1"/>
  <c r="O211"/>
  <c r="U211" s="1"/>
  <c r="O213"/>
  <c r="O215"/>
  <c r="U215" s="1"/>
  <c r="O217"/>
  <c r="U217" s="1"/>
  <c r="O219"/>
  <c r="U219" s="1"/>
  <c r="O221"/>
  <c r="O223"/>
  <c r="U223" s="1"/>
  <c r="O225"/>
  <c r="U225" s="1"/>
  <c r="O227"/>
  <c r="O229"/>
  <c r="U229" s="1"/>
  <c r="O231"/>
  <c r="U231" s="1"/>
  <c r="O233"/>
  <c r="U233" s="1"/>
  <c r="O235"/>
  <c r="O237"/>
  <c r="U237" s="1"/>
  <c r="O239"/>
  <c r="U239" s="1"/>
  <c r="O241"/>
  <c r="O243"/>
  <c r="U243" s="1"/>
  <c r="O245"/>
  <c r="U245" s="1"/>
  <c r="O247"/>
  <c r="O249"/>
  <c r="U249" s="1"/>
  <c r="O251"/>
  <c r="O253"/>
  <c r="O255"/>
  <c r="U255" s="1"/>
  <c r="O257"/>
  <c r="U257" s="1"/>
  <c r="O259"/>
  <c r="O261"/>
  <c r="O263"/>
  <c r="O265"/>
  <c r="U265" s="1"/>
  <c r="O267"/>
  <c r="U267" s="1"/>
  <c r="O269"/>
  <c r="U269" s="1"/>
  <c r="O271"/>
  <c r="O273"/>
  <c r="U273" s="1"/>
  <c r="O275"/>
  <c r="O277"/>
  <c r="U277" s="1"/>
  <c r="O279"/>
  <c r="U279" s="1"/>
  <c r="O281"/>
  <c r="O283"/>
  <c r="O285"/>
  <c r="O287"/>
  <c r="O289"/>
  <c r="U289" s="1"/>
  <c r="O291"/>
  <c r="O293"/>
  <c r="O295"/>
  <c r="U295" s="1"/>
  <c r="O297"/>
  <c r="U297" s="1"/>
  <c r="O299"/>
  <c r="U299" s="1"/>
  <c r="O301"/>
  <c r="O303"/>
  <c r="U303" s="1"/>
  <c r="O305"/>
  <c r="U305" s="1"/>
  <c r="O307"/>
  <c r="O309"/>
  <c r="O311"/>
  <c r="O313"/>
  <c r="O315"/>
  <c r="O317"/>
  <c r="U317" s="1"/>
  <c r="O319"/>
  <c r="O321"/>
  <c r="U321" s="1"/>
  <c r="O323"/>
  <c r="U323" s="1"/>
  <c r="O325"/>
  <c r="U325" s="1"/>
  <c r="O327"/>
  <c r="O329"/>
  <c r="U329" s="1"/>
  <c r="O331"/>
  <c r="U331" s="1"/>
  <c r="O333"/>
  <c r="U333" s="1"/>
  <c r="O335"/>
  <c r="O337"/>
  <c r="U337" s="1"/>
  <c r="O339"/>
  <c r="U339" s="1"/>
  <c r="O341"/>
  <c r="U341" s="1"/>
  <c r="O343"/>
  <c r="O345"/>
  <c r="U345" s="1"/>
  <c r="O347"/>
  <c r="U347" s="1"/>
  <c r="O349"/>
  <c r="O351"/>
  <c r="U351" s="1"/>
  <c r="O353"/>
  <c r="O355"/>
  <c r="O357"/>
  <c r="U357" s="1"/>
  <c r="O359"/>
  <c r="U359" s="1"/>
  <c r="O361"/>
  <c r="U361" s="1"/>
  <c r="O363"/>
  <c r="O365"/>
  <c r="O367"/>
  <c r="O369"/>
  <c r="O371"/>
  <c r="O373"/>
  <c r="O375"/>
  <c r="O377"/>
  <c r="U377" s="1"/>
  <c r="O379"/>
  <c r="U379" s="1"/>
  <c r="O381"/>
  <c r="U381" s="1"/>
  <c r="O383"/>
  <c r="O385"/>
  <c r="U385" s="1"/>
  <c r="O387"/>
  <c r="U387" s="1"/>
  <c r="O389"/>
  <c r="U389" s="1"/>
  <c r="O391"/>
  <c r="U391" s="1"/>
  <c r="O393"/>
  <c r="O395"/>
  <c r="O397"/>
  <c r="U397" s="1"/>
  <c r="X397" s="1"/>
  <c r="O399"/>
  <c r="U399" s="1"/>
  <c r="O401"/>
  <c r="U401" s="1"/>
  <c r="O403"/>
  <c r="U403" s="1"/>
  <c r="O405"/>
  <c r="O407"/>
  <c r="O409"/>
  <c r="O411"/>
  <c r="U411" s="1"/>
  <c r="O413"/>
  <c r="O415"/>
  <c r="O417"/>
  <c r="O419"/>
  <c r="U419" s="1"/>
  <c r="O421"/>
  <c r="U421" s="1"/>
  <c r="O423"/>
  <c r="O662"/>
  <c r="O660"/>
  <c r="O658"/>
  <c r="O656"/>
  <c r="O654"/>
  <c r="O652"/>
  <c r="O650"/>
  <c r="O648"/>
  <c r="O646"/>
  <c r="O644"/>
  <c r="O642"/>
  <c r="O640"/>
  <c r="O638"/>
  <c r="O636"/>
  <c r="O634"/>
  <c r="O632"/>
  <c r="O630"/>
  <c r="O628"/>
  <c r="O626"/>
  <c r="O624"/>
  <c r="O622"/>
  <c r="O620"/>
  <c r="O618"/>
  <c r="O616"/>
  <c r="O614"/>
  <c r="O612"/>
  <c r="O610"/>
  <c r="O608"/>
  <c r="O606"/>
  <c r="O604"/>
  <c r="O602"/>
  <c r="O600"/>
  <c r="O598"/>
  <c r="O596"/>
  <c r="O594"/>
  <c r="O592"/>
  <c r="O590"/>
  <c r="O588"/>
  <c r="O586"/>
  <c r="O584"/>
  <c r="O582"/>
  <c r="O580"/>
  <c r="O578"/>
  <c r="O576"/>
  <c r="O574"/>
  <c r="O572"/>
  <c r="O570"/>
  <c r="O568"/>
  <c r="O566"/>
  <c r="O564"/>
  <c r="O562"/>
  <c r="O560"/>
  <c r="O558"/>
  <c r="O556"/>
  <c r="O554"/>
  <c r="O552"/>
  <c r="O550"/>
  <c r="O548"/>
  <c r="O546"/>
  <c r="O544"/>
  <c r="O542"/>
  <c r="O540"/>
  <c r="O538"/>
  <c r="O536"/>
  <c r="O534"/>
  <c r="O532"/>
  <c r="O530"/>
  <c r="O528"/>
  <c r="O526"/>
  <c r="O524"/>
  <c r="O522"/>
  <c r="O520"/>
  <c r="O518"/>
  <c r="O516"/>
  <c r="O514"/>
  <c r="O512"/>
  <c r="O510"/>
  <c r="O508"/>
  <c r="O506"/>
  <c r="O504"/>
  <c r="O502"/>
  <c r="O500"/>
  <c r="O498"/>
  <c r="O496"/>
  <c r="O494"/>
  <c r="O492"/>
  <c r="O490"/>
  <c r="O488"/>
  <c r="O486"/>
  <c r="O484"/>
  <c r="O482"/>
  <c r="O480"/>
  <c r="O478"/>
  <c r="O476"/>
  <c r="O474"/>
  <c r="O472"/>
  <c r="O470"/>
  <c r="O468"/>
  <c r="O466"/>
  <c r="O464"/>
  <c r="O462"/>
  <c r="O460"/>
  <c r="O458"/>
  <c r="U458" s="1"/>
  <c r="O456"/>
  <c r="O454"/>
  <c r="U454" s="1"/>
  <c r="O452"/>
  <c r="U452" s="1"/>
  <c r="O450"/>
  <c r="O448"/>
  <c r="O446"/>
  <c r="U446" s="1"/>
  <c r="O444"/>
  <c r="U444" s="1"/>
  <c r="O442"/>
  <c r="U442" s="1"/>
  <c r="O440"/>
  <c r="U440" s="1"/>
  <c r="O438"/>
  <c r="O436"/>
  <c r="U436" s="1"/>
  <c r="O434"/>
  <c r="U434" s="1"/>
  <c r="O432"/>
  <c r="U432" s="1"/>
  <c r="O430"/>
  <c r="U430" s="1"/>
  <c r="O428"/>
  <c r="O426"/>
  <c r="U426" s="1"/>
  <c r="O424"/>
  <c r="O420"/>
  <c r="U420" s="1"/>
  <c r="O416"/>
  <c r="U416" s="1"/>
  <c r="O412"/>
  <c r="O408"/>
  <c r="U408" s="1"/>
  <c r="O404"/>
  <c r="U404" s="1"/>
  <c r="O400"/>
  <c r="O396"/>
  <c r="O392"/>
  <c r="U392" s="1"/>
  <c r="O388"/>
  <c r="U388" s="1"/>
  <c r="O384"/>
  <c r="U384" s="1"/>
  <c r="O380"/>
  <c r="O376"/>
  <c r="U376" s="1"/>
  <c r="O372"/>
  <c r="O368"/>
  <c r="O364"/>
  <c r="L40"/>
  <c r="R40" s="1"/>
  <c r="L41"/>
  <c r="R41" s="1"/>
  <c r="L42"/>
  <c r="R42" s="1"/>
  <c r="L64"/>
  <c r="R64" s="1"/>
  <c r="L65"/>
  <c r="R65" s="1"/>
  <c r="L66"/>
  <c r="O3"/>
  <c r="O661"/>
  <c r="O659"/>
  <c r="O657"/>
  <c r="O655"/>
  <c r="O653"/>
  <c r="O651"/>
  <c r="O649"/>
  <c r="O647"/>
  <c r="O645"/>
  <c r="O643"/>
  <c r="O641"/>
  <c r="O639"/>
  <c r="O637"/>
  <c r="O635"/>
  <c r="O633"/>
  <c r="O631"/>
  <c r="O629"/>
  <c r="O627"/>
  <c r="O625"/>
  <c r="O623"/>
  <c r="O621"/>
  <c r="O619"/>
  <c r="O617"/>
  <c r="O615"/>
  <c r="O613"/>
  <c r="O611"/>
  <c r="O609"/>
  <c r="O607"/>
  <c r="O605"/>
  <c r="O603"/>
  <c r="O601"/>
  <c r="O599"/>
  <c r="O597"/>
  <c r="O595"/>
  <c r="O593"/>
  <c r="O591"/>
  <c r="O589"/>
  <c r="O587"/>
  <c r="O585"/>
  <c r="O583"/>
  <c r="O581"/>
  <c r="O579"/>
  <c r="O577"/>
  <c r="O575"/>
  <c r="O573"/>
  <c r="O571"/>
  <c r="O569"/>
  <c r="O567"/>
  <c r="O565"/>
  <c r="O563"/>
  <c r="O561"/>
  <c r="O559"/>
  <c r="O557"/>
  <c r="O555"/>
  <c r="O553"/>
  <c r="O551"/>
  <c r="O549"/>
  <c r="O547"/>
  <c r="O545"/>
  <c r="O543"/>
  <c r="O541"/>
  <c r="O539"/>
  <c r="O537"/>
  <c r="O535"/>
  <c r="O533"/>
  <c r="O531"/>
  <c r="O529"/>
  <c r="O527"/>
  <c r="O525"/>
  <c r="O523"/>
  <c r="O521"/>
  <c r="O519"/>
  <c r="O517"/>
  <c r="O515"/>
  <c r="O513"/>
  <c r="O511"/>
  <c r="O509"/>
  <c r="O507"/>
  <c r="O505"/>
  <c r="O503"/>
  <c r="O501"/>
  <c r="O499"/>
  <c r="O497"/>
  <c r="O495"/>
  <c r="O493"/>
  <c r="O491"/>
  <c r="O489"/>
  <c r="O487"/>
  <c r="O485"/>
  <c r="O483"/>
  <c r="O481"/>
  <c r="O479"/>
  <c r="O477"/>
  <c r="O475"/>
  <c r="O473"/>
  <c r="O471"/>
  <c r="O469"/>
  <c r="O467"/>
  <c r="O465"/>
  <c r="O463"/>
  <c r="O461"/>
  <c r="O459"/>
  <c r="O457"/>
  <c r="O455"/>
  <c r="O453"/>
  <c r="U453" s="1"/>
  <c r="O451"/>
  <c r="U451" s="1"/>
  <c r="O449"/>
  <c r="O447"/>
  <c r="U447" s="1"/>
  <c r="O445"/>
  <c r="O443"/>
  <c r="U443" s="1"/>
  <c r="O441"/>
  <c r="O439"/>
  <c r="O437"/>
  <c r="U437" s="1"/>
  <c r="O435"/>
  <c r="O433"/>
  <c r="O431"/>
  <c r="O429"/>
  <c r="O427"/>
  <c r="U427" s="1"/>
  <c r="O425"/>
  <c r="O422"/>
  <c r="U422" s="1"/>
  <c r="O418"/>
  <c r="U418" s="1"/>
  <c r="O414"/>
  <c r="U414" s="1"/>
  <c r="O410"/>
  <c r="O406"/>
  <c r="O402"/>
  <c r="O398"/>
  <c r="O394"/>
  <c r="O390"/>
  <c r="O386"/>
  <c r="O382"/>
  <c r="O378"/>
  <c r="O374"/>
  <c r="O370"/>
  <c r="U370" s="1"/>
  <c r="O366"/>
  <c r="U259"/>
  <c r="U187"/>
  <c r="U163"/>
  <c r="U363"/>
  <c r="U438"/>
  <c r="U67"/>
  <c r="U574"/>
  <c r="U415"/>
  <c r="U566"/>
  <c r="U235"/>
  <c r="U367"/>
  <c r="U103"/>
  <c r="U38"/>
  <c r="U159"/>
  <c r="U126"/>
  <c r="U435"/>
  <c r="U186"/>
  <c r="U175"/>
  <c r="U246"/>
  <c r="U366"/>
  <c r="U439"/>
  <c r="U99"/>
  <c r="U562"/>
  <c r="M579"/>
  <c r="M591"/>
  <c r="M581"/>
  <c r="M593"/>
  <c r="M595"/>
  <c r="M583"/>
  <c r="M585"/>
  <c r="M597"/>
  <c r="M599"/>
  <c r="M587"/>
  <c r="M589"/>
  <c r="M601"/>
  <c r="L580"/>
  <c r="R580" s="1"/>
  <c r="L592"/>
  <c r="R592" s="1"/>
  <c r="L582"/>
  <c r="L594"/>
  <c r="L596"/>
  <c r="R596" s="1"/>
  <c r="L584"/>
  <c r="R584" s="1"/>
  <c r="L586"/>
  <c r="L598"/>
  <c r="L600"/>
  <c r="R600" s="1"/>
  <c r="L588"/>
  <c r="R588" s="1"/>
  <c r="L590"/>
  <c r="L602"/>
  <c r="M183"/>
  <c r="M187"/>
  <c r="M189"/>
  <c r="M191"/>
  <c r="M193"/>
  <c r="M185"/>
  <c r="L450"/>
  <c r="R450" s="1"/>
  <c r="L448"/>
  <c r="R448" s="1"/>
  <c r="L457"/>
  <c r="L455"/>
  <c r="L453"/>
  <c r="R453" s="1"/>
  <c r="L451"/>
  <c r="R451" s="1"/>
  <c r="L330"/>
  <c r="R330" s="1"/>
  <c r="L328"/>
  <c r="L337"/>
  <c r="L335"/>
  <c r="R335" s="1"/>
  <c r="L333"/>
  <c r="R333" s="1"/>
  <c r="L331"/>
  <c r="L318"/>
  <c r="L316"/>
  <c r="R316" s="1"/>
  <c r="L325"/>
  <c r="R325" s="1"/>
  <c r="L323"/>
  <c r="L321"/>
  <c r="L319"/>
  <c r="R319" s="1"/>
  <c r="L294"/>
  <c r="R294" s="1"/>
  <c r="L292"/>
  <c r="L301"/>
  <c r="L299"/>
  <c r="R299" s="1"/>
  <c r="L297"/>
  <c r="R297" s="1"/>
  <c r="L295"/>
  <c r="L258"/>
  <c r="L256"/>
  <c r="L265"/>
  <c r="R265" s="1"/>
  <c r="L263"/>
  <c r="R263" s="1"/>
  <c r="L261"/>
  <c r="L259"/>
  <c r="L246"/>
  <c r="R246" s="1"/>
  <c r="L244"/>
  <c r="R244" s="1"/>
  <c r="L253"/>
  <c r="L251"/>
  <c r="L249"/>
  <c r="R249" s="1"/>
  <c r="L247"/>
  <c r="R247" s="1"/>
  <c r="L114"/>
  <c r="R114" s="1"/>
  <c r="L112"/>
  <c r="R112" s="1"/>
  <c r="L121"/>
  <c r="L119"/>
  <c r="L117"/>
  <c r="R117" s="1"/>
  <c r="L115"/>
  <c r="R115" s="1"/>
  <c r="L18"/>
  <c r="L16"/>
  <c r="R16" s="1"/>
  <c r="L25"/>
  <c r="R25" s="1"/>
  <c r="L23"/>
  <c r="L21"/>
  <c r="L19"/>
  <c r="R19" s="1"/>
  <c r="M449"/>
  <c r="M458"/>
  <c r="M456"/>
  <c r="M454"/>
  <c r="M452"/>
  <c r="M447"/>
  <c r="M329"/>
  <c r="M338"/>
  <c r="M336"/>
  <c r="M334"/>
  <c r="M332"/>
  <c r="M327"/>
  <c r="M317"/>
  <c r="M326"/>
  <c r="M324"/>
  <c r="M322"/>
  <c r="M320"/>
  <c r="M315"/>
  <c r="M293"/>
  <c r="M302"/>
  <c r="M300"/>
  <c r="M298"/>
  <c r="M296"/>
  <c r="Q296" s="1"/>
  <c r="M291"/>
  <c r="M257"/>
  <c r="M266"/>
  <c r="M264"/>
  <c r="M262"/>
  <c r="M260"/>
  <c r="M255"/>
  <c r="M245"/>
  <c r="M254"/>
  <c r="M252"/>
  <c r="M250"/>
  <c r="M248"/>
  <c r="M243"/>
  <c r="M113"/>
  <c r="M122"/>
  <c r="M120"/>
  <c r="M118"/>
  <c r="M116"/>
  <c r="M111"/>
  <c r="M17"/>
  <c r="M26"/>
  <c r="M24"/>
  <c r="M22"/>
  <c r="M20"/>
  <c r="M15"/>
  <c r="U183"/>
  <c r="L636"/>
  <c r="M635"/>
  <c r="L632"/>
  <c r="M631"/>
  <c r="M630"/>
  <c r="L629"/>
  <c r="R629" s="1"/>
  <c r="M580"/>
  <c r="M592"/>
  <c r="M594"/>
  <c r="M582"/>
  <c r="M584"/>
  <c r="M596"/>
  <c r="M598"/>
  <c r="M586"/>
  <c r="M588"/>
  <c r="M600"/>
  <c r="M590"/>
  <c r="M602"/>
  <c r="L579"/>
  <c r="R579" s="1"/>
  <c r="L591"/>
  <c r="R591" s="1"/>
  <c r="L593"/>
  <c r="R593" s="1"/>
  <c r="L581"/>
  <c r="L583"/>
  <c r="R583" s="1"/>
  <c r="L595"/>
  <c r="R595" s="1"/>
  <c r="L597"/>
  <c r="R597" s="1"/>
  <c r="L585"/>
  <c r="L587"/>
  <c r="R587" s="1"/>
  <c r="L599"/>
  <c r="R599" s="1"/>
  <c r="L589"/>
  <c r="R589" s="1"/>
  <c r="L601"/>
  <c r="R601" s="1"/>
  <c r="L52"/>
  <c r="L53"/>
  <c r="L54"/>
  <c r="R54" s="1"/>
  <c r="L439"/>
  <c r="R439" s="1"/>
  <c r="L442"/>
  <c r="R442" s="1"/>
  <c r="L183"/>
  <c r="R183" s="1"/>
  <c r="L187"/>
  <c r="R187" s="1"/>
  <c r="L188"/>
  <c r="R188" s="1"/>
  <c r="L189"/>
  <c r="R189" s="1"/>
  <c r="L190"/>
  <c r="L191"/>
  <c r="R191" s="1"/>
  <c r="L192"/>
  <c r="R192" s="1"/>
  <c r="L193"/>
  <c r="R193" s="1"/>
  <c r="L194"/>
  <c r="R194" s="1"/>
  <c r="L184"/>
  <c r="R184" s="1"/>
  <c r="L185"/>
  <c r="R185" s="1"/>
  <c r="L186"/>
  <c r="L449"/>
  <c r="R449" s="1"/>
  <c r="L458"/>
  <c r="R458" s="1"/>
  <c r="L456"/>
  <c r="R456" s="1"/>
  <c r="L454"/>
  <c r="R454" s="1"/>
  <c r="L452"/>
  <c r="R452" s="1"/>
  <c r="L447"/>
  <c r="R447" s="1"/>
  <c r="L329"/>
  <c r="R329" s="1"/>
  <c r="L338"/>
  <c r="R338" s="1"/>
  <c r="L336"/>
  <c r="R336" s="1"/>
  <c r="L334"/>
  <c r="R334" s="1"/>
  <c r="L332"/>
  <c r="R332" s="1"/>
  <c r="L327"/>
  <c r="R327" s="1"/>
  <c r="L317"/>
  <c r="R317" s="1"/>
  <c r="L326"/>
  <c r="R326" s="1"/>
  <c r="L324"/>
  <c r="R324" s="1"/>
  <c r="L322"/>
  <c r="R322" s="1"/>
  <c r="L320"/>
  <c r="R320" s="1"/>
  <c r="L315"/>
  <c r="R315" s="1"/>
  <c r="L302"/>
  <c r="R302" s="1"/>
  <c r="L298"/>
  <c r="R298" s="1"/>
  <c r="L291"/>
  <c r="R291" s="1"/>
  <c r="L257"/>
  <c r="R257" s="1"/>
  <c r="L266"/>
  <c r="R266" s="1"/>
  <c r="L264"/>
  <c r="R264" s="1"/>
  <c r="L262"/>
  <c r="R262" s="1"/>
  <c r="L260"/>
  <c r="R260" s="1"/>
  <c r="L255"/>
  <c r="R255" s="1"/>
  <c r="L245"/>
  <c r="R245" s="1"/>
  <c r="L254"/>
  <c r="R254" s="1"/>
  <c r="L252"/>
  <c r="R252" s="1"/>
  <c r="L250"/>
  <c r="R250" s="1"/>
  <c r="L248"/>
  <c r="R248" s="1"/>
  <c r="L243"/>
  <c r="R243" s="1"/>
  <c r="L113"/>
  <c r="R113" s="1"/>
  <c r="L122"/>
  <c r="R122" s="1"/>
  <c r="L120"/>
  <c r="R120" s="1"/>
  <c r="L118"/>
  <c r="R118" s="1"/>
  <c r="L116"/>
  <c r="R116" s="1"/>
  <c r="L111"/>
  <c r="R111" s="1"/>
  <c r="L17"/>
  <c r="R17" s="1"/>
  <c r="L26"/>
  <c r="R26" s="1"/>
  <c r="L24"/>
  <c r="R24" s="1"/>
  <c r="L22"/>
  <c r="R22" s="1"/>
  <c r="L20"/>
  <c r="R20" s="1"/>
  <c r="L15"/>
  <c r="R15" s="1"/>
  <c r="M450"/>
  <c r="Q450" s="1"/>
  <c r="S450" s="1"/>
  <c r="W450" s="1"/>
  <c r="M448"/>
  <c r="M457"/>
  <c r="M455"/>
  <c r="M453"/>
  <c r="M451"/>
  <c r="Q451" s="1"/>
  <c r="M330"/>
  <c r="Q330" s="1"/>
  <c r="S330" s="1"/>
  <c r="W330" s="1"/>
  <c r="M328"/>
  <c r="M337"/>
  <c r="M335"/>
  <c r="Q335" s="1"/>
  <c r="S335" s="1"/>
  <c r="W335" s="1"/>
  <c r="M333"/>
  <c r="M331"/>
  <c r="M318"/>
  <c r="M316"/>
  <c r="M325"/>
  <c r="Q325" s="1"/>
  <c r="S325" s="1"/>
  <c r="W325" s="1"/>
  <c r="M323"/>
  <c r="M321"/>
  <c r="M319"/>
  <c r="Q319" s="1"/>
  <c r="M292"/>
  <c r="M301"/>
  <c r="M297"/>
  <c r="Q297" s="1"/>
  <c r="M258"/>
  <c r="M256"/>
  <c r="M265"/>
  <c r="M263"/>
  <c r="M261"/>
  <c r="M259"/>
  <c r="M246"/>
  <c r="Q246" s="1"/>
  <c r="S246" s="1"/>
  <c r="W246" s="1"/>
  <c r="M244"/>
  <c r="Q244" s="1"/>
  <c r="M253"/>
  <c r="M251"/>
  <c r="M249"/>
  <c r="M247"/>
  <c r="M114"/>
  <c r="Q114" s="1"/>
  <c r="S114" s="1"/>
  <c r="W114" s="1"/>
  <c r="M112"/>
  <c r="Q112" s="1"/>
  <c r="S112" s="1"/>
  <c r="M121"/>
  <c r="M119"/>
  <c r="M117"/>
  <c r="M115"/>
  <c r="M18"/>
  <c r="M16"/>
  <c r="M25"/>
  <c r="M23"/>
  <c r="M21"/>
  <c r="M19"/>
  <c r="Q19" s="1"/>
  <c r="S19" s="1"/>
  <c r="W19" s="1"/>
  <c r="U234"/>
  <c r="X234" s="1"/>
  <c r="Q175"/>
  <c r="S175" s="1"/>
  <c r="W175" s="1"/>
  <c r="Q458"/>
  <c r="Q456"/>
  <c r="Q452"/>
  <c r="Q447"/>
  <c r="Q425"/>
  <c r="Q434"/>
  <c r="Q430"/>
  <c r="Q428"/>
  <c r="S428" s="1"/>
  <c r="W428" s="1"/>
  <c r="Q338"/>
  <c r="S338" s="1"/>
  <c r="W338" s="1"/>
  <c r="Q336"/>
  <c r="Q332"/>
  <c r="S332" s="1"/>
  <c r="W332" s="1"/>
  <c r="Q327"/>
  <c r="Q317"/>
  <c r="Q326"/>
  <c r="Q322"/>
  <c r="Q320"/>
  <c r="Q293"/>
  <c r="Q302"/>
  <c r="S302" s="1"/>
  <c r="W302" s="1"/>
  <c r="Q300"/>
  <c r="Q298"/>
  <c r="S298" s="1"/>
  <c r="W298" s="1"/>
  <c r="Q291"/>
  <c r="Q257"/>
  <c r="S257" s="1"/>
  <c r="W257" s="1"/>
  <c r="Q264"/>
  <c r="Q262"/>
  <c r="S262" s="1"/>
  <c r="W262" s="1"/>
  <c r="Q260"/>
  <c r="S260" s="1"/>
  <c r="W260" s="1"/>
  <c r="Q255"/>
  <c r="S255" s="1"/>
  <c r="W255" s="1"/>
  <c r="Q254"/>
  <c r="Q252"/>
  <c r="S252" s="1"/>
  <c r="W252" s="1"/>
  <c r="Q248"/>
  <c r="Q243"/>
  <c r="S243" s="1"/>
  <c r="W243" s="1"/>
  <c r="Q221"/>
  <c r="Q230"/>
  <c r="Q228"/>
  <c r="Q226"/>
  <c r="S226" s="1"/>
  <c r="W226" s="1"/>
  <c r="Q219"/>
  <c r="S219" s="1"/>
  <c r="W219" s="1"/>
  <c r="Q161"/>
  <c r="S161" s="1"/>
  <c r="W161" s="1"/>
  <c r="Q168"/>
  <c r="Q166"/>
  <c r="S166" s="1"/>
  <c r="W166" s="1"/>
  <c r="Q159"/>
  <c r="S159" s="1"/>
  <c r="W159" s="1"/>
  <c r="Q149"/>
  <c r="S149" s="1"/>
  <c r="W149" s="1"/>
  <c r="Q158"/>
  <c r="Q156"/>
  <c r="S156" s="1"/>
  <c r="W156" s="1"/>
  <c r="Q152"/>
  <c r="Q147"/>
  <c r="S147" s="1"/>
  <c r="W147" s="1"/>
  <c r="Q122"/>
  <c r="Q120"/>
  <c r="Q118"/>
  <c r="S118" s="1"/>
  <c r="W118" s="1"/>
  <c r="Q116"/>
  <c r="S116" s="1"/>
  <c r="W116" s="1"/>
  <c r="Q89"/>
  <c r="Q98"/>
  <c r="Q94"/>
  <c r="Q92"/>
  <c r="Q87"/>
  <c r="S87" s="1"/>
  <c r="W87" s="1"/>
  <c r="Q29"/>
  <c r="S29" s="1"/>
  <c r="W29" s="1"/>
  <c r="Q38"/>
  <c r="S38" s="1"/>
  <c r="W38" s="1"/>
  <c r="Q34"/>
  <c r="Q32"/>
  <c r="Q27"/>
  <c r="Q17"/>
  <c r="S17" s="1"/>
  <c r="W17" s="1"/>
  <c r="Q24"/>
  <c r="Q22"/>
  <c r="Q15"/>
  <c r="Q5"/>
  <c r="Q14"/>
  <c r="S14" s="1"/>
  <c r="W14" s="1"/>
  <c r="Q12"/>
  <c r="Q8"/>
  <c r="Q3"/>
  <c r="U624"/>
  <c r="S296"/>
  <c r="W296" s="1"/>
  <c r="Q107"/>
  <c r="Q283"/>
  <c r="Q379"/>
  <c r="U657"/>
  <c r="U656"/>
  <c r="U649"/>
  <c r="U648"/>
  <c r="U647"/>
  <c r="U462"/>
  <c r="U461"/>
  <c r="S360"/>
  <c r="W360" s="1"/>
  <c r="S56"/>
  <c r="W56" s="1"/>
  <c r="S326"/>
  <c r="W326" s="1"/>
  <c r="S170"/>
  <c r="W170" s="1"/>
  <c r="R271"/>
  <c r="Q271"/>
  <c r="R436"/>
  <c r="Q436"/>
  <c r="R383"/>
  <c r="Q383"/>
  <c r="R278"/>
  <c r="Q278"/>
  <c r="S209"/>
  <c r="W209" s="1"/>
  <c r="S358"/>
  <c r="W358" s="1"/>
  <c r="R13"/>
  <c r="Q13"/>
  <c r="R7"/>
  <c r="Q7"/>
  <c r="R457"/>
  <c r="Q457"/>
  <c r="R455"/>
  <c r="Q455"/>
  <c r="R426"/>
  <c r="Q426"/>
  <c r="R431"/>
  <c r="Q431"/>
  <c r="R429"/>
  <c r="Q429"/>
  <c r="R328"/>
  <c r="Q328"/>
  <c r="R337"/>
  <c r="Q337"/>
  <c r="R331"/>
  <c r="Q331"/>
  <c r="R318"/>
  <c r="Q318"/>
  <c r="R323"/>
  <c r="Q323"/>
  <c r="R321"/>
  <c r="Q321"/>
  <c r="R292"/>
  <c r="Q292"/>
  <c r="R301"/>
  <c r="Q301"/>
  <c r="R295"/>
  <c r="Q295"/>
  <c r="R258"/>
  <c r="Q258"/>
  <c r="R256"/>
  <c r="Q256"/>
  <c r="R261"/>
  <c r="Q261"/>
  <c r="R259"/>
  <c r="Q259"/>
  <c r="R253"/>
  <c r="Q253"/>
  <c r="R251"/>
  <c r="Q251"/>
  <c r="R229"/>
  <c r="Q229"/>
  <c r="R227"/>
  <c r="Q227"/>
  <c r="R169"/>
  <c r="Q169"/>
  <c r="R167"/>
  <c r="Q167"/>
  <c r="R150"/>
  <c r="Q150"/>
  <c r="R148"/>
  <c r="Q148"/>
  <c r="R153"/>
  <c r="Q153"/>
  <c r="R151"/>
  <c r="Q151"/>
  <c r="R121"/>
  <c r="Q121"/>
  <c r="R119"/>
  <c r="Q119"/>
  <c r="R90"/>
  <c r="Q90"/>
  <c r="R88"/>
  <c r="Q88"/>
  <c r="R91"/>
  <c r="Q91"/>
  <c r="R28"/>
  <c r="Q28"/>
  <c r="R37"/>
  <c r="Q37"/>
  <c r="R31"/>
  <c r="Q31"/>
  <c r="R18"/>
  <c r="Q18"/>
  <c r="R23"/>
  <c r="Q23"/>
  <c r="R21"/>
  <c r="Q21"/>
  <c r="R4"/>
  <c r="Q4"/>
  <c r="S300"/>
  <c r="W300" s="1"/>
  <c r="S291"/>
  <c r="W291" s="1"/>
  <c r="AL449"/>
  <c r="AH450"/>
  <c r="AH459"/>
  <c r="AH458"/>
  <c r="AE458"/>
  <c r="AI458" s="1"/>
  <c r="AL458"/>
  <c r="AL456"/>
  <c r="AE456"/>
  <c r="AI456" s="1"/>
  <c r="AH457"/>
  <c r="AH454"/>
  <c r="AE454"/>
  <c r="AI454" s="1"/>
  <c r="AL452"/>
  <c r="AH453"/>
  <c r="AH447"/>
  <c r="AE447"/>
  <c r="AI447" s="1"/>
  <c r="AL447"/>
  <c r="AL437"/>
  <c r="AE437"/>
  <c r="AI437" s="1"/>
  <c r="AH438"/>
  <c r="AL444"/>
  <c r="AH445"/>
  <c r="AH442"/>
  <c r="AE442"/>
  <c r="AI442" s="1"/>
  <c r="AL442"/>
  <c r="AL440"/>
  <c r="AE440"/>
  <c r="AI440" s="1"/>
  <c r="AH441"/>
  <c r="AH435"/>
  <c r="AE435"/>
  <c r="AI435" s="1"/>
  <c r="AL425"/>
  <c r="AH426"/>
  <c r="AH434"/>
  <c r="AE434"/>
  <c r="AI434" s="1"/>
  <c r="AL434"/>
  <c r="AL432"/>
  <c r="AE432"/>
  <c r="AI432" s="1"/>
  <c r="AH433"/>
  <c r="AL428"/>
  <c r="AH429"/>
  <c r="AH423"/>
  <c r="AE423"/>
  <c r="AI423" s="1"/>
  <c r="AL423"/>
  <c r="AE413"/>
  <c r="AI413" s="1"/>
  <c r="AL413"/>
  <c r="AH414"/>
  <c r="AL422"/>
  <c r="AE422"/>
  <c r="AI422" s="1"/>
  <c r="AL420"/>
  <c r="AE420"/>
  <c r="AI420" s="1"/>
  <c r="AH421"/>
  <c r="AH418"/>
  <c r="AE418"/>
  <c r="AI418" s="1"/>
  <c r="AH419"/>
  <c r="AE416"/>
  <c r="AI416" s="1"/>
  <c r="AL416"/>
  <c r="AH417"/>
  <c r="AL411"/>
  <c r="AH412"/>
  <c r="AH411"/>
  <c r="AE401"/>
  <c r="AI401" s="1"/>
  <c r="AL401"/>
  <c r="AH402"/>
  <c r="AH410"/>
  <c r="AE410"/>
  <c r="AI410" s="1"/>
  <c r="AL410"/>
  <c r="AL408"/>
  <c r="AH409"/>
  <c r="AL406"/>
  <c r="AH407"/>
  <c r="AE406"/>
  <c r="AI406" s="1"/>
  <c r="AE404"/>
  <c r="AI404" s="1"/>
  <c r="AL404"/>
  <c r="AH405"/>
  <c r="AH399"/>
  <c r="AE399"/>
  <c r="AI399" s="1"/>
  <c r="AH400"/>
  <c r="AL389"/>
  <c r="AE389"/>
  <c r="AI389" s="1"/>
  <c r="AH390"/>
  <c r="AL398"/>
  <c r="AH398"/>
  <c r="AE396"/>
  <c r="AI396" s="1"/>
  <c r="AL396"/>
  <c r="AH397"/>
  <c r="AH394"/>
  <c r="AE394"/>
  <c r="AI394" s="1"/>
  <c r="AL394"/>
  <c r="AH395"/>
  <c r="AL392"/>
  <c r="AH393"/>
  <c r="AL387"/>
  <c r="AH388"/>
  <c r="AE387"/>
  <c r="AI387" s="1"/>
  <c r="AE377"/>
  <c r="AI377" s="1"/>
  <c r="AL377"/>
  <c r="AH378"/>
  <c r="AH386"/>
  <c r="AE386"/>
  <c r="AI386" s="1"/>
  <c r="AL384"/>
  <c r="AE384"/>
  <c r="AI384" s="1"/>
  <c r="AH385"/>
  <c r="AL382"/>
  <c r="AH383"/>
  <c r="AH382"/>
  <c r="AE380"/>
  <c r="AI380" s="1"/>
  <c r="AL380"/>
  <c r="AH381"/>
  <c r="AH375"/>
  <c r="AE375"/>
  <c r="AI375" s="1"/>
  <c r="AL375"/>
  <c r="AH376"/>
  <c r="AL365"/>
  <c r="AH366"/>
  <c r="AL374"/>
  <c r="AE374"/>
  <c r="AI374" s="1"/>
  <c r="AE372"/>
  <c r="AI372" s="1"/>
  <c r="AL372"/>
  <c r="AH373"/>
  <c r="AH370"/>
  <c r="AE370"/>
  <c r="AI370" s="1"/>
  <c r="AH371"/>
  <c r="AL368"/>
  <c r="AE368"/>
  <c r="AI368" s="1"/>
  <c r="AH369"/>
  <c r="AL363"/>
  <c r="AH364"/>
  <c r="AH363"/>
  <c r="AE353"/>
  <c r="AI353" s="1"/>
  <c r="AL353"/>
  <c r="AH354"/>
  <c r="AH362"/>
  <c r="AE362"/>
  <c r="AI362" s="1"/>
  <c r="AL362"/>
  <c r="AL360"/>
  <c r="AH361"/>
  <c r="AL358"/>
  <c r="AH359"/>
  <c r="AE358"/>
  <c r="AI358" s="1"/>
  <c r="AE356"/>
  <c r="AI356" s="1"/>
  <c r="AL356"/>
  <c r="AH357"/>
  <c r="AH351"/>
  <c r="AE351"/>
  <c r="AI351" s="1"/>
  <c r="AH352"/>
  <c r="AL341"/>
  <c r="AE341"/>
  <c r="AI341" s="1"/>
  <c r="AH342"/>
  <c r="AL350"/>
  <c r="AH350"/>
  <c r="AE348"/>
  <c r="AI348" s="1"/>
  <c r="AL348"/>
  <c r="AH349"/>
  <c r="AH346"/>
  <c r="AE346"/>
  <c r="AI346" s="1"/>
  <c r="AL346"/>
  <c r="AH347"/>
  <c r="AL344"/>
  <c r="AH345"/>
  <c r="AL339"/>
  <c r="AH340"/>
  <c r="AE339"/>
  <c r="AI339" s="1"/>
  <c r="AL329"/>
  <c r="AE329"/>
  <c r="AI329" s="1"/>
  <c r="AH330"/>
  <c r="AH338"/>
  <c r="AE338"/>
  <c r="AI338" s="1"/>
  <c r="AE336"/>
  <c r="AI336" s="1"/>
  <c r="AL336"/>
  <c r="AH337"/>
  <c r="AL334"/>
  <c r="AH335"/>
  <c r="AH334"/>
  <c r="AL332"/>
  <c r="AH333"/>
  <c r="AH327"/>
  <c r="AE327"/>
  <c r="AI327" s="1"/>
  <c r="AL327"/>
  <c r="AH328"/>
  <c r="AE317"/>
  <c r="AI317" s="1"/>
  <c r="AL317"/>
  <c r="AH318"/>
  <c r="AL326"/>
  <c r="AE326"/>
  <c r="AI326" s="1"/>
  <c r="AL324"/>
  <c r="AE324"/>
  <c r="AI324" s="1"/>
  <c r="AH325"/>
  <c r="AH322"/>
  <c r="AE322"/>
  <c r="AI322" s="1"/>
  <c r="AH323"/>
  <c r="AE320"/>
  <c r="AI320" s="1"/>
  <c r="AL320"/>
  <c r="AH321"/>
  <c r="AL315"/>
  <c r="AH316"/>
  <c r="AH315"/>
  <c r="AL305"/>
  <c r="AH306"/>
  <c r="AH314"/>
  <c r="AE314"/>
  <c r="AI314" s="1"/>
  <c r="AL314"/>
  <c r="AE312"/>
  <c r="AI312" s="1"/>
  <c r="AL312"/>
  <c r="AH313"/>
  <c r="AL310"/>
  <c r="AH311"/>
  <c r="AE310"/>
  <c r="AI310" s="1"/>
  <c r="AL308"/>
  <c r="AE308"/>
  <c r="AI308" s="1"/>
  <c r="AH309"/>
  <c r="AH303"/>
  <c r="AE303"/>
  <c r="AI303" s="1"/>
  <c r="AH304"/>
  <c r="AE293"/>
  <c r="AI293" s="1"/>
  <c r="AL293"/>
  <c r="AH294"/>
  <c r="AL302"/>
  <c r="AH302"/>
  <c r="AL300"/>
  <c r="AH301"/>
  <c r="AH298"/>
  <c r="AE298"/>
  <c r="AI298" s="1"/>
  <c r="AL298"/>
  <c r="AH299"/>
  <c r="AE296"/>
  <c r="AI296" s="1"/>
  <c r="AL296"/>
  <c r="AH297"/>
  <c r="AL291"/>
  <c r="AH292"/>
  <c r="AE291"/>
  <c r="AI291" s="1"/>
  <c r="AL281"/>
  <c r="AE281"/>
  <c r="AI281" s="1"/>
  <c r="AH282"/>
  <c r="AH290"/>
  <c r="AE290"/>
  <c r="AI290" s="1"/>
  <c r="AE288"/>
  <c r="AI288" s="1"/>
  <c r="AL288"/>
  <c r="AH289"/>
  <c r="AL286"/>
  <c r="AH287"/>
  <c r="AH286"/>
  <c r="AL284"/>
  <c r="AH285"/>
  <c r="AH279"/>
  <c r="AE279"/>
  <c r="AI279" s="1"/>
  <c r="AL279"/>
  <c r="AH280"/>
  <c r="AE269"/>
  <c r="AI269" s="1"/>
  <c r="AL269"/>
  <c r="AH270"/>
  <c r="AL278"/>
  <c r="AE278"/>
  <c r="AI278" s="1"/>
  <c r="AH267"/>
  <c r="AL276"/>
  <c r="AE276"/>
  <c r="AI276" s="1"/>
  <c r="AH277"/>
  <c r="AH274"/>
  <c r="AE274"/>
  <c r="AI274" s="1"/>
  <c r="AH271"/>
  <c r="AE271"/>
  <c r="AI271" s="1"/>
  <c r="AL271"/>
  <c r="AH258"/>
  <c r="AE258"/>
  <c r="AI258" s="1"/>
  <c r="AL256"/>
  <c r="AE256"/>
  <c r="AI256" s="1"/>
  <c r="AE265"/>
  <c r="AI265" s="1"/>
  <c r="AH266"/>
  <c r="AH265"/>
  <c r="AH263"/>
  <c r="AE263"/>
  <c r="AI263" s="1"/>
  <c r="AL259"/>
  <c r="AH259"/>
  <c r="AE246"/>
  <c r="AI246" s="1"/>
  <c r="AH246"/>
  <c r="AH244"/>
  <c r="AE244"/>
  <c r="AI244" s="1"/>
  <c r="AL244"/>
  <c r="AH253"/>
  <c r="AE253"/>
  <c r="AI253" s="1"/>
  <c r="AL251"/>
  <c r="AE251"/>
  <c r="AI251" s="1"/>
  <c r="AE249"/>
  <c r="AI249" s="1"/>
  <c r="AH250"/>
  <c r="AH249"/>
  <c r="AH247"/>
  <c r="AE247"/>
  <c r="AI247" s="1"/>
  <c r="AL232"/>
  <c r="AH232"/>
  <c r="AE241"/>
  <c r="AI241" s="1"/>
  <c r="AH242"/>
  <c r="AH241"/>
  <c r="AH239"/>
  <c r="AE239"/>
  <c r="AI239" s="1"/>
  <c r="AH237"/>
  <c r="AE237"/>
  <c r="AI237" s="1"/>
  <c r="AE222"/>
  <c r="AI222" s="1"/>
  <c r="AH222"/>
  <c r="AH220"/>
  <c r="AE220"/>
  <c r="AI220" s="1"/>
  <c r="AE225"/>
  <c r="AI225" s="1"/>
  <c r="AH226"/>
  <c r="AH225"/>
  <c r="AH223"/>
  <c r="AE223"/>
  <c r="AI223" s="1"/>
  <c r="AH210"/>
  <c r="AE210"/>
  <c r="AI210" s="1"/>
  <c r="AE217"/>
  <c r="AI217" s="1"/>
  <c r="AH218"/>
  <c r="AH217"/>
  <c r="AH215"/>
  <c r="AE215"/>
  <c r="AI215" s="1"/>
  <c r="AE198"/>
  <c r="AI198" s="1"/>
  <c r="AH198"/>
  <c r="AH196"/>
  <c r="AE196"/>
  <c r="AI196" s="1"/>
  <c r="AH205"/>
  <c r="AE205"/>
  <c r="AI205" s="1"/>
  <c r="AE201"/>
  <c r="AI201" s="1"/>
  <c r="AH202"/>
  <c r="AH201"/>
  <c r="AH199"/>
  <c r="AE199"/>
  <c r="AI199" s="1"/>
  <c r="AE193"/>
  <c r="AI193" s="1"/>
  <c r="AH194"/>
  <c r="AH193"/>
  <c r="AH191"/>
  <c r="AE191"/>
  <c r="AI191" s="1"/>
  <c r="AH189"/>
  <c r="AE189"/>
  <c r="AI189" s="1"/>
  <c r="AE174"/>
  <c r="AI174" s="1"/>
  <c r="AH174"/>
  <c r="AH172"/>
  <c r="AE172"/>
  <c r="AI172" s="1"/>
  <c r="AE177"/>
  <c r="AI177" s="1"/>
  <c r="AH178"/>
  <c r="AH177"/>
  <c r="AH175"/>
  <c r="AE175"/>
  <c r="AI175" s="1"/>
  <c r="AH162"/>
  <c r="AE162"/>
  <c r="AI162" s="1"/>
  <c r="AE169"/>
  <c r="AI169" s="1"/>
  <c r="AH170"/>
  <c r="AH169"/>
  <c r="AH167"/>
  <c r="AE167"/>
  <c r="AI167" s="1"/>
  <c r="AE150"/>
  <c r="AI150" s="1"/>
  <c r="AH150"/>
  <c r="AH148"/>
  <c r="AE148"/>
  <c r="AI148" s="1"/>
  <c r="AH157"/>
  <c r="AE157"/>
  <c r="AI157" s="1"/>
  <c r="AE153"/>
  <c r="AI153" s="1"/>
  <c r="AH154"/>
  <c r="AH153"/>
  <c r="AH151"/>
  <c r="AE151"/>
  <c r="AI151" s="1"/>
  <c r="AE145"/>
  <c r="AI145" s="1"/>
  <c r="AH146"/>
  <c r="AH145"/>
  <c r="Q637"/>
  <c r="R637"/>
  <c r="AH613"/>
  <c r="AE613"/>
  <c r="AI613" s="1"/>
  <c r="AE612"/>
  <c r="AI612" s="1"/>
  <c r="AH612"/>
  <c r="AE579"/>
  <c r="AI579" s="1"/>
  <c r="AL579"/>
  <c r="AH580"/>
  <c r="AE520"/>
  <c r="AI520" s="1"/>
  <c r="AH520"/>
  <c r="AE512"/>
  <c r="AI512" s="1"/>
  <c r="AL512"/>
  <c r="AE497"/>
  <c r="AI497" s="1"/>
  <c r="AL497"/>
  <c r="AL487"/>
  <c r="AE487"/>
  <c r="AI487" s="1"/>
  <c r="X389"/>
  <c r="X392"/>
  <c r="X338"/>
  <c r="U284"/>
  <c r="U258"/>
  <c r="X257"/>
  <c r="X226"/>
  <c r="X177"/>
  <c r="X55"/>
  <c r="U102"/>
  <c r="U101"/>
  <c r="S8"/>
  <c r="W8" s="1"/>
  <c r="Q202"/>
  <c r="Q364"/>
  <c r="Q11"/>
  <c r="Q16"/>
  <c r="Q115"/>
  <c r="Q155"/>
  <c r="S155" s="1"/>
  <c r="W155" s="1"/>
  <c r="Q160"/>
  <c r="Q220"/>
  <c r="S220" s="1"/>
  <c r="W220" s="1"/>
  <c r="Q247"/>
  <c r="Q263"/>
  <c r="S263" s="1"/>
  <c r="W263" s="1"/>
  <c r="Q299"/>
  <c r="S299" s="1"/>
  <c r="W299" s="1"/>
  <c r="Q316"/>
  <c r="S316" s="1"/>
  <c r="W316" s="1"/>
  <c r="Q424"/>
  <c r="Q448"/>
  <c r="Q9"/>
  <c r="S9" s="1"/>
  <c r="W9" s="1"/>
  <c r="Q25"/>
  <c r="Q30"/>
  <c r="Q117"/>
  <c r="Q157"/>
  <c r="S157" s="1"/>
  <c r="W157" s="1"/>
  <c r="Q162"/>
  <c r="S162" s="1"/>
  <c r="W162" s="1"/>
  <c r="Q222"/>
  <c r="S222" s="1"/>
  <c r="W222" s="1"/>
  <c r="Q249"/>
  <c r="S249" s="1"/>
  <c r="W249" s="1"/>
  <c r="Q265"/>
  <c r="S265" s="1"/>
  <c r="W265" s="1"/>
  <c r="Q294"/>
  <c r="S294" s="1"/>
  <c r="W294" s="1"/>
  <c r="Q333"/>
  <c r="Q453"/>
  <c r="AE165"/>
  <c r="AI165" s="1"/>
  <c r="AE186"/>
  <c r="AI186" s="1"/>
  <c r="AE229"/>
  <c r="AI229" s="1"/>
  <c r="AE261"/>
  <c r="AI261" s="1"/>
  <c r="AL138"/>
  <c r="AL157"/>
  <c r="AL165"/>
  <c r="AL162"/>
  <c r="AL181"/>
  <c r="AL189"/>
  <c r="AL186"/>
  <c r="AL205"/>
  <c r="AL213"/>
  <c r="AL210"/>
  <c r="AL229"/>
  <c r="AL237"/>
  <c r="AL234"/>
  <c r="AL253"/>
  <c r="AL261"/>
  <c r="AL258"/>
  <c r="AE300"/>
  <c r="AI300" s="1"/>
  <c r="AE332"/>
  <c r="AI332" s="1"/>
  <c r="AE360"/>
  <c r="AI360" s="1"/>
  <c r="AE392"/>
  <c r="AI392" s="1"/>
  <c r="AE428"/>
  <c r="AI428" s="1"/>
  <c r="AE444"/>
  <c r="AI444" s="1"/>
  <c r="AE449"/>
  <c r="AI449" s="1"/>
  <c r="AH137"/>
  <c r="AH152"/>
  <c r="AH156"/>
  <c r="AH149"/>
  <c r="AH164"/>
  <c r="AH168"/>
  <c r="AH161"/>
  <c r="AH176"/>
  <c r="AH180"/>
  <c r="AH173"/>
  <c r="AH188"/>
  <c r="AH192"/>
  <c r="AH185"/>
  <c r="AH200"/>
  <c r="AH204"/>
  <c r="AH197"/>
  <c r="AH212"/>
  <c r="AH216"/>
  <c r="AH209"/>
  <c r="AH224"/>
  <c r="AH228"/>
  <c r="AH221"/>
  <c r="AH236"/>
  <c r="AH240"/>
  <c r="AH233"/>
  <c r="AH248"/>
  <c r="AH252"/>
  <c r="AH245"/>
  <c r="AH260"/>
  <c r="AH264"/>
  <c r="AH257"/>
  <c r="AH272"/>
  <c r="AH269"/>
  <c r="AH288"/>
  <c r="AH296"/>
  <c r="AH293"/>
  <c r="AH312"/>
  <c r="AH320"/>
  <c r="AH317"/>
  <c r="AH336"/>
  <c r="AH344"/>
  <c r="AH341"/>
  <c r="AH360"/>
  <c r="AH368"/>
  <c r="AH365"/>
  <c r="AH384"/>
  <c r="AH392"/>
  <c r="AH389"/>
  <c r="AH408"/>
  <c r="AH416"/>
  <c r="AH413"/>
  <c r="AH432"/>
  <c r="AH440"/>
  <c r="AH437"/>
  <c r="AH456"/>
  <c r="AH136"/>
  <c r="AE155"/>
  <c r="AI155" s="1"/>
  <c r="AL148"/>
  <c r="AH163"/>
  <c r="AE160"/>
  <c r="AI160" s="1"/>
  <c r="AL175"/>
  <c r="AH179"/>
  <c r="AE187"/>
  <c r="AI187" s="1"/>
  <c r="AL191"/>
  <c r="AH184"/>
  <c r="AE203"/>
  <c r="AI203" s="1"/>
  <c r="AL196"/>
  <c r="AH211"/>
  <c r="AE208"/>
  <c r="AI208" s="1"/>
  <c r="AL223"/>
  <c r="AH227"/>
  <c r="AE235"/>
  <c r="AI235" s="1"/>
  <c r="AL239"/>
  <c r="AL247"/>
  <c r="AE259"/>
  <c r="AI259" s="1"/>
  <c r="AH256"/>
  <c r="AE446"/>
  <c r="AI446" s="1"/>
  <c r="AL274"/>
  <c r="AE286"/>
  <c r="AI286" s="1"/>
  <c r="AH291"/>
  <c r="AL303"/>
  <c r="AE315"/>
  <c r="AI315" s="1"/>
  <c r="AH326"/>
  <c r="AL338"/>
  <c r="AE350"/>
  <c r="AI350" s="1"/>
  <c r="AH358"/>
  <c r="AL370"/>
  <c r="AE382"/>
  <c r="AI382" s="1"/>
  <c r="AH387"/>
  <c r="AL399"/>
  <c r="AE411"/>
  <c r="AI411" s="1"/>
  <c r="AH422"/>
  <c r="AL435"/>
  <c r="AL454"/>
  <c r="AH135"/>
  <c r="AE135"/>
  <c r="AI135" s="1"/>
  <c r="AH130"/>
  <c r="AE130"/>
  <c r="AI130" s="1"/>
  <c r="AH122"/>
  <c r="AE122"/>
  <c r="AI122" s="1"/>
  <c r="AH111"/>
  <c r="AE111"/>
  <c r="AI111" s="1"/>
  <c r="AH106"/>
  <c r="AE106"/>
  <c r="AI106" s="1"/>
  <c r="AH98"/>
  <c r="AE98"/>
  <c r="AI98" s="1"/>
  <c r="AH87"/>
  <c r="AE87"/>
  <c r="AI87" s="1"/>
  <c r="AH82"/>
  <c r="AE82"/>
  <c r="AI82" s="1"/>
  <c r="AH74"/>
  <c r="AE74"/>
  <c r="AI74" s="1"/>
  <c r="AH63"/>
  <c r="AE63"/>
  <c r="AI63" s="1"/>
  <c r="AH58"/>
  <c r="AE58"/>
  <c r="AI58" s="1"/>
  <c r="AH50"/>
  <c r="AE50"/>
  <c r="AI50" s="1"/>
  <c r="AH39"/>
  <c r="AE39"/>
  <c r="AI39" s="1"/>
  <c r="AH34"/>
  <c r="AE34"/>
  <c r="AI34" s="1"/>
  <c r="AH26"/>
  <c r="AE26"/>
  <c r="AI26" s="1"/>
  <c r="AH15"/>
  <c r="AE15"/>
  <c r="AI15" s="1"/>
  <c r="AH10"/>
  <c r="AE10"/>
  <c r="AI10" s="1"/>
  <c r="AH615"/>
  <c r="AE626"/>
  <c r="AI626" s="1"/>
  <c r="AE615"/>
  <c r="AI615" s="1"/>
  <c r="AL615"/>
  <c r="AE584"/>
  <c r="AI584" s="1"/>
  <c r="AH584"/>
  <c r="AE542"/>
  <c r="AI542" s="1"/>
  <c r="AH542"/>
  <c r="AL505"/>
  <c r="AE505"/>
  <c r="AI505" s="1"/>
  <c r="AL500"/>
  <c r="AE500"/>
  <c r="AI500" s="1"/>
  <c r="Q495"/>
  <c r="R495"/>
  <c r="AE493"/>
  <c r="AI493" s="1"/>
  <c r="AH494"/>
  <c r="AL479"/>
  <c r="AE479"/>
  <c r="AI479" s="1"/>
  <c r="U25"/>
  <c r="U77"/>
  <c r="U158"/>
  <c r="U424"/>
  <c r="U373"/>
  <c r="U224"/>
  <c r="U62"/>
  <c r="U128"/>
  <c r="U182"/>
  <c r="U306"/>
  <c r="U167"/>
  <c r="U6"/>
  <c r="U364"/>
  <c r="U221"/>
  <c r="U262"/>
  <c r="X262" s="1"/>
  <c r="U120"/>
  <c r="U165"/>
  <c r="U354"/>
  <c r="U15"/>
  <c r="U50"/>
  <c r="U136"/>
  <c r="U406"/>
  <c r="U30"/>
  <c r="U66"/>
  <c r="Q446"/>
  <c r="AC449"/>
  <c r="AN449" s="1"/>
  <c r="AC458"/>
  <c r="AN458" s="1"/>
  <c r="AC456"/>
  <c r="AN456" s="1"/>
  <c r="AC454"/>
  <c r="AN454" s="1"/>
  <c r="AC452"/>
  <c r="AN452" s="1"/>
  <c r="AC447"/>
  <c r="AN447" s="1"/>
  <c r="AC437"/>
  <c r="AN437" s="1"/>
  <c r="AC446"/>
  <c r="AN446" s="1"/>
  <c r="AC444"/>
  <c r="AN444" s="1"/>
  <c r="AC442"/>
  <c r="AN442" s="1"/>
  <c r="AC440"/>
  <c r="AN440" s="1"/>
  <c r="AC435"/>
  <c r="AN435" s="1"/>
  <c r="AC425"/>
  <c r="AN425" s="1"/>
  <c r="AC434"/>
  <c r="AN434" s="1"/>
  <c r="AC432"/>
  <c r="AN432" s="1"/>
  <c r="AC430"/>
  <c r="AN430" s="1"/>
  <c r="AC428"/>
  <c r="AN428" s="1"/>
  <c r="AC423"/>
  <c r="AN423" s="1"/>
  <c r="AC413"/>
  <c r="AN413" s="1"/>
  <c r="AC422"/>
  <c r="AN422" s="1"/>
  <c r="AC420"/>
  <c r="AN420" s="1"/>
  <c r="AC418"/>
  <c r="AN418" s="1"/>
  <c r="AC416"/>
  <c r="AN416" s="1"/>
  <c r="AC411"/>
  <c r="AN411" s="1"/>
  <c r="AC401"/>
  <c r="AN401" s="1"/>
  <c r="AC410"/>
  <c r="AN410" s="1"/>
  <c r="AC408"/>
  <c r="AN408" s="1"/>
  <c r="AC406"/>
  <c r="AN406" s="1"/>
  <c r="AC404"/>
  <c r="AN404" s="1"/>
  <c r="AC399"/>
  <c r="AN399" s="1"/>
  <c r="AC389"/>
  <c r="AN389" s="1"/>
  <c r="AC398"/>
  <c r="AN398" s="1"/>
  <c r="AC396"/>
  <c r="AN396" s="1"/>
  <c r="AC394"/>
  <c r="AN394" s="1"/>
  <c r="AC392"/>
  <c r="AN392" s="1"/>
  <c r="AC387"/>
  <c r="AN387" s="1"/>
  <c r="AC377"/>
  <c r="AN377" s="1"/>
  <c r="AC386"/>
  <c r="AN386" s="1"/>
  <c r="AC384"/>
  <c r="AN384" s="1"/>
  <c r="AC382"/>
  <c r="AN382" s="1"/>
  <c r="AC380"/>
  <c r="AN380" s="1"/>
  <c r="AC375"/>
  <c r="AN375" s="1"/>
  <c r="AC365"/>
  <c r="AN365" s="1"/>
  <c r="AC374"/>
  <c r="AN374" s="1"/>
  <c r="AC372"/>
  <c r="AN372" s="1"/>
  <c r="AC370"/>
  <c r="AN370" s="1"/>
  <c r="AC368"/>
  <c r="AN368" s="1"/>
  <c r="AC363"/>
  <c r="AN363" s="1"/>
  <c r="AC353"/>
  <c r="AN353" s="1"/>
  <c r="AC362"/>
  <c r="AN362" s="1"/>
  <c r="AC360"/>
  <c r="AN360" s="1"/>
  <c r="AC358"/>
  <c r="AN358" s="1"/>
  <c r="AC356"/>
  <c r="AN356" s="1"/>
  <c r="AC351"/>
  <c r="AN351" s="1"/>
  <c r="AC341"/>
  <c r="AN341" s="1"/>
  <c r="AC350"/>
  <c r="AN350" s="1"/>
  <c r="AC348"/>
  <c r="AN348" s="1"/>
  <c r="AC346"/>
  <c r="AN346" s="1"/>
  <c r="AC344"/>
  <c r="AN344" s="1"/>
  <c r="AC339"/>
  <c r="AN339" s="1"/>
  <c r="AC329"/>
  <c r="AN329" s="1"/>
  <c r="AC338"/>
  <c r="AN338" s="1"/>
  <c r="AC336"/>
  <c r="AN336" s="1"/>
  <c r="AC334"/>
  <c r="AN334" s="1"/>
  <c r="AC332"/>
  <c r="AN332" s="1"/>
  <c r="AC327"/>
  <c r="AN327" s="1"/>
  <c r="AC317"/>
  <c r="AN317" s="1"/>
  <c r="AC326"/>
  <c r="AN326" s="1"/>
  <c r="AC324"/>
  <c r="AN324" s="1"/>
  <c r="AC322"/>
  <c r="AN322" s="1"/>
  <c r="AC320"/>
  <c r="AN320" s="1"/>
  <c r="AC315"/>
  <c r="AN315" s="1"/>
  <c r="AC305"/>
  <c r="AN305" s="1"/>
  <c r="AC314"/>
  <c r="AN314" s="1"/>
  <c r="AC312"/>
  <c r="AN312" s="1"/>
  <c r="AC310"/>
  <c r="AN310" s="1"/>
  <c r="AC308"/>
  <c r="AN308" s="1"/>
  <c r="AC303"/>
  <c r="AN303" s="1"/>
  <c r="AC293"/>
  <c r="AN293" s="1"/>
  <c r="AC302"/>
  <c r="AN302" s="1"/>
  <c r="AC300"/>
  <c r="AN300" s="1"/>
  <c r="AC298"/>
  <c r="AN298" s="1"/>
  <c r="AC296"/>
  <c r="AN296" s="1"/>
  <c r="AC291"/>
  <c r="AN291" s="1"/>
  <c r="AC281"/>
  <c r="AN281" s="1"/>
  <c r="AC290"/>
  <c r="AN290" s="1"/>
  <c r="AC288"/>
  <c r="AN288" s="1"/>
  <c r="AC286"/>
  <c r="AN286" s="1"/>
  <c r="AC284"/>
  <c r="AN284" s="1"/>
  <c r="AC279"/>
  <c r="AN279" s="1"/>
  <c r="AC269"/>
  <c r="AN269" s="1"/>
  <c r="AC278"/>
  <c r="AN278" s="1"/>
  <c r="AC276"/>
  <c r="AN276" s="1"/>
  <c r="AC274"/>
  <c r="AN274" s="1"/>
  <c r="AC272"/>
  <c r="AN272" s="1"/>
  <c r="AC267"/>
  <c r="AN267" s="1"/>
  <c r="AC257"/>
  <c r="AN257" s="1"/>
  <c r="AC266"/>
  <c r="AN266" s="1"/>
  <c r="AC264"/>
  <c r="AN264" s="1"/>
  <c r="AC262"/>
  <c r="AN262" s="1"/>
  <c r="AC260"/>
  <c r="AN260" s="1"/>
  <c r="AC255"/>
  <c r="AN255" s="1"/>
  <c r="AC245"/>
  <c r="AN245" s="1"/>
  <c r="AC254"/>
  <c r="AN254" s="1"/>
  <c r="AC252"/>
  <c r="AN252" s="1"/>
  <c r="AC250"/>
  <c r="AN250" s="1"/>
  <c r="AC248"/>
  <c r="AN248" s="1"/>
  <c r="AC243"/>
  <c r="AN243" s="1"/>
  <c r="AC233"/>
  <c r="AN233" s="1"/>
  <c r="AC242"/>
  <c r="AN242" s="1"/>
  <c r="AC240"/>
  <c r="AN240" s="1"/>
  <c r="AC238"/>
  <c r="AN238" s="1"/>
  <c r="AC236"/>
  <c r="AN236" s="1"/>
  <c r="AC231"/>
  <c r="AN231" s="1"/>
  <c r="AC221"/>
  <c r="AN221" s="1"/>
  <c r="AC230"/>
  <c r="AN230" s="1"/>
  <c r="AC228"/>
  <c r="AN228" s="1"/>
  <c r="AC226"/>
  <c r="AN226" s="1"/>
  <c r="AC224"/>
  <c r="AN224" s="1"/>
  <c r="AC219"/>
  <c r="AN219" s="1"/>
  <c r="AC209"/>
  <c r="AN209" s="1"/>
  <c r="AC218"/>
  <c r="AN218" s="1"/>
  <c r="AC216"/>
  <c r="AN216" s="1"/>
  <c r="AC214"/>
  <c r="AN214" s="1"/>
  <c r="AC212"/>
  <c r="AN212" s="1"/>
  <c r="AC207"/>
  <c r="AN207" s="1"/>
  <c r="Q661"/>
  <c r="AC660"/>
  <c r="AN660" s="1"/>
  <c r="Q617"/>
  <c r="AC603"/>
  <c r="AN603" s="1"/>
  <c r="AH601"/>
  <c r="AH589"/>
  <c r="AC580"/>
  <c r="AN580" s="1"/>
  <c r="AH533"/>
  <c r="AC507"/>
  <c r="AN507" s="1"/>
  <c r="AH499"/>
  <c r="U478"/>
  <c r="AH468"/>
  <c r="AC658"/>
  <c r="AN658" s="1"/>
  <c r="AC505"/>
  <c r="AN505" s="1"/>
  <c r="U395"/>
  <c r="S160"/>
  <c r="W160" s="1"/>
  <c r="AH604"/>
  <c r="U601"/>
  <c r="Q601"/>
  <c r="Q589"/>
  <c r="U583"/>
  <c r="AC582"/>
  <c r="AN582" s="1"/>
  <c r="AH579"/>
  <c r="AH573"/>
  <c r="AE571"/>
  <c r="AI571" s="1"/>
  <c r="U529"/>
  <c r="AL526"/>
  <c r="AH526"/>
  <c r="AC524"/>
  <c r="AN524" s="1"/>
  <c r="U524"/>
  <c r="AC518"/>
  <c r="AN518" s="1"/>
  <c r="U516"/>
  <c r="U511"/>
  <c r="AE510"/>
  <c r="AI510" s="1"/>
  <c r="U499"/>
  <c r="Q499"/>
  <c r="U498"/>
  <c r="AE491"/>
  <c r="AI491" s="1"/>
  <c r="AC475"/>
  <c r="AN475" s="1"/>
  <c r="AE467"/>
  <c r="AI467" s="1"/>
  <c r="U466"/>
  <c r="AC465"/>
  <c r="AN465" s="1"/>
  <c r="AH464"/>
  <c r="Q93"/>
  <c r="S93" s="1"/>
  <c r="S637"/>
  <c r="W637" s="1"/>
  <c r="U386"/>
  <c r="U425"/>
  <c r="U111"/>
  <c r="U14"/>
  <c r="X14" s="1"/>
  <c r="U184"/>
  <c r="AH659"/>
  <c r="U659"/>
  <c r="AH656"/>
  <c r="U644"/>
  <c r="AC639"/>
  <c r="AN639" s="1"/>
  <c r="AC637"/>
  <c r="AN637" s="1"/>
  <c r="AH637"/>
  <c r="U637"/>
  <c r="AH636"/>
  <c r="AC635"/>
  <c r="AN635" s="1"/>
  <c r="AH635"/>
  <c r="AH634"/>
  <c r="AH633"/>
  <c r="AH628"/>
  <c r="AH617"/>
  <c r="R617"/>
  <c r="AH616"/>
  <c r="AC615"/>
  <c r="AN615" s="1"/>
  <c r="AH610"/>
  <c r="AC604"/>
  <c r="AN604" s="1"/>
  <c r="AL603"/>
  <c r="AH598"/>
  <c r="AH597"/>
  <c r="AH596"/>
  <c r="AH593"/>
  <c r="AC591"/>
  <c r="AN591" s="1"/>
  <c r="AL590"/>
  <c r="AC590"/>
  <c r="AN590" s="1"/>
  <c r="AH588"/>
  <c r="AC587"/>
  <c r="AN587" s="1"/>
  <c r="AE585"/>
  <c r="AI585" s="1"/>
  <c r="AC584"/>
  <c r="AN584" s="1"/>
  <c r="AH583"/>
  <c r="AH581"/>
  <c r="U581"/>
  <c r="Q581"/>
  <c r="AL580"/>
  <c r="U578"/>
  <c r="U577"/>
  <c r="AH576"/>
  <c r="AC575"/>
  <c r="AN575" s="1"/>
  <c r="AH575"/>
  <c r="AC573"/>
  <c r="AN573" s="1"/>
  <c r="AC571"/>
  <c r="AN571" s="1"/>
  <c r="U571"/>
  <c r="U570"/>
  <c r="AH569"/>
  <c r="AC557"/>
  <c r="AN557" s="1"/>
  <c r="AC554"/>
  <c r="AN554" s="1"/>
  <c r="AC552"/>
  <c r="AN552" s="1"/>
  <c r="Q552"/>
  <c r="AC551"/>
  <c r="AN551" s="1"/>
  <c r="U548"/>
  <c r="AC547"/>
  <c r="AN547" s="1"/>
  <c r="AL546"/>
  <c r="AC545"/>
  <c r="AN545" s="1"/>
  <c r="U542"/>
  <c r="AC512"/>
  <c r="AN512" s="1"/>
  <c r="AL511"/>
  <c r="AC510"/>
  <c r="AN510" s="1"/>
  <c r="AH506"/>
  <c r="Q506"/>
  <c r="U504"/>
  <c r="AH503"/>
  <c r="AC502"/>
  <c r="AN502" s="1"/>
  <c r="AH502"/>
  <c r="S495"/>
  <c r="W495" s="1"/>
  <c r="AC491"/>
  <c r="AN491" s="1"/>
  <c r="AC487"/>
  <c r="AN487" s="1"/>
  <c r="U482"/>
  <c r="AC479"/>
  <c r="AN479" s="1"/>
  <c r="AE475"/>
  <c r="AI475" s="1"/>
  <c r="AL471"/>
  <c r="Q471"/>
  <c r="S617"/>
  <c r="W617" s="1"/>
  <c r="U272"/>
  <c r="Q631"/>
  <c r="AC630"/>
  <c r="AN630" s="1"/>
  <c r="AC606"/>
  <c r="AN606" s="1"/>
  <c r="U606"/>
  <c r="AE605"/>
  <c r="AI605" s="1"/>
  <c r="Q567"/>
  <c r="U543"/>
  <c r="U515"/>
  <c r="U508"/>
  <c r="Q496"/>
  <c r="AC495"/>
  <c r="AN495" s="1"/>
  <c r="Q492"/>
  <c r="U490"/>
  <c r="Q490"/>
  <c r="AC489"/>
  <c r="AN489" s="1"/>
  <c r="U489"/>
  <c r="Q489"/>
  <c r="AC488"/>
  <c r="AN488" s="1"/>
  <c r="AH488"/>
  <c r="AC482"/>
  <c r="AN482" s="1"/>
  <c r="AH481"/>
  <c r="AH480"/>
  <c r="AH476"/>
  <c r="Q476"/>
  <c r="U474"/>
  <c r="AC473"/>
  <c r="AN473" s="1"/>
  <c r="U473"/>
  <c r="AC472"/>
  <c r="AN472" s="1"/>
  <c r="Q472"/>
  <c r="AC471"/>
  <c r="AN471" s="1"/>
  <c r="AH470"/>
  <c r="Q460"/>
  <c r="U459"/>
  <c r="U63"/>
  <c r="U216"/>
  <c r="U118"/>
  <c r="X118" s="1"/>
  <c r="U31"/>
  <c r="U5"/>
  <c r="U431"/>
  <c r="U247"/>
  <c r="U428"/>
  <c r="U390"/>
  <c r="U383"/>
  <c r="U433"/>
  <c r="U81"/>
  <c r="U206"/>
  <c r="U378"/>
  <c r="U327"/>
  <c r="U3"/>
  <c r="U405"/>
  <c r="U409"/>
  <c r="U41"/>
  <c r="U58"/>
  <c r="X58" s="1"/>
  <c r="U252"/>
  <c r="X252" s="1"/>
  <c r="U448"/>
  <c r="U322"/>
  <c r="U70"/>
  <c r="U83"/>
  <c r="U204"/>
  <c r="U396"/>
  <c r="U95"/>
  <c r="U358"/>
  <c r="U288"/>
  <c r="U285"/>
  <c r="U164"/>
  <c r="U195"/>
  <c r="U400"/>
  <c r="U441"/>
  <c r="U412"/>
  <c r="U236"/>
  <c r="U174"/>
  <c r="X174" s="1"/>
  <c r="S456"/>
  <c r="W456" s="1"/>
  <c r="S120"/>
  <c r="W120" s="1"/>
  <c r="S153"/>
  <c r="W153" s="1"/>
  <c r="S336"/>
  <c r="W336" s="1"/>
  <c r="S16"/>
  <c r="W16" s="1"/>
  <c r="S229"/>
  <c r="S5"/>
  <c r="W5" s="1"/>
  <c r="S6"/>
  <c r="W6" s="1"/>
  <c r="S92"/>
  <c r="W92" s="1"/>
  <c r="S30"/>
  <c r="W30" s="1"/>
  <c r="S448"/>
  <c r="W448" s="1"/>
  <c r="Q127"/>
  <c r="Q124"/>
  <c r="Q143"/>
  <c r="U662"/>
  <c r="AH660"/>
  <c r="AC654"/>
  <c r="AN654" s="1"/>
  <c r="U654"/>
  <c r="AC644"/>
  <c r="AN644" s="1"/>
  <c r="AH639"/>
  <c r="U629"/>
  <c r="AC628"/>
  <c r="AN628" s="1"/>
  <c r="U625"/>
  <c r="U623"/>
  <c r="AH622"/>
  <c r="AC621"/>
  <c r="AN621" s="1"/>
  <c r="U617"/>
  <c r="AC614"/>
  <c r="AN614" s="1"/>
  <c r="U613"/>
  <c r="Q603"/>
  <c r="AC601"/>
  <c r="AN601" s="1"/>
  <c r="AC600"/>
  <c r="AN600" s="1"/>
  <c r="AC599"/>
  <c r="AN599" s="1"/>
  <c r="U597"/>
  <c r="Q597"/>
  <c r="Q593"/>
  <c r="U589"/>
  <c r="AC559"/>
  <c r="AN559" s="1"/>
  <c r="U558"/>
  <c r="Q556"/>
  <c r="U555"/>
  <c r="AC553"/>
  <c r="AN553" s="1"/>
  <c r="AH549"/>
  <c r="AL548"/>
  <c r="AH547"/>
  <c r="U546"/>
  <c r="AE545"/>
  <c r="AI545" s="1"/>
  <c r="AC531"/>
  <c r="AN531" s="1"/>
  <c r="U531"/>
  <c r="AC500"/>
  <c r="AN500" s="1"/>
  <c r="U465"/>
  <c r="AC464"/>
  <c r="AN464" s="1"/>
  <c r="U380"/>
  <c r="U360"/>
  <c r="U456"/>
  <c r="U394"/>
  <c r="U23"/>
  <c r="U349"/>
  <c r="U124"/>
  <c r="S143"/>
  <c r="W143" s="1"/>
  <c r="U222"/>
  <c r="U353"/>
  <c r="X353" s="1"/>
  <c r="U271"/>
  <c r="U176"/>
  <c r="U45"/>
  <c r="U334"/>
  <c r="S593"/>
  <c r="W593" s="1"/>
  <c r="U615"/>
  <c r="Q615"/>
  <c r="AC612"/>
  <c r="AN612" s="1"/>
  <c r="U612"/>
  <c r="AC610"/>
  <c r="AN610" s="1"/>
  <c r="U610"/>
  <c r="AC608"/>
  <c r="AN608" s="1"/>
  <c r="U608"/>
  <c r="U605"/>
  <c r="AH603"/>
  <c r="AH600"/>
  <c r="U599"/>
  <c r="AC598"/>
  <c r="AN598" s="1"/>
  <c r="Q598"/>
  <c r="AE597"/>
  <c r="AI597" s="1"/>
  <c r="AC596"/>
  <c r="AN596" s="1"/>
  <c r="AC595"/>
  <c r="AN595" s="1"/>
  <c r="U595"/>
  <c r="AH594"/>
  <c r="S556"/>
  <c r="W556" s="1"/>
  <c r="U402"/>
  <c r="U423"/>
  <c r="U407"/>
  <c r="U48"/>
  <c r="U208"/>
  <c r="U429"/>
  <c r="U17"/>
  <c r="X17" s="1"/>
  <c r="U173"/>
  <c r="U56"/>
  <c r="X56" s="1"/>
  <c r="U268"/>
  <c r="U212"/>
  <c r="U96"/>
  <c r="U281"/>
  <c r="U417"/>
  <c r="U90"/>
  <c r="U315"/>
  <c r="U197"/>
  <c r="U170"/>
  <c r="U189"/>
  <c r="U125"/>
  <c r="U91"/>
  <c r="U374"/>
  <c r="U213"/>
  <c r="U450"/>
  <c r="X450" s="1"/>
  <c r="U151"/>
  <c r="U104"/>
  <c r="U398"/>
  <c r="U311"/>
  <c r="U300"/>
  <c r="U49"/>
  <c r="U72"/>
  <c r="U335"/>
  <c r="U119"/>
  <c r="U193"/>
  <c r="U254"/>
  <c r="U134"/>
  <c r="U275"/>
  <c r="U240"/>
  <c r="U133"/>
  <c r="U194"/>
  <c r="U57"/>
  <c r="U8"/>
  <c r="U68"/>
  <c r="X68" s="1"/>
  <c r="U26"/>
  <c r="U264"/>
  <c r="U382"/>
  <c r="Q304"/>
  <c r="S238"/>
  <c r="W238" s="1"/>
  <c r="S230"/>
  <c r="W230" s="1"/>
  <c r="Q418"/>
  <c r="S214"/>
  <c r="W214" s="1"/>
  <c r="Q346"/>
  <c r="S18"/>
  <c r="W18" s="1"/>
  <c r="S13"/>
  <c r="W13" s="1"/>
  <c r="AC661"/>
  <c r="AN661" s="1"/>
  <c r="AH661"/>
  <c r="R661"/>
  <c r="AE659"/>
  <c r="AI659" s="1"/>
  <c r="AH658"/>
  <c r="AE657"/>
  <c r="AI657" s="1"/>
  <c r="Q657"/>
  <c r="AC655"/>
  <c r="AN655" s="1"/>
  <c r="AH655"/>
  <c r="Q653"/>
  <c r="AC652"/>
  <c r="AN652" s="1"/>
  <c r="AH651"/>
  <c r="AC650"/>
  <c r="AN650" s="1"/>
  <c r="AH649"/>
  <c r="AH648"/>
  <c r="U645"/>
  <c r="AL644"/>
  <c r="AH644"/>
  <c r="Q643"/>
  <c r="AH642"/>
  <c r="U641"/>
  <c r="AH640"/>
  <c r="AC634"/>
  <c r="AN634" s="1"/>
  <c r="U634"/>
  <c r="AC632"/>
  <c r="AN632" s="1"/>
  <c r="U632"/>
  <c r="AE629"/>
  <c r="AI629" s="1"/>
  <c r="AH627"/>
  <c r="AC626"/>
  <c r="AN626" s="1"/>
  <c r="AH624"/>
  <c r="Q621"/>
  <c r="AC620"/>
  <c r="AN620" s="1"/>
  <c r="U620"/>
  <c r="U619"/>
  <c r="AC616"/>
  <c r="AN616" s="1"/>
  <c r="AL591"/>
  <c r="AC593"/>
  <c r="AN593" s="1"/>
  <c r="U593"/>
  <c r="AC592"/>
  <c r="AN592" s="1"/>
  <c r="AH591"/>
  <c r="AC588"/>
  <c r="AN588" s="1"/>
  <c r="U587"/>
  <c r="AH586"/>
  <c r="AC585"/>
  <c r="AN585" s="1"/>
  <c r="Q585"/>
  <c r="AH582"/>
  <c r="AE581"/>
  <c r="AI581" s="1"/>
  <c r="U575"/>
  <c r="AH572"/>
  <c r="U572"/>
  <c r="AC570"/>
  <c r="AN570" s="1"/>
  <c r="AC569"/>
  <c r="AN569" s="1"/>
  <c r="U569"/>
  <c r="Q569"/>
  <c r="AC568"/>
  <c r="AN568" s="1"/>
  <c r="AH568"/>
  <c r="AH566"/>
  <c r="AH565"/>
  <c r="AH564"/>
  <c r="AE563"/>
  <c r="AI563" s="1"/>
  <c r="AH556"/>
  <c r="U556"/>
  <c r="AH555"/>
  <c r="AH553"/>
  <c r="AE553"/>
  <c r="AI553" s="1"/>
  <c r="AC549"/>
  <c r="AN549" s="1"/>
  <c r="AH548"/>
  <c r="AH546"/>
  <c r="U540"/>
  <c r="AH539"/>
  <c r="AC538"/>
  <c r="U538"/>
  <c r="AC537"/>
  <c r="U537"/>
  <c r="AC536"/>
  <c r="AN536" s="1"/>
  <c r="U536"/>
  <c r="Q533"/>
  <c r="AC532"/>
  <c r="AN532" s="1"/>
  <c r="U532"/>
  <c r="AL531"/>
  <c r="Q529"/>
  <c r="AC528"/>
  <c r="AN528" s="1"/>
  <c r="U527"/>
  <c r="AC526"/>
  <c r="AN526" s="1"/>
  <c r="Q526"/>
  <c r="U525"/>
  <c r="AH524"/>
  <c r="Q523"/>
  <c r="AC522"/>
  <c r="AN522" s="1"/>
  <c r="U521"/>
  <c r="U519"/>
  <c r="AC517"/>
  <c r="AN517" s="1"/>
  <c r="AH517"/>
  <c r="U517"/>
  <c r="AH516"/>
  <c r="AC515"/>
  <c r="AN515" s="1"/>
  <c r="AC514"/>
  <c r="AN514" s="1"/>
  <c r="AH513"/>
  <c r="AH511"/>
  <c r="AH509"/>
  <c r="AC508"/>
  <c r="AN508" s="1"/>
  <c r="AH508"/>
  <c r="U507"/>
  <c r="AC506"/>
  <c r="AN506" s="1"/>
  <c r="U502"/>
  <c r="AH501"/>
  <c r="U501"/>
  <c r="U494"/>
  <c r="AC493"/>
  <c r="AN493" s="1"/>
  <c r="U493"/>
  <c r="U491"/>
  <c r="U486"/>
  <c r="Q486"/>
  <c r="AC485"/>
  <c r="AN485" s="1"/>
  <c r="U485"/>
  <c r="AL483"/>
  <c r="AC477"/>
  <c r="AN477" s="1"/>
  <c r="U477"/>
  <c r="U470"/>
  <c r="AC469"/>
  <c r="AN469" s="1"/>
  <c r="U469"/>
  <c r="AC468"/>
  <c r="AN468" s="1"/>
  <c r="AC467"/>
  <c r="AN467" s="1"/>
  <c r="AH466"/>
  <c r="AE463"/>
  <c r="AI463" s="1"/>
  <c r="X19"/>
  <c r="Y14"/>
  <c r="AJ14" s="1"/>
  <c r="AP14" s="1"/>
  <c r="D14" s="1"/>
  <c r="X120"/>
  <c r="X83"/>
  <c r="X448"/>
  <c r="X92"/>
  <c r="X326"/>
  <c r="S457"/>
  <c r="W457" s="1"/>
  <c r="S169"/>
  <c r="W169" s="1"/>
  <c r="S33"/>
  <c r="W33" s="1"/>
  <c r="S173"/>
  <c r="W173" s="1"/>
  <c r="Y397"/>
  <c r="S423"/>
  <c r="W423" s="1"/>
  <c r="S362"/>
  <c r="W362" s="1"/>
  <c r="S396"/>
  <c r="W396" s="1"/>
  <c r="S121"/>
  <c r="W121" s="1"/>
  <c r="Y252"/>
  <c r="S152"/>
  <c r="W152" s="1"/>
  <c r="Y177"/>
  <c r="S24"/>
  <c r="S320"/>
  <c r="W320" s="1"/>
  <c r="S236"/>
  <c r="W236" s="1"/>
  <c r="Y353"/>
  <c r="AJ353" s="1"/>
  <c r="AP353" s="1"/>
  <c r="D353" s="1"/>
  <c r="Q109"/>
  <c r="Q129"/>
  <c r="Q126"/>
  <c r="Q145"/>
  <c r="Q201"/>
  <c r="Q198"/>
  <c r="Q277"/>
  <c r="Q285"/>
  <c r="Q282"/>
  <c r="Q313"/>
  <c r="Q345"/>
  <c r="Q342"/>
  <c r="Q373"/>
  <c r="Q381"/>
  <c r="Q378"/>
  <c r="Q409"/>
  <c r="S409" s="1"/>
  <c r="Q417"/>
  <c r="Q414"/>
  <c r="Q445"/>
  <c r="S445" s="1"/>
  <c r="W445" s="1"/>
  <c r="Q108"/>
  <c r="S108" s="1"/>
  <c r="W108" s="1"/>
  <c r="Q128"/>
  <c r="Q125"/>
  <c r="Q144"/>
  <c r="Q200"/>
  <c r="Q197"/>
  <c r="Q276"/>
  <c r="Q284"/>
  <c r="Q281"/>
  <c r="Q312"/>
  <c r="Q344"/>
  <c r="Q341"/>
  <c r="Q372"/>
  <c r="Q380"/>
  <c r="Q377"/>
  <c r="Q408"/>
  <c r="Q416"/>
  <c r="Q413"/>
  <c r="S413" s="1"/>
  <c r="W413" s="1"/>
  <c r="Q444"/>
  <c r="Q199"/>
  <c r="Q275"/>
  <c r="Q340"/>
  <c r="Q415"/>
  <c r="Q412"/>
  <c r="Q662"/>
  <c r="R657"/>
  <c r="S657" s="1"/>
  <c r="Q504"/>
  <c r="Q633"/>
  <c r="Q555"/>
  <c r="Q554"/>
  <c r="Q550"/>
  <c r="Q532"/>
  <c r="R529"/>
  <c r="S504"/>
  <c r="W504" s="1"/>
  <c r="S555"/>
  <c r="W555" s="1"/>
  <c r="X350"/>
  <c r="S233"/>
  <c r="W233" s="1"/>
  <c r="R643"/>
  <c r="R631"/>
  <c r="Q619"/>
  <c r="Q494"/>
  <c r="X239"/>
  <c r="X78"/>
  <c r="X230"/>
  <c r="X320"/>
  <c r="X162"/>
  <c r="X233"/>
  <c r="X387"/>
  <c r="X362"/>
  <c r="X238"/>
  <c r="X18"/>
  <c r="X74"/>
  <c r="X156"/>
  <c r="X224"/>
  <c r="X38"/>
  <c r="X87"/>
  <c r="X325"/>
  <c r="X164"/>
  <c r="S3"/>
  <c r="W3" s="1"/>
  <c r="Y389"/>
  <c r="S248"/>
  <c r="W248" s="1"/>
  <c r="Q103"/>
  <c r="S117"/>
  <c r="S98"/>
  <c r="W98" s="1"/>
  <c r="Y392"/>
  <c r="S176"/>
  <c r="W176" s="1"/>
  <c r="S633"/>
  <c r="W633" s="1"/>
  <c r="Q609"/>
  <c r="Q605"/>
  <c r="R585"/>
  <c r="R581"/>
  <c r="Q574"/>
  <c r="Q568"/>
  <c r="Q560"/>
  <c r="Q531"/>
  <c r="R523"/>
  <c r="R476"/>
  <c r="S476" s="1"/>
  <c r="W476" s="1"/>
  <c r="Q470"/>
  <c r="Q469"/>
  <c r="Q466"/>
  <c r="Q465"/>
  <c r="Q462"/>
  <c r="Q461"/>
  <c r="R460"/>
  <c r="X214"/>
  <c r="Y214" s="1"/>
  <c r="U330"/>
  <c r="X330" s="1"/>
  <c r="U263"/>
  <c r="X263" s="1"/>
  <c r="U410"/>
  <c r="U227"/>
  <c r="U371"/>
  <c r="U241"/>
  <c r="U105"/>
  <c r="U160"/>
  <c r="X160" s="1"/>
  <c r="U368"/>
  <c r="U79"/>
  <c r="U294"/>
  <c r="X294" s="1"/>
  <c r="Y294" s="1"/>
  <c r="U319"/>
  <c r="U218"/>
  <c r="X218" s="1"/>
  <c r="U307"/>
  <c r="U114"/>
  <c r="X114" s="1"/>
  <c r="U291"/>
  <c r="X291" s="1"/>
  <c r="U51"/>
  <c r="U11"/>
  <c r="U86"/>
  <c r="U180"/>
  <c r="U301"/>
  <c r="U7"/>
  <c r="X236"/>
  <c r="Y236" s="1"/>
  <c r="U27"/>
  <c r="S293"/>
  <c r="W293" s="1"/>
  <c r="S264"/>
  <c r="S322"/>
  <c r="S95"/>
  <c r="W95" s="1"/>
  <c r="S22"/>
  <c r="W22" s="1"/>
  <c r="S91"/>
  <c r="W91" s="1"/>
  <c r="S216"/>
  <c r="S327"/>
  <c r="S27"/>
  <c r="W27" s="1"/>
  <c r="S455"/>
  <c r="W455" s="1"/>
  <c r="S163"/>
  <c r="W163" s="1"/>
  <c r="S171"/>
  <c r="S165"/>
  <c r="W165" s="1"/>
  <c r="S96"/>
  <c r="W96" s="1"/>
  <c r="S333"/>
  <c r="S36"/>
  <c r="W36" s="1"/>
  <c r="S458"/>
  <c r="S115"/>
  <c r="W115" s="1"/>
  <c r="S254"/>
  <c r="S81"/>
  <c r="W81" s="1"/>
  <c r="S244"/>
  <c r="W244" s="1"/>
  <c r="S28"/>
  <c r="W28" s="1"/>
  <c r="S158"/>
  <c r="Y450"/>
  <c r="Y55"/>
  <c r="AJ55" s="1"/>
  <c r="AP55" s="1"/>
  <c r="D55" s="1"/>
  <c r="Q100"/>
  <c r="Q303"/>
  <c r="Q374"/>
  <c r="Q399"/>
  <c r="Q366"/>
  <c r="Q385"/>
  <c r="S385" s="1"/>
  <c r="Q405"/>
  <c r="S405" s="1"/>
  <c r="Q402"/>
  <c r="S402" s="1"/>
  <c r="Q421"/>
  <c r="Q441"/>
  <c r="S441" s="1"/>
  <c r="Q104"/>
  <c r="Q101"/>
  <c r="S101" s="1"/>
  <c r="W101" s="1"/>
  <c r="Q132"/>
  <c r="Q140"/>
  <c r="S140" s="1"/>
  <c r="Q137"/>
  <c r="Q204"/>
  <c r="Q272"/>
  <c r="S272" s="1"/>
  <c r="Q269"/>
  <c r="Q288"/>
  <c r="Q308"/>
  <c r="Q305"/>
  <c r="S305" s="1"/>
  <c r="Q348"/>
  <c r="Q368"/>
  <c r="Q365"/>
  <c r="Q384"/>
  <c r="Q404"/>
  <c r="Q401"/>
  <c r="S401" s="1"/>
  <c r="Q420"/>
  <c r="S420" s="1"/>
  <c r="Q440"/>
  <c r="Q437"/>
  <c r="AC140"/>
  <c r="AN140" s="1"/>
  <c r="AC135"/>
  <c r="AN135" s="1"/>
  <c r="AC132"/>
  <c r="AN132" s="1"/>
  <c r="AC130"/>
  <c r="AN130" s="1"/>
  <c r="AC113"/>
  <c r="AN113" s="1"/>
  <c r="AC122"/>
  <c r="AN122" s="1"/>
  <c r="AC116"/>
  <c r="AN116" s="1"/>
  <c r="AC111"/>
  <c r="AN111" s="1"/>
  <c r="AC108"/>
  <c r="AN108" s="1"/>
  <c r="AC106"/>
  <c r="AN106" s="1"/>
  <c r="AC89"/>
  <c r="AN89" s="1"/>
  <c r="AC98"/>
  <c r="AN98" s="1"/>
  <c r="AC92"/>
  <c r="AN92" s="1"/>
  <c r="AC87"/>
  <c r="AN87" s="1"/>
  <c r="AC84"/>
  <c r="AN84" s="1"/>
  <c r="AC82"/>
  <c r="AN82" s="1"/>
  <c r="AC65"/>
  <c r="AN65" s="1"/>
  <c r="AC74"/>
  <c r="AN74" s="1"/>
  <c r="AC68"/>
  <c r="AN68" s="1"/>
  <c r="AC63"/>
  <c r="AN63" s="1"/>
  <c r="AC60"/>
  <c r="AN60" s="1"/>
  <c r="AC58"/>
  <c r="AN58" s="1"/>
  <c r="AC50"/>
  <c r="AN50" s="1"/>
  <c r="AC48"/>
  <c r="AN48" s="1"/>
  <c r="AC39"/>
  <c r="AN39" s="1"/>
  <c r="AC29"/>
  <c r="AN29" s="1"/>
  <c r="AC34"/>
  <c r="AN34" s="1"/>
  <c r="AC32"/>
  <c r="AN32" s="1"/>
  <c r="AC26"/>
  <c r="AN26" s="1"/>
  <c r="AC24"/>
  <c r="AN24" s="1"/>
  <c r="AC15"/>
  <c r="AN15" s="1"/>
  <c r="AC5"/>
  <c r="AN5" s="1"/>
  <c r="AC10"/>
  <c r="AN10" s="1"/>
  <c r="AC8"/>
  <c r="AN8" s="1"/>
  <c r="S631"/>
  <c r="W631" s="1"/>
  <c r="S609"/>
  <c r="W609" s="1"/>
  <c r="X101"/>
  <c r="U661"/>
  <c r="U655"/>
  <c r="AH654"/>
  <c r="AC653"/>
  <c r="AN653" s="1"/>
  <c r="R653"/>
  <c r="U653"/>
  <c r="AH652"/>
  <c r="AC651"/>
  <c r="AN651" s="1"/>
  <c r="AE649"/>
  <c r="AI649" s="1"/>
  <c r="Q649"/>
  <c r="AC647"/>
  <c r="AN647" s="1"/>
  <c r="AC646"/>
  <c r="AN646" s="1"/>
  <c r="U646"/>
  <c r="Q645"/>
  <c r="Q644"/>
  <c r="AC643"/>
  <c r="AN643" s="1"/>
  <c r="U642"/>
  <c r="AC640"/>
  <c r="AN640" s="1"/>
  <c r="U639"/>
  <c r="Q639"/>
  <c r="U638"/>
  <c r="AC636"/>
  <c r="AN636" s="1"/>
  <c r="U636"/>
  <c r="Q612"/>
  <c r="AC611"/>
  <c r="AN611" s="1"/>
  <c r="U611"/>
  <c r="AC609"/>
  <c r="AN609" s="1"/>
  <c r="U609"/>
  <c r="AH608"/>
  <c r="AC607"/>
  <c r="AN607" s="1"/>
  <c r="U607"/>
  <c r="AH606"/>
  <c r="AC605"/>
  <c r="AN605" s="1"/>
  <c r="U602"/>
  <c r="AE601"/>
  <c r="AI601" s="1"/>
  <c r="U600"/>
  <c r="AE599"/>
  <c r="AI599" s="1"/>
  <c r="U596"/>
  <c r="AC594"/>
  <c r="AN594" s="1"/>
  <c r="U594"/>
  <c r="AH592"/>
  <c r="AE589"/>
  <c r="AI589" s="1"/>
  <c r="U588"/>
  <c r="AC586"/>
  <c r="AN586" s="1"/>
  <c r="U586"/>
  <c r="U579"/>
  <c r="AC577"/>
  <c r="AN577" s="1"/>
  <c r="AC576"/>
  <c r="AN576" s="1"/>
  <c r="U576"/>
  <c r="Q575"/>
  <c r="S575" s="1"/>
  <c r="AE574"/>
  <c r="AI574" s="1"/>
  <c r="AE572"/>
  <c r="AI572" s="1"/>
  <c r="U567"/>
  <c r="Q566"/>
  <c r="AC562"/>
  <c r="AN562" s="1"/>
  <c r="AC561"/>
  <c r="AN561" s="1"/>
  <c r="U561"/>
  <c r="U560"/>
  <c r="AH559"/>
  <c r="AE558"/>
  <c r="AI558" s="1"/>
  <c r="AE556"/>
  <c r="AI556" s="1"/>
  <c r="AE555"/>
  <c r="AI555" s="1"/>
  <c r="U550"/>
  <c r="Q546"/>
  <c r="U544"/>
  <c r="U541"/>
  <c r="AC540"/>
  <c r="AC539"/>
  <c r="AN539" s="1"/>
  <c r="U539"/>
  <c r="Q538"/>
  <c r="S538" s="1"/>
  <c r="Q537"/>
  <c r="S537" s="1"/>
  <c r="AC535"/>
  <c r="AN535" s="1"/>
  <c r="AC534"/>
  <c r="AN534" s="1"/>
  <c r="AC533"/>
  <c r="AN533" s="1"/>
  <c r="R533"/>
  <c r="U533"/>
  <c r="AH532"/>
  <c r="AE532"/>
  <c r="AI532" s="1"/>
  <c r="AH531"/>
  <c r="AC530"/>
  <c r="AN530" s="1"/>
  <c r="AE529"/>
  <c r="AI529" s="1"/>
  <c r="U528"/>
  <c r="U510"/>
  <c r="AC509"/>
  <c r="AN509" s="1"/>
  <c r="AH510"/>
  <c r="U509"/>
  <c r="Q508"/>
  <c r="S508" s="1"/>
  <c r="W508" s="1"/>
  <c r="X508" s="1"/>
  <c r="Q507"/>
  <c r="R506"/>
  <c r="U506"/>
  <c r="AH505"/>
  <c r="AL504"/>
  <c r="AC503"/>
  <c r="AN503" s="1"/>
  <c r="U503"/>
  <c r="Q502"/>
  <c r="AE501"/>
  <c r="AI501" s="1"/>
  <c r="AH500"/>
  <c r="AE499"/>
  <c r="AI499" s="1"/>
  <c r="AC497"/>
  <c r="AN497" s="1"/>
  <c r="U497"/>
  <c r="AC496"/>
  <c r="AN496" s="1"/>
  <c r="AH496"/>
  <c r="R496"/>
  <c r="AC494"/>
  <c r="AN494" s="1"/>
  <c r="AH493"/>
  <c r="AC492"/>
  <c r="AN492" s="1"/>
  <c r="R492"/>
  <c r="R490"/>
  <c r="S490" s="1"/>
  <c r="AH489"/>
  <c r="S466"/>
  <c r="U635"/>
  <c r="AC633"/>
  <c r="AN633" s="1"/>
  <c r="U633"/>
  <c r="X633" s="1"/>
  <c r="Y633" s="1"/>
  <c r="AH632"/>
  <c r="AC631"/>
  <c r="AN631" s="1"/>
  <c r="U631"/>
  <c r="U630"/>
  <c r="Q630"/>
  <c r="AC629"/>
  <c r="AN629" s="1"/>
  <c r="AC627"/>
  <c r="AN627" s="1"/>
  <c r="U627"/>
  <c r="AE625"/>
  <c r="AI625" s="1"/>
  <c r="Q625"/>
  <c r="AC623"/>
  <c r="AN623" s="1"/>
  <c r="AC622"/>
  <c r="AN622" s="1"/>
  <c r="U622"/>
  <c r="Q622"/>
  <c r="U621"/>
  <c r="AH620"/>
  <c r="AC619"/>
  <c r="AN619" s="1"/>
  <c r="AE617"/>
  <c r="AI617" s="1"/>
  <c r="U585"/>
  <c r="U580"/>
  <c r="U568"/>
  <c r="AC567"/>
  <c r="AN567" s="1"/>
  <c r="U554"/>
  <c r="U552"/>
  <c r="U551"/>
  <c r="AC550"/>
  <c r="AN550" s="1"/>
  <c r="U545"/>
  <c r="AC544"/>
  <c r="AN544" s="1"/>
  <c r="AC543"/>
  <c r="AN543" s="1"/>
  <c r="AC542"/>
  <c r="AN542" s="1"/>
  <c r="Q542"/>
  <c r="AC523"/>
  <c r="AN523" s="1"/>
  <c r="U523"/>
  <c r="AH522"/>
  <c r="AE521"/>
  <c r="AI521" s="1"/>
  <c r="U518"/>
  <c r="AC516"/>
  <c r="AN516" s="1"/>
  <c r="Q515"/>
  <c r="U487"/>
  <c r="AH485"/>
  <c r="AC484"/>
  <c r="AN484" s="1"/>
  <c r="AC483"/>
  <c r="AN483" s="1"/>
  <c r="Q482"/>
  <c r="AC481"/>
  <c r="AN481" s="1"/>
  <c r="U481"/>
  <c r="AC480"/>
  <c r="AN480" s="1"/>
  <c r="U479"/>
  <c r="Q479"/>
  <c r="AH478"/>
  <c r="AH477"/>
  <c r="AC476"/>
  <c r="AN476" s="1"/>
  <c r="U475"/>
  <c r="AH473"/>
  <c r="AC470"/>
  <c r="AN470" s="1"/>
  <c r="AH469"/>
  <c r="AE468"/>
  <c r="AI468" s="1"/>
  <c r="U467"/>
  <c r="AH465"/>
  <c r="AE464"/>
  <c r="AI464" s="1"/>
  <c r="U463"/>
  <c r="AH461"/>
  <c r="AE460"/>
  <c r="AI460" s="1"/>
  <c r="U460"/>
  <c r="S581"/>
  <c r="W581" s="1"/>
  <c r="S542"/>
  <c r="W542" s="1"/>
  <c r="X406"/>
  <c r="X13"/>
  <c r="Y13" s="1"/>
  <c r="AJ13" s="1"/>
  <c r="AP13" s="1"/>
  <c r="D13" s="1"/>
  <c r="X22"/>
  <c r="S100"/>
  <c r="W100" s="1"/>
  <c r="X456"/>
  <c r="X165"/>
  <c r="X423"/>
  <c r="X155"/>
  <c r="X208"/>
  <c r="X169"/>
  <c r="X5"/>
  <c r="Y5" s="1"/>
  <c r="AJ5" s="1"/>
  <c r="AP5" s="1"/>
  <c r="D5" s="1"/>
  <c r="X170"/>
  <c r="Y170" s="1"/>
  <c r="X159"/>
  <c r="X95"/>
  <c r="Y95" s="1"/>
  <c r="S34"/>
  <c r="W34" s="1"/>
  <c r="S259"/>
  <c r="S256"/>
  <c r="S323"/>
  <c r="S427"/>
  <c r="S97"/>
  <c r="S60"/>
  <c r="W60" s="1"/>
  <c r="S89"/>
  <c r="Q106"/>
  <c r="Q123"/>
  <c r="Q134"/>
  <c r="Q142"/>
  <c r="Q105"/>
  <c r="Q102"/>
  <c r="Q133"/>
  <c r="S133" s="1"/>
  <c r="Q141"/>
  <c r="Q138"/>
  <c r="Q205"/>
  <c r="Q273"/>
  <c r="S273" s="1"/>
  <c r="Q270"/>
  <c r="Q289"/>
  <c r="Q309"/>
  <c r="Q306"/>
  <c r="S306" s="1"/>
  <c r="Q349"/>
  <c r="Q369"/>
  <c r="Q438"/>
  <c r="Q650"/>
  <c r="Q629"/>
  <c r="Q620"/>
  <c r="R619"/>
  <c r="S619" s="1"/>
  <c r="Q613"/>
  <c r="Q607"/>
  <c r="Q606"/>
  <c r="R605"/>
  <c r="S605" s="1"/>
  <c r="Q586"/>
  <c r="R574"/>
  <c r="S574" s="1"/>
  <c r="Q572"/>
  <c r="Q564"/>
  <c r="R560"/>
  <c r="Q553"/>
  <c r="R552"/>
  <c r="Q551"/>
  <c r="S550"/>
  <c r="W550" s="1"/>
  <c r="Q544"/>
  <c r="Q535"/>
  <c r="S535" s="1"/>
  <c r="W535" s="1"/>
  <c r="Q511"/>
  <c r="S511" s="1"/>
  <c r="Q498"/>
  <c r="S498" s="1"/>
  <c r="Q488"/>
  <c r="S488" s="1"/>
  <c r="W488" s="1"/>
  <c r="Q484"/>
  <c r="S484" s="1"/>
  <c r="W484" s="1"/>
  <c r="Q483"/>
  <c r="Q480"/>
  <c r="Q474"/>
  <c r="R472"/>
  <c r="Q459"/>
  <c r="Q475"/>
  <c r="X152"/>
  <c r="Y152" s="1"/>
  <c r="X316"/>
  <c r="Y316" s="1"/>
  <c r="S180"/>
  <c r="W180" s="1"/>
  <c r="S452"/>
  <c r="W452" s="1"/>
  <c r="S425"/>
  <c r="W425" s="1"/>
  <c r="S434"/>
  <c r="S432"/>
  <c r="S430"/>
  <c r="W430" s="1"/>
  <c r="X430" s="1"/>
  <c r="Y430" s="1"/>
  <c r="AJ430" s="1"/>
  <c r="AP430" s="1"/>
  <c r="D430" s="1"/>
  <c r="S653"/>
  <c r="W653" s="1"/>
  <c r="S533"/>
  <c r="W533" s="1"/>
  <c r="S523"/>
  <c r="X116"/>
  <c r="Y116" s="1"/>
  <c r="Y120"/>
  <c r="AJ120" s="1"/>
  <c r="AP120" s="1"/>
  <c r="D120" s="1"/>
  <c r="X265"/>
  <c r="Y265" s="1"/>
  <c r="S424"/>
  <c r="X452"/>
  <c r="X433"/>
  <c r="Y433" s="1"/>
  <c r="X425"/>
  <c r="Y425" s="1"/>
  <c r="AJ425" s="1"/>
  <c r="AP425" s="1"/>
  <c r="D425" s="1"/>
  <c r="X302"/>
  <c r="S107"/>
  <c r="X166"/>
  <c r="Y166" s="1"/>
  <c r="AJ166" s="1"/>
  <c r="AP166" s="1"/>
  <c r="D166" s="1"/>
  <c r="X255"/>
  <c r="X8"/>
  <c r="X243"/>
  <c r="X27"/>
  <c r="Y27" s="1"/>
  <c r="AJ27" s="1"/>
  <c r="AP27" s="1"/>
  <c r="D27" s="1"/>
  <c r="S328"/>
  <c r="S319"/>
  <c r="S154"/>
  <c r="S227"/>
  <c r="Y83"/>
  <c r="AJ83" s="1"/>
  <c r="AP83" s="1"/>
  <c r="D83" s="1"/>
  <c r="Y58"/>
  <c r="S394"/>
  <c r="S10"/>
  <c r="S447"/>
  <c r="S426"/>
  <c r="Q400"/>
  <c r="S268"/>
  <c r="W268" s="1"/>
  <c r="S307"/>
  <c r="S379"/>
  <c r="W379" s="1"/>
  <c r="S403"/>
  <c r="W403" s="1"/>
  <c r="S419"/>
  <c r="W419" s="1"/>
  <c r="S178"/>
  <c r="S267"/>
  <c r="W267" s="1"/>
  <c r="S314"/>
  <c r="S370"/>
  <c r="W370" s="1"/>
  <c r="S386"/>
  <c r="S76"/>
  <c r="W76" s="1"/>
  <c r="Y350"/>
  <c r="X70"/>
  <c r="Y70" s="1"/>
  <c r="X182"/>
  <c r="Y182" s="1"/>
  <c r="AJ182" s="1"/>
  <c r="AP182" s="1"/>
  <c r="D182" s="1"/>
  <c r="X249"/>
  <c r="Y249" s="1"/>
  <c r="X29"/>
  <c r="Y29" s="1"/>
  <c r="X72"/>
  <c r="Y72" s="1"/>
  <c r="AJ72" s="1"/>
  <c r="AP72" s="1"/>
  <c r="D72" s="1"/>
  <c r="Y326"/>
  <c r="S451"/>
  <c r="S85"/>
  <c r="W85" s="1"/>
  <c r="S453"/>
  <c r="S271"/>
  <c r="S287"/>
  <c r="W287" s="1"/>
  <c r="S304"/>
  <c r="S278"/>
  <c r="W278" s="1"/>
  <c r="S346"/>
  <c r="S375"/>
  <c r="W375" s="1"/>
  <c r="S418"/>
  <c r="W418" s="1"/>
  <c r="S343"/>
  <c r="W343" s="1"/>
  <c r="S643"/>
  <c r="W643" s="1"/>
  <c r="Q638"/>
  <c r="Q636"/>
  <c r="Q635"/>
  <c r="Q634"/>
  <c r="Q632"/>
  <c r="Q628"/>
  <c r="Q627"/>
  <c r="Q626"/>
  <c r="Q624"/>
  <c r="S624" s="1"/>
  <c r="Q623"/>
  <c r="Q618"/>
  <c r="Q614"/>
  <c r="R612"/>
  <c r="Q611"/>
  <c r="Q610"/>
  <c r="Q608"/>
  <c r="S585"/>
  <c r="Q584"/>
  <c r="S584" s="1"/>
  <c r="W584" s="1"/>
  <c r="Q583"/>
  <c r="S583" s="1"/>
  <c r="Q582"/>
  <c r="Q573"/>
  <c r="Q571"/>
  <c r="Q570"/>
  <c r="S570" s="1"/>
  <c r="S568"/>
  <c r="W568" s="1"/>
  <c r="R566"/>
  <c r="S566" s="1"/>
  <c r="Q565"/>
  <c r="Q563"/>
  <c r="S563" s="1"/>
  <c r="W563" s="1"/>
  <c r="Q562"/>
  <c r="S562" s="1"/>
  <c r="Q561"/>
  <c r="Q559"/>
  <c r="Q558"/>
  <c r="Q557"/>
  <c r="Q549"/>
  <c r="Q548"/>
  <c r="S548" s="1"/>
  <c r="Q545"/>
  <c r="R544"/>
  <c r="Q543"/>
  <c r="Q540"/>
  <c r="Q539"/>
  <c r="S529"/>
  <c r="Q527"/>
  <c r="S527" s="1"/>
  <c r="Q525"/>
  <c r="Q524"/>
  <c r="Q521"/>
  <c r="S521" s="1"/>
  <c r="Q513"/>
  <c r="Q509"/>
  <c r="S506"/>
  <c r="S502"/>
  <c r="W502" s="1"/>
  <c r="Q501"/>
  <c r="S501" s="1"/>
  <c r="S496"/>
  <c r="W496" s="1"/>
  <c r="S494"/>
  <c r="Q493"/>
  <c r="S486"/>
  <c r="Q485"/>
  <c r="R474"/>
  <c r="Q468"/>
  <c r="S468" s="1"/>
  <c r="W468" s="1"/>
  <c r="Q464"/>
  <c r="S661"/>
  <c r="Q659"/>
  <c r="Q658"/>
  <c r="Q655"/>
  <c r="Q654"/>
  <c r="Q648"/>
  <c r="Q647"/>
  <c r="S647" s="1"/>
  <c r="Q646"/>
  <c r="Q641"/>
  <c r="S621"/>
  <c r="Q616"/>
  <c r="S613"/>
  <c r="W613" s="1"/>
  <c r="Q604"/>
  <c r="Q602"/>
  <c r="S601"/>
  <c r="Q599"/>
  <c r="S597"/>
  <c r="Q595"/>
  <c r="S595" s="1"/>
  <c r="Q594"/>
  <c r="Q590"/>
  <c r="Q588"/>
  <c r="S588" s="1"/>
  <c r="Q587"/>
  <c r="S587" s="1"/>
  <c r="Q578"/>
  <c r="Q577"/>
  <c r="S577" s="1"/>
  <c r="Q576"/>
  <c r="S572"/>
  <c r="W572" s="1"/>
  <c r="S567"/>
  <c r="Q547"/>
  <c r="Q520"/>
  <c r="Q517"/>
  <c r="Q516"/>
  <c r="Q512"/>
  <c r="Q505"/>
  <c r="Q503"/>
  <c r="Q500"/>
  <c r="R482"/>
  <c r="S482" s="1"/>
  <c r="Q478"/>
  <c r="S478" s="1"/>
  <c r="S472"/>
  <c r="W472" s="1"/>
  <c r="X290"/>
  <c r="X153"/>
  <c r="Y153" s="1"/>
  <c r="X39"/>
  <c r="Y39" s="1"/>
  <c r="X173"/>
  <c r="Y173" s="1"/>
  <c r="X96"/>
  <c r="Y96" s="1"/>
  <c r="AJ96" s="1"/>
  <c r="AP96" s="1"/>
  <c r="D96" s="1"/>
  <c r="X16"/>
  <c r="Y16" s="1"/>
  <c r="AJ16" s="1"/>
  <c r="AP16" s="1"/>
  <c r="D16" s="1"/>
  <c r="X296"/>
  <c r="Y296" s="1"/>
  <c r="X81"/>
  <c r="X396"/>
  <c r="Y396" s="1"/>
  <c r="AJ396" s="1"/>
  <c r="AP396" s="1"/>
  <c r="D396" s="1"/>
  <c r="X358"/>
  <c r="Y358" s="1"/>
  <c r="S124"/>
  <c r="U253"/>
  <c r="U61"/>
  <c r="X61" s="1"/>
  <c r="U94"/>
  <c r="U98"/>
  <c r="X98" s="1"/>
  <c r="Y98" s="1"/>
  <c r="U348"/>
  <c r="U283"/>
  <c r="U293"/>
  <c r="X293" s="1"/>
  <c r="Y293" s="1"/>
  <c r="U220"/>
  <c r="X220" s="1"/>
  <c r="U282"/>
  <c r="U205"/>
  <c r="U251"/>
  <c r="U449"/>
  <c r="U244"/>
  <c r="U144"/>
  <c r="U355"/>
  <c r="X355" s="1"/>
  <c r="Y355" s="1"/>
  <c r="AJ355" s="1"/>
  <c r="AP355" s="1"/>
  <c r="D355" s="1"/>
  <c r="U393"/>
  <c r="U287"/>
  <c r="X287" s="1"/>
  <c r="Y287" s="1"/>
  <c r="U47"/>
  <c r="U115"/>
  <c r="X115" s="1"/>
  <c r="Y115" s="1"/>
  <c r="AJ115" s="1"/>
  <c r="AP115" s="1"/>
  <c r="D115" s="1"/>
  <c r="U146"/>
  <c r="U100"/>
  <c r="U82"/>
  <c r="U298"/>
  <c r="X298" s="1"/>
  <c r="U179"/>
  <c r="U343"/>
  <c r="X343" s="1"/>
  <c r="Y343" s="1"/>
  <c r="AJ343" s="1"/>
  <c r="AP343" s="1"/>
  <c r="D343" s="1"/>
  <c r="U445"/>
  <c r="X445" s="1"/>
  <c r="U375"/>
  <c r="X375" s="1"/>
  <c r="Y375" s="1"/>
  <c r="U139"/>
  <c r="U365"/>
  <c r="U457"/>
  <c r="X457" s="1"/>
  <c r="U313"/>
  <c r="U12"/>
  <c r="U342"/>
  <c r="U309"/>
  <c r="U369"/>
  <c r="U310"/>
  <c r="U413"/>
  <c r="X413" s="1"/>
  <c r="U191"/>
  <c r="X207"/>
  <c r="Y207" s="1"/>
  <c r="AJ207" s="1"/>
  <c r="AP207" s="1"/>
  <c r="D207" s="1"/>
  <c r="X9"/>
  <c r="X157"/>
  <c r="X237"/>
  <c r="X360"/>
  <c r="Y360" s="1"/>
  <c r="X108"/>
  <c r="U37"/>
  <c r="U36"/>
  <c r="U35"/>
  <c r="U203"/>
  <c r="U336"/>
  <c r="X336" s="1"/>
  <c r="Y336" s="1"/>
  <c r="U261"/>
  <c r="U276"/>
  <c r="U137"/>
  <c r="U65"/>
  <c r="U138"/>
  <c r="U372"/>
  <c r="U455"/>
  <c r="X455" s="1"/>
  <c r="Y455" s="1"/>
  <c r="AJ455" s="1"/>
  <c r="AP455" s="1"/>
  <c r="D455" s="1"/>
  <c r="U73"/>
  <c r="U42"/>
  <c r="U318"/>
  <c r="U242"/>
  <c r="X242" s="1"/>
  <c r="X33"/>
  <c r="Y33" s="1"/>
  <c r="AJ33" s="1"/>
  <c r="AP33" s="1"/>
  <c r="D33" s="1"/>
  <c r="X3"/>
  <c r="X248"/>
  <c r="Y248" s="1"/>
  <c r="X163"/>
  <c r="Y163" s="1"/>
  <c r="X6"/>
  <c r="Y6" s="1"/>
  <c r="AJ6" s="1"/>
  <c r="AP6" s="1"/>
  <c r="D6" s="1"/>
  <c r="X121"/>
  <c r="Y121" s="1"/>
  <c r="AJ121" s="1"/>
  <c r="AP121" s="1"/>
  <c r="D121" s="1"/>
  <c r="X347"/>
  <c r="Y347" s="1"/>
  <c r="X30"/>
  <c r="Y30" s="1"/>
  <c r="AJ30" s="1"/>
  <c r="AP30" s="1"/>
  <c r="D30" s="1"/>
  <c r="X176"/>
  <c r="Y176" s="1"/>
  <c r="X147"/>
  <c r="Y147" s="1"/>
  <c r="X219"/>
  <c r="Y219" s="1"/>
  <c r="AJ219" s="1"/>
  <c r="AP219" s="1"/>
  <c r="D219" s="1"/>
  <c r="X225"/>
  <c r="Y225" s="1"/>
  <c r="X149"/>
  <c r="Y149" s="1"/>
  <c r="AH550"/>
  <c r="AE550"/>
  <c r="AI550" s="1"/>
  <c r="AH540"/>
  <c r="AE540"/>
  <c r="AI540" s="1"/>
  <c r="AL540"/>
  <c r="AH541"/>
  <c r="AH538"/>
  <c r="AE538"/>
  <c r="AI538" s="1"/>
  <c r="AL538"/>
  <c r="AH535"/>
  <c r="AE535"/>
  <c r="AI535" s="1"/>
  <c r="U643"/>
  <c r="AC641"/>
  <c r="AN641" s="1"/>
  <c r="U640"/>
  <c r="X637"/>
  <c r="Y637" s="1"/>
  <c r="X631"/>
  <c r="U628"/>
  <c r="U626"/>
  <c r="AC625"/>
  <c r="AN625" s="1"/>
  <c r="AE623"/>
  <c r="AI623" s="1"/>
  <c r="AE621"/>
  <c r="AI621" s="1"/>
  <c r="U618"/>
  <c r="AC617"/>
  <c r="AN617" s="1"/>
  <c r="X617"/>
  <c r="Y617" s="1"/>
  <c r="U616"/>
  <c r="U614"/>
  <c r="AC613"/>
  <c r="AN613" s="1"/>
  <c r="X613"/>
  <c r="AE611"/>
  <c r="AI611" s="1"/>
  <c r="AE609"/>
  <c r="AI609" s="1"/>
  <c r="AE607"/>
  <c r="AI607" s="1"/>
  <c r="U603"/>
  <c r="AC602"/>
  <c r="AN602" s="1"/>
  <c r="U598"/>
  <c r="AC597"/>
  <c r="AN597" s="1"/>
  <c r="AE595"/>
  <c r="AI595" s="1"/>
  <c r="AE593"/>
  <c r="AI593" s="1"/>
  <c r="U592"/>
  <c r="U591"/>
  <c r="U590"/>
  <c r="AC589"/>
  <c r="AN589" s="1"/>
  <c r="AE587"/>
  <c r="AI587" s="1"/>
  <c r="U584"/>
  <c r="AC583"/>
  <c r="AN583" s="1"/>
  <c r="U582"/>
  <c r="AC581"/>
  <c r="AN581" s="1"/>
  <c r="X581"/>
  <c r="AC578"/>
  <c r="AN578" s="1"/>
  <c r="AE577"/>
  <c r="AI577" s="1"/>
  <c r="AE575"/>
  <c r="AI575" s="1"/>
  <c r="AC574"/>
  <c r="AN574" s="1"/>
  <c r="U573"/>
  <c r="AC572"/>
  <c r="AN572" s="1"/>
  <c r="X572"/>
  <c r="Y572" s="1"/>
  <c r="AH571"/>
  <c r="AE570"/>
  <c r="AI570" s="1"/>
  <c r="AE568"/>
  <c r="AI568" s="1"/>
  <c r="AH567"/>
  <c r="AE567"/>
  <c r="AI567" s="1"/>
  <c r="U565"/>
  <c r="AC564"/>
  <c r="AN564" s="1"/>
  <c r="AH563"/>
  <c r="AE562"/>
  <c r="AI562" s="1"/>
  <c r="AE560"/>
  <c r="AI560" s="1"/>
  <c r="U559"/>
  <c r="AC558"/>
  <c r="AN558" s="1"/>
  <c r="U557"/>
  <c r="AC556"/>
  <c r="AN556" s="1"/>
  <c r="X556"/>
  <c r="Y556" s="1"/>
  <c r="AC555"/>
  <c r="AN555" s="1"/>
  <c r="X555"/>
  <c r="U553"/>
  <c r="AH551"/>
  <c r="X550"/>
  <c r="Y550" s="1"/>
  <c r="AN540"/>
  <c r="AN538"/>
  <c r="AN537"/>
  <c r="AH537"/>
  <c r="AH536"/>
  <c r="AE536"/>
  <c r="AI536" s="1"/>
  <c r="AE534"/>
  <c r="AI534" s="1"/>
  <c r="AH552"/>
  <c r="AE552"/>
  <c r="AI552" s="1"/>
  <c r="AH544"/>
  <c r="AE544"/>
  <c r="AI544" s="1"/>
  <c r="AL544"/>
  <c r="AH545"/>
  <c r="AL543"/>
  <c r="AE543"/>
  <c r="AI543" s="1"/>
  <c r="AH543"/>
  <c r="AC662"/>
  <c r="AN662" s="1"/>
  <c r="AE661"/>
  <c r="AI661" s="1"/>
  <c r="U660"/>
  <c r="AC659"/>
  <c r="AN659" s="1"/>
  <c r="U658"/>
  <c r="AC657"/>
  <c r="AN657" s="1"/>
  <c r="AE655"/>
  <c r="AI655" s="1"/>
  <c r="AE653"/>
  <c r="AI653" s="1"/>
  <c r="U652"/>
  <c r="U651"/>
  <c r="U650"/>
  <c r="AC649"/>
  <c r="AN649" s="1"/>
  <c r="AE647"/>
  <c r="AI647" s="1"/>
  <c r="AE645"/>
  <c r="AI645" s="1"/>
  <c r="AC638"/>
  <c r="AN638" s="1"/>
  <c r="AE637"/>
  <c r="AI637" s="1"/>
  <c r="AE635"/>
  <c r="AI635" s="1"/>
  <c r="AE633"/>
  <c r="AI633" s="1"/>
  <c r="AE631"/>
  <c r="AI631" s="1"/>
  <c r="X609"/>
  <c r="Y609" s="1"/>
  <c r="AJ609" s="1"/>
  <c r="U604"/>
  <c r="X593"/>
  <c r="X568"/>
  <c r="Y568" s="1"/>
  <c r="U549"/>
  <c r="AC548"/>
  <c r="AN548" s="1"/>
  <c r="U547"/>
  <c r="AC546"/>
  <c r="AN546" s="1"/>
  <c r="X542"/>
  <c r="U535"/>
  <c r="X535" s="1"/>
  <c r="U534"/>
  <c r="U530"/>
  <c r="AC529"/>
  <c r="AN529" s="1"/>
  <c r="AC527"/>
  <c r="AN527" s="1"/>
  <c r="U526"/>
  <c r="AC525"/>
  <c r="AN525" s="1"/>
  <c r="AH525"/>
  <c r="AL523"/>
  <c r="AE523"/>
  <c r="AI523" s="1"/>
  <c r="U522"/>
  <c r="AC521"/>
  <c r="AN521" s="1"/>
  <c r="U520"/>
  <c r="AH519"/>
  <c r="AL518"/>
  <c r="AL517"/>
  <c r="AE517"/>
  <c r="AI517" s="1"/>
  <c r="AE515"/>
  <c r="AI515" s="1"/>
  <c r="U514"/>
  <c r="AC513"/>
  <c r="AN513" s="1"/>
  <c r="U512"/>
  <c r="AC511"/>
  <c r="AN511" s="1"/>
  <c r="AL508"/>
  <c r="AE508"/>
  <c r="AI508" s="1"/>
  <c r="AH507"/>
  <c r="U505"/>
  <c r="AC504"/>
  <c r="AN504" s="1"/>
  <c r="AH504"/>
  <c r="X504"/>
  <c r="Y504" s="1"/>
  <c r="AL502"/>
  <c r="AE502"/>
  <c r="AI502" s="1"/>
  <c r="AC501"/>
  <c r="AN501" s="1"/>
  <c r="U500"/>
  <c r="AC499"/>
  <c r="AN499" s="1"/>
  <c r="AC498"/>
  <c r="AN498" s="1"/>
  <c r="AH498"/>
  <c r="AE496"/>
  <c r="AI496" s="1"/>
  <c r="U496"/>
  <c r="X496" s="1"/>
  <c r="Y496" s="1"/>
  <c r="AH495"/>
  <c r="U495"/>
  <c r="X495" s="1"/>
  <c r="Y495" s="1"/>
  <c r="AE492"/>
  <c r="AI492" s="1"/>
  <c r="U492"/>
  <c r="AC490"/>
  <c r="AN490" s="1"/>
  <c r="AH490"/>
  <c r="AE488"/>
  <c r="AI488" s="1"/>
  <c r="U488"/>
  <c r="AC486"/>
  <c r="AN486" s="1"/>
  <c r="AH486"/>
  <c r="AE484"/>
  <c r="AI484" s="1"/>
  <c r="U484"/>
  <c r="X484" s="1"/>
  <c r="AH483"/>
  <c r="U483"/>
  <c r="AE480"/>
  <c r="AI480" s="1"/>
  <c r="U480"/>
  <c r="AC478"/>
  <c r="AN478" s="1"/>
  <c r="AE476"/>
  <c r="AI476" s="1"/>
  <c r="U476"/>
  <c r="AC474"/>
  <c r="AN474" s="1"/>
  <c r="AE472"/>
  <c r="AI472" s="1"/>
  <c r="U472"/>
  <c r="AH471"/>
  <c r="U471"/>
  <c r="U468"/>
  <c r="AC466"/>
  <c r="AN466" s="1"/>
  <c r="U464"/>
  <c r="AC462"/>
  <c r="AN462" s="1"/>
  <c r="X502"/>
  <c r="Y502" s="1"/>
  <c r="AC459"/>
  <c r="AN459" s="1"/>
  <c r="S410"/>
  <c r="W410" s="1"/>
  <c r="S422"/>
  <c r="S340"/>
  <c r="S655"/>
  <c r="S635"/>
  <c r="S599"/>
  <c r="S552"/>
  <c r="W552" s="1"/>
  <c r="S543"/>
  <c r="S540"/>
  <c r="S525"/>
  <c r="X351"/>
  <c r="X34"/>
  <c r="Y34" s="1"/>
  <c r="AJ34" s="1"/>
  <c r="X60"/>
  <c r="Y60" s="1"/>
  <c r="AJ60" s="1"/>
  <c r="AP60" s="1"/>
  <c r="D60" s="1"/>
  <c r="X260"/>
  <c r="Y260" s="1"/>
  <c r="AJ260" s="1"/>
  <c r="AP260" s="1"/>
  <c r="D260" s="1"/>
  <c r="X267"/>
  <c r="Y267" s="1"/>
  <c r="Y452"/>
  <c r="X222"/>
  <c r="Y222" s="1"/>
  <c r="Y448"/>
  <c r="AJ448" s="1"/>
  <c r="AP448" s="1"/>
  <c r="D448" s="1"/>
  <c r="Y92"/>
  <c r="Y238"/>
  <c r="X379"/>
  <c r="Y379" s="1"/>
  <c r="X418"/>
  <c r="Y418" s="1"/>
  <c r="X332"/>
  <c r="Y332" s="1"/>
  <c r="AJ332" s="1"/>
  <c r="AP332" s="1"/>
  <c r="D332" s="1"/>
  <c r="X376"/>
  <c r="Y376" s="1"/>
  <c r="AJ376" s="1"/>
  <c r="AP376" s="1"/>
  <c r="D376" s="1"/>
  <c r="X91"/>
  <c r="Y91" s="1"/>
  <c r="X278"/>
  <c r="Y278" s="1"/>
  <c r="AJ278" s="1"/>
  <c r="AP278" s="1"/>
  <c r="D278" s="1"/>
  <c r="X398"/>
  <c r="Y398" s="1"/>
  <c r="X299"/>
  <c r="X203"/>
  <c r="X79"/>
  <c r="Y79" s="1"/>
  <c r="AJ79" s="1"/>
  <c r="AP79" s="1"/>
  <c r="D79" s="1"/>
  <c r="Y291"/>
  <c r="X51"/>
  <c r="X180"/>
  <c r="Y180" s="1"/>
  <c r="X231"/>
  <c r="Y231" s="1"/>
  <c r="AJ231" s="1"/>
  <c r="AP231" s="1"/>
  <c r="D231" s="1"/>
  <c r="S367"/>
  <c r="W367" s="1"/>
  <c r="Y3"/>
  <c r="S371"/>
  <c r="W371" s="1"/>
  <c r="S202"/>
  <c r="S446"/>
  <c r="Y157"/>
  <c r="Q131"/>
  <c r="S131" s="1"/>
  <c r="Q139"/>
  <c r="S139" s="1"/>
  <c r="Q136"/>
  <c r="S380"/>
  <c r="S377"/>
  <c r="S408"/>
  <c r="S416"/>
  <c r="S444"/>
  <c r="S195"/>
  <c r="S339"/>
  <c r="S411"/>
  <c r="W411" s="1"/>
  <c r="S86"/>
  <c r="W86" s="1"/>
  <c r="S659"/>
  <c r="S623"/>
  <c r="S611"/>
  <c r="W611" s="1"/>
  <c r="S492"/>
  <c r="W492" s="1"/>
  <c r="S464"/>
  <c r="S460"/>
  <c r="X28"/>
  <c r="Y28" s="1"/>
  <c r="AJ28" s="1"/>
  <c r="AP28" s="1"/>
  <c r="D28" s="1"/>
  <c r="X428"/>
  <c r="Y428" s="1"/>
  <c r="AJ428" s="1"/>
  <c r="AP428" s="1"/>
  <c r="D428" s="1"/>
  <c r="X268"/>
  <c r="Y268" s="1"/>
  <c r="X76"/>
  <c r="Y76" s="1"/>
  <c r="AJ76" s="1"/>
  <c r="AP76" s="1"/>
  <c r="D76" s="1"/>
  <c r="Y320"/>
  <c r="X410"/>
  <c r="X370"/>
  <c r="Y370" s="1"/>
  <c r="Y362"/>
  <c r="AJ362" s="1"/>
  <c r="AP362" s="1"/>
  <c r="D362" s="1"/>
  <c r="X85"/>
  <c r="Y85" s="1"/>
  <c r="AJ85" s="1"/>
  <c r="AP85" s="1"/>
  <c r="D85" s="1"/>
  <c r="X403"/>
  <c r="Y403" s="1"/>
  <c r="AJ403" s="1"/>
  <c r="AP403" s="1"/>
  <c r="D403" s="1"/>
  <c r="X161"/>
  <c r="Y161" s="1"/>
  <c r="X209"/>
  <c r="Y209" s="1"/>
  <c r="AJ209" s="1"/>
  <c r="AP209" s="1"/>
  <c r="D209" s="1"/>
  <c r="X300"/>
  <c r="Y300" s="1"/>
  <c r="AJ300" s="1"/>
  <c r="AP300" s="1"/>
  <c r="D300" s="1"/>
  <c r="Y456"/>
  <c r="Y423"/>
  <c r="X335"/>
  <c r="Y335" s="1"/>
  <c r="X175"/>
  <c r="Y175" s="1"/>
  <c r="X246"/>
  <c r="Y246" s="1"/>
  <c r="X411"/>
  <c r="Y411" s="1"/>
  <c r="Y457"/>
  <c r="S443"/>
  <c r="S383"/>
  <c r="S436"/>
  <c r="Y9"/>
  <c r="S196"/>
  <c r="S104"/>
  <c r="S404"/>
  <c r="S437"/>
  <c r="S310"/>
  <c r="S77"/>
  <c r="S82"/>
  <c r="S75"/>
  <c r="S393"/>
  <c r="S390"/>
  <c r="S217"/>
  <c r="S210"/>
  <c r="S357"/>
  <c r="S361"/>
  <c r="S354"/>
  <c r="S69"/>
  <c r="S73"/>
  <c r="W73" s="1"/>
  <c r="S57"/>
  <c r="S181"/>
  <c r="S241"/>
  <c r="R644"/>
  <c r="S644" s="1"/>
  <c r="W644" s="1"/>
  <c r="R638"/>
  <c r="R634"/>
  <c r="R630"/>
  <c r="S630" s="1"/>
  <c r="R620"/>
  <c r="R616"/>
  <c r="S616" s="1"/>
  <c r="R615"/>
  <c r="R614"/>
  <c r="S614" s="1"/>
  <c r="W614" s="1"/>
  <c r="R610"/>
  <c r="R606"/>
  <c r="R576"/>
  <c r="R573"/>
  <c r="S573" s="1"/>
  <c r="R569"/>
  <c r="R565"/>
  <c r="R561"/>
  <c r="R557"/>
  <c r="Q530"/>
  <c r="Q528"/>
  <c r="S84"/>
  <c r="S80"/>
  <c r="S391"/>
  <c r="S211"/>
  <c r="S215"/>
  <c r="S352"/>
  <c r="S43"/>
  <c r="S71"/>
  <c r="S172"/>
  <c r="S235"/>
  <c r="W235" s="1"/>
  <c r="S232"/>
  <c r="R662"/>
  <c r="S662" s="1"/>
  <c r="Q660"/>
  <c r="R658"/>
  <c r="Q656"/>
  <c r="R654"/>
  <c r="Q652"/>
  <c r="Q651"/>
  <c r="R650"/>
  <c r="R646"/>
  <c r="S646" s="1"/>
  <c r="Q642"/>
  <c r="Q640"/>
  <c r="R639"/>
  <c r="R636"/>
  <c r="R632"/>
  <c r="R628"/>
  <c r="R627"/>
  <c r="R626"/>
  <c r="S626" s="1"/>
  <c r="R622"/>
  <c r="R618"/>
  <c r="R608"/>
  <c r="R604"/>
  <c r="R603"/>
  <c r="R602"/>
  <c r="Q600"/>
  <c r="R598"/>
  <c r="S598" s="1"/>
  <c r="Q596"/>
  <c r="R594"/>
  <c r="Q592"/>
  <c r="Q591"/>
  <c r="S591" s="1"/>
  <c r="R590"/>
  <c r="R586"/>
  <c r="R582"/>
  <c r="Q580"/>
  <c r="S580" s="1"/>
  <c r="Q579"/>
  <c r="R578"/>
  <c r="R551"/>
  <c r="R547"/>
  <c r="Q541"/>
  <c r="R539"/>
  <c r="Q536"/>
  <c r="Q534"/>
  <c r="X533"/>
  <c r="Y533" s="1"/>
  <c r="R524"/>
  <c r="Q522"/>
  <c r="S522" s="1"/>
  <c r="R520"/>
  <c r="S520" s="1"/>
  <c r="W520" s="1"/>
  <c r="Q519"/>
  <c r="S519" s="1"/>
  <c r="Q518"/>
  <c r="S518" s="1"/>
  <c r="W518" s="1"/>
  <c r="R516"/>
  <c r="S516" s="1"/>
  <c r="Q514"/>
  <c r="S514" s="1"/>
  <c r="W514" s="1"/>
  <c r="R512"/>
  <c r="Q510"/>
  <c r="S510" s="1"/>
  <c r="R509"/>
  <c r="S509" s="1"/>
  <c r="R505"/>
  <c r="R503"/>
  <c r="R500"/>
  <c r="S500" s="1"/>
  <c r="R499"/>
  <c r="S499" s="1"/>
  <c r="Q497"/>
  <c r="Q491"/>
  <c r="Q487"/>
  <c r="Q481"/>
  <c r="R479"/>
  <c r="Q477"/>
  <c r="R475"/>
  <c r="Q473"/>
  <c r="Q467"/>
  <c r="Q463"/>
  <c r="S50"/>
  <c r="S123"/>
  <c r="S134"/>
  <c r="S142"/>
  <c r="W142" s="1"/>
  <c r="X142" s="1"/>
  <c r="S206"/>
  <c r="S274"/>
  <c r="S279"/>
  <c r="S363"/>
  <c r="S382"/>
  <c r="W382" s="1"/>
  <c r="S399"/>
  <c r="S435"/>
  <c r="S45"/>
  <c r="S109"/>
  <c r="S129"/>
  <c r="S126"/>
  <c r="W126" s="1"/>
  <c r="X126" s="1"/>
  <c r="S145"/>
  <c r="W145" s="1"/>
  <c r="S201"/>
  <c r="S198"/>
  <c r="S277"/>
  <c r="S285"/>
  <c r="S282"/>
  <c r="S313"/>
  <c r="W313" s="1"/>
  <c r="S345"/>
  <c r="S342"/>
  <c r="W342" s="1"/>
  <c r="S373"/>
  <c r="S44"/>
  <c r="S204"/>
  <c r="S269"/>
  <c r="S308"/>
  <c r="S348"/>
  <c r="W348" s="1"/>
  <c r="S365"/>
  <c r="S136"/>
  <c r="S275"/>
  <c r="S280"/>
  <c r="S311"/>
  <c r="S400"/>
  <c r="X419"/>
  <c r="Y419" s="1"/>
  <c r="Y68"/>
  <c r="AJ68" s="1"/>
  <c r="Y160"/>
  <c r="AJ160" s="1"/>
  <c r="AP160" s="1"/>
  <c r="D160" s="1"/>
  <c r="Y22"/>
  <c r="AJ22" s="1"/>
  <c r="AP22" s="1"/>
  <c r="D22" s="1"/>
  <c r="Y169"/>
  <c r="X36"/>
  <c r="Y36" s="1"/>
  <c r="AJ36" s="1"/>
  <c r="AP36" s="1"/>
  <c r="D36" s="1"/>
  <c r="X35"/>
  <c r="Y35" s="1"/>
  <c r="AJ35" s="1"/>
  <c r="AP35" s="1"/>
  <c r="D35" s="1"/>
  <c r="S46"/>
  <c r="S110"/>
  <c r="W110" s="1"/>
  <c r="S130"/>
  <c r="S135"/>
  <c r="S146"/>
  <c r="S286"/>
  <c r="S303"/>
  <c r="S49"/>
  <c r="S102"/>
  <c r="S141"/>
  <c r="S205"/>
  <c r="W205" s="1"/>
  <c r="S270"/>
  <c r="S309"/>
  <c r="S349"/>
  <c r="S438"/>
  <c r="S48"/>
  <c r="S200"/>
  <c r="S197"/>
  <c r="S276"/>
  <c r="W276" s="1"/>
  <c r="S284"/>
  <c r="S281"/>
  <c r="S312"/>
  <c r="S344"/>
  <c r="S341"/>
  <c r="S372"/>
  <c r="W372" s="1"/>
  <c r="S47"/>
  <c r="W47" s="1"/>
  <c r="S199"/>
  <c r="S415"/>
  <c r="W415" s="1"/>
  <c r="S412"/>
  <c r="X145"/>
  <c r="X143"/>
  <c r="Y143" s="1"/>
  <c r="AJ143" s="1"/>
  <c r="AP143" s="1"/>
  <c r="D143" s="1"/>
  <c r="X110"/>
  <c r="X100"/>
  <c r="Y100" s="1"/>
  <c r="AJ100" s="1"/>
  <c r="AP100" s="1"/>
  <c r="D100" s="1"/>
  <c r="X382"/>
  <c r="Y56"/>
  <c r="AJ56" s="1"/>
  <c r="AP56" s="1"/>
  <c r="D56" s="1"/>
  <c r="Y230"/>
  <c r="AJ230" s="1"/>
  <c r="AP230" s="1"/>
  <c r="D230" s="1"/>
  <c r="Y18"/>
  <c r="AJ18" s="1"/>
  <c r="AP18" s="1"/>
  <c r="D18" s="1"/>
  <c r="Y81"/>
  <c r="AJ81" s="1"/>
  <c r="AP81" s="1"/>
  <c r="D81" s="1"/>
  <c r="Y165"/>
  <c r="AJ165" s="1"/>
  <c r="AP165" s="1"/>
  <c r="D165" s="1"/>
  <c r="Y8"/>
  <c r="AJ8" s="1"/>
  <c r="AP8" s="1"/>
  <c r="D8" s="1"/>
  <c r="Y233"/>
  <c r="AJ9"/>
  <c r="AP9" s="1"/>
  <c r="D9" s="1"/>
  <c r="AJ222"/>
  <c r="AP222" s="1"/>
  <c r="D222" s="1"/>
  <c r="AJ29"/>
  <c r="AP29" s="1"/>
  <c r="D29" s="1"/>
  <c r="AJ92"/>
  <c r="AJ116"/>
  <c r="AJ452"/>
  <c r="AP452" s="1"/>
  <c r="D452" s="1"/>
  <c r="AJ91"/>
  <c r="AP91" s="1"/>
  <c r="D91" s="1"/>
  <c r="AJ95"/>
  <c r="AP95" s="1"/>
  <c r="D95" s="1"/>
  <c r="AJ268"/>
  <c r="AP268" s="1"/>
  <c r="D268" s="1"/>
  <c r="AJ379"/>
  <c r="AP379" s="1"/>
  <c r="D379" s="1"/>
  <c r="S283"/>
  <c r="S317"/>
  <c r="S221"/>
  <c r="S168"/>
  <c r="Y101"/>
  <c r="AJ101" s="1"/>
  <c r="AP101" s="1"/>
  <c r="D101" s="1"/>
  <c r="Y174"/>
  <c r="Y338"/>
  <c r="S395"/>
  <c r="Y445"/>
  <c r="Q407"/>
  <c r="S59"/>
  <c r="Y239"/>
  <c r="S223"/>
  <c r="S7"/>
  <c r="S94"/>
  <c r="W94" s="1"/>
  <c r="S32"/>
  <c r="S11"/>
  <c r="Y108"/>
  <c r="AJ108" s="1"/>
  <c r="AP108" s="1"/>
  <c r="D108" s="1"/>
  <c r="Y387"/>
  <c r="Y226"/>
  <c r="S179"/>
  <c r="W179" s="1"/>
  <c r="S62"/>
  <c r="S364"/>
  <c r="S247"/>
  <c r="S359"/>
  <c r="S356"/>
  <c r="Y242"/>
  <c r="Y118"/>
  <c r="AJ118" s="1"/>
  <c r="AP118" s="1"/>
  <c r="D118" s="1"/>
  <c r="S15"/>
  <c r="Y257"/>
  <c r="Y159"/>
  <c r="AJ159" s="1"/>
  <c r="AP159" s="1"/>
  <c r="D159" s="1"/>
  <c r="S99"/>
  <c r="S388"/>
  <c r="S67"/>
  <c r="W67" s="1"/>
  <c r="Y208"/>
  <c r="AJ208" s="1"/>
  <c r="AP208" s="1"/>
  <c r="D208" s="1"/>
  <c r="Y325"/>
  <c r="Y19"/>
  <c r="AJ19" s="1"/>
  <c r="AP19" s="1"/>
  <c r="D19" s="1"/>
  <c r="Y156"/>
  <c r="S12"/>
  <c r="S213"/>
  <c r="S240"/>
  <c r="S212"/>
  <c r="S297"/>
  <c r="Y262"/>
  <c r="AJ262" s="1"/>
  <c r="AP262" s="1"/>
  <c r="D262" s="1"/>
  <c r="Y74"/>
  <c r="S251"/>
  <c r="Y218"/>
  <c r="Y38"/>
  <c r="AJ38" s="1"/>
  <c r="AP38" s="1"/>
  <c r="D38" s="1"/>
  <c r="Y164"/>
  <c r="Y17"/>
  <c r="AJ17" s="1"/>
  <c r="AP17" s="1"/>
  <c r="D17" s="1"/>
  <c r="Y87"/>
  <c r="S228"/>
  <c r="S122"/>
  <c r="AJ70"/>
  <c r="AP70" s="1"/>
  <c r="D70" s="1"/>
  <c r="AJ147"/>
  <c r="AP147" s="1"/>
  <c r="D147" s="1"/>
  <c r="AJ214"/>
  <c r="AP214" s="1"/>
  <c r="D214" s="1"/>
  <c r="AJ238"/>
  <c r="AP238" s="1"/>
  <c r="D238" s="1"/>
  <c r="S658"/>
  <c r="S650"/>
  <c r="S660"/>
  <c r="S656"/>
  <c r="S652"/>
  <c r="S651"/>
  <c r="S648"/>
  <c r="X644"/>
  <c r="Y644" s="1"/>
  <c r="AH643"/>
  <c r="AL643"/>
  <c r="AH641"/>
  <c r="AL641"/>
  <c r="S632"/>
  <c r="S628"/>
  <c r="S627"/>
  <c r="S622"/>
  <c r="S618"/>
  <c r="W618" s="1"/>
  <c r="S612"/>
  <c r="S608"/>
  <c r="S604"/>
  <c r="S603"/>
  <c r="S602"/>
  <c r="S590"/>
  <c r="W590" s="1"/>
  <c r="S586"/>
  <c r="S582"/>
  <c r="S578"/>
  <c r="S571"/>
  <c r="S559"/>
  <c r="S551"/>
  <c r="S547"/>
  <c r="W547" s="1"/>
  <c r="AH662"/>
  <c r="AL661"/>
  <c r="AL659"/>
  <c r="AL657"/>
  <c r="AL655"/>
  <c r="AL653"/>
  <c r="AH650"/>
  <c r="AL649"/>
  <c r="AL647"/>
  <c r="AL645"/>
  <c r="S640"/>
  <c r="W640" s="1"/>
  <c r="Y631"/>
  <c r="AJ631" s="1"/>
  <c r="Y593"/>
  <c r="Y581"/>
  <c r="S634"/>
  <c r="W634" s="1"/>
  <c r="S615"/>
  <c r="S600"/>
  <c r="W600" s="1"/>
  <c r="S596"/>
  <c r="W596" s="1"/>
  <c r="S592"/>
  <c r="S579"/>
  <c r="W579" s="1"/>
  <c r="S569"/>
  <c r="S553"/>
  <c r="S549"/>
  <c r="W549" s="1"/>
  <c r="S545"/>
  <c r="S541"/>
  <c r="W541" s="1"/>
  <c r="X634"/>
  <c r="X579"/>
  <c r="S505"/>
  <c r="W505" s="1"/>
  <c r="AL638"/>
  <c r="AH638"/>
  <c r="AL637"/>
  <c r="AL635"/>
  <c r="AL633"/>
  <c r="AL631"/>
  <c r="AL629"/>
  <c r="AL626"/>
  <c r="AH626"/>
  <c r="AL625"/>
  <c r="AL623"/>
  <c r="AL621"/>
  <c r="AL619"/>
  <c r="AL617"/>
  <c r="AL614"/>
  <c r="AH614"/>
  <c r="AL613"/>
  <c r="AL611"/>
  <c r="AL609"/>
  <c r="AL607"/>
  <c r="AL605"/>
  <c r="AL602"/>
  <c r="AH602"/>
  <c r="AL601"/>
  <c r="AL599"/>
  <c r="AL597"/>
  <c r="AL595"/>
  <c r="AL593"/>
  <c r="AH590"/>
  <c r="AL589"/>
  <c r="AL587"/>
  <c r="AL585"/>
  <c r="AL583"/>
  <c r="AL581"/>
  <c r="AH578"/>
  <c r="AL577"/>
  <c r="AL575"/>
  <c r="AL574"/>
  <c r="AL572"/>
  <c r="AL570"/>
  <c r="AL568"/>
  <c r="AL564"/>
  <c r="AL562"/>
  <c r="AL560"/>
  <c r="AL558"/>
  <c r="AL556"/>
  <c r="AL552"/>
  <c r="AL550"/>
  <c r="AL537"/>
  <c r="AE537"/>
  <c r="AI537" s="1"/>
  <c r="R536"/>
  <c r="S536" s="1"/>
  <c r="AH534"/>
  <c r="S534"/>
  <c r="W534" s="1"/>
  <c r="AL533"/>
  <c r="AE533"/>
  <c r="AI533" s="1"/>
  <c r="R532"/>
  <c r="S532" s="1"/>
  <c r="R531"/>
  <c r="S531" s="1"/>
  <c r="R530"/>
  <c r="S530" s="1"/>
  <c r="AH528"/>
  <c r="S528"/>
  <c r="W528" s="1"/>
  <c r="AL527"/>
  <c r="AE527"/>
  <c r="AI527" s="1"/>
  <c r="R526"/>
  <c r="S526" s="1"/>
  <c r="W526" s="1"/>
  <c r="AH530"/>
  <c r="AH518"/>
  <c r="AL515"/>
  <c r="AL501"/>
  <c r="AL499"/>
  <c r="AL498"/>
  <c r="AE498"/>
  <c r="AI498" s="1"/>
  <c r="R497"/>
  <c r="S497" s="1"/>
  <c r="W497" s="1"/>
  <c r="R493"/>
  <c r="S493" s="1"/>
  <c r="AH491"/>
  <c r="S491"/>
  <c r="AL490"/>
  <c r="AE490"/>
  <c r="AI490" s="1"/>
  <c r="R489"/>
  <c r="S489" s="1"/>
  <c r="AH487"/>
  <c r="AL486"/>
  <c r="AE486"/>
  <c r="AI486" s="1"/>
  <c r="R485"/>
  <c r="S485" s="1"/>
  <c r="R481"/>
  <c r="S481" s="1"/>
  <c r="AH479"/>
  <c r="S479"/>
  <c r="AL478"/>
  <c r="AE478"/>
  <c r="AI478" s="1"/>
  <c r="R477"/>
  <c r="S477" s="1"/>
  <c r="AH475"/>
  <c r="S475"/>
  <c r="AL474"/>
  <c r="AE474"/>
  <c r="AI474" s="1"/>
  <c r="R473"/>
  <c r="S473" s="1"/>
  <c r="R469"/>
  <c r="S469" s="1"/>
  <c r="AH467"/>
  <c r="S467"/>
  <c r="AL466"/>
  <c r="AE466"/>
  <c r="AI466" s="1"/>
  <c r="R465"/>
  <c r="S465" s="1"/>
  <c r="AH463"/>
  <c r="S463"/>
  <c r="AL462"/>
  <c r="AE462"/>
  <c r="AI462" s="1"/>
  <c r="R461"/>
  <c r="S461" s="1"/>
  <c r="AJ149" l="1"/>
  <c r="AP149" s="1"/>
  <c r="D149" s="1"/>
  <c r="AJ152"/>
  <c r="AP152" s="1"/>
  <c r="D152" s="1"/>
  <c r="Y508"/>
  <c r="Q40"/>
  <c r="X476"/>
  <c r="Y476" s="1"/>
  <c r="Q63"/>
  <c r="W537"/>
  <c r="X537" s="1"/>
  <c r="Y537" s="1"/>
  <c r="AJ537" s="1"/>
  <c r="AP537" s="1"/>
  <c r="D537" s="1"/>
  <c r="W467"/>
  <c r="X467" s="1"/>
  <c r="Y467" s="1"/>
  <c r="AJ467" s="1"/>
  <c r="AP467" s="1"/>
  <c r="D467" s="1"/>
  <c r="W475"/>
  <c r="X475" s="1"/>
  <c r="Y475" s="1"/>
  <c r="AJ475" s="1"/>
  <c r="AP475" s="1"/>
  <c r="D475" s="1"/>
  <c r="W545"/>
  <c r="X545" s="1"/>
  <c r="Y545" s="1"/>
  <c r="AJ545" s="1"/>
  <c r="AP545" s="1"/>
  <c r="D545" s="1"/>
  <c r="W592"/>
  <c r="X592" s="1"/>
  <c r="Y592" s="1"/>
  <c r="AJ592" s="1"/>
  <c r="AP592" s="1"/>
  <c r="D592" s="1"/>
  <c r="W559"/>
  <c r="X559" s="1"/>
  <c r="Y559" s="1"/>
  <c r="AJ559" s="1"/>
  <c r="AP559" s="1"/>
  <c r="D559" s="1"/>
  <c r="W604"/>
  <c r="X604" s="1"/>
  <c r="Y604" s="1"/>
  <c r="AJ604" s="1"/>
  <c r="AP604" s="1"/>
  <c r="D604" s="1"/>
  <c r="W608"/>
  <c r="X608" s="1"/>
  <c r="Y608" s="1"/>
  <c r="AJ608" s="1"/>
  <c r="AP608" s="1"/>
  <c r="D608" s="1"/>
  <c r="W652"/>
  <c r="X652" s="1"/>
  <c r="Y652" s="1"/>
  <c r="AJ652" s="1"/>
  <c r="AP652" s="1"/>
  <c r="D652" s="1"/>
  <c r="W213"/>
  <c r="X213" s="1"/>
  <c r="Y213" s="1"/>
  <c r="AJ213" s="1"/>
  <c r="AP213" s="1"/>
  <c r="D213" s="1"/>
  <c r="W247"/>
  <c r="X247" s="1"/>
  <c r="Y247" s="1"/>
  <c r="AJ247" s="1"/>
  <c r="AP247" s="1"/>
  <c r="D247" s="1"/>
  <c r="W463"/>
  <c r="X463" s="1"/>
  <c r="Y463" s="1"/>
  <c r="AJ463" s="1"/>
  <c r="AP463" s="1"/>
  <c r="D463" s="1"/>
  <c r="W465"/>
  <c r="X465" s="1"/>
  <c r="Y465" s="1"/>
  <c r="AJ465" s="1"/>
  <c r="AP465" s="1"/>
  <c r="D465" s="1"/>
  <c r="W473"/>
  <c r="X473" s="1"/>
  <c r="Y473" s="1"/>
  <c r="AJ473" s="1"/>
  <c r="AP473" s="1"/>
  <c r="D473" s="1"/>
  <c r="W479"/>
  <c r="X479" s="1"/>
  <c r="Y479" s="1"/>
  <c r="AJ479" s="1"/>
  <c r="AP479" s="1"/>
  <c r="D479" s="1"/>
  <c r="W481"/>
  <c r="X481" s="1"/>
  <c r="Y481" s="1"/>
  <c r="AJ481" s="1"/>
  <c r="AP481" s="1"/>
  <c r="D481" s="1"/>
  <c r="W491"/>
  <c r="X491" s="1"/>
  <c r="Y491" s="1"/>
  <c r="AJ491" s="1"/>
  <c r="AP491" s="1"/>
  <c r="D491" s="1"/>
  <c r="W493"/>
  <c r="X493" s="1"/>
  <c r="Y493" s="1"/>
  <c r="AJ493" s="1"/>
  <c r="AP493" s="1"/>
  <c r="D493" s="1"/>
  <c r="W531"/>
  <c r="X531" s="1"/>
  <c r="Y531" s="1"/>
  <c r="AJ531" s="1"/>
  <c r="AP531" s="1"/>
  <c r="D531" s="1"/>
  <c r="W536"/>
  <c r="X536" s="1"/>
  <c r="Y536" s="1"/>
  <c r="AJ536" s="1"/>
  <c r="AP536" s="1"/>
  <c r="D536" s="1"/>
  <c r="W569"/>
  <c r="X569" s="1"/>
  <c r="Y569" s="1"/>
  <c r="AJ569" s="1"/>
  <c r="AP569" s="1"/>
  <c r="D569" s="1"/>
  <c r="W615"/>
  <c r="X615" s="1"/>
  <c r="Y615" s="1"/>
  <c r="AJ615" s="1"/>
  <c r="AP615" s="1"/>
  <c r="D615" s="1"/>
  <c r="W551"/>
  <c r="X551" s="1"/>
  <c r="Y551" s="1"/>
  <c r="AJ551" s="1"/>
  <c r="AP551" s="1"/>
  <c r="D551" s="1"/>
  <c r="W578"/>
  <c r="X578" s="1"/>
  <c r="Y578" s="1"/>
  <c r="AJ578" s="1"/>
  <c r="AP578" s="1"/>
  <c r="D578" s="1"/>
  <c r="W586"/>
  <c r="X586" s="1"/>
  <c r="Y586" s="1"/>
  <c r="AJ586" s="1"/>
  <c r="AP586" s="1"/>
  <c r="D586" s="1"/>
  <c r="W602"/>
  <c r="X602" s="1"/>
  <c r="Y602" s="1"/>
  <c r="AJ602" s="1"/>
  <c r="AP602" s="1"/>
  <c r="D602" s="1"/>
  <c r="W603"/>
  <c r="X603" s="1"/>
  <c r="Y603" s="1"/>
  <c r="AJ603" s="1"/>
  <c r="AP603" s="1"/>
  <c r="D603" s="1"/>
  <c r="W612"/>
  <c r="X612" s="1"/>
  <c r="Y612" s="1"/>
  <c r="AJ612" s="1"/>
  <c r="AP612" s="1"/>
  <c r="D612" s="1"/>
  <c r="W622"/>
  <c r="X622" s="1"/>
  <c r="Y622" s="1"/>
  <c r="AJ622" s="1"/>
  <c r="AP622" s="1"/>
  <c r="D622" s="1"/>
  <c r="W627"/>
  <c r="X627" s="1"/>
  <c r="Y627" s="1"/>
  <c r="AJ627" s="1"/>
  <c r="AP627" s="1"/>
  <c r="D627" s="1"/>
  <c r="W628"/>
  <c r="X628" s="1"/>
  <c r="Y628" s="1"/>
  <c r="AJ628" s="1"/>
  <c r="AP628" s="1"/>
  <c r="D628" s="1"/>
  <c r="W651"/>
  <c r="X651" s="1"/>
  <c r="Y651" s="1"/>
  <c r="AJ651" s="1"/>
  <c r="AP651" s="1"/>
  <c r="D651" s="1"/>
  <c r="W650"/>
  <c r="X650" s="1"/>
  <c r="Y650" s="1"/>
  <c r="AJ650" s="1"/>
  <c r="AP650" s="1"/>
  <c r="D650" s="1"/>
  <c r="W251"/>
  <c r="X251" s="1"/>
  <c r="Y251" s="1"/>
  <c r="AJ251" s="1"/>
  <c r="AP251" s="1"/>
  <c r="D251" s="1"/>
  <c r="W297"/>
  <c r="X297" s="1"/>
  <c r="Y297" s="1"/>
  <c r="AJ297" s="1"/>
  <c r="AP297" s="1"/>
  <c r="D297" s="1"/>
  <c r="W240"/>
  <c r="X240" s="1"/>
  <c r="Y240" s="1"/>
  <c r="AJ240" s="1"/>
  <c r="AP240" s="1"/>
  <c r="D240" s="1"/>
  <c r="W99"/>
  <c r="X99" s="1"/>
  <c r="Y99" s="1"/>
  <c r="AJ99" s="1"/>
  <c r="AP99" s="1"/>
  <c r="D99" s="1"/>
  <c r="W15"/>
  <c r="X15" s="1"/>
  <c r="Y15" s="1"/>
  <c r="AJ15" s="1"/>
  <c r="AP15" s="1"/>
  <c r="D15" s="1"/>
  <c r="W359"/>
  <c r="X359" s="1"/>
  <c r="Y359" s="1"/>
  <c r="AJ359" s="1"/>
  <c r="AP359" s="1"/>
  <c r="D359" s="1"/>
  <c r="W364"/>
  <c r="X364" s="1"/>
  <c r="Y364" s="1"/>
  <c r="AJ364" s="1"/>
  <c r="AP364" s="1"/>
  <c r="D364" s="1"/>
  <c r="W32"/>
  <c r="X32" s="1"/>
  <c r="Y32" s="1"/>
  <c r="AJ32" s="1"/>
  <c r="AP32" s="1"/>
  <c r="D32" s="1"/>
  <c r="W223"/>
  <c r="X223" s="1"/>
  <c r="Y223" s="1"/>
  <c r="AJ223" s="1"/>
  <c r="AP223" s="1"/>
  <c r="D223" s="1"/>
  <c r="W59"/>
  <c r="X59" s="1"/>
  <c r="Y59" s="1"/>
  <c r="AJ59" s="1"/>
  <c r="AP59" s="1"/>
  <c r="D59" s="1"/>
  <c r="W395"/>
  <c r="X395" s="1"/>
  <c r="Y395" s="1"/>
  <c r="AJ395" s="1"/>
  <c r="AP395" s="1"/>
  <c r="D395" s="1"/>
  <c r="W221"/>
  <c r="X221" s="1"/>
  <c r="Y221" s="1"/>
  <c r="AJ221" s="1"/>
  <c r="AP221" s="1"/>
  <c r="D221" s="1"/>
  <c r="W283"/>
  <c r="X283" s="1"/>
  <c r="Y283" s="1"/>
  <c r="AJ283" s="1"/>
  <c r="AP283" s="1"/>
  <c r="D283" s="1"/>
  <c r="W344"/>
  <c r="X344" s="1"/>
  <c r="Y344" s="1"/>
  <c r="AJ344" s="1"/>
  <c r="AP344" s="1"/>
  <c r="D344" s="1"/>
  <c r="W200"/>
  <c r="X200" s="1"/>
  <c r="Y200" s="1"/>
  <c r="AJ200" s="1"/>
  <c r="AP200" s="1"/>
  <c r="D200" s="1"/>
  <c r="W438"/>
  <c r="X438" s="1"/>
  <c r="Y438" s="1"/>
  <c r="AJ438" s="1"/>
  <c r="AP438" s="1"/>
  <c r="D438" s="1"/>
  <c r="W309"/>
  <c r="X309" s="1"/>
  <c r="Y309" s="1"/>
  <c r="AJ309" s="1"/>
  <c r="AP309" s="1"/>
  <c r="D309" s="1"/>
  <c r="W270"/>
  <c r="X270" s="1"/>
  <c r="Y270" s="1"/>
  <c r="AJ270" s="1"/>
  <c r="AP270" s="1"/>
  <c r="D270" s="1"/>
  <c r="W102"/>
  <c r="X102" s="1"/>
  <c r="Y102" s="1"/>
  <c r="AJ102" s="1"/>
  <c r="AP102" s="1"/>
  <c r="D102" s="1"/>
  <c r="W49"/>
  <c r="X49" s="1"/>
  <c r="Y49" s="1"/>
  <c r="AJ49" s="1"/>
  <c r="AP49" s="1"/>
  <c r="D49" s="1"/>
  <c r="W286"/>
  <c r="X286" s="1"/>
  <c r="Y286" s="1"/>
  <c r="AJ286" s="1"/>
  <c r="AP286" s="1"/>
  <c r="D286" s="1"/>
  <c r="W130"/>
  <c r="X130" s="1"/>
  <c r="Y130" s="1"/>
  <c r="AJ130" s="1"/>
  <c r="AP130" s="1"/>
  <c r="D130" s="1"/>
  <c r="W46"/>
  <c r="X46" s="1"/>
  <c r="Y46" s="1"/>
  <c r="AJ46" s="1"/>
  <c r="AP46" s="1"/>
  <c r="D46" s="1"/>
  <c r="W280"/>
  <c r="X280" s="1"/>
  <c r="Y280" s="1"/>
  <c r="AJ280" s="1"/>
  <c r="AP280" s="1"/>
  <c r="D280" s="1"/>
  <c r="W275"/>
  <c r="X275" s="1"/>
  <c r="Y275" s="1"/>
  <c r="AJ275" s="1"/>
  <c r="AP275" s="1"/>
  <c r="D275" s="1"/>
  <c r="W136"/>
  <c r="X136" s="1"/>
  <c r="Y136" s="1"/>
  <c r="AJ136" s="1"/>
  <c r="AP136" s="1"/>
  <c r="D136" s="1"/>
  <c r="W365"/>
  <c r="X365" s="1"/>
  <c r="Y365" s="1"/>
  <c r="AJ365" s="1"/>
  <c r="AP365" s="1"/>
  <c r="D365" s="1"/>
  <c r="W308"/>
  <c r="X308" s="1"/>
  <c r="Y308" s="1"/>
  <c r="AJ308" s="1"/>
  <c r="AP308" s="1"/>
  <c r="D308" s="1"/>
  <c r="W373"/>
  <c r="X373" s="1"/>
  <c r="Y373" s="1"/>
  <c r="AJ373" s="1"/>
  <c r="AP373" s="1"/>
  <c r="D373" s="1"/>
  <c r="W282"/>
  <c r="X282" s="1"/>
  <c r="Y282" s="1"/>
  <c r="AJ282" s="1"/>
  <c r="AP282" s="1"/>
  <c r="D282" s="1"/>
  <c r="W198"/>
  <c r="X198" s="1"/>
  <c r="Y198" s="1"/>
  <c r="AJ198" s="1"/>
  <c r="AP198" s="1"/>
  <c r="D198" s="1"/>
  <c r="W109"/>
  <c r="X109" s="1"/>
  <c r="Y109" s="1"/>
  <c r="AJ109" s="1"/>
  <c r="AP109" s="1"/>
  <c r="D109" s="1"/>
  <c r="W45"/>
  <c r="X45" s="1"/>
  <c r="Y45" s="1"/>
  <c r="AJ45" s="1"/>
  <c r="AP45" s="1"/>
  <c r="D45" s="1"/>
  <c r="W435"/>
  <c r="X435" s="1"/>
  <c r="Y435" s="1"/>
  <c r="AJ435" s="1"/>
  <c r="AP435" s="1"/>
  <c r="D435" s="1"/>
  <c r="W363"/>
  <c r="X363" s="1"/>
  <c r="Y363" s="1"/>
  <c r="AJ363" s="1"/>
  <c r="AP363" s="1"/>
  <c r="D363" s="1"/>
  <c r="W134"/>
  <c r="X134" s="1"/>
  <c r="Y134" s="1"/>
  <c r="AJ134" s="1"/>
  <c r="AP134" s="1"/>
  <c r="D134" s="1"/>
  <c r="W50"/>
  <c r="X50" s="1"/>
  <c r="Y50" s="1"/>
  <c r="AJ50" s="1"/>
  <c r="AP50" s="1"/>
  <c r="D50" s="1"/>
  <c r="W500"/>
  <c r="X500" s="1"/>
  <c r="Y500" s="1"/>
  <c r="AJ500" s="1"/>
  <c r="AP500" s="1"/>
  <c r="D500" s="1"/>
  <c r="W510"/>
  <c r="X510" s="1"/>
  <c r="Y510" s="1"/>
  <c r="AJ510" s="1"/>
  <c r="AP510" s="1"/>
  <c r="D510" s="1"/>
  <c r="W580"/>
  <c r="X580" s="1"/>
  <c r="Y580" s="1"/>
  <c r="AJ580" s="1"/>
  <c r="AP580" s="1"/>
  <c r="D580" s="1"/>
  <c r="W591"/>
  <c r="X591" s="1"/>
  <c r="Y591" s="1"/>
  <c r="AJ591" s="1"/>
  <c r="AP591" s="1"/>
  <c r="D591" s="1"/>
  <c r="W598"/>
  <c r="X598" s="1"/>
  <c r="Y598" s="1"/>
  <c r="AJ598" s="1"/>
  <c r="AP598" s="1"/>
  <c r="D598" s="1"/>
  <c r="W626"/>
  <c r="X626" s="1"/>
  <c r="Y626" s="1"/>
  <c r="AJ626" s="1"/>
  <c r="AP626" s="1"/>
  <c r="D626" s="1"/>
  <c r="W646"/>
  <c r="X646" s="1"/>
  <c r="Y646" s="1"/>
  <c r="AJ646" s="1"/>
  <c r="AP646" s="1"/>
  <c r="D646" s="1"/>
  <c r="W662"/>
  <c r="X662" s="1"/>
  <c r="Y662" s="1"/>
  <c r="AJ662" s="1"/>
  <c r="AP662" s="1"/>
  <c r="D662" s="1"/>
  <c r="W43"/>
  <c r="X43" s="1"/>
  <c r="Y43" s="1"/>
  <c r="AJ43" s="1"/>
  <c r="AP43" s="1"/>
  <c r="D43" s="1"/>
  <c r="W215"/>
  <c r="X215" s="1"/>
  <c r="Y215" s="1"/>
  <c r="AJ215" s="1"/>
  <c r="AP215" s="1"/>
  <c r="D215" s="1"/>
  <c r="W391"/>
  <c r="X391" s="1"/>
  <c r="Y391" s="1"/>
  <c r="AJ391" s="1"/>
  <c r="AP391" s="1"/>
  <c r="D391" s="1"/>
  <c r="W84"/>
  <c r="X84" s="1"/>
  <c r="Y84" s="1"/>
  <c r="AJ84" s="1"/>
  <c r="AP84" s="1"/>
  <c r="D84" s="1"/>
  <c r="W573"/>
  <c r="X573" s="1"/>
  <c r="Y573" s="1"/>
  <c r="AJ573" s="1"/>
  <c r="AP573" s="1"/>
  <c r="D573" s="1"/>
  <c r="W616"/>
  <c r="X616" s="1"/>
  <c r="Y616" s="1"/>
  <c r="AJ616" s="1"/>
  <c r="AP616" s="1"/>
  <c r="D616" s="1"/>
  <c r="W630"/>
  <c r="X630" s="1"/>
  <c r="Y630" s="1"/>
  <c r="AJ630" s="1"/>
  <c r="AP630" s="1"/>
  <c r="D630" s="1"/>
  <c r="W241"/>
  <c r="X241" s="1"/>
  <c r="Y241" s="1"/>
  <c r="AJ241" s="1"/>
  <c r="AP241" s="1"/>
  <c r="D241" s="1"/>
  <c r="W57"/>
  <c r="X57" s="1"/>
  <c r="Y57" s="1"/>
  <c r="AJ57" s="1"/>
  <c r="AP57" s="1"/>
  <c r="D57" s="1"/>
  <c r="W69"/>
  <c r="X69" s="1"/>
  <c r="Y69" s="1"/>
  <c r="AJ69" s="1"/>
  <c r="AP69" s="1"/>
  <c r="D69" s="1"/>
  <c r="W361"/>
  <c r="X361" s="1"/>
  <c r="Y361" s="1"/>
  <c r="AJ361" s="1"/>
  <c r="AP361" s="1"/>
  <c r="D361" s="1"/>
  <c r="W210"/>
  <c r="X210" s="1"/>
  <c r="Y210" s="1"/>
  <c r="AJ210" s="1"/>
  <c r="AP210" s="1"/>
  <c r="D210" s="1"/>
  <c r="W390"/>
  <c r="X390" s="1"/>
  <c r="Y390" s="1"/>
  <c r="AJ390" s="1"/>
  <c r="AP390" s="1"/>
  <c r="D390" s="1"/>
  <c r="W75"/>
  <c r="X75" s="1"/>
  <c r="Y75" s="1"/>
  <c r="AJ75" s="1"/>
  <c r="AP75" s="1"/>
  <c r="D75" s="1"/>
  <c r="W77"/>
  <c r="X77" s="1"/>
  <c r="Y77" s="1"/>
  <c r="AJ77" s="1"/>
  <c r="AP77" s="1"/>
  <c r="D77" s="1"/>
  <c r="W437"/>
  <c r="X437" s="1"/>
  <c r="Y437" s="1"/>
  <c r="AJ437" s="1"/>
  <c r="AP437" s="1"/>
  <c r="D437" s="1"/>
  <c r="W104"/>
  <c r="X104" s="1"/>
  <c r="Y104" s="1"/>
  <c r="AJ104" s="1"/>
  <c r="AP104" s="1"/>
  <c r="D104" s="1"/>
  <c r="W383"/>
  <c r="X383" s="1"/>
  <c r="Y383" s="1"/>
  <c r="AJ383" s="1"/>
  <c r="AP383" s="1"/>
  <c r="D383" s="1"/>
  <c r="W623"/>
  <c r="X623" s="1"/>
  <c r="Y623" s="1"/>
  <c r="AJ623" s="1"/>
  <c r="AP623" s="1"/>
  <c r="D623" s="1"/>
  <c r="W195"/>
  <c r="X195" s="1"/>
  <c r="Y195" s="1"/>
  <c r="AJ195" s="1"/>
  <c r="AP195" s="1"/>
  <c r="D195" s="1"/>
  <c r="W416"/>
  <c r="X416" s="1"/>
  <c r="Y416" s="1"/>
  <c r="AJ416" s="1"/>
  <c r="AP416" s="1"/>
  <c r="D416" s="1"/>
  <c r="W377"/>
  <c r="X377" s="1"/>
  <c r="Y377" s="1"/>
  <c r="AJ377" s="1"/>
  <c r="AP377" s="1"/>
  <c r="D377" s="1"/>
  <c r="W131"/>
  <c r="X131" s="1"/>
  <c r="Y131" s="1"/>
  <c r="AJ131" s="1"/>
  <c r="AP131" s="1"/>
  <c r="D131" s="1"/>
  <c r="W446"/>
  <c r="X446" s="1"/>
  <c r="Y446" s="1"/>
  <c r="AJ446" s="1"/>
  <c r="AP446" s="1"/>
  <c r="D446" s="1"/>
  <c r="W540"/>
  <c r="X540" s="1"/>
  <c r="Y540" s="1"/>
  <c r="AJ540" s="1"/>
  <c r="AP540" s="1"/>
  <c r="D540" s="1"/>
  <c r="W635"/>
  <c r="X635" s="1"/>
  <c r="Y635" s="1"/>
  <c r="AJ635" s="1"/>
  <c r="AP635" s="1"/>
  <c r="D635" s="1"/>
  <c r="W124"/>
  <c r="X124" s="1"/>
  <c r="Y124" s="1"/>
  <c r="AJ124" s="1"/>
  <c r="AP124" s="1"/>
  <c r="D124" s="1"/>
  <c r="W478"/>
  <c r="X478" s="1"/>
  <c r="Y478" s="1"/>
  <c r="AJ478" s="1"/>
  <c r="AP478" s="1"/>
  <c r="D478" s="1"/>
  <c r="W567"/>
  <c r="X567" s="1"/>
  <c r="Y567" s="1"/>
  <c r="AJ567" s="1"/>
  <c r="AP567" s="1"/>
  <c r="D567" s="1"/>
  <c r="W588"/>
  <c r="X588" s="1"/>
  <c r="Y588" s="1"/>
  <c r="AJ588" s="1"/>
  <c r="AP588" s="1"/>
  <c r="D588" s="1"/>
  <c r="W597"/>
  <c r="X597" s="1"/>
  <c r="Y597" s="1"/>
  <c r="AJ597" s="1"/>
  <c r="AP597" s="1"/>
  <c r="D597" s="1"/>
  <c r="W601"/>
  <c r="X601" s="1"/>
  <c r="Y601" s="1"/>
  <c r="AJ601" s="1"/>
  <c r="AP601" s="1"/>
  <c r="D601" s="1"/>
  <c r="W647"/>
  <c r="X647" s="1"/>
  <c r="W661"/>
  <c r="X661" s="1"/>
  <c r="Y661" s="1"/>
  <c r="AJ661" s="1"/>
  <c r="AP661" s="1"/>
  <c r="D661" s="1"/>
  <c r="W486"/>
  <c r="X486" s="1"/>
  <c r="Y486" s="1"/>
  <c r="AJ486" s="1"/>
  <c r="AP486" s="1"/>
  <c r="D486" s="1"/>
  <c r="W494"/>
  <c r="X494" s="1"/>
  <c r="Y494" s="1"/>
  <c r="AJ494" s="1"/>
  <c r="AP494" s="1"/>
  <c r="D494" s="1"/>
  <c r="W501"/>
  <c r="X501" s="1"/>
  <c r="W506"/>
  <c r="X506" s="1"/>
  <c r="Y506" s="1"/>
  <c r="AJ506" s="1"/>
  <c r="AP506" s="1"/>
  <c r="D506" s="1"/>
  <c r="W527"/>
  <c r="X527" s="1"/>
  <c r="W566"/>
  <c r="X566" s="1"/>
  <c r="Y566" s="1"/>
  <c r="AJ566" s="1"/>
  <c r="AP566" s="1"/>
  <c r="D566" s="1"/>
  <c r="W570"/>
  <c r="X570" s="1"/>
  <c r="Y570" s="1"/>
  <c r="AJ570" s="1"/>
  <c r="AP570" s="1"/>
  <c r="D570" s="1"/>
  <c r="W583"/>
  <c r="X583" s="1"/>
  <c r="W585"/>
  <c r="X585" s="1"/>
  <c r="Y585" s="1"/>
  <c r="AJ585" s="1"/>
  <c r="AP585" s="1"/>
  <c r="D585" s="1"/>
  <c r="W624"/>
  <c r="X624" s="1"/>
  <c r="Y624" s="1"/>
  <c r="AJ624" s="1"/>
  <c r="AP624" s="1"/>
  <c r="D624" s="1"/>
  <c r="W453"/>
  <c r="X453" s="1"/>
  <c r="Y453" s="1"/>
  <c r="AJ453" s="1"/>
  <c r="AP453" s="1"/>
  <c r="D453" s="1"/>
  <c r="W451"/>
  <c r="X451" s="1"/>
  <c r="Y451" s="1"/>
  <c r="AJ451" s="1"/>
  <c r="AP451" s="1"/>
  <c r="D451" s="1"/>
  <c r="W386"/>
  <c r="X386" s="1"/>
  <c r="Y386" s="1"/>
  <c r="AJ386" s="1"/>
  <c r="AP386" s="1"/>
  <c r="D386" s="1"/>
  <c r="W314"/>
  <c r="X314" s="1"/>
  <c r="Y314" s="1"/>
  <c r="AJ314" s="1"/>
  <c r="AP314" s="1"/>
  <c r="D314" s="1"/>
  <c r="W178"/>
  <c r="X178" s="1"/>
  <c r="Y178" s="1"/>
  <c r="AJ178" s="1"/>
  <c r="AP178" s="1"/>
  <c r="D178" s="1"/>
  <c r="W307"/>
  <c r="X307" s="1"/>
  <c r="Y307" s="1"/>
  <c r="AJ307" s="1"/>
  <c r="AP307" s="1"/>
  <c r="D307" s="1"/>
  <c r="X447"/>
  <c r="Y447" s="1"/>
  <c r="AJ447" s="1"/>
  <c r="AP447" s="1"/>
  <c r="D447" s="1"/>
  <c r="W447"/>
  <c r="X10"/>
  <c r="Y10" s="1"/>
  <c r="W10"/>
  <c r="X227"/>
  <c r="Y227" s="1"/>
  <c r="W227"/>
  <c r="X319"/>
  <c r="Y319" s="1"/>
  <c r="AJ319" s="1"/>
  <c r="AP319" s="1"/>
  <c r="D319" s="1"/>
  <c r="W319"/>
  <c r="X424"/>
  <c r="Y424" s="1"/>
  <c r="AJ424" s="1"/>
  <c r="AP424" s="1"/>
  <c r="D424" s="1"/>
  <c r="W424"/>
  <c r="X523"/>
  <c r="Y523" s="1"/>
  <c r="AJ523" s="1"/>
  <c r="AP523" s="1"/>
  <c r="D523" s="1"/>
  <c r="W523"/>
  <c r="X432"/>
  <c r="Y432" s="1"/>
  <c r="W432"/>
  <c r="X511"/>
  <c r="W511"/>
  <c r="X574"/>
  <c r="Y574" s="1"/>
  <c r="AJ574" s="1"/>
  <c r="W574"/>
  <c r="X605"/>
  <c r="Y605" s="1"/>
  <c r="AJ605" s="1"/>
  <c r="W605"/>
  <c r="X619"/>
  <c r="Y619" s="1"/>
  <c r="AJ619" s="1"/>
  <c r="W619"/>
  <c r="X89"/>
  <c r="Y89" s="1"/>
  <c r="AJ89" s="1"/>
  <c r="W89"/>
  <c r="X97"/>
  <c r="W97"/>
  <c r="X427"/>
  <c r="Y427" s="1"/>
  <c r="AJ427" s="1"/>
  <c r="AP427" s="1"/>
  <c r="D427" s="1"/>
  <c r="W427"/>
  <c r="X259"/>
  <c r="Y259" s="1"/>
  <c r="W259"/>
  <c r="X466"/>
  <c r="Y466" s="1"/>
  <c r="AJ466" s="1"/>
  <c r="W466"/>
  <c r="X490"/>
  <c r="W490"/>
  <c r="X538"/>
  <c r="W538"/>
  <c r="X575"/>
  <c r="W575"/>
  <c r="X420"/>
  <c r="W420"/>
  <c r="X140"/>
  <c r="W140"/>
  <c r="X441"/>
  <c r="W441"/>
  <c r="X402"/>
  <c r="W402"/>
  <c r="X385"/>
  <c r="W385"/>
  <c r="X158"/>
  <c r="Y158" s="1"/>
  <c r="AJ158" s="1"/>
  <c r="AP158" s="1"/>
  <c r="D158" s="1"/>
  <c r="W158"/>
  <c r="X254"/>
  <c r="Y254" s="1"/>
  <c r="AJ254" s="1"/>
  <c r="AP254" s="1"/>
  <c r="D254" s="1"/>
  <c r="W254"/>
  <c r="X171"/>
  <c r="Y171" s="1"/>
  <c r="AJ171" s="1"/>
  <c r="AP171" s="1"/>
  <c r="D171" s="1"/>
  <c r="W171"/>
  <c r="X327"/>
  <c r="Y327" s="1"/>
  <c r="W327"/>
  <c r="X117"/>
  <c r="Y117" s="1"/>
  <c r="AJ117" s="1"/>
  <c r="AP117" s="1"/>
  <c r="D117" s="1"/>
  <c r="W117"/>
  <c r="X409"/>
  <c r="W409"/>
  <c r="X229"/>
  <c r="Y229" s="1"/>
  <c r="AJ229" s="1"/>
  <c r="AP229" s="1"/>
  <c r="D229" s="1"/>
  <c r="W229"/>
  <c r="X93"/>
  <c r="W93"/>
  <c r="S480"/>
  <c r="W480" s="1"/>
  <c r="Y234"/>
  <c r="AJ234" s="1"/>
  <c r="AP234" s="1"/>
  <c r="D234" s="1"/>
  <c r="Q64"/>
  <c r="Q42"/>
  <c r="W461"/>
  <c r="X461" s="1"/>
  <c r="Y461" s="1"/>
  <c r="AJ461" s="1"/>
  <c r="AP461" s="1"/>
  <c r="D461" s="1"/>
  <c r="W469"/>
  <c r="X469" s="1"/>
  <c r="Y469" s="1"/>
  <c r="AJ469" s="1"/>
  <c r="AP469" s="1"/>
  <c r="D469" s="1"/>
  <c r="W477"/>
  <c r="X477" s="1"/>
  <c r="Y477" s="1"/>
  <c r="AJ477" s="1"/>
  <c r="AP477" s="1"/>
  <c r="D477" s="1"/>
  <c r="W485"/>
  <c r="X485" s="1"/>
  <c r="Y485" s="1"/>
  <c r="AJ485" s="1"/>
  <c r="AP485" s="1"/>
  <c r="D485" s="1"/>
  <c r="W489"/>
  <c r="X489" s="1"/>
  <c r="Y489" s="1"/>
  <c r="AJ489" s="1"/>
  <c r="AP489" s="1"/>
  <c r="D489" s="1"/>
  <c r="W530"/>
  <c r="X530" s="1"/>
  <c r="Y530" s="1"/>
  <c r="AJ530" s="1"/>
  <c r="AP530" s="1"/>
  <c r="D530" s="1"/>
  <c r="W532"/>
  <c r="X532" s="1"/>
  <c r="Y532" s="1"/>
  <c r="AJ532" s="1"/>
  <c r="AP532" s="1"/>
  <c r="D532" s="1"/>
  <c r="W553"/>
  <c r="X553" s="1"/>
  <c r="Y553" s="1"/>
  <c r="AJ553" s="1"/>
  <c r="AP553" s="1"/>
  <c r="D553" s="1"/>
  <c r="W571"/>
  <c r="X571" s="1"/>
  <c r="Y571" s="1"/>
  <c r="AJ571" s="1"/>
  <c r="AP571" s="1"/>
  <c r="D571" s="1"/>
  <c r="W582"/>
  <c r="X582" s="1"/>
  <c r="Y582" s="1"/>
  <c r="AJ582" s="1"/>
  <c r="AP582" s="1"/>
  <c r="D582" s="1"/>
  <c r="W632"/>
  <c r="X632" s="1"/>
  <c r="Y632" s="1"/>
  <c r="AJ632" s="1"/>
  <c r="AP632" s="1"/>
  <c r="D632" s="1"/>
  <c r="W648"/>
  <c r="X648" s="1"/>
  <c r="Y648" s="1"/>
  <c r="AJ648" s="1"/>
  <c r="AP648" s="1"/>
  <c r="D648" s="1"/>
  <c r="W656"/>
  <c r="X656" s="1"/>
  <c r="Y656" s="1"/>
  <c r="AJ656" s="1"/>
  <c r="AP656" s="1"/>
  <c r="D656" s="1"/>
  <c r="W660"/>
  <c r="X660" s="1"/>
  <c r="Y660" s="1"/>
  <c r="AJ660" s="1"/>
  <c r="AP660" s="1"/>
  <c r="D660" s="1"/>
  <c r="W658"/>
  <c r="X658" s="1"/>
  <c r="Y658" s="1"/>
  <c r="AJ658" s="1"/>
  <c r="AP658" s="1"/>
  <c r="D658" s="1"/>
  <c r="W122"/>
  <c r="X122" s="1"/>
  <c r="Y122" s="1"/>
  <c r="AJ122" s="1"/>
  <c r="AP122" s="1"/>
  <c r="D122" s="1"/>
  <c r="W228"/>
  <c r="X228" s="1"/>
  <c r="Y228" s="1"/>
  <c r="AJ228" s="1"/>
  <c r="AP228" s="1"/>
  <c r="D228" s="1"/>
  <c r="W212"/>
  <c r="X212" s="1"/>
  <c r="Y212" s="1"/>
  <c r="AJ212" s="1"/>
  <c r="AP212" s="1"/>
  <c r="D212" s="1"/>
  <c r="W12"/>
  <c r="X12" s="1"/>
  <c r="Y12" s="1"/>
  <c r="AJ12" s="1"/>
  <c r="AP12" s="1"/>
  <c r="D12" s="1"/>
  <c r="W388"/>
  <c r="X388" s="1"/>
  <c r="Y388" s="1"/>
  <c r="AJ388" s="1"/>
  <c r="AP388" s="1"/>
  <c r="D388" s="1"/>
  <c r="W356"/>
  <c r="X356" s="1"/>
  <c r="Y356" s="1"/>
  <c r="AJ356" s="1"/>
  <c r="AP356" s="1"/>
  <c r="D356" s="1"/>
  <c r="W62"/>
  <c r="X62" s="1"/>
  <c r="Y62" s="1"/>
  <c r="AJ62" s="1"/>
  <c r="AP62" s="1"/>
  <c r="D62" s="1"/>
  <c r="W11"/>
  <c r="X11" s="1"/>
  <c r="Y11" s="1"/>
  <c r="AJ11" s="1"/>
  <c r="AP11" s="1"/>
  <c r="D11" s="1"/>
  <c r="W7"/>
  <c r="X7" s="1"/>
  <c r="Y7" s="1"/>
  <c r="AJ7" s="1"/>
  <c r="AP7" s="1"/>
  <c r="D7" s="1"/>
  <c r="W168"/>
  <c r="X168" s="1"/>
  <c r="Y168" s="1"/>
  <c r="AJ168" s="1"/>
  <c r="AP168" s="1"/>
  <c r="D168" s="1"/>
  <c r="W317"/>
  <c r="X317" s="1"/>
  <c r="Y317" s="1"/>
  <c r="AJ317" s="1"/>
  <c r="AP317" s="1"/>
  <c r="D317" s="1"/>
  <c r="W412"/>
  <c r="X412" s="1"/>
  <c r="Y412" s="1"/>
  <c r="AJ412" s="1"/>
  <c r="AP412" s="1"/>
  <c r="D412" s="1"/>
  <c r="W199"/>
  <c r="X199" s="1"/>
  <c r="Y199" s="1"/>
  <c r="AJ199" s="1"/>
  <c r="AP199" s="1"/>
  <c r="D199" s="1"/>
  <c r="W341"/>
  <c r="X341" s="1"/>
  <c r="Y341" s="1"/>
  <c r="AJ341" s="1"/>
  <c r="AP341" s="1"/>
  <c r="D341" s="1"/>
  <c r="W312"/>
  <c r="X312" s="1"/>
  <c r="Y312" s="1"/>
  <c r="AJ312" s="1"/>
  <c r="AP312" s="1"/>
  <c r="D312" s="1"/>
  <c r="W281"/>
  <c r="X281" s="1"/>
  <c r="Y281" s="1"/>
  <c r="AJ281" s="1"/>
  <c r="AP281" s="1"/>
  <c r="D281" s="1"/>
  <c r="W284"/>
  <c r="X284" s="1"/>
  <c r="Y284" s="1"/>
  <c r="AJ284" s="1"/>
  <c r="AP284" s="1"/>
  <c r="D284" s="1"/>
  <c r="W197"/>
  <c r="X197" s="1"/>
  <c r="Y197" s="1"/>
  <c r="AJ197" s="1"/>
  <c r="AP197" s="1"/>
  <c r="D197" s="1"/>
  <c r="W48"/>
  <c r="X48" s="1"/>
  <c r="Y48" s="1"/>
  <c r="AJ48" s="1"/>
  <c r="AP48" s="1"/>
  <c r="D48" s="1"/>
  <c r="W349"/>
  <c r="X349" s="1"/>
  <c r="Y349" s="1"/>
  <c r="AJ349" s="1"/>
  <c r="AP349" s="1"/>
  <c r="D349" s="1"/>
  <c r="W141"/>
  <c r="X141" s="1"/>
  <c r="Y141" s="1"/>
  <c r="AJ141" s="1"/>
  <c r="AP141" s="1"/>
  <c r="D141" s="1"/>
  <c r="W303"/>
  <c r="X303" s="1"/>
  <c r="Y303" s="1"/>
  <c r="AJ303" s="1"/>
  <c r="AP303" s="1"/>
  <c r="D303" s="1"/>
  <c r="W146"/>
  <c r="X146" s="1"/>
  <c r="Y146" s="1"/>
  <c r="AJ146" s="1"/>
  <c r="AP146" s="1"/>
  <c r="D146" s="1"/>
  <c r="W135"/>
  <c r="X135" s="1"/>
  <c r="Y135" s="1"/>
  <c r="AJ135" s="1"/>
  <c r="AP135" s="1"/>
  <c r="D135" s="1"/>
  <c r="W400"/>
  <c r="X400" s="1"/>
  <c r="Y400" s="1"/>
  <c r="AJ400" s="1"/>
  <c r="AP400" s="1"/>
  <c r="D400" s="1"/>
  <c r="W311"/>
  <c r="X311" s="1"/>
  <c r="Y311" s="1"/>
  <c r="AJ311" s="1"/>
  <c r="AP311" s="1"/>
  <c r="D311" s="1"/>
  <c r="W269"/>
  <c r="X269" s="1"/>
  <c r="Y269" s="1"/>
  <c r="AJ269" s="1"/>
  <c r="AP269" s="1"/>
  <c r="D269" s="1"/>
  <c r="W204"/>
  <c r="X204" s="1"/>
  <c r="Y204" s="1"/>
  <c r="AJ204" s="1"/>
  <c r="AP204" s="1"/>
  <c r="D204" s="1"/>
  <c r="W44"/>
  <c r="X44" s="1"/>
  <c r="Y44" s="1"/>
  <c r="AJ44" s="1"/>
  <c r="AP44" s="1"/>
  <c r="D44" s="1"/>
  <c r="W345"/>
  <c r="X345" s="1"/>
  <c r="Y345" s="1"/>
  <c r="AJ345" s="1"/>
  <c r="AP345" s="1"/>
  <c r="D345" s="1"/>
  <c r="W285"/>
  <c r="X285" s="1"/>
  <c r="Y285" s="1"/>
  <c r="AJ285" s="1"/>
  <c r="AP285" s="1"/>
  <c r="D285" s="1"/>
  <c r="W277"/>
  <c r="X277" s="1"/>
  <c r="Y277" s="1"/>
  <c r="AJ277" s="1"/>
  <c r="AP277" s="1"/>
  <c r="D277" s="1"/>
  <c r="W201"/>
  <c r="X201" s="1"/>
  <c r="Y201" s="1"/>
  <c r="AJ201" s="1"/>
  <c r="AP201" s="1"/>
  <c r="D201" s="1"/>
  <c r="W129"/>
  <c r="X129" s="1"/>
  <c r="Y129" s="1"/>
  <c r="AJ129" s="1"/>
  <c r="AP129" s="1"/>
  <c r="D129" s="1"/>
  <c r="W399"/>
  <c r="X399" s="1"/>
  <c r="Y399" s="1"/>
  <c r="AJ399" s="1"/>
  <c r="AP399" s="1"/>
  <c r="D399" s="1"/>
  <c r="W279"/>
  <c r="X279" s="1"/>
  <c r="Y279" s="1"/>
  <c r="AJ279" s="1"/>
  <c r="AP279" s="1"/>
  <c r="D279" s="1"/>
  <c r="W274"/>
  <c r="X274" s="1"/>
  <c r="Y274" s="1"/>
  <c r="AJ274" s="1"/>
  <c r="AP274" s="1"/>
  <c r="D274" s="1"/>
  <c r="W206"/>
  <c r="X206" s="1"/>
  <c r="Y206" s="1"/>
  <c r="AJ206" s="1"/>
  <c r="AP206" s="1"/>
  <c r="D206" s="1"/>
  <c r="W123"/>
  <c r="X123" s="1"/>
  <c r="Y123" s="1"/>
  <c r="AJ123" s="1"/>
  <c r="AP123" s="1"/>
  <c r="D123" s="1"/>
  <c r="W499"/>
  <c r="X499" s="1"/>
  <c r="Y499" s="1"/>
  <c r="AJ499" s="1"/>
  <c r="AP499" s="1"/>
  <c r="D499" s="1"/>
  <c r="W509"/>
  <c r="X509" s="1"/>
  <c r="Y509" s="1"/>
  <c r="AJ509" s="1"/>
  <c r="AP509" s="1"/>
  <c r="D509" s="1"/>
  <c r="W516"/>
  <c r="X516" s="1"/>
  <c r="Y516" s="1"/>
  <c r="AJ516" s="1"/>
  <c r="AP516" s="1"/>
  <c r="D516" s="1"/>
  <c r="W519"/>
  <c r="X519" s="1"/>
  <c r="Y519" s="1"/>
  <c r="AJ519" s="1"/>
  <c r="AP519" s="1"/>
  <c r="D519" s="1"/>
  <c r="W522"/>
  <c r="X522" s="1"/>
  <c r="Y522" s="1"/>
  <c r="AJ522" s="1"/>
  <c r="AP522" s="1"/>
  <c r="D522" s="1"/>
  <c r="W232"/>
  <c r="X232" s="1"/>
  <c r="Y232" s="1"/>
  <c r="AJ232" s="1"/>
  <c r="AP232" s="1"/>
  <c r="D232" s="1"/>
  <c r="W172"/>
  <c r="X172" s="1"/>
  <c r="Y172" s="1"/>
  <c r="AJ172" s="1"/>
  <c r="AP172" s="1"/>
  <c r="D172" s="1"/>
  <c r="W71"/>
  <c r="X71" s="1"/>
  <c r="Y71" s="1"/>
  <c r="AJ71" s="1"/>
  <c r="AP71" s="1"/>
  <c r="D71" s="1"/>
  <c r="W352"/>
  <c r="X352" s="1"/>
  <c r="Y352" s="1"/>
  <c r="AJ352" s="1"/>
  <c r="AP352" s="1"/>
  <c r="D352" s="1"/>
  <c r="W211"/>
  <c r="X211" s="1"/>
  <c r="Y211" s="1"/>
  <c r="AJ211" s="1"/>
  <c r="AP211" s="1"/>
  <c r="D211" s="1"/>
  <c r="W80"/>
  <c r="X80" s="1"/>
  <c r="Y80" s="1"/>
  <c r="AJ80" s="1"/>
  <c r="AP80" s="1"/>
  <c r="D80" s="1"/>
  <c r="W181"/>
  <c r="X181" s="1"/>
  <c r="Y181" s="1"/>
  <c r="AJ181" s="1"/>
  <c r="AP181" s="1"/>
  <c r="D181" s="1"/>
  <c r="W354"/>
  <c r="X354" s="1"/>
  <c r="Y354" s="1"/>
  <c r="AJ354" s="1"/>
  <c r="AP354" s="1"/>
  <c r="D354" s="1"/>
  <c r="W357"/>
  <c r="X357" s="1"/>
  <c r="Y357" s="1"/>
  <c r="AJ357" s="1"/>
  <c r="AP357" s="1"/>
  <c r="D357" s="1"/>
  <c r="W217"/>
  <c r="X217" s="1"/>
  <c r="Y217" s="1"/>
  <c r="AJ217" s="1"/>
  <c r="AP217" s="1"/>
  <c r="D217" s="1"/>
  <c r="W393"/>
  <c r="X393" s="1"/>
  <c r="Y393" s="1"/>
  <c r="AJ393" s="1"/>
  <c r="AP393" s="1"/>
  <c r="D393" s="1"/>
  <c r="W82"/>
  <c r="X82" s="1"/>
  <c r="Y82" s="1"/>
  <c r="AJ82" s="1"/>
  <c r="AP82" s="1"/>
  <c r="D82" s="1"/>
  <c r="W310"/>
  <c r="X310" s="1"/>
  <c r="Y310" s="1"/>
  <c r="AJ310" s="1"/>
  <c r="AP310" s="1"/>
  <c r="D310" s="1"/>
  <c r="W404"/>
  <c r="X404" s="1"/>
  <c r="Y404" s="1"/>
  <c r="AJ404" s="1"/>
  <c r="AP404" s="1"/>
  <c r="D404" s="1"/>
  <c r="W196"/>
  <c r="X196" s="1"/>
  <c r="Y196" s="1"/>
  <c r="AJ196" s="1"/>
  <c r="AP196" s="1"/>
  <c r="D196" s="1"/>
  <c r="W436"/>
  <c r="X436" s="1"/>
  <c r="Y436" s="1"/>
  <c r="AJ436" s="1"/>
  <c r="AP436" s="1"/>
  <c r="D436" s="1"/>
  <c r="W443"/>
  <c r="X443" s="1"/>
  <c r="Y443" s="1"/>
  <c r="AJ443" s="1"/>
  <c r="AP443" s="1"/>
  <c r="D443" s="1"/>
  <c r="W460"/>
  <c r="X460" s="1"/>
  <c r="Y460" s="1"/>
  <c r="AJ460" s="1"/>
  <c r="AP460" s="1"/>
  <c r="D460" s="1"/>
  <c r="W464"/>
  <c r="X464" s="1"/>
  <c r="Y464" s="1"/>
  <c r="AJ464" s="1"/>
  <c r="AP464" s="1"/>
  <c r="D464" s="1"/>
  <c r="W659"/>
  <c r="X659" s="1"/>
  <c r="Y659" s="1"/>
  <c r="AJ659" s="1"/>
  <c r="AP659" s="1"/>
  <c r="D659" s="1"/>
  <c r="W339"/>
  <c r="X339" s="1"/>
  <c r="Y339" s="1"/>
  <c r="AJ339" s="1"/>
  <c r="AP339" s="1"/>
  <c r="D339" s="1"/>
  <c r="W444"/>
  <c r="X444" s="1"/>
  <c r="Y444" s="1"/>
  <c r="AJ444" s="1"/>
  <c r="AP444" s="1"/>
  <c r="D444" s="1"/>
  <c r="W408"/>
  <c r="X408" s="1"/>
  <c r="Y408" s="1"/>
  <c r="AJ408" s="1"/>
  <c r="AP408" s="1"/>
  <c r="D408" s="1"/>
  <c r="W380"/>
  <c r="X380" s="1"/>
  <c r="Y380" s="1"/>
  <c r="AJ380" s="1"/>
  <c r="AP380" s="1"/>
  <c r="D380" s="1"/>
  <c r="W139"/>
  <c r="X139" s="1"/>
  <c r="W202"/>
  <c r="X202" s="1"/>
  <c r="Y202" s="1"/>
  <c r="AJ202" s="1"/>
  <c r="AP202" s="1"/>
  <c r="D202" s="1"/>
  <c r="W525"/>
  <c r="X525" s="1"/>
  <c r="Y525" s="1"/>
  <c r="AJ525" s="1"/>
  <c r="AP525" s="1"/>
  <c r="D525" s="1"/>
  <c r="W543"/>
  <c r="X543" s="1"/>
  <c r="Y543" s="1"/>
  <c r="AJ543" s="1"/>
  <c r="AP543" s="1"/>
  <c r="D543" s="1"/>
  <c r="W599"/>
  <c r="X599" s="1"/>
  <c r="Y599" s="1"/>
  <c r="AJ599" s="1"/>
  <c r="AP599" s="1"/>
  <c r="D599" s="1"/>
  <c r="W655"/>
  <c r="X655" s="1"/>
  <c r="Y655" s="1"/>
  <c r="AJ655" s="1"/>
  <c r="AP655" s="1"/>
  <c r="D655" s="1"/>
  <c r="W340"/>
  <c r="X340" s="1"/>
  <c r="Y340" s="1"/>
  <c r="AJ340" s="1"/>
  <c r="AP340" s="1"/>
  <c r="D340" s="1"/>
  <c r="W422"/>
  <c r="X422" s="1"/>
  <c r="Y422" s="1"/>
  <c r="AJ422" s="1"/>
  <c r="AP422" s="1"/>
  <c r="D422" s="1"/>
  <c r="W482"/>
  <c r="X482" s="1"/>
  <c r="Y482" s="1"/>
  <c r="AJ482" s="1"/>
  <c r="AP482" s="1"/>
  <c r="D482" s="1"/>
  <c r="W577"/>
  <c r="X577" s="1"/>
  <c r="Y577" s="1"/>
  <c r="AJ577" s="1"/>
  <c r="AP577" s="1"/>
  <c r="D577" s="1"/>
  <c r="W587"/>
  <c r="X587" s="1"/>
  <c r="Y587" s="1"/>
  <c r="AJ587" s="1"/>
  <c r="AP587" s="1"/>
  <c r="D587" s="1"/>
  <c r="W595"/>
  <c r="X595" s="1"/>
  <c r="Y595" s="1"/>
  <c r="AJ595" s="1"/>
  <c r="AP595" s="1"/>
  <c r="D595" s="1"/>
  <c r="W621"/>
  <c r="X621" s="1"/>
  <c r="Y621" s="1"/>
  <c r="AJ621" s="1"/>
  <c r="AP621" s="1"/>
  <c r="D621" s="1"/>
  <c r="W521"/>
  <c r="X521" s="1"/>
  <c r="Y521" s="1"/>
  <c r="AJ521" s="1"/>
  <c r="AP521" s="1"/>
  <c r="D521" s="1"/>
  <c r="W529"/>
  <c r="X529" s="1"/>
  <c r="Y529" s="1"/>
  <c r="AJ529" s="1"/>
  <c r="AP529" s="1"/>
  <c r="D529" s="1"/>
  <c r="W548"/>
  <c r="X548" s="1"/>
  <c r="Y548" s="1"/>
  <c r="AJ548" s="1"/>
  <c r="AP548" s="1"/>
  <c r="D548" s="1"/>
  <c r="W562"/>
  <c r="X562" s="1"/>
  <c r="Y562" s="1"/>
  <c r="AJ562" s="1"/>
  <c r="AP562" s="1"/>
  <c r="D562" s="1"/>
  <c r="W346"/>
  <c r="X346" s="1"/>
  <c r="Y346" s="1"/>
  <c r="AJ346" s="1"/>
  <c r="AP346" s="1"/>
  <c r="D346" s="1"/>
  <c r="W304"/>
  <c r="X304" s="1"/>
  <c r="Y304" s="1"/>
  <c r="AJ304" s="1"/>
  <c r="AP304" s="1"/>
  <c r="D304" s="1"/>
  <c r="W271"/>
  <c r="X271" s="1"/>
  <c r="Y271" s="1"/>
  <c r="AJ271" s="1"/>
  <c r="AP271" s="1"/>
  <c r="D271" s="1"/>
  <c r="W426"/>
  <c r="X426" s="1"/>
  <c r="Y426" s="1"/>
  <c r="AJ426" s="1"/>
  <c r="AP426" s="1"/>
  <c r="D426" s="1"/>
  <c r="W394"/>
  <c r="X394" s="1"/>
  <c r="Y394" s="1"/>
  <c r="AJ394" s="1"/>
  <c r="AP394" s="1"/>
  <c r="D394" s="1"/>
  <c r="W154"/>
  <c r="X154" s="1"/>
  <c r="Y154" s="1"/>
  <c r="AJ154" s="1"/>
  <c r="AP154" s="1"/>
  <c r="D154" s="1"/>
  <c r="W328"/>
  <c r="X328" s="1"/>
  <c r="Y328" s="1"/>
  <c r="AJ328" s="1"/>
  <c r="AP328" s="1"/>
  <c r="D328" s="1"/>
  <c r="W107"/>
  <c r="X107" s="1"/>
  <c r="Y107" s="1"/>
  <c r="AJ107" s="1"/>
  <c r="AP107" s="1"/>
  <c r="D107" s="1"/>
  <c r="W434"/>
  <c r="X434" s="1"/>
  <c r="Y434" s="1"/>
  <c r="AJ434" s="1"/>
  <c r="AP434" s="1"/>
  <c r="D434" s="1"/>
  <c r="W498"/>
  <c r="X498" s="1"/>
  <c r="Y498" s="1"/>
  <c r="AJ498" s="1"/>
  <c r="AP498" s="1"/>
  <c r="D498" s="1"/>
  <c r="W306"/>
  <c r="X306" s="1"/>
  <c r="Y306" s="1"/>
  <c r="AJ306" s="1"/>
  <c r="AP306" s="1"/>
  <c r="D306" s="1"/>
  <c r="W273"/>
  <c r="X273" s="1"/>
  <c r="Y273" s="1"/>
  <c r="AJ273" s="1"/>
  <c r="AP273" s="1"/>
  <c r="D273" s="1"/>
  <c r="W133"/>
  <c r="X133" s="1"/>
  <c r="Y133" s="1"/>
  <c r="AJ133" s="1"/>
  <c r="AP133" s="1"/>
  <c r="D133" s="1"/>
  <c r="W323"/>
  <c r="X323" s="1"/>
  <c r="Y323" s="1"/>
  <c r="AJ323" s="1"/>
  <c r="AP323" s="1"/>
  <c r="D323" s="1"/>
  <c r="W256"/>
  <c r="X256" s="1"/>
  <c r="Y256" s="1"/>
  <c r="AJ256" s="1"/>
  <c r="AP256" s="1"/>
  <c r="D256" s="1"/>
  <c r="W401"/>
  <c r="X401" s="1"/>
  <c r="W305"/>
  <c r="X305" s="1"/>
  <c r="Y305" s="1"/>
  <c r="AJ305" s="1"/>
  <c r="AP305" s="1"/>
  <c r="D305" s="1"/>
  <c r="W272"/>
  <c r="X272" s="1"/>
  <c r="Y272" s="1"/>
  <c r="AJ272" s="1"/>
  <c r="AP272" s="1"/>
  <c r="D272" s="1"/>
  <c r="W405"/>
  <c r="X405" s="1"/>
  <c r="Y405" s="1"/>
  <c r="AJ405" s="1"/>
  <c r="AP405" s="1"/>
  <c r="D405" s="1"/>
  <c r="W458"/>
  <c r="X458" s="1"/>
  <c r="Y458" s="1"/>
  <c r="AJ458" s="1"/>
  <c r="AP458" s="1"/>
  <c r="D458" s="1"/>
  <c r="W333"/>
  <c r="X333" s="1"/>
  <c r="Y333" s="1"/>
  <c r="AJ333" s="1"/>
  <c r="AP333" s="1"/>
  <c r="D333" s="1"/>
  <c r="W216"/>
  <c r="X216" s="1"/>
  <c r="Y216" s="1"/>
  <c r="AJ216" s="1"/>
  <c r="AP216" s="1"/>
  <c r="D216" s="1"/>
  <c r="W322"/>
  <c r="X322" s="1"/>
  <c r="Y322" s="1"/>
  <c r="AJ322" s="1"/>
  <c r="AP322" s="1"/>
  <c r="D322" s="1"/>
  <c r="W264"/>
  <c r="X264" s="1"/>
  <c r="Y264" s="1"/>
  <c r="AJ264" s="1"/>
  <c r="AP264" s="1"/>
  <c r="D264" s="1"/>
  <c r="W657"/>
  <c r="X657" s="1"/>
  <c r="Y657" s="1"/>
  <c r="AJ657" s="1"/>
  <c r="AP657" s="1"/>
  <c r="D657" s="1"/>
  <c r="W24"/>
  <c r="X24" s="1"/>
  <c r="Y24" s="1"/>
  <c r="AJ24" s="1"/>
  <c r="AP24" s="1"/>
  <c r="D24" s="1"/>
  <c r="W112"/>
  <c r="X112" s="1"/>
  <c r="Y112" s="1"/>
  <c r="AJ112" s="1"/>
  <c r="AP112" s="1"/>
  <c r="D112" s="1"/>
  <c r="R66"/>
  <c r="Q66"/>
  <c r="X313"/>
  <c r="Y490"/>
  <c r="Q65"/>
  <c r="Q41"/>
  <c r="X526"/>
  <c r="Y526" s="1"/>
  <c r="X534"/>
  <c r="Y534" s="1"/>
  <c r="X640"/>
  <c r="Y640" s="1"/>
  <c r="X590"/>
  <c r="X618"/>
  <c r="X94"/>
  <c r="Y94" s="1"/>
  <c r="AJ94" s="1"/>
  <c r="AP94" s="1"/>
  <c r="D94" s="1"/>
  <c r="X348"/>
  <c r="X342"/>
  <c r="X73"/>
  <c r="Y73" s="1"/>
  <c r="AJ73" s="1"/>
  <c r="AP73" s="1"/>
  <c r="D73" s="1"/>
  <c r="X552"/>
  <c r="AJ175"/>
  <c r="AP175" s="1"/>
  <c r="D175" s="1"/>
  <c r="AJ316"/>
  <c r="AP316" s="1"/>
  <c r="D316" s="1"/>
  <c r="AJ3"/>
  <c r="AP3" s="1"/>
  <c r="D3" s="1"/>
  <c r="AJ58"/>
  <c r="AP58" s="1"/>
  <c r="D58" s="1"/>
  <c r="AJ170"/>
  <c r="AP170" s="1"/>
  <c r="D170" s="1"/>
  <c r="AJ252"/>
  <c r="AP252" s="1"/>
  <c r="D252" s="1"/>
  <c r="AJ593"/>
  <c r="AP593" s="1"/>
  <c r="D593" s="1"/>
  <c r="AJ633"/>
  <c r="AP633" s="1"/>
  <c r="D633" s="1"/>
  <c r="R186"/>
  <c r="Q186"/>
  <c r="R52"/>
  <c r="Q52"/>
  <c r="X415"/>
  <c r="Y413"/>
  <c r="AJ413" s="1"/>
  <c r="AP413" s="1"/>
  <c r="D413" s="1"/>
  <c r="S554"/>
  <c r="S589"/>
  <c r="S21"/>
  <c r="S31"/>
  <c r="W31" s="1"/>
  <c r="S37"/>
  <c r="S88"/>
  <c r="S90"/>
  <c r="S167"/>
  <c r="S253"/>
  <c r="W253" s="1"/>
  <c r="X253" s="1"/>
  <c r="Y253" s="1"/>
  <c r="AJ253" s="1"/>
  <c r="AP253" s="1"/>
  <c r="D253" s="1"/>
  <c r="S261"/>
  <c r="S258"/>
  <c r="W258" s="1"/>
  <c r="X258" s="1"/>
  <c r="Y258" s="1"/>
  <c r="AJ258" s="1"/>
  <c r="AP258" s="1"/>
  <c r="D258" s="1"/>
  <c r="S295"/>
  <c r="S292"/>
  <c r="S321"/>
  <c r="S318"/>
  <c r="W318" s="1"/>
  <c r="X318" s="1"/>
  <c r="Y318" s="1"/>
  <c r="AJ318" s="1"/>
  <c r="AP318" s="1"/>
  <c r="D318" s="1"/>
  <c r="S331"/>
  <c r="S431"/>
  <c r="Q26"/>
  <c r="Q111"/>
  <c r="Q250"/>
  <c r="Q266"/>
  <c r="Q315"/>
  <c r="Q334"/>
  <c r="Q454"/>
  <c r="Q185"/>
  <c r="Q191"/>
  <c r="Q187"/>
  <c r="Q54"/>
  <c r="Q194"/>
  <c r="Q188"/>
  <c r="U563"/>
  <c r="X563" s="1"/>
  <c r="Y563" s="1"/>
  <c r="AJ563" s="1"/>
  <c r="AP563" s="1"/>
  <c r="D563" s="1"/>
  <c r="R190"/>
  <c r="Q190"/>
  <c r="R53"/>
  <c r="Q53"/>
  <c r="X67"/>
  <c r="Y67" s="1"/>
  <c r="AJ67" s="1"/>
  <c r="AP67" s="1"/>
  <c r="D67" s="1"/>
  <c r="X235"/>
  <c r="Y235" s="1"/>
  <c r="AJ235" s="1"/>
  <c r="AP235" s="1"/>
  <c r="D235" s="1"/>
  <c r="X614"/>
  <c r="S641"/>
  <c r="X367"/>
  <c r="Y367" s="1"/>
  <c r="AJ367" s="1"/>
  <c r="AP367" s="1"/>
  <c r="D367" s="1"/>
  <c r="S558"/>
  <c r="Y220"/>
  <c r="X31"/>
  <c r="Y31" s="1"/>
  <c r="AJ31" s="1"/>
  <c r="AP31" s="1"/>
  <c r="D31" s="1"/>
  <c r="AJ157"/>
  <c r="AP157" s="1"/>
  <c r="D157" s="1"/>
  <c r="AJ265"/>
  <c r="AP265" s="1"/>
  <c r="D265" s="1"/>
  <c r="Q20"/>
  <c r="Q113"/>
  <c r="Q245"/>
  <c r="Q324"/>
  <c r="Q329"/>
  <c r="Q449"/>
  <c r="Q193"/>
  <c r="Q189"/>
  <c r="Q183"/>
  <c r="Q192"/>
  <c r="Q184"/>
  <c r="Q442"/>
  <c r="Q439"/>
  <c r="U564"/>
  <c r="U513"/>
  <c r="AJ233"/>
  <c r="AP233" s="1"/>
  <c r="D233" s="1"/>
  <c r="AJ225"/>
  <c r="AP225" s="1"/>
  <c r="D225" s="1"/>
  <c r="AJ153"/>
  <c r="AP153" s="1"/>
  <c r="D153" s="1"/>
  <c r="AJ163"/>
  <c r="AP163" s="1"/>
  <c r="D163" s="1"/>
  <c r="AJ39"/>
  <c r="AP39" s="1"/>
  <c r="D39" s="1"/>
  <c r="AJ10"/>
  <c r="AP10" s="1"/>
  <c r="D10" s="1"/>
  <c r="AJ326"/>
  <c r="AP326" s="1"/>
  <c r="D326" s="1"/>
  <c r="AJ456"/>
  <c r="AP456" s="1"/>
  <c r="D456" s="1"/>
  <c r="AJ161"/>
  <c r="AP161" s="1"/>
  <c r="D161" s="1"/>
  <c r="AJ287"/>
  <c r="AP287" s="1"/>
  <c r="D287" s="1"/>
  <c r="AJ350"/>
  <c r="AP350" s="1"/>
  <c r="D350" s="1"/>
  <c r="AJ389"/>
  <c r="AP389" s="1"/>
  <c r="D389" s="1"/>
  <c r="AJ320"/>
  <c r="AP320" s="1"/>
  <c r="D320" s="1"/>
  <c r="AJ173"/>
  <c r="AP173" s="1"/>
  <c r="D173" s="1"/>
  <c r="AJ267"/>
  <c r="AP267" s="1"/>
  <c r="D267" s="1"/>
  <c r="AJ347"/>
  <c r="AP347" s="1"/>
  <c r="D347" s="1"/>
  <c r="AJ226"/>
  <c r="AP226" s="1"/>
  <c r="D226" s="1"/>
  <c r="AJ325"/>
  <c r="AP325" s="1"/>
  <c r="D325" s="1"/>
  <c r="AJ174"/>
  <c r="AP174" s="1"/>
  <c r="D174" s="1"/>
  <c r="AJ169"/>
  <c r="AP169" s="1"/>
  <c r="D169" s="1"/>
  <c r="AJ375"/>
  <c r="AP375" s="1"/>
  <c r="D375" s="1"/>
  <c r="AJ423"/>
  <c r="AP423" s="1"/>
  <c r="D423" s="1"/>
  <c r="AJ293"/>
  <c r="AP293" s="1"/>
  <c r="D293" s="1"/>
  <c r="AJ526"/>
  <c r="AP526" s="1"/>
  <c r="D526" s="1"/>
  <c r="AJ508"/>
  <c r="AP508" s="1"/>
  <c r="D508" s="1"/>
  <c r="AJ640"/>
  <c r="AP640" s="1"/>
  <c r="D640" s="1"/>
  <c r="AJ644"/>
  <c r="AP644" s="1"/>
  <c r="D644" s="1"/>
  <c r="AJ164"/>
  <c r="AP164" s="1"/>
  <c r="D164" s="1"/>
  <c r="AJ218"/>
  <c r="AP218" s="1"/>
  <c r="D218" s="1"/>
  <c r="AJ257"/>
  <c r="AP257" s="1"/>
  <c r="D257" s="1"/>
  <c r="AJ242"/>
  <c r="AP242" s="1"/>
  <c r="D242" s="1"/>
  <c r="AJ239"/>
  <c r="AP239" s="1"/>
  <c r="D239" s="1"/>
  <c r="AJ338"/>
  <c r="AP338" s="1"/>
  <c r="D338" s="1"/>
  <c r="AJ476"/>
  <c r="AP476" s="1"/>
  <c r="D476" s="1"/>
  <c r="AJ87"/>
  <c r="AP87" s="1"/>
  <c r="D87" s="1"/>
  <c r="AJ74"/>
  <c r="AP74" s="1"/>
  <c r="D74" s="1"/>
  <c r="AJ156"/>
  <c r="AP156" s="1"/>
  <c r="D156" s="1"/>
  <c r="AJ387"/>
  <c r="AP387" s="1"/>
  <c r="D387" s="1"/>
  <c r="AJ445"/>
  <c r="AP445" s="1"/>
  <c r="D445" s="1"/>
  <c r="AJ419"/>
  <c r="AP419" s="1"/>
  <c r="D419" s="1"/>
  <c r="AJ411"/>
  <c r="AP411" s="1"/>
  <c r="D411" s="1"/>
  <c r="AJ533"/>
  <c r="AP533" s="1"/>
  <c r="D533" s="1"/>
  <c r="AJ457"/>
  <c r="AP457" s="1"/>
  <c r="D457" s="1"/>
  <c r="AJ246"/>
  <c r="AP246" s="1"/>
  <c r="D246" s="1"/>
  <c r="AJ335"/>
  <c r="AP335" s="1"/>
  <c r="D335" s="1"/>
  <c r="AJ370"/>
  <c r="AP370" s="1"/>
  <c r="D370" s="1"/>
  <c r="AJ180"/>
  <c r="AP180" s="1"/>
  <c r="D180" s="1"/>
  <c r="AJ398"/>
  <c r="AP398" s="1"/>
  <c r="D398" s="1"/>
  <c r="AJ418"/>
  <c r="AP418" s="1"/>
  <c r="D418" s="1"/>
  <c r="AJ360"/>
  <c r="AP360" s="1"/>
  <c r="D360" s="1"/>
  <c r="AJ220"/>
  <c r="AP220" s="1"/>
  <c r="D220" s="1"/>
  <c r="AJ98"/>
  <c r="AP98" s="1"/>
  <c r="D98" s="1"/>
  <c r="AJ296"/>
  <c r="AP296" s="1"/>
  <c r="D296" s="1"/>
  <c r="AJ259"/>
  <c r="AP259" s="1"/>
  <c r="D259" s="1"/>
  <c r="AJ249"/>
  <c r="AP249" s="1"/>
  <c r="D249" s="1"/>
  <c r="AJ227"/>
  <c r="AP227" s="1"/>
  <c r="D227" s="1"/>
  <c r="AJ433"/>
  <c r="AP433" s="1"/>
  <c r="D433" s="1"/>
  <c r="AJ327"/>
  <c r="AP327" s="1"/>
  <c r="D327" s="1"/>
  <c r="AJ294"/>
  <c r="AP294" s="1"/>
  <c r="D294" s="1"/>
  <c r="AJ496"/>
  <c r="AP496" s="1"/>
  <c r="D496" s="1"/>
  <c r="AJ568"/>
  <c r="AP568" s="1"/>
  <c r="D568" s="1"/>
  <c r="AJ236"/>
  <c r="AP236" s="1"/>
  <c r="D236" s="1"/>
  <c r="AJ392"/>
  <c r="AP392" s="1"/>
  <c r="D392" s="1"/>
  <c r="AJ177"/>
  <c r="AP177" s="1"/>
  <c r="D177" s="1"/>
  <c r="AJ617"/>
  <c r="AP617" s="1"/>
  <c r="D617" s="1"/>
  <c r="AJ291"/>
  <c r="AP291" s="1"/>
  <c r="D291" s="1"/>
  <c r="AJ637"/>
  <c r="AP637" s="1"/>
  <c r="D637" s="1"/>
  <c r="AJ176"/>
  <c r="AP176" s="1"/>
  <c r="D176" s="1"/>
  <c r="AJ248"/>
  <c r="AP248" s="1"/>
  <c r="D248" s="1"/>
  <c r="AJ336"/>
  <c r="AP336" s="1"/>
  <c r="D336" s="1"/>
  <c r="AJ358"/>
  <c r="AP358" s="1"/>
  <c r="D358" s="1"/>
  <c r="AJ432"/>
  <c r="AP432" s="1"/>
  <c r="D432" s="1"/>
  <c r="AJ450"/>
  <c r="AP450" s="1"/>
  <c r="D450" s="1"/>
  <c r="AJ397"/>
  <c r="AP397" s="1"/>
  <c r="D397" s="1"/>
  <c r="S25"/>
  <c r="S4"/>
  <c r="S23"/>
  <c r="S119"/>
  <c r="S151"/>
  <c r="S148"/>
  <c r="S150"/>
  <c r="S301"/>
  <c r="S337"/>
  <c r="S429"/>
  <c r="S471"/>
  <c r="Y93"/>
  <c r="AJ93" s="1"/>
  <c r="AP93" s="1"/>
  <c r="D93" s="1"/>
  <c r="AJ581"/>
  <c r="AP581" s="1"/>
  <c r="D581" s="1"/>
  <c r="AJ502"/>
  <c r="AP502" s="1"/>
  <c r="D502" s="1"/>
  <c r="AJ572"/>
  <c r="AP572" s="1"/>
  <c r="D572" s="1"/>
  <c r="AJ556"/>
  <c r="AP556" s="1"/>
  <c r="D556" s="1"/>
  <c r="S127"/>
  <c r="X584"/>
  <c r="X643"/>
  <c r="Y643" s="1"/>
  <c r="AJ643" s="1"/>
  <c r="AP643" s="1"/>
  <c r="D643" s="1"/>
  <c r="X488"/>
  <c r="Y555"/>
  <c r="AJ555" s="1"/>
  <c r="AP555" s="1"/>
  <c r="D555" s="1"/>
  <c r="X468"/>
  <c r="Y468" s="1"/>
  <c r="AJ468" s="1"/>
  <c r="AP468" s="1"/>
  <c r="D468" s="1"/>
  <c r="S125"/>
  <c r="S414"/>
  <c r="S381"/>
  <c r="S576"/>
  <c r="S594"/>
  <c r="S524"/>
  <c r="S539"/>
  <c r="S561"/>
  <c r="S474"/>
  <c r="Y51"/>
  <c r="AJ51" s="1"/>
  <c r="AP51" s="1"/>
  <c r="D51" s="1"/>
  <c r="Y162"/>
  <c r="AJ162" s="1"/>
  <c r="AP162" s="1"/>
  <c r="D162" s="1"/>
  <c r="Y78"/>
  <c r="AJ78" s="1"/>
  <c r="AP78" s="1"/>
  <c r="D78" s="1"/>
  <c r="S144"/>
  <c r="W144" s="1"/>
  <c r="S128"/>
  <c r="S417"/>
  <c r="S378"/>
  <c r="Y409"/>
  <c r="AJ409" s="1"/>
  <c r="AP409" s="1"/>
  <c r="D409" s="1"/>
  <c r="Y552"/>
  <c r="X144"/>
  <c r="S503"/>
  <c r="S512"/>
  <c r="S654"/>
  <c r="S513"/>
  <c r="S564"/>
  <c r="S629"/>
  <c r="S517"/>
  <c r="S625"/>
  <c r="S368"/>
  <c r="S288"/>
  <c r="S137"/>
  <c r="S374"/>
  <c r="Y410"/>
  <c r="AJ410" s="1"/>
  <c r="AP410" s="1"/>
  <c r="D410" s="1"/>
  <c r="S487"/>
  <c r="AJ550"/>
  <c r="AP550" s="1"/>
  <c r="D550" s="1"/>
  <c r="Y237"/>
  <c r="AJ237" s="1"/>
  <c r="AP237" s="1"/>
  <c r="D237" s="1"/>
  <c r="S459"/>
  <c r="S483"/>
  <c r="Y488"/>
  <c r="AJ488" s="1"/>
  <c r="AP488" s="1"/>
  <c r="D488" s="1"/>
  <c r="S544"/>
  <c r="X547"/>
  <c r="S636"/>
  <c r="Y511"/>
  <c r="AJ511" s="1"/>
  <c r="AP511" s="1"/>
  <c r="D511" s="1"/>
  <c r="S607"/>
  <c r="Y255"/>
  <c r="AJ255" s="1"/>
  <c r="AP255" s="1"/>
  <c r="D255" s="1"/>
  <c r="S106"/>
  <c r="Y290"/>
  <c r="AJ290" s="1"/>
  <c r="AP290" s="1"/>
  <c r="D290" s="1"/>
  <c r="Y575"/>
  <c r="AJ575" s="1"/>
  <c r="AP575" s="1"/>
  <c r="D575" s="1"/>
  <c r="X518"/>
  <c r="S369"/>
  <c r="S289"/>
  <c r="S138"/>
  <c r="S105"/>
  <c r="S507"/>
  <c r="S546"/>
  <c r="S645"/>
  <c r="Y542"/>
  <c r="AJ542" s="1"/>
  <c r="AP542" s="1"/>
  <c r="D542" s="1"/>
  <c r="Y538"/>
  <c r="AJ538" s="1"/>
  <c r="AP538" s="1"/>
  <c r="D538" s="1"/>
  <c r="X541"/>
  <c r="X653"/>
  <c r="Y653" s="1"/>
  <c r="AJ653" s="1"/>
  <c r="AP653" s="1"/>
  <c r="D653" s="1"/>
  <c r="S103"/>
  <c r="Y406"/>
  <c r="AJ406" s="1"/>
  <c r="AP406" s="1"/>
  <c r="D406" s="1"/>
  <c r="X472"/>
  <c r="Y472" s="1"/>
  <c r="AJ472" s="1"/>
  <c r="AP472" s="1"/>
  <c r="D472" s="1"/>
  <c r="X480"/>
  <c r="Y480" s="1"/>
  <c r="AJ480" s="1"/>
  <c r="AP480" s="1"/>
  <c r="D480" s="1"/>
  <c r="X492"/>
  <c r="Y492" s="1"/>
  <c r="AJ492" s="1"/>
  <c r="AP492" s="1"/>
  <c r="D492" s="1"/>
  <c r="X514"/>
  <c r="X520"/>
  <c r="X47"/>
  <c r="X205"/>
  <c r="S557"/>
  <c r="S565"/>
  <c r="S610"/>
  <c r="S638"/>
  <c r="S470"/>
  <c r="S560"/>
  <c r="S606"/>
  <c r="Y613"/>
  <c r="AJ613" s="1"/>
  <c r="AP613" s="1"/>
  <c r="D613" s="1"/>
  <c r="S620"/>
  <c r="S462"/>
  <c r="Y224"/>
  <c r="AJ224" s="1"/>
  <c r="AP224" s="1"/>
  <c r="D224" s="1"/>
  <c r="Y203"/>
  <c r="AJ203" s="1"/>
  <c r="AP203" s="1"/>
  <c r="D203" s="1"/>
  <c r="AJ552"/>
  <c r="AP552" s="1"/>
  <c r="D552" s="1"/>
  <c r="AJ490"/>
  <c r="AP490" s="1"/>
  <c r="D490" s="1"/>
  <c r="AJ495"/>
  <c r="AP495" s="1"/>
  <c r="D495" s="1"/>
  <c r="Y535"/>
  <c r="AJ535" s="1"/>
  <c r="AP535" s="1"/>
  <c r="D535" s="1"/>
  <c r="Y484"/>
  <c r="AJ484" s="1"/>
  <c r="AP484" s="1"/>
  <c r="D484" s="1"/>
  <c r="S440"/>
  <c r="S421"/>
  <c r="S366"/>
  <c r="Y441"/>
  <c r="AJ441" s="1"/>
  <c r="AP441" s="1"/>
  <c r="D441" s="1"/>
  <c r="Y420"/>
  <c r="AJ420" s="1"/>
  <c r="AP420" s="1"/>
  <c r="D420" s="1"/>
  <c r="Y330"/>
  <c r="AJ330" s="1"/>
  <c r="AP330" s="1"/>
  <c r="D330" s="1"/>
  <c r="X497"/>
  <c r="Y497" s="1"/>
  <c r="AJ497" s="1"/>
  <c r="AP497" s="1"/>
  <c r="D497" s="1"/>
  <c r="X528"/>
  <c r="Y528" s="1"/>
  <c r="AJ504"/>
  <c r="AP504" s="1"/>
  <c r="D504" s="1"/>
  <c r="X505"/>
  <c r="Y505" s="1"/>
  <c r="AJ505" s="1"/>
  <c r="AP505" s="1"/>
  <c r="D505" s="1"/>
  <c r="X549"/>
  <c r="X596"/>
  <c r="Y596" s="1"/>
  <c r="AJ596" s="1"/>
  <c r="AP596" s="1"/>
  <c r="D596" s="1"/>
  <c r="X600"/>
  <c r="S639"/>
  <c r="S642"/>
  <c r="Y385"/>
  <c r="AJ385" s="1"/>
  <c r="AP385" s="1"/>
  <c r="D385" s="1"/>
  <c r="Y114"/>
  <c r="AJ114" s="1"/>
  <c r="AP114" s="1"/>
  <c r="D114" s="1"/>
  <c r="Y61"/>
  <c r="AJ61" s="1"/>
  <c r="AP61" s="1"/>
  <c r="D61" s="1"/>
  <c r="X179"/>
  <c r="Y179" s="1"/>
  <c r="AJ179" s="1"/>
  <c r="AP179" s="1"/>
  <c r="D179" s="1"/>
  <c r="Y140"/>
  <c r="AJ140" s="1"/>
  <c r="AP140" s="1"/>
  <c r="D140" s="1"/>
  <c r="Y402"/>
  <c r="AJ402" s="1"/>
  <c r="AP402" s="1"/>
  <c r="D402" s="1"/>
  <c r="AP116"/>
  <c r="D116" s="1"/>
  <c r="AP92"/>
  <c r="D92" s="1"/>
  <c r="AP68"/>
  <c r="D68" s="1"/>
  <c r="X372"/>
  <c r="X276"/>
  <c r="Y276" s="1"/>
  <c r="AJ276" s="1"/>
  <c r="AP276" s="1"/>
  <c r="D276" s="1"/>
  <c r="S384"/>
  <c r="S132"/>
  <c r="X611"/>
  <c r="Y611" s="1"/>
  <c r="AJ611" s="1"/>
  <c r="AP611" s="1"/>
  <c r="D611" s="1"/>
  <c r="X86"/>
  <c r="Y86" s="1"/>
  <c r="AJ86" s="1"/>
  <c r="AP86" s="1"/>
  <c r="D86" s="1"/>
  <c r="X371"/>
  <c r="Y371" s="1"/>
  <c r="AJ371" s="1"/>
  <c r="AP371" s="1"/>
  <c r="D371" s="1"/>
  <c r="Y299"/>
  <c r="AJ299" s="1"/>
  <c r="AP299" s="1"/>
  <c r="D299" s="1"/>
  <c r="AP34"/>
  <c r="D34" s="1"/>
  <c r="Y351"/>
  <c r="AJ351" s="1"/>
  <c r="AP351" s="1"/>
  <c r="D351" s="1"/>
  <c r="Y298"/>
  <c r="AJ298" s="1"/>
  <c r="AP298" s="1"/>
  <c r="D298" s="1"/>
  <c r="X244"/>
  <c r="Y244" s="1"/>
  <c r="AJ244" s="1"/>
  <c r="AP244" s="1"/>
  <c r="D244" s="1"/>
  <c r="S649"/>
  <c r="S515"/>
  <c r="Y302"/>
  <c r="AJ302" s="1"/>
  <c r="AP302" s="1"/>
  <c r="D302" s="1"/>
  <c r="AP89"/>
  <c r="D89" s="1"/>
  <c r="Y155"/>
  <c r="AJ155" s="1"/>
  <c r="AP155" s="1"/>
  <c r="D155" s="1"/>
  <c r="Y97"/>
  <c r="AJ97" s="1"/>
  <c r="AP97" s="1"/>
  <c r="D97" s="1"/>
  <c r="Y263"/>
  <c r="AJ263" s="1"/>
  <c r="AP263" s="1"/>
  <c r="D263" s="1"/>
  <c r="Y243"/>
  <c r="AJ243" s="1"/>
  <c r="AP243" s="1"/>
  <c r="D243" s="1"/>
  <c r="AP609"/>
  <c r="D609" s="1"/>
  <c r="AP619"/>
  <c r="D619" s="1"/>
  <c r="AP631"/>
  <c r="D631" s="1"/>
  <c r="AP466"/>
  <c r="D466" s="1"/>
  <c r="AP605"/>
  <c r="D605" s="1"/>
  <c r="Y518"/>
  <c r="AJ518" s="1"/>
  <c r="AP518" s="1"/>
  <c r="D518" s="1"/>
  <c r="S407"/>
  <c r="AJ528"/>
  <c r="AP528" s="1"/>
  <c r="D528" s="1"/>
  <c r="AJ534"/>
  <c r="AP534" s="1"/>
  <c r="D534" s="1"/>
  <c r="Y514"/>
  <c r="AJ514" s="1"/>
  <c r="AP514" s="1"/>
  <c r="D514" s="1"/>
  <c r="Y372"/>
  <c r="AJ372" s="1"/>
  <c r="AP372" s="1"/>
  <c r="D372" s="1"/>
  <c r="Y205"/>
  <c r="AJ205" s="1"/>
  <c r="AP205" s="1"/>
  <c r="D205" s="1"/>
  <c r="Y382"/>
  <c r="AJ382" s="1"/>
  <c r="AP382" s="1"/>
  <c r="D382" s="1"/>
  <c r="Y520"/>
  <c r="AJ520" s="1"/>
  <c r="AP520" s="1"/>
  <c r="D520" s="1"/>
  <c r="Y541"/>
  <c r="AJ541" s="1"/>
  <c r="AP541" s="1"/>
  <c r="D541" s="1"/>
  <c r="Y549"/>
  <c r="AJ549" s="1"/>
  <c r="AP549" s="1"/>
  <c r="D549" s="1"/>
  <c r="Y579"/>
  <c r="AJ579" s="1"/>
  <c r="AP579" s="1"/>
  <c r="D579" s="1"/>
  <c r="Y584"/>
  <c r="AJ584" s="1"/>
  <c r="AP584" s="1"/>
  <c r="D584" s="1"/>
  <c r="Y600"/>
  <c r="AJ600" s="1"/>
  <c r="AP600" s="1"/>
  <c r="D600" s="1"/>
  <c r="Y614"/>
  <c r="AJ614" s="1"/>
  <c r="AP614" s="1"/>
  <c r="D614" s="1"/>
  <c r="Y634"/>
  <c r="AJ634" s="1"/>
  <c r="AP634" s="1"/>
  <c r="D634" s="1"/>
  <c r="AP574"/>
  <c r="D574" s="1"/>
  <c r="Y547"/>
  <c r="AJ547" s="1"/>
  <c r="AP547" s="1"/>
  <c r="D547" s="1"/>
  <c r="Y590"/>
  <c r="AJ590" s="1"/>
  <c r="AP590" s="1"/>
  <c r="D590" s="1"/>
  <c r="Y618"/>
  <c r="AJ618" s="1"/>
  <c r="AP618" s="1"/>
  <c r="D618" s="1"/>
  <c r="Y415"/>
  <c r="AJ415" s="1"/>
  <c r="AP415" s="1"/>
  <c r="D415" s="1"/>
  <c r="Y47"/>
  <c r="AJ47" s="1"/>
  <c r="AP47" s="1"/>
  <c r="D47" s="1"/>
  <c r="Y110"/>
  <c r="AJ110" s="1"/>
  <c r="AP110" s="1"/>
  <c r="D110" s="1"/>
  <c r="Y348"/>
  <c r="AJ348" s="1"/>
  <c r="AP348" s="1"/>
  <c r="D348" s="1"/>
  <c r="Y342"/>
  <c r="AJ342" s="1"/>
  <c r="AP342" s="1"/>
  <c r="D342" s="1"/>
  <c r="Y313"/>
  <c r="AJ313" s="1"/>
  <c r="AP313" s="1"/>
  <c r="D313" s="1"/>
  <c r="Y145"/>
  <c r="AJ145" s="1"/>
  <c r="AP145" s="1"/>
  <c r="D145" s="1"/>
  <c r="Y126"/>
  <c r="AJ126" s="1"/>
  <c r="AP126" s="1"/>
  <c r="D126" s="1"/>
  <c r="Y142"/>
  <c r="AJ142" s="1"/>
  <c r="AP142" s="1"/>
  <c r="D142" s="1"/>
  <c r="Y501" l="1"/>
  <c r="AJ501" s="1"/>
  <c r="AP501" s="1"/>
  <c r="D501" s="1"/>
  <c r="Y647"/>
  <c r="AJ647" s="1"/>
  <c r="AP647" s="1"/>
  <c r="D647" s="1"/>
  <c r="Y139"/>
  <c r="AJ139" s="1"/>
  <c r="AP139" s="1"/>
  <c r="D139" s="1"/>
  <c r="S63"/>
  <c r="W63" s="1"/>
  <c r="X63" s="1"/>
  <c r="S40"/>
  <c r="W40" s="1"/>
  <c r="X40" s="1"/>
  <c r="Y583"/>
  <c r="AJ583" s="1"/>
  <c r="AP583" s="1"/>
  <c r="D583" s="1"/>
  <c r="Y527"/>
  <c r="AJ527" s="1"/>
  <c r="AP527" s="1"/>
  <c r="D527" s="1"/>
  <c r="W407"/>
  <c r="X407" s="1"/>
  <c r="Y407" s="1"/>
  <c r="AJ407" s="1"/>
  <c r="AP407" s="1"/>
  <c r="D407" s="1"/>
  <c r="W649"/>
  <c r="X649" s="1"/>
  <c r="Y649" s="1"/>
  <c r="AJ649" s="1"/>
  <c r="AP649" s="1"/>
  <c r="D649" s="1"/>
  <c r="W384"/>
  <c r="X384" s="1"/>
  <c r="Y384" s="1"/>
  <c r="AJ384" s="1"/>
  <c r="AP384" s="1"/>
  <c r="D384" s="1"/>
  <c r="W642"/>
  <c r="X642" s="1"/>
  <c r="Y642" s="1"/>
  <c r="AJ642" s="1"/>
  <c r="AP642" s="1"/>
  <c r="D642" s="1"/>
  <c r="W366"/>
  <c r="X366" s="1"/>
  <c r="Y366" s="1"/>
  <c r="AJ366" s="1"/>
  <c r="AP366" s="1"/>
  <c r="D366" s="1"/>
  <c r="W421"/>
  <c r="X421" s="1"/>
  <c r="Y421" s="1"/>
  <c r="AJ421" s="1"/>
  <c r="AP421" s="1"/>
  <c r="D421" s="1"/>
  <c r="W462"/>
  <c r="X462" s="1"/>
  <c r="Y462" s="1"/>
  <c r="AJ462" s="1"/>
  <c r="AP462" s="1"/>
  <c r="D462" s="1"/>
  <c r="W620"/>
  <c r="X620" s="1"/>
  <c r="Y620" s="1"/>
  <c r="AJ620" s="1"/>
  <c r="AP620" s="1"/>
  <c r="D620" s="1"/>
  <c r="W606"/>
  <c r="X606" s="1"/>
  <c r="Y606" s="1"/>
  <c r="AJ606" s="1"/>
  <c r="AP606" s="1"/>
  <c r="D606" s="1"/>
  <c r="W638"/>
  <c r="X638" s="1"/>
  <c r="Y638" s="1"/>
  <c r="AJ638" s="1"/>
  <c r="AP638" s="1"/>
  <c r="D638" s="1"/>
  <c r="W610"/>
  <c r="X610" s="1"/>
  <c r="Y610" s="1"/>
  <c r="AJ610" s="1"/>
  <c r="AP610" s="1"/>
  <c r="D610" s="1"/>
  <c r="W557"/>
  <c r="X557" s="1"/>
  <c r="Y557" s="1"/>
  <c r="AJ557" s="1"/>
  <c r="AP557" s="1"/>
  <c r="D557" s="1"/>
  <c r="W138"/>
  <c r="X138" s="1"/>
  <c r="Y138" s="1"/>
  <c r="AJ138" s="1"/>
  <c r="AP138" s="1"/>
  <c r="D138" s="1"/>
  <c r="W374"/>
  <c r="X374" s="1"/>
  <c r="Y374" s="1"/>
  <c r="AJ374" s="1"/>
  <c r="AP374" s="1"/>
  <c r="D374" s="1"/>
  <c r="W137"/>
  <c r="X137" s="1"/>
  <c r="Y137" s="1"/>
  <c r="AJ137" s="1"/>
  <c r="AP137" s="1"/>
  <c r="D137" s="1"/>
  <c r="W288"/>
  <c r="X288" s="1"/>
  <c r="Y288" s="1"/>
  <c r="AJ288" s="1"/>
  <c r="AP288" s="1"/>
  <c r="D288" s="1"/>
  <c r="W368"/>
  <c r="X368" s="1"/>
  <c r="Y368" s="1"/>
  <c r="AJ368" s="1"/>
  <c r="AP368" s="1"/>
  <c r="D368" s="1"/>
  <c r="W517"/>
  <c r="X517" s="1"/>
  <c r="Y517" s="1"/>
  <c r="AJ517" s="1"/>
  <c r="AP517" s="1"/>
  <c r="D517" s="1"/>
  <c r="W629"/>
  <c r="X629" s="1"/>
  <c r="Y629" s="1"/>
  <c r="AJ629" s="1"/>
  <c r="AP629" s="1"/>
  <c r="D629" s="1"/>
  <c r="W564"/>
  <c r="X564" s="1"/>
  <c r="Y564" s="1"/>
  <c r="AJ564" s="1"/>
  <c r="AP564" s="1"/>
  <c r="D564" s="1"/>
  <c r="W654"/>
  <c r="X654" s="1"/>
  <c r="Y654" s="1"/>
  <c r="AJ654" s="1"/>
  <c r="AP654" s="1"/>
  <c r="D654" s="1"/>
  <c r="W512"/>
  <c r="X512" s="1"/>
  <c r="Y512" s="1"/>
  <c r="AJ512" s="1"/>
  <c r="AP512" s="1"/>
  <c r="D512" s="1"/>
  <c r="W378"/>
  <c r="X378" s="1"/>
  <c r="Y378" s="1"/>
  <c r="AJ378" s="1"/>
  <c r="AP378" s="1"/>
  <c r="D378" s="1"/>
  <c r="W417"/>
  <c r="X417" s="1"/>
  <c r="Y417" s="1"/>
  <c r="AJ417" s="1"/>
  <c r="AP417" s="1"/>
  <c r="D417" s="1"/>
  <c r="W128"/>
  <c r="X128" s="1"/>
  <c r="Y128" s="1"/>
  <c r="AJ128" s="1"/>
  <c r="AP128" s="1"/>
  <c r="D128" s="1"/>
  <c r="W474"/>
  <c r="X474" s="1"/>
  <c r="Y474" s="1"/>
  <c r="AJ474" s="1"/>
  <c r="AP474" s="1"/>
  <c r="D474" s="1"/>
  <c r="W524"/>
  <c r="X524" s="1"/>
  <c r="Y524" s="1"/>
  <c r="AJ524" s="1"/>
  <c r="AP524" s="1"/>
  <c r="D524" s="1"/>
  <c r="W594"/>
  <c r="X594" s="1"/>
  <c r="Y594" s="1"/>
  <c r="AJ594" s="1"/>
  <c r="AP594" s="1"/>
  <c r="D594" s="1"/>
  <c r="W381"/>
  <c r="X381" s="1"/>
  <c r="Y381" s="1"/>
  <c r="AJ381" s="1"/>
  <c r="AP381" s="1"/>
  <c r="D381" s="1"/>
  <c r="W337"/>
  <c r="X337" s="1"/>
  <c r="Y337" s="1"/>
  <c r="AJ337" s="1"/>
  <c r="AP337" s="1"/>
  <c r="D337" s="1"/>
  <c r="W148"/>
  <c r="X148" s="1"/>
  <c r="Y148" s="1"/>
  <c r="AJ148" s="1"/>
  <c r="AP148" s="1"/>
  <c r="D148" s="1"/>
  <c r="W151"/>
  <c r="X151" s="1"/>
  <c r="Y151" s="1"/>
  <c r="AJ151" s="1"/>
  <c r="AP151" s="1"/>
  <c r="D151" s="1"/>
  <c r="W25"/>
  <c r="X25" s="1"/>
  <c r="Y25" s="1"/>
  <c r="AJ25" s="1"/>
  <c r="AP25" s="1"/>
  <c r="D25" s="1"/>
  <c r="W431"/>
  <c r="X431" s="1"/>
  <c r="Y431" s="1"/>
  <c r="AJ431" s="1"/>
  <c r="AP431" s="1"/>
  <c r="D431" s="1"/>
  <c r="W292"/>
  <c r="X292" s="1"/>
  <c r="Y292" s="1"/>
  <c r="AJ292" s="1"/>
  <c r="AP292" s="1"/>
  <c r="D292" s="1"/>
  <c r="W90"/>
  <c r="X90" s="1"/>
  <c r="Y90" s="1"/>
  <c r="AJ90" s="1"/>
  <c r="AP90" s="1"/>
  <c r="D90" s="1"/>
  <c r="W37"/>
  <c r="X37" s="1"/>
  <c r="Y37" s="1"/>
  <c r="AJ37" s="1"/>
  <c r="AP37" s="1"/>
  <c r="D37" s="1"/>
  <c r="W21"/>
  <c r="X21" s="1"/>
  <c r="Y21" s="1"/>
  <c r="AJ21" s="1"/>
  <c r="AP21" s="1"/>
  <c r="D21" s="1"/>
  <c r="W589"/>
  <c r="X589" s="1"/>
  <c r="Y589" s="1"/>
  <c r="AJ589" s="1"/>
  <c r="AP589" s="1"/>
  <c r="D589" s="1"/>
  <c r="S41"/>
  <c r="S66"/>
  <c r="W66" s="1"/>
  <c r="X66" s="1"/>
  <c r="S42"/>
  <c r="Y401"/>
  <c r="AJ401" s="1"/>
  <c r="AP401" s="1"/>
  <c r="D401" s="1"/>
  <c r="W515"/>
  <c r="X515" s="1"/>
  <c r="Y515" s="1"/>
  <c r="AJ515" s="1"/>
  <c r="AP515" s="1"/>
  <c r="D515" s="1"/>
  <c r="W132"/>
  <c r="X132" s="1"/>
  <c r="Y132" s="1"/>
  <c r="AJ132" s="1"/>
  <c r="AP132" s="1"/>
  <c r="D132" s="1"/>
  <c r="W639"/>
  <c r="X639" s="1"/>
  <c r="Y639" s="1"/>
  <c r="AJ639" s="1"/>
  <c r="AP639" s="1"/>
  <c r="D639" s="1"/>
  <c r="W440"/>
  <c r="X440" s="1"/>
  <c r="Y440" s="1"/>
  <c r="AJ440" s="1"/>
  <c r="AP440" s="1"/>
  <c r="D440" s="1"/>
  <c r="W560"/>
  <c r="X560" s="1"/>
  <c r="Y560" s="1"/>
  <c r="AJ560" s="1"/>
  <c r="AP560" s="1"/>
  <c r="D560" s="1"/>
  <c r="W470"/>
  <c r="X470" s="1"/>
  <c r="Y470" s="1"/>
  <c r="AJ470" s="1"/>
  <c r="AP470" s="1"/>
  <c r="D470" s="1"/>
  <c r="W565"/>
  <c r="X565" s="1"/>
  <c r="Y565" s="1"/>
  <c r="AJ565" s="1"/>
  <c r="AP565" s="1"/>
  <c r="D565" s="1"/>
  <c r="W103"/>
  <c r="X103" s="1"/>
  <c r="Y103" s="1"/>
  <c r="AJ103" s="1"/>
  <c r="AP103" s="1"/>
  <c r="D103" s="1"/>
  <c r="W645"/>
  <c r="X645" s="1"/>
  <c r="Y645" s="1"/>
  <c r="AJ645" s="1"/>
  <c r="AP645" s="1"/>
  <c r="D645" s="1"/>
  <c r="W546"/>
  <c r="X546" s="1"/>
  <c r="Y546" s="1"/>
  <c r="AJ546" s="1"/>
  <c r="AP546" s="1"/>
  <c r="D546" s="1"/>
  <c r="W507"/>
  <c r="X507" s="1"/>
  <c r="Y507" s="1"/>
  <c r="AJ507" s="1"/>
  <c r="AP507" s="1"/>
  <c r="D507" s="1"/>
  <c r="W105"/>
  <c r="X105" s="1"/>
  <c r="Y105" s="1"/>
  <c r="AJ105" s="1"/>
  <c r="AP105" s="1"/>
  <c r="D105" s="1"/>
  <c r="W289"/>
  <c r="X289" s="1"/>
  <c r="Y289" s="1"/>
  <c r="AJ289" s="1"/>
  <c r="AP289" s="1"/>
  <c r="D289" s="1"/>
  <c r="W369"/>
  <c r="X369" s="1"/>
  <c r="Y369" s="1"/>
  <c r="AJ369" s="1"/>
  <c r="AP369" s="1"/>
  <c r="D369" s="1"/>
  <c r="W106"/>
  <c r="X106" s="1"/>
  <c r="Y106" s="1"/>
  <c r="AJ106" s="1"/>
  <c r="AP106" s="1"/>
  <c r="D106" s="1"/>
  <c r="W607"/>
  <c r="X607" s="1"/>
  <c r="Y607" s="1"/>
  <c r="AJ607" s="1"/>
  <c r="AP607" s="1"/>
  <c r="D607" s="1"/>
  <c r="W636"/>
  <c r="X636" s="1"/>
  <c r="Y636" s="1"/>
  <c r="AJ636" s="1"/>
  <c r="AP636" s="1"/>
  <c r="D636" s="1"/>
  <c r="W544"/>
  <c r="X544" s="1"/>
  <c r="Y544" s="1"/>
  <c r="AJ544" s="1"/>
  <c r="AP544" s="1"/>
  <c r="D544" s="1"/>
  <c r="W483"/>
  <c r="X483" s="1"/>
  <c r="Y483" s="1"/>
  <c r="AJ483" s="1"/>
  <c r="AP483" s="1"/>
  <c r="D483" s="1"/>
  <c r="W459"/>
  <c r="X459" s="1"/>
  <c r="Y459" s="1"/>
  <c r="AJ459" s="1"/>
  <c r="AP459" s="1"/>
  <c r="D459" s="1"/>
  <c r="W487"/>
  <c r="X487" s="1"/>
  <c r="Y487" s="1"/>
  <c r="AJ487" s="1"/>
  <c r="AP487" s="1"/>
  <c r="D487" s="1"/>
  <c r="W625"/>
  <c r="X625" s="1"/>
  <c r="Y625" s="1"/>
  <c r="AJ625" s="1"/>
  <c r="AP625" s="1"/>
  <c r="D625" s="1"/>
  <c r="W513"/>
  <c r="X513" s="1"/>
  <c r="Y513" s="1"/>
  <c r="AJ513" s="1"/>
  <c r="AP513" s="1"/>
  <c r="D513" s="1"/>
  <c r="W503"/>
  <c r="X503" s="1"/>
  <c r="Y503" s="1"/>
  <c r="AJ503" s="1"/>
  <c r="AP503" s="1"/>
  <c r="D503" s="1"/>
  <c r="W561"/>
  <c r="X561" s="1"/>
  <c r="Y561" s="1"/>
  <c r="AJ561" s="1"/>
  <c r="AP561" s="1"/>
  <c r="D561" s="1"/>
  <c r="W539"/>
  <c r="X539" s="1"/>
  <c r="Y539" s="1"/>
  <c r="AJ539" s="1"/>
  <c r="AP539" s="1"/>
  <c r="D539" s="1"/>
  <c r="W576"/>
  <c r="X576" s="1"/>
  <c r="Y576" s="1"/>
  <c r="AJ576" s="1"/>
  <c r="AP576" s="1"/>
  <c r="D576" s="1"/>
  <c r="W414"/>
  <c r="X414" s="1"/>
  <c r="Y414" s="1"/>
  <c r="AJ414" s="1"/>
  <c r="AP414" s="1"/>
  <c r="D414" s="1"/>
  <c r="W125"/>
  <c r="X125" s="1"/>
  <c r="Y125" s="1"/>
  <c r="AJ125" s="1"/>
  <c r="AP125" s="1"/>
  <c r="D125" s="1"/>
  <c r="W127"/>
  <c r="X127" s="1"/>
  <c r="Y127" s="1"/>
  <c r="AJ127" s="1"/>
  <c r="AP127" s="1"/>
  <c r="D127" s="1"/>
  <c r="W471"/>
  <c r="X471" s="1"/>
  <c r="Y471" s="1"/>
  <c r="AJ471" s="1"/>
  <c r="AP471" s="1"/>
  <c r="D471" s="1"/>
  <c r="W429"/>
  <c r="X429" s="1"/>
  <c r="Y429" s="1"/>
  <c r="AJ429" s="1"/>
  <c r="AP429" s="1"/>
  <c r="D429" s="1"/>
  <c r="W301"/>
  <c r="X301" s="1"/>
  <c r="Y301" s="1"/>
  <c r="AJ301" s="1"/>
  <c r="AP301" s="1"/>
  <c r="D301" s="1"/>
  <c r="W150"/>
  <c r="X150" s="1"/>
  <c r="Y150" s="1"/>
  <c r="AJ150" s="1"/>
  <c r="AP150" s="1"/>
  <c r="D150" s="1"/>
  <c r="W119"/>
  <c r="X119" s="1"/>
  <c r="Y119" s="1"/>
  <c r="AJ119" s="1"/>
  <c r="AP119" s="1"/>
  <c r="D119" s="1"/>
  <c r="W23"/>
  <c r="X23" s="1"/>
  <c r="Y23" s="1"/>
  <c r="AJ23" s="1"/>
  <c r="AP23" s="1"/>
  <c r="D23" s="1"/>
  <c r="W4"/>
  <c r="X4" s="1"/>
  <c r="Y4" s="1"/>
  <c r="AJ4" s="1"/>
  <c r="AP4" s="1"/>
  <c r="D4" s="1"/>
  <c r="W558"/>
  <c r="X558" s="1"/>
  <c r="Y558" s="1"/>
  <c r="AJ558" s="1"/>
  <c r="AP558" s="1"/>
  <c r="D558" s="1"/>
  <c r="W641"/>
  <c r="X641" s="1"/>
  <c r="Y641" s="1"/>
  <c r="AJ641" s="1"/>
  <c r="AP641" s="1"/>
  <c r="D641" s="1"/>
  <c r="W331"/>
  <c r="X331" s="1"/>
  <c r="Y331" s="1"/>
  <c r="AJ331" s="1"/>
  <c r="AP331" s="1"/>
  <c r="D331" s="1"/>
  <c r="W321"/>
  <c r="X321" s="1"/>
  <c r="Y321" s="1"/>
  <c r="AJ321" s="1"/>
  <c r="AP321" s="1"/>
  <c r="D321" s="1"/>
  <c r="W295"/>
  <c r="X295" s="1"/>
  <c r="Y295" s="1"/>
  <c r="AJ295" s="1"/>
  <c r="AP295" s="1"/>
  <c r="D295" s="1"/>
  <c r="W261"/>
  <c r="X261" s="1"/>
  <c r="Y261" s="1"/>
  <c r="AJ261" s="1"/>
  <c r="AP261" s="1"/>
  <c r="D261" s="1"/>
  <c r="W167"/>
  <c r="X167" s="1"/>
  <c r="Y167" s="1"/>
  <c r="AJ167" s="1"/>
  <c r="AP167" s="1"/>
  <c r="D167" s="1"/>
  <c r="W88"/>
  <c r="X88" s="1"/>
  <c r="Y88" s="1"/>
  <c r="AJ88" s="1"/>
  <c r="AP88" s="1"/>
  <c r="D88" s="1"/>
  <c r="W554"/>
  <c r="X554" s="1"/>
  <c r="Y554" s="1"/>
  <c r="AJ554" s="1"/>
  <c r="AP554" s="1"/>
  <c r="D554" s="1"/>
  <c r="S65"/>
  <c r="W65" s="1"/>
  <c r="X65" s="1"/>
  <c r="S64"/>
  <c r="S442"/>
  <c r="S192"/>
  <c r="S189"/>
  <c r="S449"/>
  <c r="S324"/>
  <c r="S113"/>
  <c r="S53"/>
  <c r="S190"/>
  <c r="S194"/>
  <c r="S187"/>
  <c r="S185"/>
  <c r="S334"/>
  <c r="S266"/>
  <c r="S111"/>
  <c r="S52"/>
  <c r="S186"/>
  <c r="S439"/>
  <c r="S184"/>
  <c r="S183"/>
  <c r="S193"/>
  <c r="S329"/>
  <c r="S245"/>
  <c r="S20"/>
  <c r="S188"/>
  <c r="S54"/>
  <c r="S191"/>
  <c r="S454"/>
  <c r="S315"/>
  <c r="S250"/>
  <c r="S26"/>
  <c r="Y144"/>
  <c r="AJ144" s="1"/>
  <c r="AP144" s="1"/>
  <c r="D144" s="1"/>
  <c r="Y65" l="1"/>
  <c r="AJ65" s="1"/>
  <c r="AP65" s="1"/>
  <c r="D65" s="1"/>
  <c r="Y40"/>
  <c r="AJ40" s="1"/>
  <c r="AP40" s="1"/>
  <c r="D40" s="1"/>
  <c r="Y63"/>
  <c r="AJ63" s="1"/>
  <c r="AP63" s="1"/>
  <c r="D63" s="1"/>
  <c r="W315"/>
  <c r="X315" s="1"/>
  <c r="Y315" s="1"/>
  <c r="AJ315" s="1"/>
  <c r="AP315" s="1"/>
  <c r="D315" s="1"/>
  <c r="W191"/>
  <c r="X191" s="1"/>
  <c r="Y191" s="1"/>
  <c r="AJ191" s="1"/>
  <c r="AP191" s="1"/>
  <c r="D191" s="1"/>
  <c r="W188"/>
  <c r="X188" s="1"/>
  <c r="Y188" s="1"/>
  <c r="AJ188" s="1"/>
  <c r="AP188" s="1"/>
  <c r="D188" s="1"/>
  <c r="W111"/>
  <c r="X111" s="1"/>
  <c r="Y111" s="1"/>
  <c r="AJ111" s="1"/>
  <c r="AP111" s="1"/>
  <c r="D111" s="1"/>
  <c r="W266"/>
  <c r="X266" s="1"/>
  <c r="Y266" s="1"/>
  <c r="AJ266" s="1"/>
  <c r="AP266" s="1"/>
  <c r="D266" s="1"/>
  <c r="W194"/>
  <c r="X194" s="1"/>
  <c r="Y194" s="1"/>
  <c r="AJ194" s="1"/>
  <c r="AP194" s="1"/>
  <c r="D194" s="1"/>
  <c r="W190"/>
  <c r="X190" s="1"/>
  <c r="Y190" s="1"/>
  <c r="AJ190" s="1"/>
  <c r="AP190" s="1"/>
  <c r="D190" s="1"/>
  <c r="W324"/>
  <c r="X324" s="1"/>
  <c r="Y324" s="1"/>
  <c r="AJ324" s="1"/>
  <c r="AP324" s="1"/>
  <c r="D324" s="1"/>
  <c r="W449"/>
  <c r="X449" s="1"/>
  <c r="Y449" s="1"/>
  <c r="AJ449" s="1"/>
  <c r="AP449" s="1"/>
  <c r="D449" s="1"/>
  <c r="W64"/>
  <c r="X64" s="1"/>
  <c r="Y64" s="1"/>
  <c r="AJ64" s="1"/>
  <c r="AP64" s="1"/>
  <c r="D64" s="1"/>
  <c r="W42"/>
  <c r="X42" s="1"/>
  <c r="Y42" s="1"/>
  <c r="AJ42" s="1"/>
  <c r="AP42" s="1"/>
  <c r="D42" s="1"/>
  <c r="W41"/>
  <c r="X41" s="1"/>
  <c r="Y41" s="1"/>
  <c r="AJ41" s="1"/>
  <c r="AP41" s="1"/>
  <c r="D41" s="1"/>
  <c r="W454"/>
  <c r="X454" s="1"/>
  <c r="Y454" s="1"/>
  <c r="AJ454" s="1"/>
  <c r="AP454" s="1"/>
  <c r="D454" s="1"/>
  <c r="W54"/>
  <c r="X54" s="1"/>
  <c r="Y54" s="1"/>
  <c r="AJ54" s="1"/>
  <c r="AP54" s="1"/>
  <c r="D54" s="1"/>
  <c r="W184"/>
  <c r="X184" s="1"/>
  <c r="Y184" s="1"/>
  <c r="AJ184" s="1"/>
  <c r="AP184" s="1"/>
  <c r="D184" s="1"/>
  <c r="W439"/>
  <c r="X439" s="1"/>
  <c r="Y439" s="1"/>
  <c r="AJ439" s="1"/>
  <c r="AP439" s="1"/>
  <c r="D439" s="1"/>
  <c r="W26"/>
  <c r="X26" s="1"/>
  <c r="Y26" s="1"/>
  <c r="AJ26" s="1"/>
  <c r="AP26" s="1"/>
  <c r="D26" s="1"/>
  <c r="W250"/>
  <c r="X250" s="1"/>
  <c r="Y250" s="1"/>
  <c r="AJ250" s="1"/>
  <c r="AP250" s="1"/>
  <c r="D250" s="1"/>
  <c r="W20"/>
  <c r="X20" s="1"/>
  <c r="Y20" s="1"/>
  <c r="AJ20" s="1"/>
  <c r="AP20" s="1"/>
  <c r="D20" s="1"/>
  <c r="W245"/>
  <c r="X245" s="1"/>
  <c r="Y245" s="1"/>
  <c r="AJ245" s="1"/>
  <c r="AP245" s="1"/>
  <c r="D245" s="1"/>
  <c r="W329"/>
  <c r="X329" s="1"/>
  <c r="Y329" s="1"/>
  <c r="AJ329" s="1"/>
  <c r="AP329" s="1"/>
  <c r="D329" s="1"/>
  <c r="W193"/>
  <c r="X193" s="1"/>
  <c r="Y193" s="1"/>
  <c r="AJ193" s="1"/>
  <c r="AP193" s="1"/>
  <c r="D193" s="1"/>
  <c r="W183"/>
  <c r="X183" s="1"/>
  <c r="Y183" s="1"/>
  <c r="AJ183" s="1"/>
  <c r="AP183" s="1"/>
  <c r="D183" s="1"/>
  <c r="W186"/>
  <c r="X186" s="1"/>
  <c r="Y186" s="1"/>
  <c r="AJ186" s="1"/>
  <c r="AP186" s="1"/>
  <c r="D186" s="1"/>
  <c r="W52"/>
  <c r="X52" s="1"/>
  <c r="Y52" s="1"/>
  <c r="AJ52" s="1"/>
  <c r="AP52" s="1"/>
  <c r="D52" s="1"/>
  <c r="W334"/>
  <c r="X334" s="1"/>
  <c r="Y334" s="1"/>
  <c r="AJ334" s="1"/>
  <c r="AP334" s="1"/>
  <c r="D334" s="1"/>
  <c r="W185"/>
  <c r="X185" s="1"/>
  <c r="Y185" s="1"/>
  <c r="AJ185" s="1"/>
  <c r="AP185" s="1"/>
  <c r="D185" s="1"/>
  <c r="W187"/>
  <c r="X187" s="1"/>
  <c r="Y187" s="1"/>
  <c r="AJ187" s="1"/>
  <c r="AP187" s="1"/>
  <c r="D187" s="1"/>
  <c r="W53"/>
  <c r="X53" s="1"/>
  <c r="Y53" s="1"/>
  <c r="AJ53" s="1"/>
  <c r="AP53" s="1"/>
  <c r="D53" s="1"/>
  <c r="W113"/>
  <c r="X113" s="1"/>
  <c r="Y113" s="1"/>
  <c r="AJ113" s="1"/>
  <c r="AP113" s="1"/>
  <c r="D113" s="1"/>
  <c r="W189"/>
  <c r="X189" s="1"/>
  <c r="Y189" s="1"/>
  <c r="AJ189" s="1"/>
  <c r="AP189" s="1"/>
  <c r="D189" s="1"/>
  <c r="W192"/>
  <c r="X192" s="1"/>
  <c r="Y192" s="1"/>
  <c r="AJ192" s="1"/>
  <c r="AP192" s="1"/>
  <c r="D192" s="1"/>
  <c r="W442"/>
  <c r="X442" s="1"/>
  <c r="Y442" s="1"/>
  <c r="AJ442" s="1"/>
  <c r="AP442" s="1"/>
  <c r="D442" s="1"/>
  <c r="Y66"/>
  <c r="AJ66" s="1"/>
  <c r="AP66" s="1"/>
  <c r="D66" s="1"/>
</calcChain>
</file>

<file path=xl/comments1.xml><?xml version="1.0" encoding="utf-8"?>
<comments xmlns="http://schemas.openxmlformats.org/spreadsheetml/2006/main">
  <authors>
    <author>arsturges</author>
  </authors>
  <commentList>
    <comment ref="AA2" authorId="0">
      <text>
        <r>
          <rPr>
            <b/>
            <sz val="9"/>
            <color indexed="81"/>
            <rFont val="Tahoma"/>
            <family val="2"/>
          </rPr>
          <t>arsturges:</t>
        </r>
        <r>
          <rPr>
            <sz val="9"/>
            <color indexed="81"/>
            <rFont val="Tahoma"/>
            <family val="2"/>
          </rPr>
          <t xml:space="preserve">
http://www.fao.org/docrep/X0490E/x0490e0j.htm#annex 2. meteorological tables
table 2.3 or equation 11</t>
        </r>
      </text>
    </comment>
    <comment ref="AE2" authorId="0">
      <text>
        <r>
          <rPr>
            <b/>
            <sz val="9"/>
            <color indexed="81"/>
            <rFont val="Tahoma"/>
            <family val="2"/>
          </rPr>
          <t>arsturges:</t>
        </r>
        <r>
          <rPr>
            <sz val="9"/>
            <color indexed="81"/>
            <rFont val="Tahoma"/>
            <family val="2"/>
          </rPr>
          <t xml:space="preserve">
Table 2.4: http://www.fao.org/docrep/X0490E/x0490e0j.htm#annex 2. meteorological tables</t>
        </r>
      </text>
    </comment>
    <comment ref="AF2" authorId="0">
      <text>
        <r>
          <rPr>
            <b/>
            <sz val="9"/>
            <color indexed="81"/>
            <rFont val="Tahoma"/>
            <family val="2"/>
          </rPr>
          <t>arsturges:</t>
        </r>
        <r>
          <rPr>
            <sz val="9"/>
            <color indexed="81"/>
            <rFont val="Tahoma"/>
            <family val="2"/>
          </rPr>
          <t xml:space="preserve">
http://www.fao.org/docrep/X0490E/x0490e0j.htm#annex 2. meteorological tables
table 2.1</t>
        </r>
      </text>
    </comment>
    <comment ref="AG2" authorId="0">
      <text>
        <r>
          <rPr>
            <b/>
            <sz val="9"/>
            <color indexed="81"/>
            <rFont val="Tahoma"/>
            <family val="2"/>
          </rPr>
          <t>arsturges:</t>
        </r>
        <r>
          <rPr>
            <sz val="9"/>
            <color indexed="81"/>
            <rFont val="Tahoma"/>
            <family val="2"/>
          </rPr>
          <t xml:space="preserve">
Table 2.2: http://www.fao.org/docrep/X0490E/x0490e0j.htm#annex 2. meteorological tables
=(Cp*pressure)/(sigma * lambda)=(pressure*0.00103)/(2.45)(0.622)=pressure*(0.00103)/(2.45)(0.622)</t>
        </r>
      </text>
    </comment>
    <comment ref="AH2" authorId="0">
      <text>
        <r>
          <rPr>
            <b/>
            <sz val="8"/>
            <color indexed="81"/>
            <rFont val="Tahoma"/>
            <family val="2"/>
          </rPr>
          <t>arsturges:</t>
        </r>
        <r>
          <rPr>
            <sz val="8"/>
            <color indexed="81"/>
            <rFont val="Tahoma"/>
            <family val="2"/>
          </rPr>
          <t xml:space="preserve">
the offset function takes the previous month if February or later, and it takes December if the month is January.</t>
        </r>
      </text>
    </comment>
    <comment ref="J87" authorId="0">
      <text>
        <r>
          <rPr>
            <b/>
            <sz val="9"/>
            <color indexed="81"/>
            <rFont val="Tahoma"/>
            <family val="2"/>
          </rPr>
          <t>arsturges:</t>
        </r>
        <r>
          <rPr>
            <sz val="9"/>
            <color indexed="81"/>
            <rFont val="Tahoma"/>
            <family val="2"/>
          </rPr>
          <t xml:space="preserve">
Adjusted up by 0.23 to 26, because 25 isn't in the latitude look-up table. Fix this.</t>
        </r>
      </text>
    </comment>
  </commentList>
</comments>
</file>

<file path=xl/comments2.xml><?xml version="1.0" encoding="utf-8"?>
<comments xmlns="http://schemas.openxmlformats.org/spreadsheetml/2006/main">
  <authors>
    <author>arsturges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arsturges:</t>
        </r>
        <r>
          <rPr>
            <sz val="9"/>
            <color indexed="81"/>
            <rFont val="Tahoma"/>
            <family val="2"/>
          </rPr>
          <t xml:space="preserve">
Table 2.6: http://www.fao.org/docrep/X0490E/x0490e0j.htm#annex 2. meteorological tables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arsturges:</t>
        </r>
        <r>
          <rPr>
            <sz val="9"/>
            <color indexed="81"/>
            <rFont val="Tahoma"/>
            <family val="2"/>
          </rPr>
          <t xml:space="preserve">
Table 2.7: http://www.fao.org/docrep/X0490E/x0490e0j.htm#annex 2. meteorological tables</t>
        </r>
      </text>
    </comment>
  </commentList>
</comments>
</file>

<file path=xl/sharedStrings.xml><?xml version="1.0" encoding="utf-8"?>
<sst xmlns="http://schemas.openxmlformats.org/spreadsheetml/2006/main" count="1516" uniqueCount="168">
  <si>
    <r>
      <t>R</t>
    </r>
    <r>
      <rPr>
        <vertAlign val="subscript"/>
        <sz val="11"/>
        <color theme="1"/>
        <rFont val="Calibri"/>
        <family val="2"/>
        <scheme val="minor"/>
      </rPr>
      <t>n</t>
    </r>
  </si>
  <si>
    <r>
      <t>ET</t>
    </r>
    <r>
      <rPr>
        <vertAlign val="subscript"/>
        <sz val="11"/>
        <color theme="1"/>
        <rFont val="Calibri"/>
        <family val="2"/>
        <scheme val="minor"/>
      </rPr>
      <t>0</t>
    </r>
  </si>
  <si>
    <t>G</t>
  </si>
  <si>
    <t>T</t>
  </si>
  <si>
    <t>D</t>
  </si>
  <si>
    <t>g</t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</si>
  <si>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</si>
  <si>
    <r>
      <t>e</t>
    </r>
    <r>
      <rPr>
        <vertAlign val="subscript"/>
        <sz val="11"/>
        <color theme="1"/>
        <rFont val="Calibri"/>
        <family val="2"/>
        <scheme val="minor"/>
      </rPr>
      <t>s</t>
    </r>
  </si>
  <si>
    <r>
      <t>e</t>
    </r>
    <r>
      <rPr>
        <vertAlign val="subscript"/>
        <sz val="11"/>
        <color theme="1"/>
        <rFont val="Calibri"/>
        <family val="2"/>
        <scheme val="minor"/>
      </rPr>
      <t>a</t>
    </r>
  </si>
  <si>
    <r>
      <t>e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- e</t>
    </r>
    <r>
      <rPr>
        <vertAlign val="subscript"/>
        <sz val="11"/>
        <color theme="1"/>
        <rFont val="Calibri"/>
        <family val="2"/>
        <scheme val="minor"/>
      </rPr>
      <t>a</t>
    </r>
  </si>
  <si>
    <t>Variable</t>
  </si>
  <si>
    <t>Units</t>
  </si>
  <si>
    <t>Description</t>
  </si>
  <si>
    <r>
      <t>MJ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 xml:space="preserve"> day</t>
    </r>
    <r>
      <rPr>
        <vertAlign val="superscript"/>
        <sz val="11"/>
        <color theme="1"/>
        <rFont val="Calibri"/>
        <family val="2"/>
        <scheme val="minor"/>
      </rPr>
      <t>-1</t>
    </r>
  </si>
  <si>
    <t>net radiation at the crop surface</t>
  </si>
  <si>
    <t>soil heat flux density</t>
  </si>
  <si>
    <t>mean daily air temperature at 2 m height</t>
  </si>
  <si>
    <t>°C</t>
  </si>
  <si>
    <t>wind speed at 2 m height</t>
  </si>
  <si>
    <r>
      <t>m s</t>
    </r>
    <r>
      <rPr>
        <vertAlign val="superscript"/>
        <sz val="11"/>
        <color theme="1"/>
        <rFont val="Calibri"/>
        <family val="2"/>
        <scheme val="minor"/>
      </rPr>
      <t>-1</t>
    </r>
  </si>
  <si>
    <t>saturation vapour pressure</t>
  </si>
  <si>
    <t>kPa</t>
  </si>
  <si>
    <t>actual vapour pressure</t>
  </si>
  <si>
    <t>saturation vapour pressure deficit</t>
  </si>
  <si>
    <t>slope vapour pressure curve</t>
  </si>
  <si>
    <r>
      <t>kPa °C</t>
    </r>
    <r>
      <rPr>
        <vertAlign val="superscript"/>
        <sz val="11"/>
        <color theme="1"/>
        <rFont val="Calibri"/>
        <family val="2"/>
        <scheme val="minor"/>
      </rPr>
      <t>-1</t>
    </r>
  </si>
  <si>
    <t>psychrometric constant</t>
  </si>
  <si>
    <t>reference evapotranspiration</t>
  </si>
  <si>
    <r>
      <t>mm day</t>
    </r>
    <r>
      <rPr>
        <vertAlign val="superscript"/>
        <sz val="11"/>
        <color theme="1"/>
        <rFont val="Calibri"/>
        <family val="2"/>
        <scheme val="minor"/>
      </rPr>
      <t>-1</t>
    </r>
  </si>
  <si>
    <t>http://www.fao.org/docrep/x0490e/x0490e07.htm#psychrometric%20constant%20%28g%29</t>
  </si>
  <si>
    <t>http://www.fao.org/docrep/x0490e/x0490e07.htm#measurement</t>
  </si>
  <si>
    <t>900/(T+273)</t>
  </si>
  <si>
    <r>
      <t>R</t>
    </r>
    <r>
      <rPr>
        <vertAlign val="subscript"/>
        <sz val="11"/>
        <color theme="1"/>
        <rFont val="Calibri"/>
        <family val="2"/>
        <scheme val="minor"/>
      </rPr>
      <t>nl</t>
    </r>
  </si>
  <si>
    <r>
      <t>R</t>
    </r>
    <r>
      <rPr>
        <vertAlign val="subscript"/>
        <sz val="11"/>
        <color theme="1"/>
        <rFont val="Calibri"/>
        <family val="2"/>
        <scheme val="minor"/>
      </rPr>
      <t>ns</t>
    </r>
  </si>
  <si>
    <r>
      <t>R</t>
    </r>
    <r>
      <rPr>
        <vertAlign val="subscript"/>
        <sz val="11"/>
        <color theme="1"/>
        <rFont val="Calibri"/>
        <family val="2"/>
        <scheme val="minor"/>
      </rPr>
      <t>s</t>
    </r>
  </si>
  <si>
    <t>a</t>
  </si>
  <si>
    <t>Albedo (reflected solar radiation)</t>
  </si>
  <si>
    <t>none (%)</t>
  </si>
  <si>
    <t>Net longwave radiation</t>
  </si>
  <si>
    <t>Solar or shortwave radiation (radiation that reaches surface)</t>
  </si>
  <si>
    <r>
      <t>net solar radiation (Fraction of R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not reflected back)</t>
    </r>
  </si>
  <si>
    <r>
      <t>C</t>
    </r>
    <r>
      <rPr>
        <vertAlign val="subscript"/>
        <sz val="11"/>
        <color theme="1"/>
        <rFont val="Calibri"/>
        <family val="2"/>
        <scheme val="minor"/>
      </rPr>
      <t>s</t>
    </r>
  </si>
  <si>
    <t>Soil heat capacity</t>
  </si>
  <si>
    <r>
      <t>MJ 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 xml:space="preserve"> °C</t>
    </r>
    <r>
      <rPr>
        <vertAlign val="superscript"/>
        <sz val="11"/>
        <color theme="1"/>
        <rFont val="Calibri"/>
        <family val="2"/>
        <scheme val="minor"/>
      </rPr>
      <t>-1</t>
    </r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</si>
  <si>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</si>
  <si>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</si>
  <si>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</si>
  <si>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</si>
  <si>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</si>
  <si>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</si>
  <si>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</si>
  <si>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</si>
  <si>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</si>
  <si>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</si>
  <si>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</si>
  <si>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</si>
  <si>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at Lat</t>
    </r>
  </si>
  <si>
    <t>Latitude</t>
  </si>
  <si>
    <t>Avg</t>
  </si>
  <si>
    <t>State</t>
  </si>
  <si>
    <t>ID</t>
  </si>
  <si>
    <t>CA</t>
  </si>
  <si>
    <t>AK</t>
  </si>
  <si>
    <t>AL</t>
  </si>
  <si>
    <t>AR</t>
  </si>
  <si>
    <t>AZ</t>
  </si>
  <si>
    <t>CO</t>
  </si>
  <si>
    <t>CT</t>
  </si>
  <si>
    <t>DE</t>
  </si>
  <si>
    <t>FL</t>
  </si>
  <si>
    <t>GA</t>
  </si>
  <si>
    <t>HI</t>
  </si>
  <si>
    <t>IA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</si>
  <si>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</si>
  <si>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</si>
  <si>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</si>
  <si>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</si>
  <si>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</si>
  <si>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</si>
  <si>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</si>
  <si>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</si>
  <si>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</si>
  <si>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</si>
  <si>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</si>
  <si>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</si>
  <si>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</si>
  <si>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</si>
  <si>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</si>
  <si>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</si>
  <si>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</si>
  <si>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</si>
  <si>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</si>
  <si>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</si>
  <si>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</si>
  <si>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</si>
  <si>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</si>
  <si>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</si>
  <si>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</si>
  <si>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</si>
  <si>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</si>
  <si>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</si>
  <si>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</si>
  <si>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</si>
  <si>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</si>
  <si>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</si>
  <si>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</si>
  <si>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</si>
  <si>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</si>
  <si>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</si>
  <si>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</si>
  <si>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</si>
  <si>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</si>
  <si>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AS</t>
  </si>
  <si>
    <t>DC</t>
  </si>
  <si>
    <t>MP</t>
  </si>
  <si>
    <t>Longitude</t>
  </si>
  <si>
    <t>Celsius</t>
  </si>
  <si>
    <t>z</t>
  </si>
  <si>
    <t>m</t>
  </si>
  <si>
    <t>altitude</t>
  </si>
  <si>
    <t>P</t>
  </si>
  <si>
    <t>atmospheric pressure</t>
  </si>
  <si>
    <t>85.3.</t>
  </si>
  <si>
    <t>z (m)</t>
  </si>
  <si>
    <t>P (kPa)</t>
  </si>
  <si>
    <t>Primary Inputs</t>
  </si>
  <si>
    <t>Lookup Values</t>
  </si>
  <si>
    <t>g (γ)</t>
  </si>
  <si>
    <t>Final</t>
  </si>
  <si>
    <t>Calculated Values</t>
  </si>
  <si>
    <t>n (hours)</t>
  </si>
  <si>
    <t>N (hours)</t>
  </si>
  <si>
    <t>T (C)</t>
  </si>
  <si>
    <r>
      <t>T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(C)</t>
    </r>
  </si>
  <si>
    <r>
      <t>T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(C)</t>
    </r>
  </si>
  <si>
    <r>
      <t>T</t>
    </r>
    <r>
      <rPr>
        <vertAlign val="subscript"/>
        <sz val="11"/>
        <color theme="1"/>
        <rFont val="Calibri"/>
        <family val="2"/>
        <scheme val="minor"/>
      </rPr>
      <t>dew (C.)</t>
    </r>
  </si>
  <si>
    <r>
      <t>u</t>
    </r>
    <r>
      <rPr>
        <vertAlign val="subscript"/>
        <sz val="11"/>
        <color theme="1"/>
        <rFont val="Calibri"/>
        <family val="2"/>
        <scheme val="minor"/>
      </rPr>
      <t>2 (m/s)</t>
    </r>
  </si>
  <si>
    <t>latitude (degrees)</t>
  </si>
  <si>
    <t>Stefan_boltzmann constant</t>
  </si>
  <si>
    <t>Month</t>
  </si>
  <si>
    <t>ETo</t>
  </si>
  <si>
    <t>Subregion</t>
  </si>
  <si>
    <t>none</t>
  </si>
  <si>
    <t>north</t>
  </si>
  <si>
    <t>south</t>
  </si>
  <si>
    <t>east</t>
  </si>
  <si>
    <t>west</t>
  </si>
  <si>
    <t>Ra</t>
  </si>
  <si>
    <t>σTmaxK4</t>
  </si>
  <si>
    <t>σTminK4</t>
  </si>
  <si>
    <t>Rnl1</t>
  </si>
  <si>
    <t>Rnl2</t>
  </si>
  <si>
    <t>Rnl3</t>
  </si>
  <si>
    <t>Rnl</t>
  </si>
  <si>
    <t>Rn</t>
  </si>
  <si>
    <t>e(Tmax)</t>
  </si>
  <si>
    <t>e(Tmin)</t>
  </si>
  <si>
    <t>(Rn - G)</t>
  </si>
  <si>
    <t>u2</t>
  </si>
  <si>
    <t>es - ea</t>
  </si>
  <si>
    <t>(1+0.34u2)</t>
  </si>
  <si>
    <t>Equation Terms</t>
  </si>
  <si>
    <t>ET0</t>
  </si>
  <si>
    <t>N at Lat (Northern Hemisphere only)</t>
  </si>
  <si>
    <r>
      <t>R</t>
    </r>
    <r>
      <rPr>
        <vertAlign val="subscript"/>
        <sz val="11"/>
        <color theme="1"/>
        <rFont val="Calibri"/>
        <family val="2"/>
        <scheme val="minor"/>
      </rPr>
      <t>so</t>
    </r>
  </si>
  <si>
    <r>
      <t>R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/R</t>
    </r>
    <r>
      <rPr>
        <vertAlign val="subscript"/>
        <sz val="11"/>
        <color theme="1"/>
        <rFont val="Calibri"/>
        <family val="2"/>
        <scheme val="minor"/>
      </rPr>
      <t>so</t>
    </r>
  </si>
  <si>
    <t>Δ</t>
  </si>
  <si>
    <t>γ (kPa/C)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</si>
</sst>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(* #,##0.0_);_(* \(#,##0.0\);_(* &quot;-&quot;??_);_(@_)"/>
    <numFmt numFmtId="165" formatCode="0.0"/>
    <numFmt numFmtId="171" formatCode="0.0000"/>
    <numFmt numFmtId="173" formatCode="0.000000"/>
    <numFmt numFmtId="174" formatCode="0.0000000"/>
    <numFmt numFmtId="176" formatCode="0.000000000"/>
    <numFmt numFmtId="177" formatCode="0.0000000000"/>
    <numFmt numFmtId="179" formatCode="0.000000000000"/>
  </numFmts>
  <fonts count="1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8" fillId="0" borderId="0"/>
    <xf numFmtId="0" fontId="5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</cellStyleXfs>
  <cellXfs count="33">
    <xf numFmtId="0" fontId="0" fillId="0" borderId="0" xfId="0"/>
    <xf numFmtId="0" fontId="3" fillId="0" borderId="0" xfId="1" applyAlignment="1" applyProtection="1"/>
    <xf numFmtId="0" fontId="0" fillId="0" borderId="0" xfId="0" applyAlignment="1"/>
    <xf numFmtId="0" fontId="0" fillId="0" borderId="0" xfId="0" applyFont="1"/>
    <xf numFmtId="0" fontId="0" fillId="0" borderId="0" xfId="0" applyAlignment="1">
      <alignment horizontal="center"/>
    </xf>
    <xf numFmtId="0" fontId="4" fillId="2" borderId="0" xfId="3"/>
    <xf numFmtId="0" fontId="5" fillId="3" borderId="0" xfId="4"/>
    <xf numFmtId="164" fontId="0" fillId="0" borderId="0" xfId="2" applyNumberFormat="1" applyFont="1"/>
    <xf numFmtId="0" fontId="0" fillId="2" borderId="0" xfId="3" applyFont="1"/>
    <xf numFmtId="2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2" fontId="5" fillId="3" borderId="0" xfId="4" applyNumberFormat="1"/>
    <xf numFmtId="0" fontId="4" fillId="7" borderId="0" xfId="9"/>
    <xf numFmtId="2" fontId="4" fillId="7" borderId="0" xfId="9" applyNumberFormat="1"/>
    <xf numFmtId="0" fontId="5" fillId="6" borderId="0" xfId="8"/>
    <xf numFmtId="165" fontId="0" fillId="5" borderId="0" xfId="6" applyNumberFormat="1" applyFont="1"/>
    <xf numFmtId="165" fontId="0" fillId="0" borderId="0" xfId="0" applyNumberFormat="1"/>
    <xf numFmtId="2" fontId="4" fillId="9" borderId="1" xfId="11" applyNumberFormat="1" applyBorder="1"/>
    <xf numFmtId="2" fontId="4" fillId="9" borderId="0" xfId="11" applyNumberFormat="1"/>
    <xf numFmtId="2" fontId="5" fillId="8" borderId="0" xfId="10" applyNumberFormat="1" applyAlignment="1">
      <alignment horizontal="center"/>
    </xf>
    <xf numFmtId="165" fontId="5" fillId="4" borderId="0" xfId="5" applyNumberFormat="1" applyAlignment="1">
      <alignment horizontal="center"/>
    </xf>
    <xf numFmtId="0" fontId="5" fillId="6" borderId="0" xfId="8" applyAlignment="1">
      <alignment horizontal="center"/>
    </xf>
    <xf numFmtId="2" fontId="0" fillId="9" borderId="0" xfId="11" applyNumberFormat="1" applyFont="1"/>
    <xf numFmtId="171" fontId="0" fillId="0" borderId="0" xfId="0" applyNumberFormat="1"/>
    <xf numFmtId="2" fontId="0" fillId="9" borderId="1" xfId="11" applyNumberFormat="1" applyFont="1" applyBorder="1"/>
    <xf numFmtId="177" fontId="0" fillId="0" borderId="1" xfId="0" applyNumberFormat="1" applyBorder="1"/>
    <xf numFmtId="173" fontId="0" fillId="0" borderId="0" xfId="0" applyNumberFormat="1"/>
    <xf numFmtId="174" fontId="0" fillId="0" borderId="0" xfId="0" applyNumberFormat="1"/>
    <xf numFmtId="176" fontId="0" fillId="0" borderId="0" xfId="0" applyNumberFormat="1"/>
    <xf numFmtId="177" fontId="0" fillId="0" borderId="0" xfId="0" applyNumberFormat="1"/>
    <xf numFmtId="179" fontId="0" fillId="0" borderId="0" xfId="0" applyNumberFormat="1"/>
    <xf numFmtId="43" fontId="0" fillId="0" borderId="0" xfId="2" applyNumberFormat="1" applyFont="1"/>
  </cellXfs>
  <cellStyles count="12">
    <cellStyle name="20% - Accent1" xfId="6" builtinId="30"/>
    <cellStyle name="20% - Accent3" xfId="9" builtinId="38"/>
    <cellStyle name="20% - Accent6" xfId="11" builtinId="50"/>
    <cellStyle name="40% - Accent3" xfId="3" builtinId="39"/>
    <cellStyle name="60% - Accent3" xfId="4" builtinId="40"/>
    <cellStyle name="Accent1" xfId="5" builtinId="29"/>
    <cellStyle name="Accent3" xfId="8" builtinId="37"/>
    <cellStyle name="Accent6" xfId="10" builtinId="49"/>
    <cellStyle name="Comma" xfId="2" builtinId="3"/>
    <cellStyle name="Hyperlink" xfId="1" builtinId="8"/>
    <cellStyle name="Normal" xfId="0" builtinId="0"/>
    <cellStyle name="Normal 2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67</xdr:row>
      <xdr:rowOff>66675</xdr:rowOff>
    </xdr:from>
    <xdr:to>
      <xdr:col>7</xdr:col>
      <xdr:colOff>419100</xdr:colOff>
      <xdr:row>75</xdr:row>
      <xdr:rowOff>76200</xdr:rowOff>
    </xdr:to>
    <xdr:sp macro="" textlink="">
      <xdr:nvSpPr>
        <xdr:cNvPr id="2" name="TextBox 1"/>
        <xdr:cNvSpPr txBox="1"/>
      </xdr:nvSpPr>
      <xdr:spPr>
        <a:xfrm>
          <a:off x="1952625" y="12877800"/>
          <a:ext cx="2733675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These data tables come</a:t>
          </a:r>
          <a:r>
            <a:rPr lang="en-US" sz="1100" baseline="0"/>
            <a:t> from Penman-Monteith Annex 2:</a:t>
          </a:r>
        </a:p>
        <a:p>
          <a:r>
            <a:rPr lang="en-US">
              <a:hlinkClick xmlns:r="http://schemas.openxmlformats.org/officeDocument/2006/relationships" r:id=""/>
            </a:rPr>
            <a:t>http://www.fao.org/docrep/X0490E/x0490e0j.htm#annex 2. meteorological tables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docrep/x0490e/x0490e0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3" tint="0.39997558519241921"/>
  </sheetPr>
  <dimension ref="A1:AP662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14" sqref="F14"/>
    </sheetView>
  </sheetViews>
  <sheetFormatPr defaultRowHeight="15"/>
  <cols>
    <col min="1" max="1" width="5.5703125" bestFit="1" customWidth="1"/>
    <col min="2" max="2" width="10" bestFit="1" customWidth="1"/>
    <col min="3" max="3" width="6.85546875" style="10" bestFit="1" customWidth="1"/>
    <col min="4" max="4" width="5.5703125" style="9" bestFit="1" customWidth="1"/>
    <col min="5" max="7" width="12.7109375" style="17" bestFit="1" customWidth="1"/>
    <col min="8" max="8" width="12" style="17" bestFit="1" customWidth="1"/>
    <col min="9" max="9" width="12" style="17" customWidth="1"/>
    <col min="10" max="10" width="17.28515625" style="17" customWidth="1"/>
    <col min="11" max="11" width="12" style="17" customWidth="1"/>
    <col min="12" max="12" width="5.5703125" style="11" customWidth="1"/>
    <col min="13" max="13" width="9.28515625" style="9" customWidth="1"/>
    <col min="14" max="14" width="7.140625" style="9" customWidth="1"/>
    <col min="15" max="15" width="16.7109375" style="9" customWidth="1"/>
    <col min="16" max="16" width="8.7109375" style="9" customWidth="1"/>
    <col min="17" max="17" width="16.42578125" style="11" customWidth="1"/>
    <col min="18" max="18" width="15.5703125" style="9" customWidth="1"/>
    <col min="19" max="19" width="7" style="9" customWidth="1"/>
    <col min="20" max="21" width="5.5703125" style="9" customWidth="1"/>
    <col min="22" max="22" width="4.85546875" style="9" customWidth="1"/>
    <col min="23" max="23" width="4.85546875" style="9" bestFit="1" customWidth="1"/>
    <col min="24" max="24" width="10.7109375" style="9" customWidth="1"/>
    <col min="25" max="25" width="10.140625" style="9" customWidth="1"/>
    <col min="26" max="26" width="18" style="9" customWidth="1"/>
    <col min="27" max="27" width="8.28515625" style="9" customWidth="1"/>
    <col min="28" max="28" width="8" style="9" customWidth="1"/>
    <col min="29" max="29" width="8.5703125" style="9" bestFit="1" customWidth="1"/>
    <col min="30" max="31" width="4.5703125" style="9" bestFit="1" customWidth="1"/>
    <col min="32" max="32" width="12.5703125" style="9" bestFit="1" customWidth="1"/>
    <col min="33" max="33" width="11.5703125" style="9" bestFit="1" customWidth="1"/>
    <col min="34" max="34" width="5.28515625" style="9" bestFit="1" customWidth="1"/>
    <col min="35" max="35" width="12.5703125" style="11" bestFit="1" customWidth="1"/>
    <col min="36" max="36" width="7.5703125" style="9" bestFit="1" customWidth="1"/>
    <col min="37" max="37" width="6.5703125" style="9" bestFit="1" customWidth="1"/>
    <col min="38" max="38" width="11.28515625" style="9" bestFit="1" customWidth="1"/>
    <col min="39" max="39" width="4.5703125" style="9" bestFit="1" customWidth="1"/>
    <col min="40" max="40" width="6.7109375" style="9" bestFit="1" customWidth="1"/>
    <col min="41" max="41" width="10.140625" style="9" bestFit="1" customWidth="1"/>
    <col min="42" max="42" width="12" bestFit="1" customWidth="1"/>
  </cols>
  <sheetData>
    <row r="1" spans="1:42">
      <c r="A1" s="22" t="s">
        <v>162</v>
      </c>
      <c r="B1" s="22"/>
      <c r="C1" s="22"/>
      <c r="D1" s="22"/>
      <c r="E1" s="21" t="s">
        <v>125</v>
      </c>
      <c r="F1" s="21"/>
      <c r="G1" s="21"/>
      <c r="H1" s="21"/>
      <c r="I1" s="21"/>
      <c r="J1" s="21"/>
      <c r="K1" s="21"/>
      <c r="L1" s="20" t="s">
        <v>126</v>
      </c>
      <c r="M1" s="20"/>
      <c r="N1" s="20"/>
      <c r="O1" s="20"/>
      <c r="P1" s="20"/>
      <c r="Q1" s="20" t="s">
        <v>129</v>
      </c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 t="s">
        <v>161</v>
      </c>
      <c r="AJ1" s="20"/>
      <c r="AK1" s="20"/>
      <c r="AL1" s="20"/>
      <c r="AM1" s="20"/>
      <c r="AN1" s="20"/>
      <c r="AO1" s="20"/>
      <c r="AP1" s="15" t="s">
        <v>128</v>
      </c>
    </row>
    <row r="2" spans="1:42" ht="18">
      <c r="A2" s="6" t="s">
        <v>59</v>
      </c>
      <c r="B2" s="6" t="s">
        <v>141</v>
      </c>
      <c r="C2" s="6" t="s">
        <v>139</v>
      </c>
      <c r="D2" s="12" t="s">
        <v>162</v>
      </c>
      <c r="E2" s="16" t="s">
        <v>133</v>
      </c>
      <c r="F2" s="16" t="s">
        <v>134</v>
      </c>
      <c r="G2" s="16" t="s">
        <v>135</v>
      </c>
      <c r="H2" s="16" t="s">
        <v>123</v>
      </c>
      <c r="I2" s="16" t="s">
        <v>136</v>
      </c>
      <c r="J2" s="16" t="s">
        <v>137</v>
      </c>
      <c r="K2" s="16" t="s">
        <v>130</v>
      </c>
      <c r="L2" s="18" t="s">
        <v>147</v>
      </c>
      <c r="M2" s="19" t="s">
        <v>131</v>
      </c>
      <c r="N2" s="19" t="s">
        <v>124</v>
      </c>
      <c r="O2" s="19" t="s">
        <v>148</v>
      </c>
      <c r="P2" s="19" t="s">
        <v>149</v>
      </c>
      <c r="Q2" s="25" t="s">
        <v>34</v>
      </c>
      <c r="R2" s="23" t="s">
        <v>164</v>
      </c>
      <c r="S2" s="23" t="s">
        <v>165</v>
      </c>
      <c r="T2" s="23" t="s">
        <v>33</v>
      </c>
      <c r="U2" s="23" t="s">
        <v>150</v>
      </c>
      <c r="V2" s="19" t="s">
        <v>151</v>
      </c>
      <c r="W2" s="19" t="s">
        <v>152</v>
      </c>
      <c r="X2" s="19" t="s">
        <v>153</v>
      </c>
      <c r="Y2" s="19" t="s">
        <v>154</v>
      </c>
      <c r="Z2" s="19" t="s">
        <v>132</v>
      </c>
      <c r="AA2" s="19" t="s">
        <v>155</v>
      </c>
      <c r="AB2" s="19" t="s">
        <v>156</v>
      </c>
      <c r="AC2" s="23" t="s">
        <v>7</v>
      </c>
      <c r="AD2" s="23" t="s">
        <v>8</v>
      </c>
      <c r="AE2" s="23" t="s">
        <v>166</v>
      </c>
      <c r="AF2" s="19" t="s">
        <v>124</v>
      </c>
      <c r="AG2" s="23" t="s">
        <v>167</v>
      </c>
      <c r="AH2" s="19" t="s">
        <v>2</v>
      </c>
      <c r="AI2" s="25" t="s">
        <v>166</v>
      </c>
      <c r="AJ2" s="19" t="s">
        <v>157</v>
      </c>
      <c r="AK2" s="19" t="s">
        <v>127</v>
      </c>
      <c r="AL2" s="19" t="s">
        <v>31</v>
      </c>
      <c r="AM2" s="19" t="s">
        <v>158</v>
      </c>
      <c r="AN2" s="19" t="s">
        <v>159</v>
      </c>
      <c r="AO2" s="19" t="s">
        <v>160</v>
      </c>
      <c r="AP2" s="6" t="s">
        <v>140</v>
      </c>
    </row>
    <row r="3" spans="1:42">
      <c r="A3" t="s">
        <v>63</v>
      </c>
      <c r="B3" t="s">
        <v>142</v>
      </c>
      <c r="C3">
        <v>1</v>
      </c>
      <c r="D3" s="14">
        <f t="shared" ref="D3:D54" ca="1" si="0">AP3</f>
        <v>1.7495783841958379</v>
      </c>
      <c r="E3">
        <v>12.4140552995392</v>
      </c>
      <c r="F3">
        <v>1.6755760368663599</v>
      </c>
      <c r="G3">
        <v>1.82115015360983</v>
      </c>
      <c r="H3">
        <v>120.571428571429</v>
      </c>
      <c r="I3">
        <v>3.06410330261137</v>
      </c>
      <c r="J3">
        <v>32.622571428571398</v>
      </c>
      <c r="K3">
        <v>5.3894009216589902</v>
      </c>
      <c r="L3" s="11">
        <f t="shared" ref="L3:L66" si="1">VLOOKUP(J3, Ra,C3+1)</f>
        <v>19.899999999999999</v>
      </c>
      <c r="M3" s="9">
        <f t="shared" ref="M3:M66" si="2">VLOOKUP(J3, N, C3+1)</f>
        <v>10.1</v>
      </c>
      <c r="N3" s="9">
        <f t="shared" ref="N3:N54" si="3">101.3*((293-0.0065*H3)/293)^5.26</f>
        <v>99.88286517882112</v>
      </c>
      <c r="O3" s="9">
        <f>stefan_boltzmann*(E3+273.16)^4</f>
        <v>32.608955522420025</v>
      </c>
      <c r="P3" s="9">
        <f>stefan_boltzmann*(F3+273.16)^4</f>
        <v>27.973943282303871</v>
      </c>
      <c r="Q3" s="26">
        <f t="shared" ref="Q3:Q54" si="4">(0.25+0.5*(K3/M3))*L3</f>
        <v>10.284360313911579</v>
      </c>
      <c r="R3" s="30">
        <f t="shared" ref="R3:R54" si="5">(0.75+2*(H3/100000))*L3</f>
        <v>14.972987428571429</v>
      </c>
      <c r="S3" s="9">
        <f t="shared" ref="S3:S54" si="6">Q3/R3</f>
        <v>0.68686094628564109</v>
      </c>
      <c r="T3" s="9">
        <f>(1-0.23)*Q3</f>
        <v>7.9189574417119157</v>
      </c>
      <c r="U3" s="9">
        <f t="shared" ref="U3:U54" si="7">(O3+P3)/2</f>
        <v>30.291449402361948</v>
      </c>
      <c r="V3" s="9">
        <f t="shared" ref="V3:V54" si="8">0.34-(0.14*SQRT(AD3))</f>
        <v>0.22314733646058904</v>
      </c>
      <c r="W3" s="9">
        <f>1.35*S3-0.35</f>
        <v>0.57726227748561554</v>
      </c>
      <c r="X3" s="28">
        <f t="shared" ref="X3:X54" si="9">U3*V3*W3</f>
        <v>3.9019791104021193</v>
      </c>
      <c r="Y3" s="28">
        <f t="shared" ref="Y3:Y54" si="10">T3-X3</f>
        <v>4.0169783313097964</v>
      </c>
      <c r="Z3" s="31">
        <f t="shared" ref="Z3:Z54" si="11">(E3+F3)/2</f>
        <v>7.04481566820278</v>
      </c>
      <c r="AA3" s="9">
        <f t="shared" ref="AA3:AA54" si="12">0.6108*EXP((17.27*E3)/(E3+237.3))</f>
        <v>1.4413197975933607</v>
      </c>
      <c r="AB3" s="9">
        <f t="shared" ref="AB3:AB54" si="13">0.6108*EXP((17.27*F3)/(F3+237.3))</f>
        <v>0.68942511977557808</v>
      </c>
      <c r="AC3" s="27">
        <f t="shared" ref="AC3:AC54" si="14">(AA3+AB3)/2</f>
        <v>1.0653724586844695</v>
      </c>
      <c r="AD3" s="9">
        <f t="shared" ref="AD3:AD54" si="15">0.6108*EXP((17.27*G3)/(G3+237.3))</f>
        <v>0.69666045797218279</v>
      </c>
      <c r="AE3" s="9">
        <f t="shared" ref="AE3:AE54" si="16">(4098*0.6108*EXP(17.27*Z3/(Z3+237.3)))/((Z3+237.3)^2)</f>
        <v>6.897763032306771E-2</v>
      </c>
      <c r="AF3" s="29">
        <f t="shared" ref="AF3:AF54" si="17">101.3*((293-0.0065*H3)/293)^5.26</f>
        <v>99.88286517882112</v>
      </c>
      <c r="AG3" s="29">
        <f>AF3*(0.00103)/((2.45)*(0.622))</f>
        <v>6.7510565741968481E-2</v>
      </c>
      <c r="AH3" s="9">
        <f t="shared" ref="AH3:AH66" ca="1" si="18">0.14*(Z3-OFFSET(Z3, IF(C3=1, 11, -1), 0))</f>
        <v>-0.13075806451612945</v>
      </c>
      <c r="AI3" s="26">
        <f t="shared" ref="AI3:AI54" si="19">AE3</f>
        <v>6.897763032306771E-2</v>
      </c>
      <c r="AJ3" s="9">
        <f ca="1">Y3-AH3</f>
        <v>4.1477363958259259</v>
      </c>
      <c r="AK3" s="24">
        <f t="shared" ref="AK3:AK54" si="20">AG3</f>
        <v>6.7510565741968481E-2</v>
      </c>
      <c r="AL3" s="9">
        <f t="shared" ref="AL3:AL54" si="21">900/(Z3+273)</f>
        <v>3.2137713310369596</v>
      </c>
      <c r="AM3" s="9">
        <f t="shared" ref="AM3:AM54" si="22">I3</f>
        <v>3.06410330261137</v>
      </c>
      <c r="AN3" s="9">
        <f>AC3-AD3</f>
        <v>0.36871200071228671</v>
      </c>
      <c r="AO3" s="9">
        <f t="shared" ref="AO3:AO54" si="23">1+0.34*AM3</f>
        <v>2.0417951228878657</v>
      </c>
      <c r="AP3" s="13">
        <f t="shared" ref="AP3:AP54" ca="1" si="24">(0.408*AI3*AJ3+AK3*AL3*AM3*AN3)/(AI3+AK3*AO3)</f>
        <v>1.7495783841958379</v>
      </c>
    </row>
    <row r="4" spans="1:42">
      <c r="A4" t="s">
        <v>63</v>
      </c>
      <c r="B4" t="s">
        <v>142</v>
      </c>
      <c r="C4">
        <v>2</v>
      </c>
      <c r="D4" s="14">
        <f t="shared" ca="1" si="0"/>
        <v>2.4047817205416586</v>
      </c>
      <c r="E4">
        <v>15.3808673469388</v>
      </c>
      <c r="F4">
        <v>4.0252551020408198</v>
      </c>
      <c r="G4">
        <v>3.5817495748299302</v>
      </c>
      <c r="H4">
        <v>120.571428571429</v>
      </c>
      <c r="I4">
        <v>3.4916135204081602</v>
      </c>
      <c r="J4">
        <v>32.622571428571398</v>
      </c>
      <c r="K4">
        <v>5.4872448979591804</v>
      </c>
      <c r="L4" s="11">
        <f t="shared" si="1"/>
        <v>24.8</v>
      </c>
      <c r="M4" s="9">
        <f t="shared" si="2"/>
        <v>10.9</v>
      </c>
      <c r="N4" s="9">
        <f t="shared" si="3"/>
        <v>99.88286517882112</v>
      </c>
      <c r="O4" s="9">
        <f>stefan_boltzmann*(E4+273.16)^4</f>
        <v>33.985309160126725</v>
      </c>
      <c r="P4" s="9">
        <f>stefan_boltzmann*(F4+273.16)^4</f>
        <v>28.942923059625166</v>
      </c>
      <c r="Q4" s="11">
        <f t="shared" si="4"/>
        <v>12.442370342632463</v>
      </c>
      <c r="R4" s="9">
        <f t="shared" si="5"/>
        <v>18.659803428571429</v>
      </c>
      <c r="S4" s="9">
        <f t="shared" si="6"/>
        <v>0.66680071900334248</v>
      </c>
      <c r="T4" s="9">
        <f t="shared" ref="T4:T67" si="25">(1-0.23)*Q4</f>
        <v>9.5806251638269977</v>
      </c>
      <c r="U4" s="9">
        <f t="shared" si="7"/>
        <v>31.464116109875945</v>
      </c>
      <c r="V4" s="9">
        <f t="shared" si="8"/>
        <v>0.21559452245860039</v>
      </c>
      <c r="W4" s="9">
        <f t="shared" ref="W4:W67" si="26">1.35*S4-0.35</f>
        <v>0.55018097065451244</v>
      </c>
      <c r="X4" s="9">
        <f t="shared" si="9"/>
        <v>3.7321477108318093</v>
      </c>
      <c r="Y4" s="9">
        <f t="shared" si="10"/>
        <v>5.8484774529951888</v>
      </c>
      <c r="Z4" s="9">
        <f t="shared" si="11"/>
        <v>9.7030612244898098</v>
      </c>
      <c r="AA4" s="9">
        <f t="shared" si="12"/>
        <v>1.7476144710101444</v>
      </c>
      <c r="AB4" s="9">
        <f t="shared" si="13"/>
        <v>0.81470785123320499</v>
      </c>
      <c r="AC4" s="9">
        <f t="shared" si="14"/>
        <v>1.2811611611216747</v>
      </c>
      <c r="AD4" s="9">
        <f t="shared" si="15"/>
        <v>0.7896287164440654</v>
      </c>
      <c r="AE4" s="9">
        <f t="shared" si="16"/>
        <v>8.0853804925496542E-2</v>
      </c>
      <c r="AF4" s="9">
        <f t="shared" si="17"/>
        <v>99.88286517882112</v>
      </c>
      <c r="AG4" s="9">
        <f t="shared" ref="AG4:AG67" si="27">AF4*(0.00103)/((2.45)*(0.622))</f>
        <v>6.7510565741968481E-2</v>
      </c>
      <c r="AH4" s="9">
        <f t="shared" ca="1" si="18"/>
        <v>0.37215437788018418</v>
      </c>
      <c r="AI4" s="11">
        <f t="shared" si="19"/>
        <v>8.0853804925496542E-2</v>
      </c>
      <c r="AJ4" s="9">
        <f t="shared" ref="AJ3:AJ54" ca="1" si="28">Y4-AH4</f>
        <v>5.4763230751150047</v>
      </c>
      <c r="AK4" s="9">
        <f t="shared" si="20"/>
        <v>6.7510565741968481E-2</v>
      </c>
      <c r="AL4" s="9">
        <f t="shared" si="21"/>
        <v>3.1835523679926654</v>
      </c>
      <c r="AM4" s="9">
        <f t="shared" si="22"/>
        <v>3.4916135204081602</v>
      </c>
      <c r="AN4" s="9">
        <f t="shared" ref="AN3:AN54" si="29">AC4-AD4</f>
        <v>0.49153244467760926</v>
      </c>
      <c r="AO4" s="9">
        <f t="shared" si="23"/>
        <v>2.1871485969387745</v>
      </c>
      <c r="AP4" s="13">
        <f t="shared" ca="1" si="24"/>
        <v>2.4047817205416586</v>
      </c>
    </row>
    <row r="5" spans="1:42">
      <c r="A5" t="s">
        <v>63</v>
      </c>
      <c r="B5" t="s">
        <v>142</v>
      </c>
      <c r="C5">
        <v>3</v>
      </c>
      <c r="D5" s="14">
        <f t="shared" ca="1" si="0"/>
        <v>3.324871804417771</v>
      </c>
      <c r="E5">
        <v>19.148617511520701</v>
      </c>
      <c r="F5">
        <v>7.24400921658986</v>
      </c>
      <c r="G5">
        <v>6.4450076804915497</v>
      </c>
      <c r="H5">
        <v>120.571428571429</v>
      </c>
      <c r="I5">
        <v>3.5388344854070701</v>
      </c>
      <c r="J5">
        <v>32.622571428571398</v>
      </c>
      <c r="K5">
        <v>7.036866359447</v>
      </c>
      <c r="L5" s="11">
        <f t="shared" si="1"/>
        <v>30.7</v>
      </c>
      <c r="M5" s="9">
        <f t="shared" si="2"/>
        <v>11.8</v>
      </c>
      <c r="N5" s="9">
        <f t="shared" si="3"/>
        <v>99.88286517882112</v>
      </c>
      <c r="O5" s="9">
        <f>stefan_boltzmann*(E5+273.16)^4</f>
        <v>35.795494710014033</v>
      </c>
      <c r="P5" s="9">
        <f>stefan_boltzmann*(F5+273.16)^4</f>
        <v>30.31089560415564</v>
      </c>
      <c r="Q5" s="11">
        <f t="shared" si="4"/>
        <v>16.828889713348428</v>
      </c>
      <c r="R5" s="9">
        <f t="shared" si="5"/>
        <v>23.099030857142857</v>
      </c>
      <c r="S5" s="9">
        <f t="shared" si="6"/>
        <v>0.72855393013791625</v>
      </c>
      <c r="T5" s="9">
        <f t="shared" si="25"/>
        <v>12.95824507927829</v>
      </c>
      <c r="U5" s="9">
        <f t="shared" si="7"/>
        <v>33.053195157084836</v>
      </c>
      <c r="V5" s="9">
        <f t="shared" si="8"/>
        <v>0.20252078051794362</v>
      </c>
      <c r="W5" s="9">
        <f t="shared" si="26"/>
        <v>0.63354780568618707</v>
      </c>
      <c r="X5" s="9">
        <f t="shared" si="9"/>
        <v>4.2409429609336238</v>
      </c>
      <c r="Y5" s="9">
        <f t="shared" si="10"/>
        <v>8.7173021183446657</v>
      </c>
      <c r="Z5" s="9">
        <f t="shared" si="11"/>
        <v>13.19631336405528</v>
      </c>
      <c r="AA5" s="9">
        <f t="shared" si="12"/>
        <v>2.2178498846606107</v>
      </c>
      <c r="AB5" s="9">
        <f t="shared" si="13"/>
        <v>1.018769140162352</v>
      </c>
      <c r="AC5" s="9">
        <f t="shared" si="14"/>
        <v>1.6183095124114812</v>
      </c>
      <c r="AD5" s="9">
        <f t="shared" si="15"/>
        <v>0.96431305047935878</v>
      </c>
      <c r="AE5" s="9">
        <f t="shared" si="16"/>
        <v>9.9080301612324645E-2</v>
      </c>
      <c r="AF5" s="9">
        <f t="shared" si="17"/>
        <v>99.88286517882112</v>
      </c>
      <c r="AG5" s="9">
        <f t="shared" si="27"/>
        <v>6.7510565741968481E-2</v>
      </c>
      <c r="AH5" s="9">
        <f t="shared" ca="1" si="18"/>
        <v>0.48905529953916588</v>
      </c>
      <c r="AI5" s="11">
        <f t="shared" si="19"/>
        <v>9.9080301612324645E-2</v>
      </c>
      <c r="AJ5" s="9">
        <f t="shared" ca="1" si="28"/>
        <v>8.2282468188055002</v>
      </c>
      <c r="AK5" s="9">
        <f t="shared" si="20"/>
        <v>6.7510565741968481E-2</v>
      </c>
      <c r="AL5" s="9">
        <f t="shared" si="21"/>
        <v>3.1446945958914476</v>
      </c>
      <c r="AM5" s="9">
        <f t="shared" si="22"/>
        <v>3.5388344854070701</v>
      </c>
      <c r="AN5" s="9">
        <f t="shared" si="29"/>
        <v>0.65399646193212246</v>
      </c>
      <c r="AO5" s="9">
        <f t="shared" si="23"/>
        <v>2.2032037250384038</v>
      </c>
      <c r="AP5" s="13">
        <f t="shared" ca="1" si="24"/>
        <v>3.324871804417771</v>
      </c>
    </row>
    <row r="6" spans="1:42">
      <c r="A6" t="s">
        <v>63</v>
      </c>
      <c r="B6" t="s">
        <v>142</v>
      </c>
      <c r="C6">
        <v>4</v>
      </c>
      <c r="D6" s="14">
        <f t="shared" ca="1" si="0"/>
        <v>4.365619458316961</v>
      </c>
      <c r="E6">
        <v>23.978571428571399</v>
      </c>
      <c r="F6">
        <v>11.065238095238101</v>
      </c>
      <c r="G6">
        <v>10.423144841269799</v>
      </c>
      <c r="H6">
        <v>120.571428571429</v>
      </c>
      <c r="I6">
        <v>3.1558928571428599</v>
      </c>
      <c r="J6">
        <v>32.622571428571398</v>
      </c>
      <c r="K6">
        <v>8.3571428571428594</v>
      </c>
      <c r="L6" s="11">
        <f t="shared" si="1"/>
        <v>36.5</v>
      </c>
      <c r="M6" s="9">
        <f t="shared" si="2"/>
        <v>12.8</v>
      </c>
      <c r="N6" s="9">
        <f t="shared" si="3"/>
        <v>99.88286517882112</v>
      </c>
      <c r="O6" s="9">
        <f>stefan_boltzmann*(E6+273.16)^4</f>
        <v>38.220645493361602</v>
      </c>
      <c r="P6" s="9">
        <f>stefan_boltzmann*(F6+273.16)^4</f>
        <v>31.997234864486803</v>
      </c>
      <c r="Q6" s="11">
        <f t="shared" si="4"/>
        <v>21.040457589285715</v>
      </c>
      <c r="R6" s="9">
        <f t="shared" si="5"/>
        <v>27.463017142857144</v>
      </c>
      <c r="S6" s="9">
        <f t="shared" si="6"/>
        <v>0.766137874794945</v>
      </c>
      <c r="T6" s="9">
        <f t="shared" si="25"/>
        <v>16.20115234375</v>
      </c>
      <c r="U6" s="9">
        <f t="shared" si="7"/>
        <v>35.1089401789242</v>
      </c>
      <c r="V6" s="9">
        <f t="shared" si="8"/>
        <v>0.18264979277490265</v>
      </c>
      <c r="W6" s="9">
        <f t="shared" si="26"/>
        <v>0.68428613097317592</v>
      </c>
      <c r="X6" s="9">
        <f t="shared" si="9"/>
        <v>4.3880810584965442</v>
      </c>
      <c r="Y6" s="9">
        <f t="shared" si="10"/>
        <v>11.813071285253455</v>
      </c>
      <c r="Z6" s="9">
        <f t="shared" si="11"/>
        <v>17.52190476190475</v>
      </c>
      <c r="AA6" s="9">
        <f t="shared" si="12"/>
        <v>2.9800817508218165</v>
      </c>
      <c r="AB6" s="9">
        <f t="shared" si="13"/>
        <v>1.3184175640361329</v>
      </c>
      <c r="AC6" s="9">
        <f t="shared" si="14"/>
        <v>2.1492496574289746</v>
      </c>
      <c r="AD6" s="9">
        <f t="shared" si="15"/>
        <v>1.2632187609071981</v>
      </c>
      <c r="AE6" s="9">
        <f t="shared" si="16"/>
        <v>0.12639388289672795</v>
      </c>
      <c r="AF6" s="9">
        <f t="shared" si="17"/>
        <v>99.88286517882112</v>
      </c>
      <c r="AG6" s="9">
        <f t="shared" si="27"/>
        <v>6.7510565741968481E-2</v>
      </c>
      <c r="AH6" s="9">
        <f t="shared" ca="1" si="18"/>
        <v>0.60558279569892581</v>
      </c>
      <c r="AI6" s="11">
        <f t="shared" si="19"/>
        <v>0.12639388289672795</v>
      </c>
      <c r="AJ6" s="9">
        <f t="shared" ca="1" si="28"/>
        <v>11.20748848955453</v>
      </c>
      <c r="AK6" s="9">
        <f t="shared" si="20"/>
        <v>6.7510565741968481E-2</v>
      </c>
      <c r="AL6" s="9">
        <f t="shared" si="21"/>
        <v>3.0978731216070914</v>
      </c>
      <c r="AM6" s="9">
        <f t="shared" si="22"/>
        <v>3.1558928571428599</v>
      </c>
      <c r="AN6" s="9">
        <f t="shared" si="29"/>
        <v>0.88603089652177647</v>
      </c>
      <c r="AO6" s="9">
        <f t="shared" si="23"/>
        <v>2.0730035714285724</v>
      </c>
      <c r="AP6" s="13">
        <f t="shared" ca="1" si="24"/>
        <v>4.365619458316961</v>
      </c>
    </row>
    <row r="7" spans="1:42">
      <c r="A7" t="s">
        <v>63</v>
      </c>
      <c r="B7" t="s">
        <v>142</v>
      </c>
      <c r="C7">
        <v>5</v>
      </c>
      <c r="D7" s="14">
        <f t="shared" ca="1" si="0"/>
        <v>4.7608526870101961</v>
      </c>
      <c r="E7">
        <v>27.916820276497699</v>
      </c>
      <c r="F7">
        <v>16.781105990783399</v>
      </c>
      <c r="G7">
        <v>16.494892473118298</v>
      </c>
      <c r="H7">
        <v>120.571428571429</v>
      </c>
      <c r="I7">
        <v>2.8269297235023001</v>
      </c>
      <c r="J7">
        <v>32.622571428571398</v>
      </c>
      <c r="K7">
        <v>8.1843317972350196</v>
      </c>
      <c r="L7" s="11">
        <f t="shared" si="1"/>
        <v>40</v>
      </c>
      <c r="M7" s="9">
        <f t="shared" si="2"/>
        <v>13.6</v>
      </c>
      <c r="N7" s="9">
        <f t="shared" si="3"/>
        <v>99.88286517882112</v>
      </c>
      <c r="O7" s="9">
        <f>stefan_boltzmann*(E7+273.16)^4</f>
        <v>40.287579559400839</v>
      </c>
      <c r="P7" s="9">
        <f>stefan_boltzmann*(F7+273.16)^4</f>
        <v>34.649826000293302</v>
      </c>
      <c r="Q7" s="11">
        <f t="shared" si="4"/>
        <v>22.03578205475738</v>
      </c>
      <c r="R7" s="9">
        <f t="shared" si="5"/>
        <v>30.096457142857144</v>
      </c>
      <c r="S7" s="9">
        <f t="shared" si="6"/>
        <v>0.73217196130964468</v>
      </c>
      <c r="T7" s="9">
        <f t="shared" si="25"/>
        <v>16.967552182163182</v>
      </c>
      <c r="U7" s="9">
        <f t="shared" si="7"/>
        <v>37.468702779847071</v>
      </c>
      <c r="V7" s="9">
        <f t="shared" si="8"/>
        <v>0.14821706996393927</v>
      </c>
      <c r="W7" s="9">
        <f t="shared" si="26"/>
        <v>0.63843214776802037</v>
      </c>
      <c r="X7" s="9">
        <f t="shared" si="9"/>
        <v>3.5455337890089464</v>
      </c>
      <c r="Y7" s="9">
        <f t="shared" si="10"/>
        <v>13.422018393154236</v>
      </c>
      <c r="Z7" s="9">
        <f t="shared" si="11"/>
        <v>22.348963133640549</v>
      </c>
      <c r="AA7" s="9">
        <f t="shared" si="12"/>
        <v>3.76166192500424</v>
      </c>
      <c r="AB7" s="9">
        <f t="shared" si="13"/>
        <v>1.9110123931826797</v>
      </c>
      <c r="AC7" s="9">
        <f t="shared" si="14"/>
        <v>2.8363371590934596</v>
      </c>
      <c r="AD7" s="9">
        <f t="shared" si="15"/>
        <v>1.8765659312865597</v>
      </c>
      <c r="AE7" s="9">
        <f t="shared" si="16"/>
        <v>0.16416247245304608</v>
      </c>
      <c r="AF7" s="9">
        <f t="shared" si="17"/>
        <v>99.88286517882112</v>
      </c>
      <c r="AG7" s="9">
        <f t="shared" si="27"/>
        <v>6.7510565741968481E-2</v>
      </c>
      <c r="AH7" s="9">
        <f t="shared" ca="1" si="18"/>
        <v>0.67578817204301189</v>
      </c>
      <c r="AI7" s="11">
        <f t="shared" si="19"/>
        <v>0.16416247245304608</v>
      </c>
      <c r="AJ7" s="9">
        <f t="shared" ca="1" si="28"/>
        <v>12.746230221111224</v>
      </c>
      <c r="AK7" s="9">
        <f t="shared" si="20"/>
        <v>6.7510565741968481E-2</v>
      </c>
      <c r="AL7" s="9">
        <f t="shared" si="21"/>
        <v>3.0472427952718588</v>
      </c>
      <c r="AM7" s="9">
        <f t="shared" si="22"/>
        <v>2.8269297235023001</v>
      </c>
      <c r="AN7" s="9">
        <f t="shared" si="29"/>
        <v>0.95977122780689994</v>
      </c>
      <c r="AO7" s="9">
        <f t="shared" si="23"/>
        <v>1.9611561059907821</v>
      </c>
      <c r="AP7" s="13">
        <f t="shared" ca="1" si="24"/>
        <v>4.7608526870101961</v>
      </c>
    </row>
    <row r="8" spans="1:42">
      <c r="A8" t="s">
        <v>63</v>
      </c>
      <c r="B8" t="s">
        <v>142</v>
      </c>
      <c r="C8">
        <v>6</v>
      </c>
      <c r="D8" s="14">
        <f t="shared" ca="1" si="0"/>
        <v>5.19448647046858</v>
      </c>
      <c r="E8">
        <v>30.3111904761905</v>
      </c>
      <c r="F8">
        <v>19.925000000000001</v>
      </c>
      <c r="G8">
        <v>19.634007936507899</v>
      </c>
      <c r="H8">
        <v>120.571428571429</v>
      </c>
      <c r="I8">
        <v>2.3514384920634899</v>
      </c>
      <c r="J8">
        <v>32.622571428571398</v>
      </c>
      <c r="K8">
        <v>9.0642857142857096</v>
      </c>
      <c r="L8" s="11">
        <f t="shared" si="1"/>
        <v>41.4</v>
      </c>
      <c r="M8" s="9">
        <f t="shared" si="2"/>
        <v>14.1</v>
      </c>
      <c r="N8" s="9">
        <f t="shared" si="3"/>
        <v>99.88286517882112</v>
      </c>
      <c r="O8" s="9">
        <f>stefan_boltzmann*(E8+273.16)^4</f>
        <v>41.584527064560596</v>
      </c>
      <c r="P8" s="9">
        <f>stefan_boltzmann*(F8+273.16)^4</f>
        <v>36.177309143606365</v>
      </c>
      <c r="Q8" s="11">
        <f t="shared" si="4"/>
        <v>23.657142857142851</v>
      </c>
      <c r="R8" s="9">
        <f t="shared" si="5"/>
        <v>31.149833142857144</v>
      </c>
      <c r="S8" s="9">
        <f t="shared" si="6"/>
        <v>0.75946290783158132</v>
      </c>
      <c r="T8" s="9">
        <f t="shared" si="25"/>
        <v>18.215999999999998</v>
      </c>
      <c r="U8" s="9">
        <f t="shared" si="7"/>
        <v>38.880918104083477</v>
      </c>
      <c r="V8" s="9">
        <f t="shared" si="8"/>
        <v>0.1283346702440894</v>
      </c>
      <c r="W8" s="9">
        <f t="shared" si="26"/>
        <v>0.6752749255726348</v>
      </c>
      <c r="X8" s="9">
        <f t="shared" si="9"/>
        <v>3.3694664328012149</v>
      </c>
      <c r="Y8" s="9">
        <f t="shared" si="10"/>
        <v>14.846533567198783</v>
      </c>
      <c r="Z8" s="9">
        <f t="shared" si="11"/>
        <v>25.11809523809525</v>
      </c>
      <c r="AA8" s="9">
        <f t="shared" si="12"/>
        <v>4.3193906156213568</v>
      </c>
      <c r="AB8" s="9">
        <f t="shared" si="13"/>
        <v>2.3274473148060082</v>
      </c>
      <c r="AC8" s="9">
        <f t="shared" si="14"/>
        <v>3.3234189652136825</v>
      </c>
      <c r="AD8" s="9">
        <f t="shared" si="15"/>
        <v>2.2858271337080804</v>
      </c>
      <c r="AE8" s="9">
        <f t="shared" si="16"/>
        <v>0.189842180712852</v>
      </c>
      <c r="AF8" s="9">
        <f t="shared" si="17"/>
        <v>99.88286517882112</v>
      </c>
      <c r="AG8" s="9">
        <f t="shared" si="27"/>
        <v>6.7510565741968481E-2</v>
      </c>
      <c r="AH8" s="9">
        <f t="shared" ca="1" si="18"/>
        <v>0.38767849462365828</v>
      </c>
      <c r="AI8" s="11">
        <f t="shared" si="19"/>
        <v>0.189842180712852</v>
      </c>
      <c r="AJ8" s="9">
        <f t="shared" ca="1" si="28"/>
        <v>14.458855072575124</v>
      </c>
      <c r="AK8" s="9">
        <f t="shared" si="20"/>
        <v>6.7510565741968481E-2</v>
      </c>
      <c r="AL8" s="9">
        <f t="shared" si="21"/>
        <v>3.0189378450214681</v>
      </c>
      <c r="AM8" s="9">
        <f t="shared" si="22"/>
        <v>2.3514384920634899</v>
      </c>
      <c r="AN8" s="9">
        <f t="shared" si="29"/>
        <v>1.0375918315056021</v>
      </c>
      <c r="AO8" s="9">
        <f t="shared" si="23"/>
        <v>1.7994890873015867</v>
      </c>
      <c r="AP8" s="13">
        <f t="shared" ca="1" si="24"/>
        <v>5.19448647046858</v>
      </c>
    </row>
    <row r="9" spans="1:42">
      <c r="A9" t="s">
        <v>63</v>
      </c>
      <c r="B9" t="s">
        <v>142</v>
      </c>
      <c r="C9">
        <v>7</v>
      </c>
      <c r="D9" s="14">
        <f t="shared" ca="1" si="0"/>
        <v>5.1276657100021437</v>
      </c>
      <c r="E9">
        <v>31.6352534562212</v>
      </c>
      <c r="F9">
        <v>21.887557603686599</v>
      </c>
      <c r="G9">
        <v>21.895593317972398</v>
      </c>
      <c r="H9">
        <v>120.571428571429</v>
      </c>
      <c r="I9">
        <v>2.1866935483871002</v>
      </c>
      <c r="J9">
        <v>32.622571428571398</v>
      </c>
      <c r="K9">
        <v>8.6359447004608292</v>
      </c>
      <c r="L9" s="11">
        <f t="shared" si="1"/>
        <v>40.700000000000003</v>
      </c>
      <c r="M9" s="9">
        <f t="shared" si="2"/>
        <v>13.9</v>
      </c>
      <c r="N9" s="9">
        <f t="shared" si="3"/>
        <v>99.88286517882112</v>
      </c>
      <c r="O9" s="9">
        <f>stefan_boltzmann*(E9+273.16)^4</f>
        <v>42.315033715115504</v>
      </c>
      <c r="P9" s="9">
        <f>stefan_boltzmann*(F9+273.16)^4</f>
        <v>37.156088522308643</v>
      </c>
      <c r="Q9" s="11">
        <f t="shared" si="4"/>
        <v>22.818271557868915</v>
      </c>
      <c r="R9" s="9">
        <f t="shared" si="5"/>
        <v>30.623145142857148</v>
      </c>
      <c r="S9" s="9">
        <f t="shared" si="6"/>
        <v>0.74513154842265705</v>
      </c>
      <c r="T9" s="9">
        <f t="shared" si="25"/>
        <v>17.570069099559063</v>
      </c>
      <c r="U9" s="9">
        <f t="shared" si="7"/>
        <v>39.73556111871207</v>
      </c>
      <c r="V9" s="9">
        <f t="shared" si="8"/>
        <v>0.11308109362467941</v>
      </c>
      <c r="W9" s="9">
        <f t="shared" si="26"/>
        <v>0.65592759037058712</v>
      </c>
      <c r="X9" s="9">
        <f t="shared" si="9"/>
        <v>2.9473061427184017</v>
      </c>
      <c r="Y9" s="9">
        <f t="shared" si="10"/>
        <v>14.622762956840662</v>
      </c>
      <c r="Z9" s="9">
        <f t="shared" si="11"/>
        <v>26.761405529953898</v>
      </c>
      <c r="AA9" s="9">
        <f t="shared" si="12"/>
        <v>4.6576454613951617</v>
      </c>
      <c r="AB9" s="9">
        <f t="shared" si="13"/>
        <v>2.6258650415377374</v>
      </c>
      <c r="AC9" s="9">
        <f t="shared" si="14"/>
        <v>3.6417552514664493</v>
      </c>
      <c r="AD9" s="9">
        <f t="shared" si="15"/>
        <v>2.6271525546209955</v>
      </c>
      <c r="AE9" s="9">
        <f t="shared" si="16"/>
        <v>0.20662290206870965</v>
      </c>
      <c r="AF9" s="9">
        <f t="shared" si="17"/>
        <v>99.88286517882112</v>
      </c>
      <c r="AG9" s="9">
        <f t="shared" si="27"/>
        <v>6.7510565741968481E-2</v>
      </c>
      <c r="AH9" s="9">
        <f t="shared" ca="1" si="18"/>
        <v>0.23006344086021061</v>
      </c>
      <c r="AI9" s="11">
        <f t="shared" si="19"/>
        <v>0.20662290206870965</v>
      </c>
      <c r="AJ9" s="9">
        <f t="shared" ca="1" si="28"/>
        <v>14.392699515980452</v>
      </c>
      <c r="AK9" s="9">
        <f t="shared" si="20"/>
        <v>6.7510565741968481E-2</v>
      </c>
      <c r="AL9" s="9">
        <f t="shared" si="21"/>
        <v>3.0023878437882052</v>
      </c>
      <c r="AM9" s="9">
        <f t="shared" si="22"/>
        <v>2.1866935483871002</v>
      </c>
      <c r="AN9" s="9">
        <f t="shared" si="29"/>
        <v>1.0146026968454538</v>
      </c>
      <c r="AO9" s="9">
        <f t="shared" si="23"/>
        <v>1.743475806451614</v>
      </c>
      <c r="AP9" s="13">
        <f t="shared" ca="1" si="24"/>
        <v>5.1276657100021437</v>
      </c>
    </row>
    <row r="10" spans="1:42">
      <c r="A10" t="s">
        <v>63</v>
      </c>
      <c r="B10" t="s">
        <v>142</v>
      </c>
      <c r="C10">
        <v>8</v>
      </c>
      <c r="D10" s="14">
        <f t="shared" ca="1" si="0"/>
        <v>4.9917877246984101</v>
      </c>
      <c r="E10">
        <v>30.9995391705069</v>
      </c>
      <c r="F10">
        <v>21.0986175115207</v>
      </c>
      <c r="G10">
        <v>20.7243951612903</v>
      </c>
      <c r="H10">
        <v>120.571428571429</v>
      </c>
      <c r="I10">
        <v>2.2429051459293401</v>
      </c>
      <c r="J10">
        <v>32.622571428571398</v>
      </c>
      <c r="K10">
        <v>8.5967741935483897</v>
      </c>
      <c r="L10" s="11">
        <f t="shared" si="1"/>
        <v>37.9</v>
      </c>
      <c r="M10" s="9">
        <f t="shared" si="2"/>
        <v>13.2</v>
      </c>
      <c r="N10" s="9">
        <f t="shared" si="3"/>
        <v>99.88286517882112</v>
      </c>
      <c r="O10" s="9">
        <f>stefan_boltzmann*(E10+273.16)^4</f>
        <v>41.963109216673601</v>
      </c>
      <c r="P10" s="9">
        <f>stefan_boltzmann*(F10+273.16)^4</f>
        <v>36.760266750739639</v>
      </c>
      <c r="Q10" s="11">
        <f t="shared" si="4"/>
        <v>21.816581133919843</v>
      </c>
      <c r="R10" s="9">
        <f t="shared" si="5"/>
        <v>28.516393142857144</v>
      </c>
      <c r="S10" s="9">
        <f t="shared" si="6"/>
        <v>0.76505401733755074</v>
      </c>
      <c r="T10" s="9">
        <f t="shared" si="25"/>
        <v>16.798767473118279</v>
      </c>
      <c r="U10" s="9">
        <f t="shared" si="7"/>
        <v>39.361687983706616</v>
      </c>
      <c r="V10" s="9">
        <f t="shared" si="8"/>
        <v>0.12107950849870713</v>
      </c>
      <c r="W10" s="9">
        <f t="shared" si="26"/>
        <v>0.68282292340569362</v>
      </c>
      <c r="X10" s="9">
        <f t="shared" si="9"/>
        <v>3.2542615608828886</v>
      </c>
      <c r="Y10" s="9">
        <f t="shared" si="10"/>
        <v>13.54450591223539</v>
      </c>
      <c r="Z10" s="9">
        <f t="shared" si="11"/>
        <v>26.0490783410138</v>
      </c>
      <c r="AA10" s="9">
        <f t="shared" si="12"/>
        <v>4.4924743871529289</v>
      </c>
      <c r="AB10" s="9">
        <f t="shared" si="13"/>
        <v>2.5021104340732863</v>
      </c>
      <c r="AC10" s="9">
        <f t="shared" si="14"/>
        <v>3.4972924106131078</v>
      </c>
      <c r="AD10" s="9">
        <f t="shared" si="15"/>
        <v>2.4452133468963084</v>
      </c>
      <c r="AE10" s="9">
        <f t="shared" si="16"/>
        <v>0.19920187965419453</v>
      </c>
      <c r="AF10" s="9">
        <f t="shared" si="17"/>
        <v>99.88286517882112</v>
      </c>
      <c r="AG10" s="9">
        <f t="shared" si="27"/>
        <v>6.7510565741968481E-2</v>
      </c>
      <c r="AH10" s="9">
        <f t="shared" ca="1" si="18"/>
        <v>-9.9725806451613663E-2</v>
      </c>
      <c r="AI10" s="11">
        <f t="shared" si="19"/>
        <v>0.19920187965419453</v>
      </c>
      <c r="AJ10" s="9">
        <f t="shared" ca="1" si="28"/>
        <v>13.644231718687005</v>
      </c>
      <c r="AK10" s="9">
        <f t="shared" si="20"/>
        <v>6.7510565741968481E-2</v>
      </c>
      <c r="AL10" s="9">
        <f t="shared" si="21"/>
        <v>3.0095394541684746</v>
      </c>
      <c r="AM10" s="9">
        <f t="shared" si="22"/>
        <v>2.2429051459293401</v>
      </c>
      <c r="AN10" s="9">
        <f t="shared" si="29"/>
        <v>1.0520790637167994</v>
      </c>
      <c r="AO10" s="9">
        <f t="shared" si="23"/>
        <v>1.7625877496159756</v>
      </c>
      <c r="AP10" s="13">
        <f t="shared" ca="1" si="24"/>
        <v>4.9917877246984101</v>
      </c>
    </row>
    <row r="11" spans="1:42">
      <c r="A11" t="s">
        <v>63</v>
      </c>
      <c r="B11" t="s">
        <v>142</v>
      </c>
      <c r="C11">
        <v>9</v>
      </c>
      <c r="D11" s="14">
        <f t="shared" ca="1" si="0"/>
        <v>4.5132105758044272</v>
      </c>
      <c r="E11">
        <v>29.333095238095201</v>
      </c>
      <c r="F11">
        <v>18.773571428571401</v>
      </c>
      <c r="G11">
        <v>18.156051587301601</v>
      </c>
      <c r="H11">
        <v>120.571428571429</v>
      </c>
      <c r="I11">
        <v>2.7520138888888899</v>
      </c>
      <c r="J11">
        <v>32.622571428571398</v>
      </c>
      <c r="K11">
        <v>7.8023809523809504</v>
      </c>
      <c r="L11" s="11">
        <f t="shared" si="1"/>
        <v>32.799999999999997</v>
      </c>
      <c r="M11" s="9">
        <f t="shared" si="2"/>
        <v>12.2</v>
      </c>
      <c r="N11" s="9">
        <f t="shared" si="3"/>
        <v>99.88286517882112</v>
      </c>
      <c r="O11" s="9">
        <f>stefan_boltzmann*(E11+273.16)^4</f>
        <v>41.051001469207897</v>
      </c>
      <c r="P11" s="9">
        <f>stefan_boltzmann*(F11+273.16)^4</f>
        <v>35.612138571195068</v>
      </c>
      <c r="Q11" s="11">
        <f t="shared" si="4"/>
        <v>18.688446526151438</v>
      </c>
      <c r="R11" s="9">
        <f t="shared" si="5"/>
        <v>24.679094857142857</v>
      </c>
      <c r="S11" s="9">
        <f t="shared" si="6"/>
        <v>0.75725818286007562</v>
      </c>
      <c r="T11" s="9">
        <f t="shared" si="25"/>
        <v>14.390103825136608</v>
      </c>
      <c r="U11" s="9">
        <f t="shared" si="7"/>
        <v>38.331570020201482</v>
      </c>
      <c r="V11" s="9">
        <f t="shared" si="8"/>
        <v>0.13787916257249228</v>
      </c>
      <c r="W11" s="9">
        <f t="shared" si="26"/>
        <v>0.67229854686110213</v>
      </c>
      <c r="X11" s="9">
        <f t="shared" si="9"/>
        <v>3.5531817058586359</v>
      </c>
      <c r="Y11" s="9">
        <f t="shared" si="10"/>
        <v>10.836922119277972</v>
      </c>
      <c r="Z11" s="9">
        <f t="shared" si="11"/>
        <v>24.053333333333299</v>
      </c>
      <c r="AA11" s="9">
        <f t="shared" si="12"/>
        <v>4.0834330218989141</v>
      </c>
      <c r="AB11" s="9">
        <f t="shared" si="13"/>
        <v>2.1665437487810428</v>
      </c>
      <c r="AC11" s="9">
        <f t="shared" si="14"/>
        <v>3.1249883853399787</v>
      </c>
      <c r="AD11" s="9">
        <f t="shared" si="15"/>
        <v>2.0843282103263783</v>
      </c>
      <c r="AE11" s="9">
        <f t="shared" si="16"/>
        <v>0.17959434016883258</v>
      </c>
      <c r="AF11" s="9">
        <f t="shared" si="17"/>
        <v>99.88286517882112</v>
      </c>
      <c r="AG11" s="9">
        <f t="shared" si="27"/>
        <v>6.7510565741968481E-2</v>
      </c>
      <c r="AH11" s="9">
        <f t="shared" ca="1" si="18"/>
        <v>-0.27940430107527015</v>
      </c>
      <c r="AI11" s="11">
        <f t="shared" si="19"/>
        <v>0.17959434016883258</v>
      </c>
      <c r="AJ11" s="9">
        <f t="shared" ca="1" si="28"/>
        <v>11.116326420353243</v>
      </c>
      <c r="AK11" s="9">
        <f t="shared" si="20"/>
        <v>6.7510565741968481E-2</v>
      </c>
      <c r="AL11" s="9">
        <f t="shared" si="21"/>
        <v>3.0297589658422734</v>
      </c>
      <c r="AM11" s="9">
        <f t="shared" si="22"/>
        <v>2.7520138888888899</v>
      </c>
      <c r="AN11" s="9">
        <f t="shared" si="29"/>
        <v>1.0406601750136004</v>
      </c>
      <c r="AO11" s="9">
        <f t="shared" si="23"/>
        <v>1.9356847222222227</v>
      </c>
      <c r="AP11" s="13">
        <f t="shared" ca="1" si="24"/>
        <v>4.5132105758044272</v>
      </c>
    </row>
    <row r="12" spans="1:42">
      <c r="A12" t="s">
        <v>63</v>
      </c>
      <c r="B12" t="s">
        <v>142</v>
      </c>
      <c r="C12">
        <v>10</v>
      </c>
      <c r="D12" s="14">
        <f t="shared" ca="1" si="0"/>
        <v>3.536333644547037</v>
      </c>
      <c r="E12">
        <v>23.8403225806452</v>
      </c>
      <c r="F12">
        <v>11.314746543778799</v>
      </c>
      <c r="G12">
        <v>11.227755376344099</v>
      </c>
      <c r="H12">
        <v>120.571428571429</v>
      </c>
      <c r="I12">
        <v>2.6965149769585199</v>
      </c>
      <c r="J12">
        <v>32.622571428571398</v>
      </c>
      <c r="K12">
        <v>7.80414746543779</v>
      </c>
      <c r="L12" s="11">
        <f t="shared" si="1"/>
        <v>26.6</v>
      </c>
      <c r="M12" s="9">
        <f t="shared" si="2"/>
        <v>11.2</v>
      </c>
      <c r="N12" s="9">
        <f t="shared" si="3"/>
        <v>99.88286517882112</v>
      </c>
      <c r="O12" s="9">
        <f>stefan_boltzmann*(E12+273.16)^4</f>
        <v>38.149563861054247</v>
      </c>
      <c r="P12" s="9">
        <f>stefan_boltzmann*(F12+273.16)^4</f>
        <v>32.109738585420317</v>
      </c>
      <c r="Q12" s="11">
        <f t="shared" si="4"/>
        <v>15.917425115207378</v>
      </c>
      <c r="R12" s="9">
        <f t="shared" si="5"/>
        <v>20.014144000000002</v>
      </c>
      <c r="S12" s="9">
        <f t="shared" si="6"/>
        <v>0.79530881336755532</v>
      </c>
      <c r="T12" s="9">
        <f t="shared" si="25"/>
        <v>12.256417338709682</v>
      </c>
      <c r="U12" s="9">
        <f t="shared" si="7"/>
        <v>35.129651223237282</v>
      </c>
      <c r="V12" s="9">
        <f t="shared" si="8"/>
        <v>0.17837908625280405</v>
      </c>
      <c r="W12" s="9">
        <f t="shared" si="26"/>
        <v>0.72366689804619988</v>
      </c>
      <c r="X12" s="9">
        <f t="shared" si="9"/>
        <v>4.5347826935141846</v>
      </c>
      <c r="Y12" s="9">
        <f t="shared" si="10"/>
        <v>7.7216346451954969</v>
      </c>
      <c r="Z12" s="9">
        <f t="shared" si="11"/>
        <v>17.577534562212001</v>
      </c>
      <c r="AA12" s="9">
        <f t="shared" si="12"/>
        <v>2.955438377368202</v>
      </c>
      <c r="AB12" s="9">
        <f t="shared" si="13"/>
        <v>1.3404322002929838</v>
      </c>
      <c r="AC12" s="9">
        <f t="shared" si="14"/>
        <v>2.1479352888305927</v>
      </c>
      <c r="AD12" s="9">
        <f t="shared" si="15"/>
        <v>1.3327203959427834</v>
      </c>
      <c r="AE12" s="9">
        <f t="shared" si="16"/>
        <v>0.12678296597893696</v>
      </c>
      <c r="AF12" s="9">
        <f t="shared" si="17"/>
        <v>99.88286517882112</v>
      </c>
      <c r="AG12" s="9">
        <f t="shared" si="27"/>
        <v>6.7510565741968481E-2</v>
      </c>
      <c r="AH12" s="9">
        <f t="shared" ca="1" si="18"/>
        <v>-0.90661182795698181</v>
      </c>
      <c r="AI12" s="11">
        <f t="shared" si="19"/>
        <v>0.12678296597893696</v>
      </c>
      <c r="AJ12" s="9">
        <f t="shared" ca="1" si="28"/>
        <v>8.6282464731524779</v>
      </c>
      <c r="AK12" s="9">
        <f t="shared" si="20"/>
        <v>6.7510565741968481E-2</v>
      </c>
      <c r="AL12" s="9">
        <f t="shared" si="21"/>
        <v>3.0972800473235207</v>
      </c>
      <c r="AM12" s="9">
        <f t="shared" si="22"/>
        <v>2.6965149769585199</v>
      </c>
      <c r="AN12" s="9">
        <f t="shared" si="29"/>
        <v>0.81521489288780935</v>
      </c>
      <c r="AO12" s="9">
        <f t="shared" si="23"/>
        <v>1.9168150921658968</v>
      </c>
      <c r="AP12" s="13">
        <f t="shared" ca="1" si="24"/>
        <v>3.536333644547037</v>
      </c>
    </row>
    <row r="13" spans="1:42">
      <c r="A13" t="s">
        <v>63</v>
      </c>
      <c r="B13" t="s">
        <v>142</v>
      </c>
      <c r="C13">
        <v>11</v>
      </c>
      <c r="D13" s="14">
        <f t="shared" ca="1" si="0"/>
        <v>2.5123040090226634</v>
      </c>
      <c r="E13">
        <v>19.436666666666699</v>
      </c>
      <c r="F13">
        <v>7.46761904761905</v>
      </c>
      <c r="G13">
        <v>7.8627777777777803</v>
      </c>
      <c r="H13">
        <v>120.571428571429</v>
      </c>
      <c r="I13">
        <v>3.0314980158730198</v>
      </c>
      <c r="J13">
        <v>32.622571428571398</v>
      </c>
      <c r="K13">
        <v>6.3071428571428596</v>
      </c>
      <c r="L13" s="11">
        <f t="shared" si="1"/>
        <v>21.1</v>
      </c>
      <c r="M13" s="9">
        <f t="shared" si="2"/>
        <v>10.3</v>
      </c>
      <c r="N13" s="9">
        <f t="shared" si="3"/>
        <v>99.88286517882112</v>
      </c>
      <c r="O13" s="9">
        <f>stefan_boltzmann*(E13+273.16)^4</f>
        <v>35.936798966227741</v>
      </c>
      <c r="P13" s="9">
        <f>stefan_boltzmann*(F13+273.16)^4</f>
        <v>30.407697730293297</v>
      </c>
      <c r="Q13" s="11">
        <f t="shared" si="4"/>
        <v>11.735228848821084</v>
      </c>
      <c r="R13" s="9">
        <f t="shared" si="5"/>
        <v>15.875881142857144</v>
      </c>
      <c r="S13" s="9">
        <f t="shared" si="6"/>
        <v>0.73918598553510728</v>
      </c>
      <c r="T13" s="9">
        <f t="shared" si="25"/>
        <v>9.0361262135922349</v>
      </c>
      <c r="U13" s="9">
        <f t="shared" si="7"/>
        <v>33.172248348260517</v>
      </c>
      <c r="V13" s="9">
        <f t="shared" si="8"/>
        <v>0.19567201656823932</v>
      </c>
      <c r="W13" s="9">
        <f t="shared" si="26"/>
        <v>0.64790108047239492</v>
      </c>
      <c r="X13" s="9">
        <f t="shared" si="9"/>
        <v>4.2054486371520694</v>
      </c>
      <c r="Y13" s="9">
        <f t="shared" si="10"/>
        <v>4.8306775764401655</v>
      </c>
      <c r="Z13" s="9">
        <f t="shared" si="11"/>
        <v>13.452142857142874</v>
      </c>
      <c r="AA13" s="9">
        <f t="shared" si="12"/>
        <v>2.2579734696243801</v>
      </c>
      <c r="AB13" s="9">
        <f t="shared" si="13"/>
        <v>1.0344863150187273</v>
      </c>
      <c r="AC13" s="9">
        <f t="shared" si="14"/>
        <v>1.6462298923215537</v>
      </c>
      <c r="AD13" s="9">
        <f t="shared" si="15"/>
        <v>1.0627840204836017</v>
      </c>
      <c r="AE13" s="9">
        <f t="shared" si="16"/>
        <v>0.10054250609738551</v>
      </c>
      <c r="AF13" s="9">
        <f t="shared" si="17"/>
        <v>99.88286517882112</v>
      </c>
      <c r="AG13" s="9">
        <f t="shared" si="27"/>
        <v>6.7510565741968481E-2</v>
      </c>
      <c r="AH13" s="9">
        <f t="shared" ca="1" si="18"/>
        <v>-0.57755483870967783</v>
      </c>
      <c r="AI13" s="11">
        <f t="shared" si="19"/>
        <v>0.10054250609738551</v>
      </c>
      <c r="AJ13" s="9">
        <f t="shared" ca="1" si="28"/>
        <v>5.4082324151498433</v>
      </c>
      <c r="AK13" s="9">
        <f t="shared" si="20"/>
        <v>6.7510565741968481E-2</v>
      </c>
      <c r="AL13" s="9">
        <f t="shared" si="21"/>
        <v>3.1418860792004648</v>
      </c>
      <c r="AM13" s="9">
        <f t="shared" si="22"/>
        <v>3.0314980158730198</v>
      </c>
      <c r="AN13" s="9">
        <f t="shared" si="29"/>
        <v>0.58344587183795205</v>
      </c>
      <c r="AO13" s="9">
        <f t="shared" si="23"/>
        <v>2.0307093253968267</v>
      </c>
      <c r="AP13" s="13">
        <f t="shared" ca="1" si="24"/>
        <v>2.5123040090226634</v>
      </c>
    </row>
    <row r="14" spans="1:42">
      <c r="A14" t="s">
        <v>63</v>
      </c>
      <c r="B14" t="s">
        <v>142</v>
      </c>
      <c r="C14">
        <v>12</v>
      </c>
      <c r="D14" s="14">
        <f t="shared" ca="1" si="0"/>
        <v>1.9858853331179898</v>
      </c>
      <c r="E14">
        <v>13.656682027649801</v>
      </c>
      <c r="F14">
        <v>2.3009216589861801</v>
      </c>
      <c r="G14">
        <v>1.93629032258065</v>
      </c>
      <c r="H14">
        <v>120.571428571429</v>
      </c>
      <c r="I14">
        <v>3.1027841781874002</v>
      </c>
      <c r="J14">
        <v>32.622571428571398</v>
      </c>
      <c r="K14">
        <v>5.5806451612903203</v>
      </c>
      <c r="L14" s="11">
        <f t="shared" si="1"/>
        <v>18.5</v>
      </c>
      <c r="M14" s="9">
        <f t="shared" si="2"/>
        <v>9.9</v>
      </c>
      <c r="N14" s="9">
        <f t="shared" si="3"/>
        <v>99.88286517882112</v>
      </c>
      <c r="O14" s="9">
        <f>stefan_boltzmann*(E14+273.16)^4</f>
        <v>33.180240003713891</v>
      </c>
      <c r="P14" s="9">
        <f>stefan_boltzmann*(F14+273.16)^4</f>
        <v>28.229414994458338</v>
      </c>
      <c r="Q14" s="11">
        <f t="shared" si="4"/>
        <v>9.8392391658520655</v>
      </c>
      <c r="R14" s="9">
        <f t="shared" si="5"/>
        <v>13.919611428571429</v>
      </c>
      <c r="S14" s="9">
        <f t="shared" si="6"/>
        <v>0.70686162586809131</v>
      </c>
      <c r="T14" s="9">
        <f t="shared" si="25"/>
        <v>7.5762141577060902</v>
      </c>
      <c r="U14" s="9">
        <f t="shared" si="7"/>
        <v>30.704827499086115</v>
      </c>
      <c r="V14" s="9">
        <f t="shared" si="8"/>
        <v>0.22266441514040031</v>
      </c>
      <c r="W14" s="9">
        <f t="shared" si="26"/>
        <v>0.60426319492192337</v>
      </c>
      <c r="X14" s="9">
        <f t="shared" si="9"/>
        <v>4.1312703941833568</v>
      </c>
      <c r="Y14" s="9">
        <f t="shared" si="10"/>
        <v>3.4449437635227333</v>
      </c>
      <c r="Z14" s="9">
        <f t="shared" si="11"/>
        <v>7.9788018433179904</v>
      </c>
      <c r="AA14" s="9">
        <f t="shared" si="12"/>
        <v>1.5633352224377757</v>
      </c>
      <c r="AB14" s="9">
        <f t="shared" si="13"/>
        <v>0.72098319896042207</v>
      </c>
      <c r="AC14" s="9">
        <f t="shared" si="14"/>
        <v>1.142159210699099</v>
      </c>
      <c r="AD14" s="9">
        <f t="shared" si="15"/>
        <v>0.70243058542573089</v>
      </c>
      <c r="AE14" s="9">
        <f t="shared" si="16"/>
        <v>7.29677573039577E-2</v>
      </c>
      <c r="AF14" s="9">
        <f t="shared" si="17"/>
        <v>99.88286517882112</v>
      </c>
      <c r="AG14" s="9">
        <f t="shared" si="27"/>
        <v>6.7510565741968481E-2</v>
      </c>
      <c r="AH14" s="9">
        <f t="shared" ca="1" si="18"/>
        <v>-0.76626774193548386</v>
      </c>
      <c r="AI14" s="11">
        <f t="shared" si="19"/>
        <v>7.29677573039577E-2</v>
      </c>
      <c r="AJ14" s="9">
        <f t="shared" ca="1" si="28"/>
        <v>4.2112115054582171</v>
      </c>
      <c r="AK14" s="9">
        <f t="shared" si="20"/>
        <v>6.7510565741968481E-2</v>
      </c>
      <c r="AL14" s="9">
        <f t="shared" si="21"/>
        <v>3.2030886105844614</v>
      </c>
      <c r="AM14" s="9">
        <f t="shared" si="22"/>
        <v>3.1027841781874002</v>
      </c>
      <c r="AN14" s="9">
        <f t="shared" si="29"/>
        <v>0.43972862527336809</v>
      </c>
      <c r="AO14" s="9">
        <f t="shared" si="23"/>
        <v>2.0549466205837161</v>
      </c>
      <c r="AP14" s="13">
        <f t="shared" ca="1" si="24"/>
        <v>1.9858853331179898</v>
      </c>
    </row>
    <row r="15" spans="1:42">
      <c r="A15" t="s">
        <v>64</v>
      </c>
      <c r="B15" t="s">
        <v>142</v>
      </c>
      <c r="C15">
        <v>1</v>
      </c>
      <c r="D15" s="14">
        <f t="shared" ca="1" si="0"/>
        <v>1.4511142750693282</v>
      </c>
      <c r="E15">
        <v>8.3955197132616508</v>
      </c>
      <c r="F15">
        <v>-1.29318996415771</v>
      </c>
      <c r="G15">
        <v>-1.5123282556750299</v>
      </c>
      <c r="H15">
        <v>213.722222222222</v>
      </c>
      <c r="I15">
        <v>3.5665994623655899</v>
      </c>
      <c r="J15">
        <v>35.3472222222222</v>
      </c>
      <c r="K15">
        <v>4.8996415770609296</v>
      </c>
      <c r="L15" s="11">
        <f t="shared" si="1"/>
        <v>18.100000000000001</v>
      </c>
      <c r="M15" s="9">
        <f t="shared" si="2"/>
        <v>9.9</v>
      </c>
      <c r="N15" s="9">
        <f t="shared" si="3"/>
        <v>98.79904907388368</v>
      </c>
      <c r="O15" s="9">
        <f>stefan_boltzmann*(E15+273.16)^4</f>
        <v>30.811871397374919</v>
      </c>
      <c r="P15" s="9">
        <f>stefan_boltzmann*(F15+273.16)^4</f>
        <v>26.784692132895955</v>
      </c>
      <c r="Q15" s="11">
        <f t="shared" si="4"/>
        <v>9.0039652800405481</v>
      </c>
      <c r="R15" s="9">
        <f t="shared" si="5"/>
        <v>13.652367444444446</v>
      </c>
      <c r="S15" s="9">
        <f t="shared" si="6"/>
        <v>0.65951677001665598</v>
      </c>
      <c r="T15" s="9">
        <f t="shared" si="25"/>
        <v>6.933053265631222</v>
      </c>
      <c r="U15" s="9">
        <f t="shared" si="7"/>
        <v>28.798281765135435</v>
      </c>
      <c r="V15" s="9">
        <f t="shared" si="8"/>
        <v>0.23647996304161614</v>
      </c>
      <c r="W15" s="9">
        <f t="shared" si="26"/>
        <v>0.54034763952248566</v>
      </c>
      <c r="X15" s="9">
        <f t="shared" si="9"/>
        <v>3.6798844684893375</v>
      </c>
      <c r="Y15" s="9">
        <f t="shared" si="10"/>
        <v>3.2531687971418846</v>
      </c>
      <c r="Z15" s="9">
        <f t="shared" si="11"/>
        <v>3.5511648745519704</v>
      </c>
      <c r="AA15" s="9">
        <f t="shared" si="12"/>
        <v>1.1020118797202305</v>
      </c>
      <c r="AB15" s="9">
        <f t="shared" si="13"/>
        <v>0.5556503850722363</v>
      </c>
      <c r="AC15" s="9">
        <f t="shared" si="14"/>
        <v>0.82883113239623341</v>
      </c>
      <c r="AD15" s="9">
        <f t="shared" si="15"/>
        <v>0.54675500264618182</v>
      </c>
      <c r="AE15" s="9">
        <f t="shared" si="16"/>
        <v>5.5662040092970683E-2</v>
      </c>
      <c r="AF15" s="9">
        <f t="shared" si="17"/>
        <v>98.79904907388368</v>
      </c>
      <c r="AG15" s="9">
        <f t="shared" si="27"/>
        <v>6.6778017288601749E-2</v>
      </c>
      <c r="AH15" s="9">
        <f t="shared" ca="1" si="18"/>
        <v>-0.11744444444444478</v>
      </c>
      <c r="AI15" s="11">
        <f t="shared" si="19"/>
        <v>5.5662040092970683E-2</v>
      </c>
      <c r="AJ15" s="9">
        <f t="shared" ca="1" si="28"/>
        <v>3.3706132415863292</v>
      </c>
      <c r="AK15" s="9">
        <f t="shared" si="20"/>
        <v>6.6778017288601749E-2</v>
      </c>
      <c r="AL15" s="9">
        <f t="shared" si="21"/>
        <v>3.2543706710049638</v>
      </c>
      <c r="AM15" s="9">
        <f t="shared" si="22"/>
        <v>3.5665994623655899</v>
      </c>
      <c r="AN15" s="9">
        <f t="shared" si="29"/>
        <v>0.28207612975005159</v>
      </c>
      <c r="AO15" s="9">
        <f t="shared" si="23"/>
        <v>2.2126438172043006</v>
      </c>
      <c r="AP15" s="13">
        <f t="shared" ca="1" si="24"/>
        <v>1.4511142750693282</v>
      </c>
    </row>
    <row r="16" spans="1:42">
      <c r="A16" t="s">
        <v>64</v>
      </c>
      <c r="B16" t="s">
        <v>142</v>
      </c>
      <c r="C16">
        <v>2</v>
      </c>
      <c r="D16" s="14">
        <f t="shared" ca="1" si="0"/>
        <v>2.0387200157692744</v>
      </c>
      <c r="E16">
        <v>11.541071428571399</v>
      </c>
      <c r="F16">
        <v>0.62678571428571395</v>
      </c>
      <c r="G16">
        <v>-0.13340773809523801</v>
      </c>
      <c r="H16">
        <v>213.722222222222</v>
      </c>
      <c r="I16">
        <v>3.62833994708995</v>
      </c>
      <c r="J16">
        <v>35.3472222222222</v>
      </c>
      <c r="K16">
        <v>5.4880952380952399</v>
      </c>
      <c r="L16" s="11">
        <f t="shared" si="1"/>
        <v>23.15</v>
      </c>
      <c r="M16" s="9">
        <f t="shared" si="2"/>
        <v>10.75</v>
      </c>
      <c r="N16" s="9">
        <f t="shared" si="3"/>
        <v>98.79904907388368</v>
      </c>
      <c r="O16" s="9">
        <f>stefan_boltzmann*(E16+273.16)^4</f>
        <v>32.212045172102719</v>
      </c>
      <c r="P16" s="9">
        <f>stefan_boltzmann*(F16+273.16)^4</f>
        <v>27.549379765274999</v>
      </c>
      <c r="Q16" s="11">
        <f t="shared" si="4"/>
        <v>11.696774640088597</v>
      </c>
      <c r="R16" s="9">
        <f t="shared" si="5"/>
        <v>17.461453388888888</v>
      </c>
      <c r="S16" s="9">
        <f t="shared" si="6"/>
        <v>0.66986260419373311</v>
      </c>
      <c r="T16" s="9">
        <f t="shared" si="25"/>
        <v>9.0065164728682205</v>
      </c>
      <c r="U16" s="9">
        <f t="shared" si="7"/>
        <v>29.880712468688859</v>
      </c>
      <c r="V16" s="9">
        <f t="shared" si="8"/>
        <v>0.23111499486262296</v>
      </c>
      <c r="W16" s="9">
        <f t="shared" si="26"/>
        <v>0.55431451566153978</v>
      </c>
      <c r="X16" s="9">
        <f t="shared" si="9"/>
        <v>3.8280299202552763</v>
      </c>
      <c r="Y16" s="9">
        <f t="shared" si="10"/>
        <v>5.1784865526129442</v>
      </c>
      <c r="Z16" s="9">
        <f t="shared" si="11"/>
        <v>6.0839285714285563</v>
      </c>
      <c r="AA16" s="9">
        <f t="shared" si="12"/>
        <v>1.3606800044152607</v>
      </c>
      <c r="AB16" s="9">
        <f t="shared" si="13"/>
        <v>0.63923045344868723</v>
      </c>
      <c r="AC16" s="9">
        <f t="shared" si="14"/>
        <v>0.99995522893197397</v>
      </c>
      <c r="AD16" s="9">
        <f t="shared" si="15"/>
        <v>0.60489511957992981</v>
      </c>
      <c r="AE16" s="9">
        <f t="shared" si="16"/>
        <v>6.5068859542825791E-2</v>
      </c>
      <c r="AF16" s="9">
        <f t="shared" si="17"/>
        <v>98.79904907388368</v>
      </c>
      <c r="AG16" s="9">
        <f t="shared" si="27"/>
        <v>6.6778017288601749E-2</v>
      </c>
      <c r="AH16" s="9">
        <f t="shared" ca="1" si="18"/>
        <v>0.35458691756272204</v>
      </c>
      <c r="AI16" s="11">
        <f t="shared" si="19"/>
        <v>6.5068859542825791E-2</v>
      </c>
      <c r="AJ16" s="9">
        <f t="shared" ca="1" si="28"/>
        <v>4.8238996350502221</v>
      </c>
      <c r="AK16" s="9">
        <f t="shared" si="20"/>
        <v>6.6778017288601749E-2</v>
      </c>
      <c r="AL16" s="9">
        <f t="shared" si="21"/>
        <v>3.2248363587502484</v>
      </c>
      <c r="AM16" s="9">
        <f t="shared" si="22"/>
        <v>3.62833994708995</v>
      </c>
      <c r="AN16" s="9">
        <f t="shared" si="29"/>
        <v>0.39506010935204416</v>
      </c>
      <c r="AO16" s="9">
        <f t="shared" si="23"/>
        <v>2.2336355820105833</v>
      </c>
      <c r="AP16" s="13">
        <f t="shared" ca="1" si="24"/>
        <v>2.0387200157692744</v>
      </c>
    </row>
    <row r="17" spans="1:42">
      <c r="A17" t="s">
        <v>64</v>
      </c>
      <c r="B17" t="s">
        <v>142</v>
      </c>
      <c r="C17">
        <v>3</v>
      </c>
      <c r="D17" s="14">
        <f t="shared" ca="1" si="0"/>
        <v>2.9176571072063169</v>
      </c>
      <c r="E17">
        <v>15.1301075268817</v>
      </c>
      <c r="F17">
        <v>3.8501792114695301</v>
      </c>
      <c r="G17">
        <v>2.3692278972520899</v>
      </c>
      <c r="H17">
        <v>213.722222222222</v>
      </c>
      <c r="I17">
        <v>3.87839008363202</v>
      </c>
      <c r="J17">
        <v>35.3472222222222</v>
      </c>
      <c r="K17">
        <v>6.58960573476703</v>
      </c>
      <c r="L17" s="11">
        <f t="shared" si="1"/>
        <v>29.45</v>
      </c>
      <c r="M17" s="9">
        <f t="shared" si="2"/>
        <v>11.75</v>
      </c>
      <c r="N17" s="9">
        <f t="shared" si="3"/>
        <v>98.79904907388368</v>
      </c>
      <c r="O17" s="9">
        <f>stefan_boltzmann*(E17+273.16)^4</f>
        <v>33.8673217552709</v>
      </c>
      <c r="P17" s="9">
        <f>stefan_boltzmann*(F17+273.16)^4</f>
        <v>28.869868535552229</v>
      </c>
      <c r="Q17" s="11">
        <f t="shared" si="4"/>
        <v>15.62053782505911</v>
      </c>
      <c r="R17" s="9">
        <f t="shared" si="5"/>
        <v>22.213382388888888</v>
      </c>
      <c r="S17" s="9">
        <f t="shared" si="6"/>
        <v>0.70320393137753245</v>
      </c>
      <c r="T17" s="9">
        <f t="shared" si="25"/>
        <v>12.027814125295516</v>
      </c>
      <c r="U17" s="9">
        <f t="shared" si="7"/>
        <v>31.368595145411565</v>
      </c>
      <c r="V17" s="9">
        <f t="shared" si="8"/>
        <v>0.22083488403925133</v>
      </c>
      <c r="W17" s="9">
        <f t="shared" si="26"/>
        <v>0.59932530735966894</v>
      </c>
      <c r="X17" s="9">
        <f t="shared" si="9"/>
        <v>4.1516942579650182</v>
      </c>
      <c r="Y17" s="9">
        <f t="shared" si="10"/>
        <v>7.8761198673304973</v>
      </c>
      <c r="Z17" s="9">
        <f t="shared" si="11"/>
        <v>9.4901433691756143</v>
      </c>
      <c r="AA17" s="9">
        <f t="shared" si="12"/>
        <v>1.7196834837020907</v>
      </c>
      <c r="AB17" s="9">
        <f t="shared" si="13"/>
        <v>0.80472502499310861</v>
      </c>
      <c r="AC17" s="9">
        <f t="shared" si="14"/>
        <v>1.2622042543475995</v>
      </c>
      <c r="AD17" s="9">
        <f t="shared" si="15"/>
        <v>0.72450637050707545</v>
      </c>
      <c r="AE17" s="9">
        <f t="shared" si="16"/>
        <v>7.9842267905866099E-2</v>
      </c>
      <c r="AF17" s="9">
        <f t="shared" si="17"/>
        <v>98.79904907388368</v>
      </c>
      <c r="AG17" s="9">
        <f t="shared" si="27"/>
        <v>6.6778017288601749E-2</v>
      </c>
      <c r="AH17" s="9">
        <f t="shared" ca="1" si="18"/>
        <v>0.47687007168458817</v>
      </c>
      <c r="AI17" s="11">
        <f t="shared" si="19"/>
        <v>7.9842267905866099E-2</v>
      </c>
      <c r="AJ17" s="9">
        <f t="shared" ca="1" si="28"/>
        <v>7.3992497956459093</v>
      </c>
      <c r="AK17" s="9">
        <f t="shared" si="20"/>
        <v>6.6778017288601749E-2</v>
      </c>
      <c r="AL17" s="9">
        <f t="shared" si="21"/>
        <v>3.1859518681465082</v>
      </c>
      <c r="AM17" s="9">
        <f t="shared" si="22"/>
        <v>3.87839008363202</v>
      </c>
      <c r="AN17" s="9">
        <f t="shared" si="29"/>
        <v>0.53769788384052408</v>
      </c>
      <c r="AO17" s="9">
        <f t="shared" si="23"/>
        <v>2.318652628434887</v>
      </c>
      <c r="AP17" s="13">
        <f t="shared" ca="1" si="24"/>
        <v>2.9176571072063169</v>
      </c>
    </row>
    <row r="18" spans="1:42">
      <c r="A18" t="s">
        <v>64</v>
      </c>
      <c r="B18" t="s">
        <v>142</v>
      </c>
      <c r="C18">
        <v>4</v>
      </c>
      <c r="D18" s="14">
        <f t="shared" ca="1" si="0"/>
        <v>4.1930761582519507</v>
      </c>
      <c r="E18">
        <v>21.68</v>
      </c>
      <c r="F18">
        <v>10.1388888888889</v>
      </c>
      <c r="G18">
        <v>8.4492361111111105</v>
      </c>
      <c r="H18">
        <v>213.722222222222</v>
      </c>
      <c r="I18">
        <v>3.8313811728395102</v>
      </c>
      <c r="J18">
        <v>35.3472222222222</v>
      </c>
      <c r="K18">
        <v>7.76296296296296</v>
      </c>
      <c r="L18" s="11">
        <f t="shared" si="1"/>
        <v>36.22</v>
      </c>
      <c r="M18" s="9">
        <f t="shared" si="2"/>
        <v>12.9</v>
      </c>
      <c r="N18" s="9">
        <f t="shared" si="3"/>
        <v>98.79904907388368</v>
      </c>
      <c r="O18" s="9">
        <f>stefan_boltzmann*(E18+273.16)^4</f>
        <v>37.051645770317769</v>
      </c>
      <c r="P18" s="9">
        <f>stefan_boltzmann*(F18+273.16)^4</f>
        <v>31.582127176964899</v>
      </c>
      <c r="Q18" s="11">
        <f t="shared" si="4"/>
        <v>19.953237151880554</v>
      </c>
      <c r="R18" s="9">
        <f t="shared" si="5"/>
        <v>27.319820377777777</v>
      </c>
      <c r="S18" s="9">
        <f t="shared" si="6"/>
        <v>0.73035755272061464</v>
      </c>
      <c r="T18" s="9">
        <f t="shared" si="25"/>
        <v>15.363992606948027</v>
      </c>
      <c r="U18" s="9">
        <f t="shared" si="7"/>
        <v>34.316886473641333</v>
      </c>
      <c r="V18" s="9">
        <f t="shared" si="8"/>
        <v>0.19276438456173159</v>
      </c>
      <c r="W18" s="9">
        <f t="shared" si="26"/>
        <v>0.63598269617282988</v>
      </c>
      <c r="X18" s="9">
        <f t="shared" si="9"/>
        <v>4.2070722806531737</v>
      </c>
      <c r="Y18" s="9">
        <f t="shared" si="10"/>
        <v>11.156920326294854</v>
      </c>
      <c r="Z18" s="9">
        <f t="shared" si="11"/>
        <v>15.90944444444445</v>
      </c>
      <c r="AA18" s="9">
        <f t="shared" si="12"/>
        <v>2.5927997812920411</v>
      </c>
      <c r="AB18" s="9">
        <f t="shared" si="13"/>
        <v>1.2394381313455449</v>
      </c>
      <c r="AC18" s="9">
        <f t="shared" si="14"/>
        <v>1.916118956318793</v>
      </c>
      <c r="AD18" s="9">
        <f t="shared" si="15"/>
        <v>1.1060370639533501</v>
      </c>
      <c r="AE18" s="9">
        <f t="shared" si="16"/>
        <v>0.11554778253790665</v>
      </c>
      <c r="AF18" s="9">
        <f t="shared" si="17"/>
        <v>98.79904907388368</v>
      </c>
      <c r="AG18" s="9">
        <f t="shared" si="27"/>
        <v>6.6778017288601749E-2</v>
      </c>
      <c r="AH18" s="9">
        <f t="shared" ca="1" si="18"/>
        <v>0.89870215053763702</v>
      </c>
      <c r="AI18" s="11">
        <f t="shared" si="19"/>
        <v>0.11554778253790665</v>
      </c>
      <c r="AJ18" s="9">
        <f t="shared" ca="1" si="28"/>
        <v>10.258218175757216</v>
      </c>
      <c r="AK18" s="9">
        <f t="shared" si="20"/>
        <v>6.6778017288601749E-2</v>
      </c>
      <c r="AL18" s="9">
        <f t="shared" si="21"/>
        <v>3.115162959558647</v>
      </c>
      <c r="AM18" s="9">
        <f t="shared" si="22"/>
        <v>3.8313811728395102</v>
      </c>
      <c r="AN18" s="9">
        <f t="shared" si="29"/>
        <v>0.81008189236544292</v>
      </c>
      <c r="AO18" s="9">
        <f t="shared" si="23"/>
        <v>2.3026695987654335</v>
      </c>
      <c r="AP18" s="13">
        <f t="shared" ca="1" si="24"/>
        <v>4.1930761582519507</v>
      </c>
    </row>
    <row r="19" spans="1:42">
      <c r="A19" t="s">
        <v>64</v>
      </c>
      <c r="B19" t="s">
        <v>142</v>
      </c>
      <c r="C19">
        <v>5</v>
      </c>
      <c r="D19" s="14">
        <f t="shared" ca="1" si="0"/>
        <v>4.579068905347909</v>
      </c>
      <c r="E19">
        <v>25.8958781362007</v>
      </c>
      <c r="F19">
        <v>15.225985663082399</v>
      </c>
      <c r="G19">
        <v>14.8206914575866</v>
      </c>
      <c r="H19">
        <v>213.722222222222</v>
      </c>
      <c r="I19">
        <v>3.1129928315412201</v>
      </c>
      <c r="J19">
        <v>35.3472222222222</v>
      </c>
      <c r="K19">
        <v>8.3745519713261594</v>
      </c>
      <c r="L19" s="11">
        <f t="shared" si="1"/>
        <v>40</v>
      </c>
      <c r="M19" s="9">
        <f t="shared" si="2"/>
        <v>13.850000000000001</v>
      </c>
      <c r="N19" s="9">
        <f t="shared" si="3"/>
        <v>98.79904907388368</v>
      </c>
      <c r="O19" s="9">
        <f>stefan_boltzmann*(E19+273.16)^4</f>
        <v>39.216719865394225</v>
      </c>
      <c r="P19" s="9">
        <f>stefan_boltzmann*(F19+273.16)^4</f>
        <v>33.912397959240451</v>
      </c>
      <c r="Q19" s="11">
        <f t="shared" si="4"/>
        <v>22.093215843070265</v>
      </c>
      <c r="R19" s="9">
        <f t="shared" si="5"/>
        <v>30.170977777777779</v>
      </c>
      <c r="S19" s="9">
        <f t="shared" si="6"/>
        <v>0.73226714778010504</v>
      </c>
      <c r="T19" s="9">
        <f t="shared" si="25"/>
        <v>17.011776199164103</v>
      </c>
      <c r="U19" s="9">
        <f t="shared" si="7"/>
        <v>36.564558912317338</v>
      </c>
      <c r="V19" s="9">
        <f t="shared" si="8"/>
        <v>0.15822850181184764</v>
      </c>
      <c r="W19" s="9">
        <f t="shared" si="26"/>
        <v>0.63856064950314184</v>
      </c>
      <c r="X19" s="9">
        <f t="shared" si="9"/>
        <v>3.6944279987032886</v>
      </c>
      <c r="Y19" s="9">
        <f t="shared" si="10"/>
        <v>13.317348200460815</v>
      </c>
      <c r="Z19" s="9">
        <f t="shared" si="11"/>
        <v>20.560931899641549</v>
      </c>
      <c r="AA19" s="9">
        <f t="shared" si="12"/>
        <v>3.3408054679339254</v>
      </c>
      <c r="AB19" s="9">
        <f t="shared" si="13"/>
        <v>1.7303163446496279</v>
      </c>
      <c r="AC19" s="9">
        <f t="shared" si="14"/>
        <v>2.5355609062917766</v>
      </c>
      <c r="AD19" s="9">
        <f t="shared" si="15"/>
        <v>1.6857590588553817</v>
      </c>
      <c r="AE19" s="9">
        <f t="shared" si="16"/>
        <v>0.14919179206105584</v>
      </c>
      <c r="AF19" s="9">
        <f t="shared" si="17"/>
        <v>98.79904907388368</v>
      </c>
      <c r="AG19" s="9">
        <f t="shared" si="27"/>
        <v>6.6778017288601749E-2</v>
      </c>
      <c r="AH19" s="9">
        <f t="shared" ca="1" si="18"/>
        <v>0.65120824372759389</v>
      </c>
      <c r="AI19" s="11">
        <f t="shared" si="19"/>
        <v>0.14919179206105584</v>
      </c>
      <c r="AJ19" s="9">
        <f t="shared" ca="1" si="28"/>
        <v>12.666139956733222</v>
      </c>
      <c r="AK19" s="9">
        <f t="shared" si="20"/>
        <v>6.6778017288601749E-2</v>
      </c>
      <c r="AL19" s="9">
        <f t="shared" si="21"/>
        <v>3.0658030487097623</v>
      </c>
      <c r="AM19" s="9">
        <f t="shared" si="22"/>
        <v>3.1129928315412201</v>
      </c>
      <c r="AN19" s="9">
        <f t="shared" si="29"/>
        <v>0.84980184743639486</v>
      </c>
      <c r="AO19" s="9">
        <f t="shared" si="23"/>
        <v>2.0584175627240149</v>
      </c>
      <c r="AP19" s="13">
        <f t="shared" ca="1" si="24"/>
        <v>4.579068905347909</v>
      </c>
    </row>
    <row r="20" spans="1:42">
      <c r="A20" t="s">
        <v>64</v>
      </c>
      <c r="B20" t="s">
        <v>142</v>
      </c>
      <c r="C20">
        <v>6</v>
      </c>
      <c r="D20" s="14">
        <f t="shared" ca="1" si="0"/>
        <v>5.303657351632638</v>
      </c>
      <c r="E20">
        <v>29.8103703703704</v>
      </c>
      <c r="F20">
        <v>19.1594444444444</v>
      </c>
      <c r="G20">
        <v>18.791118827160499</v>
      </c>
      <c r="H20">
        <v>213.722222222222</v>
      </c>
      <c r="I20">
        <v>2.6893981481481499</v>
      </c>
      <c r="J20">
        <v>35.3472222222222</v>
      </c>
      <c r="K20">
        <v>9.4833333333333307</v>
      </c>
      <c r="L20" s="11">
        <f t="shared" si="1"/>
        <v>41.650000000000006</v>
      </c>
      <c r="M20" s="9">
        <f t="shared" si="2"/>
        <v>14.350000000000001</v>
      </c>
      <c r="N20" s="9">
        <f t="shared" si="3"/>
        <v>98.79904907388368</v>
      </c>
      <c r="O20" s="9">
        <f>stefan_boltzmann*(E20+273.16)^4</f>
        <v>41.310697194724177</v>
      </c>
      <c r="P20" s="9">
        <f>stefan_boltzmann*(F20+273.16)^4</f>
        <v>35.80079837784637</v>
      </c>
      <c r="Q20" s="11">
        <f t="shared" si="4"/>
        <v>24.174898373983737</v>
      </c>
      <c r="R20" s="9">
        <f t="shared" si="5"/>
        <v>31.415530611111116</v>
      </c>
      <c r="S20" s="9">
        <f t="shared" si="6"/>
        <v>0.76952061301277219</v>
      </c>
      <c r="T20" s="9">
        <f t="shared" si="25"/>
        <v>18.614671747967478</v>
      </c>
      <c r="U20" s="9">
        <f t="shared" si="7"/>
        <v>38.555747786285274</v>
      </c>
      <c r="V20" s="9">
        <f t="shared" si="8"/>
        <v>0.1338184081496869</v>
      </c>
      <c r="W20" s="9">
        <f t="shared" si="26"/>
        <v>0.68885282756724264</v>
      </c>
      <c r="X20" s="9">
        <f t="shared" si="9"/>
        <v>3.5541146673413442</v>
      </c>
      <c r="Y20" s="9">
        <f t="shared" si="10"/>
        <v>15.060557080626133</v>
      </c>
      <c r="Z20" s="9">
        <f t="shared" si="11"/>
        <v>24.484907407407398</v>
      </c>
      <c r="AA20" s="9">
        <f t="shared" si="12"/>
        <v>4.1971320525127673</v>
      </c>
      <c r="AB20" s="9">
        <f t="shared" si="13"/>
        <v>2.2193466548198404</v>
      </c>
      <c r="AC20" s="9">
        <f t="shared" si="14"/>
        <v>3.2082393536663041</v>
      </c>
      <c r="AD20" s="9">
        <f t="shared" si="15"/>
        <v>2.1689208580576071</v>
      </c>
      <c r="AE20" s="9">
        <f t="shared" si="16"/>
        <v>0.18369035438315723</v>
      </c>
      <c r="AF20" s="9">
        <f t="shared" si="17"/>
        <v>98.79904907388368</v>
      </c>
      <c r="AG20" s="9">
        <f t="shared" si="27"/>
        <v>6.6778017288601749E-2</v>
      </c>
      <c r="AH20" s="9">
        <f t="shared" ca="1" si="18"/>
        <v>0.54935657108721891</v>
      </c>
      <c r="AI20" s="11">
        <f t="shared" si="19"/>
        <v>0.18369035438315723</v>
      </c>
      <c r="AJ20" s="9">
        <f t="shared" ca="1" si="28"/>
        <v>14.511200509538913</v>
      </c>
      <c r="AK20" s="9">
        <f t="shared" si="20"/>
        <v>6.6778017288601749E-2</v>
      </c>
      <c r="AL20" s="9">
        <f t="shared" si="21"/>
        <v>3.0253635649738846</v>
      </c>
      <c r="AM20" s="9">
        <f t="shared" si="22"/>
        <v>2.6893981481481499</v>
      </c>
      <c r="AN20" s="9">
        <f t="shared" si="29"/>
        <v>1.0393184956086969</v>
      </c>
      <c r="AO20" s="9">
        <f t="shared" si="23"/>
        <v>1.9143953703703711</v>
      </c>
      <c r="AP20" s="13">
        <f t="shared" ca="1" si="24"/>
        <v>5.303657351632638</v>
      </c>
    </row>
    <row r="21" spans="1:42">
      <c r="A21" t="s">
        <v>64</v>
      </c>
      <c r="B21" t="s">
        <v>142</v>
      </c>
      <c r="C21">
        <v>7</v>
      </c>
      <c r="D21" s="14">
        <f t="shared" ca="1" si="0"/>
        <v>5.8675445603856557</v>
      </c>
      <c r="E21">
        <v>32.032795698924701</v>
      </c>
      <c r="F21">
        <v>21.5568100358423</v>
      </c>
      <c r="G21">
        <v>20.7385304659498</v>
      </c>
      <c r="H21">
        <v>213.722222222222</v>
      </c>
      <c r="I21">
        <v>2.5051000597371602</v>
      </c>
      <c r="J21">
        <v>35.3472222222222</v>
      </c>
      <c r="K21">
        <v>10.732974910394301</v>
      </c>
      <c r="L21" s="11">
        <f t="shared" si="1"/>
        <v>40.799999999999997</v>
      </c>
      <c r="M21" s="9">
        <f t="shared" si="2"/>
        <v>14.149999999999999</v>
      </c>
      <c r="N21" s="9">
        <f t="shared" si="3"/>
        <v>98.79904907388368</v>
      </c>
      <c r="O21" s="9">
        <f>stefan_boltzmann*(E21+273.16)^4</f>
        <v>42.536230772275871</v>
      </c>
      <c r="P21" s="9">
        <f>stefan_boltzmann*(F21+273.16)^4</f>
        <v>36.989760936883862</v>
      </c>
      <c r="Q21" s="11">
        <f t="shared" si="4"/>
        <v>25.673688210038424</v>
      </c>
      <c r="R21" s="9">
        <f t="shared" si="5"/>
        <v>30.774397333333333</v>
      </c>
      <c r="S21" s="9">
        <f t="shared" si="6"/>
        <v>0.83425478432456357</v>
      </c>
      <c r="T21" s="9">
        <f t="shared" si="25"/>
        <v>19.768739921729587</v>
      </c>
      <c r="U21" s="9">
        <f t="shared" si="7"/>
        <v>39.76299585457987</v>
      </c>
      <c r="V21" s="9">
        <f t="shared" si="8"/>
        <v>0.12098425064138815</v>
      </c>
      <c r="W21" s="9">
        <f t="shared" si="26"/>
        <v>0.776243958838161</v>
      </c>
      <c r="X21" s="9">
        <f t="shared" si="9"/>
        <v>3.7342739070865596</v>
      </c>
      <c r="Y21" s="9">
        <f t="shared" si="10"/>
        <v>16.034466014643026</v>
      </c>
      <c r="Z21" s="9">
        <f t="shared" si="11"/>
        <v>26.794802867383503</v>
      </c>
      <c r="AA21" s="9">
        <f t="shared" si="12"/>
        <v>4.7635942841643981</v>
      </c>
      <c r="AB21" s="9">
        <f t="shared" si="13"/>
        <v>2.573347331451286</v>
      </c>
      <c r="AC21" s="9">
        <f t="shared" si="14"/>
        <v>3.6684708078078421</v>
      </c>
      <c r="AD21" s="9">
        <f t="shared" si="15"/>
        <v>2.4473417585262389</v>
      </c>
      <c r="AE21" s="9">
        <f t="shared" si="16"/>
        <v>0.2069764650920542</v>
      </c>
      <c r="AF21" s="9">
        <f t="shared" si="17"/>
        <v>98.79904907388368</v>
      </c>
      <c r="AG21" s="9">
        <f t="shared" si="27"/>
        <v>6.6778017288601749E-2</v>
      </c>
      <c r="AH21" s="9">
        <f t="shared" ca="1" si="18"/>
        <v>0.32338536439665466</v>
      </c>
      <c r="AI21" s="11">
        <f t="shared" si="19"/>
        <v>0.2069764650920542</v>
      </c>
      <c r="AJ21" s="9">
        <f t="shared" ca="1" si="28"/>
        <v>15.711080650246371</v>
      </c>
      <c r="AK21" s="9">
        <f t="shared" si="20"/>
        <v>6.6778017288601749E-2</v>
      </c>
      <c r="AL21" s="9">
        <f t="shared" si="21"/>
        <v>3.0020533758155965</v>
      </c>
      <c r="AM21" s="9">
        <f t="shared" si="22"/>
        <v>2.5051000597371602</v>
      </c>
      <c r="AN21" s="9">
        <f t="shared" si="29"/>
        <v>1.2211290492816032</v>
      </c>
      <c r="AO21" s="9">
        <f t="shared" si="23"/>
        <v>1.8517340203106345</v>
      </c>
      <c r="AP21" s="13">
        <f t="shared" ca="1" si="24"/>
        <v>5.8675445603856557</v>
      </c>
    </row>
    <row r="22" spans="1:42">
      <c r="A22" t="s">
        <v>64</v>
      </c>
      <c r="B22" t="s">
        <v>142</v>
      </c>
      <c r="C22">
        <v>8</v>
      </c>
      <c r="D22" s="14">
        <f t="shared" ca="1" si="0"/>
        <v>5.8993911570781137</v>
      </c>
      <c r="E22">
        <v>32.991935483871003</v>
      </c>
      <c r="F22">
        <v>20.940681003584199</v>
      </c>
      <c r="G22">
        <v>19.351344086021498</v>
      </c>
      <c r="H22">
        <v>213.722222222222</v>
      </c>
      <c r="I22">
        <v>2.3510603345280798</v>
      </c>
      <c r="J22">
        <v>35.3472222222222</v>
      </c>
      <c r="K22">
        <v>10.578853046595</v>
      </c>
      <c r="L22" s="11">
        <f t="shared" si="1"/>
        <v>37.5</v>
      </c>
      <c r="M22" s="9">
        <f t="shared" si="2"/>
        <v>13.350000000000001</v>
      </c>
      <c r="N22" s="9">
        <f t="shared" si="3"/>
        <v>98.79904907388368</v>
      </c>
      <c r="O22" s="9">
        <f>stefan_boltzmann*(E22+273.16)^4</f>
        <v>43.073477022911497</v>
      </c>
      <c r="P22" s="9">
        <f>stefan_boltzmann*(F22+273.16)^4</f>
        <v>36.681409374205082</v>
      </c>
      <c r="Q22" s="11">
        <f t="shared" si="4"/>
        <v>24.232939672183988</v>
      </c>
      <c r="R22" s="9">
        <f t="shared" si="5"/>
        <v>28.285291666666666</v>
      </c>
      <c r="S22" s="9">
        <f t="shared" si="6"/>
        <v>0.85673288993310093</v>
      </c>
      <c r="T22" s="9">
        <f t="shared" si="25"/>
        <v>18.659363547581673</v>
      </c>
      <c r="U22" s="9">
        <f t="shared" si="7"/>
        <v>39.877443198558289</v>
      </c>
      <c r="V22" s="9">
        <f t="shared" si="8"/>
        <v>0.13018568140553555</v>
      </c>
      <c r="W22" s="9">
        <f t="shared" si="26"/>
        <v>0.80658940140968627</v>
      </c>
      <c r="X22" s="9">
        <f t="shared" si="9"/>
        <v>4.1873863860882006</v>
      </c>
      <c r="Y22" s="9">
        <f t="shared" si="10"/>
        <v>14.471977161493474</v>
      </c>
      <c r="Z22" s="9">
        <f t="shared" si="11"/>
        <v>26.966308243727603</v>
      </c>
      <c r="AA22" s="9">
        <f t="shared" si="12"/>
        <v>5.0278728460242181</v>
      </c>
      <c r="AB22" s="9">
        <f t="shared" si="13"/>
        <v>2.4779580682003366</v>
      </c>
      <c r="AC22" s="9">
        <f t="shared" si="14"/>
        <v>3.7529154571122776</v>
      </c>
      <c r="AD22" s="9">
        <f t="shared" si="15"/>
        <v>2.2460228717989503</v>
      </c>
      <c r="AE22" s="9">
        <f t="shared" si="16"/>
        <v>0.20880014432089003</v>
      </c>
      <c r="AF22" s="9">
        <f t="shared" si="17"/>
        <v>98.79904907388368</v>
      </c>
      <c r="AG22" s="9">
        <f t="shared" si="27"/>
        <v>6.6778017288601749E-2</v>
      </c>
      <c r="AH22" s="9">
        <f t="shared" ca="1" si="18"/>
        <v>2.4010752688174083E-2</v>
      </c>
      <c r="AI22" s="11">
        <f t="shared" si="19"/>
        <v>0.20880014432089003</v>
      </c>
      <c r="AJ22" s="9">
        <f t="shared" ca="1" si="28"/>
        <v>14.4479664088053</v>
      </c>
      <c r="AK22" s="9">
        <f t="shared" si="20"/>
        <v>6.6778017288601749E-2</v>
      </c>
      <c r="AL22" s="9">
        <f t="shared" si="21"/>
        <v>3.0003369554047885</v>
      </c>
      <c r="AM22" s="9">
        <f t="shared" si="22"/>
        <v>2.3510603345280798</v>
      </c>
      <c r="AN22" s="9">
        <f t="shared" si="29"/>
        <v>1.5068925853133273</v>
      </c>
      <c r="AO22" s="9">
        <f t="shared" si="23"/>
        <v>1.7993605137395472</v>
      </c>
      <c r="AP22" s="13">
        <f t="shared" ca="1" si="24"/>
        <v>5.8993911570781137</v>
      </c>
    </row>
    <row r="23" spans="1:42">
      <c r="A23" t="s">
        <v>64</v>
      </c>
      <c r="B23" t="s">
        <v>142</v>
      </c>
      <c r="C23">
        <v>9</v>
      </c>
      <c r="D23" s="14">
        <f t="shared" ca="1" si="0"/>
        <v>4.7918067198360417</v>
      </c>
      <c r="E23">
        <v>30.190555555555601</v>
      </c>
      <c r="F23">
        <v>18.3261111111111</v>
      </c>
      <c r="G23">
        <v>17.236327160493801</v>
      </c>
      <c r="H23">
        <v>213.722222222222</v>
      </c>
      <c r="I23">
        <v>2.5971990740740698</v>
      </c>
      <c r="J23">
        <v>35.3472222222222</v>
      </c>
      <c r="K23">
        <v>8.6722222222222207</v>
      </c>
      <c r="L23" s="11">
        <f t="shared" si="1"/>
        <v>31.8</v>
      </c>
      <c r="M23" s="9">
        <f t="shared" si="2"/>
        <v>12.2</v>
      </c>
      <c r="N23" s="9">
        <f t="shared" si="3"/>
        <v>98.79904907388368</v>
      </c>
      <c r="O23" s="9">
        <f>stefan_boltzmann*(E23+273.16)^4</f>
        <v>41.518444275427278</v>
      </c>
      <c r="P23" s="9">
        <f>stefan_boltzmann*(F23+273.16)^4</f>
        <v>35.394302442992313</v>
      </c>
      <c r="Q23" s="11">
        <f t="shared" si="4"/>
        <v>19.252322404371586</v>
      </c>
      <c r="R23" s="9">
        <f t="shared" si="5"/>
        <v>23.985927333333336</v>
      </c>
      <c r="S23" s="9">
        <f t="shared" si="6"/>
        <v>0.80265074336386233</v>
      </c>
      <c r="T23" s="9">
        <f t="shared" si="25"/>
        <v>14.824288251366122</v>
      </c>
      <c r="U23" s="9">
        <f t="shared" si="7"/>
        <v>38.456373359209792</v>
      </c>
      <c r="V23" s="9">
        <f t="shared" si="8"/>
        <v>0.14365326416825414</v>
      </c>
      <c r="W23" s="9">
        <f t="shared" si="26"/>
        <v>0.73357850354121423</v>
      </c>
      <c r="X23" s="9">
        <f t="shared" si="9"/>
        <v>4.052569025756716</v>
      </c>
      <c r="Y23" s="9">
        <f t="shared" si="10"/>
        <v>10.771719225609406</v>
      </c>
      <c r="Z23" s="9">
        <f t="shared" si="11"/>
        <v>24.258333333333351</v>
      </c>
      <c r="AA23" s="9">
        <f t="shared" si="12"/>
        <v>4.2896620443243361</v>
      </c>
      <c r="AB23" s="9">
        <f t="shared" si="13"/>
        <v>2.1066925106772305</v>
      </c>
      <c r="AC23" s="9">
        <f t="shared" si="14"/>
        <v>3.1981772775007835</v>
      </c>
      <c r="AD23" s="9">
        <f t="shared" si="15"/>
        <v>1.9669408506010917</v>
      </c>
      <c r="AE23" s="9">
        <f t="shared" si="16"/>
        <v>0.18153026161825195</v>
      </c>
      <c r="AF23" s="9">
        <f t="shared" si="17"/>
        <v>98.79904907388368</v>
      </c>
      <c r="AG23" s="9">
        <f t="shared" si="27"/>
        <v>6.6778017288601749E-2</v>
      </c>
      <c r="AH23" s="9">
        <f t="shared" ca="1" si="18"/>
        <v>-0.37911648745519538</v>
      </c>
      <c r="AI23" s="11">
        <f t="shared" si="19"/>
        <v>0.18153026161825195</v>
      </c>
      <c r="AJ23" s="9">
        <f t="shared" ca="1" si="28"/>
        <v>11.150835713064602</v>
      </c>
      <c r="AK23" s="9">
        <f t="shared" si="20"/>
        <v>6.6778017288601749E-2</v>
      </c>
      <c r="AL23" s="9">
        <f t="shared" si="21"/>
        <v>3.0276695354769982</v>
      </c>
      <c r="AM23" s="9">
        <f t="shared" si="22"/>
        <v>2.5971990740740698</v>
      </c>
      <c r="AN23" s="9">
        <f t="shared" si="29"/>
        <v>1.2312364268996918</v>
      </c>
      <c r="AO23" s="9">
        <f t="shared" si="23"/>
        <v>1.8830476851851838</v>
      </c>
      <c r="AP23" s="13">
        <f t="shared" ca="1" si="24"/>
        <v>4.7918067198360417</v>
      </c>
    </row>
    <row r="24" spans="1:42">
      <c r="A24" t="s">
        <v>64</v>
      </c>
      <c r="B24" t="s">
        <v>142</v>
      </c>
      <c r="C24">
        <v>10</v>
      </c>
      <c r="D24" s="14">
        <f t="shared" ca="1" si="0"/>
        <v>3.0785694622118256</v>
      </c>
      <c r="E24">
        <v>21.775268817204299</v>
      </c>
      <c r="F24">
        <v>10.436559139784899</v>
      </c>
      <c r="G24">
        <v>10.2079749103943</v>
      </c>
      <c r="H24">
        <v>213.722222222222</v>
      </c>
      <c r="I24">
        <v>2.70806451612903</v>
      </c>
      <c r="J24">
        <v>35.3472222222222</v>
      </c>
      <c r="K24">
        <v>6.2383512544802899</v>
      </c>
      <c r="L24" s="11">
        <f t="shared" si="1"/>
        <v>25.25</v>
      </c>
      <c r="M24" s="9">
        <f t="shared" si="2"/>
        <v>11.1</v>
      </c>
      <c r="N24" s="9">
        <f t="shared" si="3"/>
        <v>98.79904907388368</v>
      </c>
      <c r="O24" s="9">
        <f>stefan_boltzmann*(E24+273.16)^4</f>
        <v>37.099557555616272</v>
      </c>
      <c r="P24" s="9">
        <f>stefan_boltzmann*(F24+273.16)^4</f>
        <v>31.715073509131418</v>
      </c>
      <c r="Q24" s="11">
        <f t="shared" si="4"/>
        <v>13.407922034938169</v>
      </c>
      <c r="R24" s="9">
        <f t="shared" si="5"/>
        <v>19.045429722222224</v>
      </c>
      <c r="S24" s="9">
        <f t="shared" si="6"/>
        <v>0.70399682393586493</v>
      </c>
      <c r="T24" s="9">
        <f t="shared" si="25"/>
        <v>10.32409996690239</v>
      </c>
      <c r="U24" s="9">
        <f t="shared" si="7"/>
        <v>34.407315532373843</v>
      </c>
      <c r="V24" s="9">
        <f t="shared" si="8"/>
        <v>0.18377723070161039</v>
      </c>
      <c r="W24" s="9">
        <f t="shared" si="26"/>
        <v>0.60039571231341771</v>
      </c>
      <c r="X24" s="9">
        <f t="shared" si="9"/>
        <v>3.7964708988676636</v>
      </c>
      <c r="Y24" s="9">
        <f t="shared" si="10"/>
        <v>6.5276290680347255</v>
      </c>
      <c r="Z24" s="9">
        <f t="shared" si="11"/>
        <v>16.105913978494598</v>
      </c>
      <c r="AA24" s="9">
        <f t="shared" si="12"/>
        <v>2.6079312763363052</v>
      </c>
      <c r="AB24" s="9">
        <f t="shared" si="13"/>
        <v>1.2643508339634544</v>
      </c>
      <c r="AC24" s="9">
        <f t="shared" si="14"/>
        <v>1.9361410551498799</v>
      </c>
      <c r="AD24" s="9">
        <f t="shared" si="15"/>
        <v>1.2451813085335641</v>
      </c>
      <c r="AE24" s="9">
        <f t="shared" si="16"/>
        <v>0.11682549456860257</v>
      </c>
      <c r="AF24" s="9">
        <f t="shared" si="17"/>
        <v>98.79904907388368</v>
      </c>
      <c r="AG24" s="9">
        <f t="shared" si="27"/>
        <v>6.6778017288601749E-2</v>
      </c>
      <c r="AH24" s="9">
        <f t="shared" ca="1" si="18"/>
        <v>-1.1413387096774255</v>
      </c>
      <c r="AI24" s="11">
        <f t="shared" si="19"/>
        <v>0.11682549456860257</v>
      </c>
      <c r="AJ24" s="9">
        <f t="shared" ca="1" si="28"/>
        <v>7.668967777712151</v>
      </c>
      <c r="AK24" s="9">
        <f t="shared" si="20"/>
        <v>6.6778017288601749E-2</v>
      </c>
      <c r="AL24" s="9">
        <f t="shared" si="21"/>
        <v>3.1130459685682781</v>
      </c>
      <c r="AM24" s="9">
        <f t="shared" si="22"/>
        <v>2.70806451612903</v>
      </c>
      <c r="AN24" s="9">
        <f t="shared" si="29"/>
        <v>0.69095974661631576</v>
      </c>
      <c r="AO24" s="9">
        <f t="shared" si="23"/>
        <v>1.9207419354838704</v>
      </c>
      <c r="AP24" s="13">
        <f t="shared" ca="1" si="24"/>
        <v>3.0785694622118256</v>
      </c>
    </row>
    <row r="25" spans="1:42">
      <c r="A25" t="s">
        <v>64</v>
      </c>
      <c r="B25" t="s">
        <v>142</v>
      </c>
      <c r="C25">
        <v>11</v>
      </c>
      <c r="D25" s="14">
        <f t="shared" ca="1" si="0"/>
        <v>2.2437534390718668</v>
      </c>
      <c r="E25">
        <v>15.859074074074099</v>
      </c>
      <c r="F25">
        <v>4.9314814814814802</v>
      </c>
      <c r="G25">
        <v>4.5086342592592601</v>
      </c>
      <c r="H25">
        <v>213.722222222222</v>
      </c>
      <c r="I25">
        <v>3.3351466049382701</v>
      </c>
      <c r="J25">
        <v>35.3472222222222</v>
      </c>
      <c r="K25">
        <v>5.8129629629629598</v>
      </c>
      <c r="L25" s="11">
        <f t="shared" si="1"/>
        <v>19.299999999999997</v>
      </c>
      <c r="M25" s="9">
        <f t="shared" si="2"/>
        <v>10.149999999999999</v>
      </c>
      <c r="N25" s="9">
        <f t="shared" si="3"/>
        <v>98.79904907388368</v>
      </c>
      <c r="O25" s="9">
        <f>stefan_boltzmann*(E25+273.16)^4</f>
        <v>34.211169026867601</v>
      </c>
      <c r="P25" s="9">
        <f>stefan_boltzmann*(F25+273.16)^4</f>
        <v>29.323285995867526</v>
      </c>
      <c r="Q25" s="11">
        <f t="shared" si="4"/>
        <v>10.351610107644587</v>
      </c>
      <c r="R25" s="9">
        <f t="shared" si="5"/>
        <v>14.557496777777777</v>
      </c>
      <c r="S25" s="9">
        <f t="shared" si="6"/>
        <v>0.71108448558590553</v>
      </c>
      <c r="T25" s="9">
        <f t="shared" si="25"/>
        <v>7.9707397828863327</v>
      </c>
      <c r="U25" s="9">
        <f t="shared" si="7"/>
        <v>31.767227511367565</v>
      </c>
      <c r="V25" s="9">
        <f t="shared" si="8"/>
        <v>0.2114711806761311</v>
      </c>
      <c r="W25" s="9">
        <f t="shared" si="26"/>
        <v>0.60996405554097255</v>
      </c>
      <c r="X25" s="9">
        <f t="shared" si="9"/>
        <v>4.0976489266722496</v>
      </c>
      <c r="Y25" s="9">
        <f t="shared" si="10"/>
        <v>3.8730908562140831</v>
      </c>
      <c r="Z25" s="9">
        <f t="shared" si="11"/>
        <v>10.395277777777789</v>
      </c>
      <c r="AA25" s="9">
        <f t="shared" si="12"/>
        <v>1.801983948459744</v>
      </c>
      <c r="AB25" s="9">
        <f t="shared" si="13"/>
        <v>0.86814757224582395</v>
      </c>
      <c r="AC25" s="9">
        <f t="shared" si="14"/>
        <v>1.335065760352784</v>
      </c>
      <c r="AD25" s="9">
        <f t="shared" si="15"/>
        <v>0.84283966310141512</v>
      </c>
      <c r="AE25" s="9">
        <f t="shared" si="16"/>
        <v>8.4218354347898441E-2</v>
      </c>
      <c r="AF25" s="9">
        <f t="shared" si="17"/>
        <v>98.79904907388368</v>
      </c>
      <c r="AG25" s="9">
        <f t="shared" si="27"/>
        <v>6.6778017288601749E-2</v>
      </c>
      <c r="AH25" s="9">
        <f t="shared" ca="1" si="18"/>
        <v>-0.79948906810035336</v>
      </c>
      <c r="AI25" s="11">
        <f t="shared" si="19"/>
        <v>8.4218354347898441E-2</v>
      </c>
      <c r="AJ25" s="9">
        <f t="shared" ca="1" si="28"/>
        <v>4.6725799243144364</v>
      </c>
      <c r="AK25" s="9">
        <f t="shared" si="20"/>
        <v>6.6778017288601749E-2</v>
      </c>
      <c r="AL25" s="9">
        <f t="shared" si="21"/>
        <v>3.1757762763631088</v>
      </c>
      <c r="AM25" s="9">
        <f t="shared" si="22"/>
        <v>3.3351466049382701</v>
      </c>
      <c r="AN25" s="9">
        <f t="shared" si="29"/>
        <v>0.4922260972513689</v>
      </c>
      <c r="AO25" s="9">
        <f t="shared" si="23"/>
        <v>2.1339498456790116</v>
      </c>
      <c r="AP25" s="13">
        <f t="shared" ca="1" si="24"/>
        <v>2.2437534390718668</v>
      </c>
    </row>
    <row r="26" spans="1:42">
      <c r="A26" t="s">
        <v>64</v>
      </c>
      <c r="B26" t="s">
        <v>142</v>
      </c>
      <c r="C26">
        <v>12</v>
      </c>
      <c r="D26" s="14">
        <f t="shared" ca="1" si="0"/>
        <v>1.6937826316986364</v>
      </c>
      <c r="E26">
        <v>9.6211469534050202</v>
      </c>
      <c r="F26">
        <v>-0.841039426523297</v>
      </c>
      <c r="G26">
        <v>-1.62143070489845</v>
      </c>
      <c r="H26">
        <v>213.722222222222</v>
      </c>
      <c r="I26">
        <v>3.4757168458781398</v>
      </c>
      <c r="J26">
        <v>35.3472222222222</v>
      </c>
      <c r="K26">
        <v>5.7562724014336899</v>
      </c>
      <c r="L26" s="11">
        <f t="shared" si="1"/>
        <v>17</v>
      </c>
      <c r="M26" s="9">
        <f t="shared" si="2"/>
        <v>9.6499999999999986</v>
      </c>
      <c r="N26" s="9">
        <f t="shared" si="3"/>
        <v>98.79904907388368</v>
      </c>
      <c r="O26" s="9">
        <f>stefan_boltzmann*(E26+273.16)^4</f>
        <v>31.35188805522051</v>
      </c>
      <c r="P26" s="9">
        <f>stefan_boltzmann*(F26+273.16)^4</f>
        <v>26.96332311826815</v>
      </c>
      <c r="Q26" s="11">
        <f t="shared" si="4"/>
        <v>9.3202917525581732</v>
      </c>
      <c r="R26" s="9">
        <f t="shared" si="5"/>
        <v>12.822665555555556</v>
      </c>
      <c r="S26" s="9">
        <f t="shared" si="6"/>
        <v>0.72686070709534012</v>
      </c>
      <c r="T26" s="9">
        <f t="shared" si="25"/>
        <v>7.1766246494697938</v>
      </c>
      <c r="U26" s="9">
        <f t="shared" si="7"/>
        <v>29.157605586744332</v>
      </c>
      <c r="V26" s="9">
        <f t="shared" si="8"/>
        <v>0.23689559077058486</v>
      </c>
      <c r="W26" s="9">
        <f t="shared" si="26"/>
        <v>0.63126195457870926</v>
      </c>
      <c r="X26" s="9">
        <f t="shared" si="9"/>
        <v>4.3603208757950442</v>
      </c>
      <c r="Y26" s="9">
        <f t="shared" si="10"/>
        <v>2.8163037736747496</v>
      </c>
      <c r="Z26" s="9">
        <f t="shared" si="11"/>
        <v>4.3900537634408616</v>
      </c>
      <c r="AA26" s="9">
        <f t="shared" si="12"/>
        <v>1.1971339974058404</v>
      </c>
      <c r="AB26" s="9">
        <f t="shared" si="13"/>
        <v>0.57441002868420543</v>
      </c>
      <c r="AC26" s="9">
        <f t="shared" si="14"/>
        <v>0.88577201304502284</v>
      </c>
      <c r="AD26" s="9">
        <f t="shared" si="15"/>
        <v>0.54237342870136251</v>
      </c>
      <c r="AE26" s="9">
        <f t="shared" si="16"/>
        <v>5.863921075122637E-2</v>
      </c>
      <c r="AF26" s="9">
        <f t="shared" si="17"/>
        <v>98.79904907388368</v>
      </c>
      <c r="AG26" s="9">
        <f t="shared" si="27"/>
        <v>6.6778017288601749E-2</v>
      </c>
      <c r="AH26" s="9">
        <f t="shared" ca="1" si="18"/>
        <v>-0.84073136200716991</v>
      </c>
      <c r="AI26" s="11">
        <f t="shared" si="19"/>
        <v>5.863921075122637E-2</v>
      </c>
      <c r="AJ26" s="9">
        <f t="shared" ca="1" si="28"/>
        <v>3.6570351356819195</v>
      </c>
      <c r="AK26" s="9">
        <f t="shared" si="20"/>
        <v>6.6778017288601749E-2</v>
      </c>
      <c r="AL26" s="9">
        <f t="shared" si="21"/>
        <v>3.2445287341395557</v>
      </c>
      <c r="AM26" s="9">
        <f t="shared" si="22"/>
        <v>3.4757168458781398</v>
      </c>
      <c r="AN26" s="9">
        <f t="shared" si="29"/>
        <v>0.34339858434366033</v>
      </c>
      <c r="AO26" s="9">
        <f t="shared" si="23"/>
        <v>2.1817437275985676</v>
      </c>
      <c r="AP26" s="13">
        <f t="shared" ca="1" si="24"/>
        <v>1.6937826316986364</v>
      </c>
    </row>
    <row r="27" spans="1:42">
      <c r="A27" t="s">
        <v>65</v>
      </c>
      <c r="B27" t="s">
        <v>142</v>
      </c>
      <c r="C27">
        <v>1</v>
      </c>
      <c r="D27" s="14">
        <f t="shared" ca="1" si="0"/>
        <v>3.1683967351841984</v>
      </c>
      <c r="E27">
        <v>20.03</v>
      </c>
      <c r="F27">
        <v>6.9</v>
      </c>
      <c r="G27">
        <v>-0.43715053763440798</v>
      </c>
      <c r="H27">
        <v>468.8</v>
      </c>
      <c r="I27">
        <v>2.5076209677419401</v>
      </c>
      <c r="J27">
        <v>32.968400000000003</v>
      </c>
      <c r="K27">
        <v>8.8935483870967804</v>
      </c>
      <c r="L27" s="11">
        <f t="shared" si="1"/>
        <v>19.899999999999999</v>
      </c>
      <c r="M27" s="9">
        <f t="shared" si="2"/>
        <v>10.1</v>
      </c>
      <c r="N27" s="9">
        <f t="shared" si="3"/>
        <v>95.879861272685673</v>
      </c>
      <c r="O27" s="9">
        <f>stefan_boltzmann*(E27+273.16)^4</f>
        <v>36.229180229119706</v>
      </c>
      <c r="P27" s="9">
        <f>stefan_boltzmann*(F27+273.16)^4</f>
        <v>30.162423341562519</v>
      </c>
      <c r="Q27" s="11">
        <f t="shared" si="4"/>
        <v>13.736465985308214</v>
      </c>
      <c r="R27" s="9">
        <f t="shared" si="5"/>
        <v>15.1115824</v>
      </c>
      <c r="S27" s="9">
        <f t="shared" si="6"/>
        <v>0.90900248707959364</v>
      </c>
      <c r="T27" s="9">
        <f t="shared" si="25"/>
        <v>10.577078808687325</v>
      </c>
      <c r="U27" s="9">
        <f t="shared" si="7"/>
        <v>33.195801785341111</v>
      </c>
      <c r="V27" s="9">
        <f t="shared" si="8"/>
        <v>0.23231471527511371</v>
      </c>
      <c r="W27" s="9">
        <f t="shared" si="26"/>
        <v>0.87715335755745161</v>
      </c>
      <c r="X27" s="9">
        <f t="shared" si="9"/>
        <v>6.7644955056029605</v>
      </c>
      <c r="Y27" s="9">
        <f t="shared" si="10"/>
        <v>3.8125833030843648</v>
      </c>
      <c r="Z27" s="9">
        <f t="shared" si="11"/>
        <v>13.465</v>
      </c>
      <c r="AA27" s="9">
        <f t="shared" si="12"/>
        <v>2.3426271851642717</v>
      </c>
      <c r="AB27" s="9">
        <f t="shared" si="13"/>
        <v>0.99499981011308136</v>
      </c>
      <c r="AC27" s="9">
        <f t="shared" si="14"/>
        <v>1.6688134976386766</v>
      </c>
      <c r="AD27" s="9">
        <f t="shared" si="15"/>
        <v>0.591638803381624</v>
      </c>
      <c r="AE27" s="9">
        <f t="shared" si="16"/>
        <v>0.10061647359866087</v>
      </c>
      <c r="AF27" s="9">
        <f t="shared" si="17"/>
        <v>95.879861272685673</v>
      </c>
      <c r="AG27" s="9">
        <f t="shared" si="27"/>
        <v>6.4804945935341057E-2</v>
      </c>
      <c r="AH27" s="9">
        <f t="shared" ca="1" si="18"/>
        <v>0.17748387096774393</v>
      </c>
      <c r="AI27" s="11">
        <f t="shared" si="19"/>
        <v>0.10061647359866087</v>
      </c>
      <c r="AJ27" s="9">
        <f t="shared" ca="1" si="28"/>
        <v>3.635099432116621</v>
      </c>
      <c r="AK27" s="9">
        <f t="shared" si="20"/>
        <v>6.4804945935341057E-2</v>
      </c>
      <c r="AL27" s="9">
        <f t="shared" si="21"/>
        <v>3.1417450648421275</v>
      </c>
      <c r="AM27" s="9">
        <f t="shared" si="22"/>
        <v>2.5076209677419401</v>
      </c>
      <c r="AN27" s="9">
        <f t="shared" si="29"/>
        <v>1.0771746942570526</v>
      </c>
      <c r="AO27" s="9">
        <f t="shared" si="23"/>
        <v>1.8525911290322596</v>
      </c>
      <c r="AP27" s="13">
        <f t="shared" ca="1" si="24"/>
        <v>3.1683967351841984</v>
      </c>
    </row>
    <row r="28" spans="1:42">
      <c r="A28" t="s">
        <v>65</v>
      </c>
      <c r="B28" t="s">
        <v>142</v>
      </c>
      <c r="C28">
        <v>2</v>
      </c>
      <c r="D28" s="14">
        <f t="shared" ca="1" si="0"/>
        <v>3.6792276363530245</v>
      </c>
      <c r="E28">
        <v>19.584285714285699</v>
      </c>
      <c r="F28">
        <v>7.3457142857142799</v>
      </c>
      <c r="G28">
        <v>1.1487648809523801</v>
      </c>
      <c r="H28">
        <v>468.8</v>
      </c>
      <c r="I28">
        <v>2.9092708333333301</v>
      </c>
      <c r="J28">
        <v>32.968400000000003</v>
      </c>
      <c r="K28">
        <v>8.4714285714285698</v>
      </c>
      <c r="L28" s="11">
        <f t="shared" si="1"/>
        <v>24.8</v>
      </c>
      <c r="M28" s="9">
        <f t="shared" si="2"/>
        <v>10.9</v>
      </c>
      <c r="N28" s="9">
        <f t="shared" si="3"/>
        <v>95.879861272685673</v>
      </c>
      <c r="O28" s="9">
        <f>stefan_boltzmann*(E28+273.16)^4</f>
        <v>36.009376307369394</v>
      </c>
      <c r="P28" s="9">
        <f>stefan_boltzmann*(F28+273.16)^4</f>
        <v>30.354895679199164</v>
      </c>
      <c r="Q28" s="11">
        <f t="shared" si="4"/>
        <v>15.837221494102227</v>
      </c>
      <c r="R28" s="9">
        <f t="shared" si="5"/>
        <v>18.832524800000002</v>
      </c>
      <c r="S28" s="9">
        <f t="shared" si="6"/>
        <v>0.84095051844042845</v>
      </c>
      <c r="T28" s="9">
        <f t="shared" si="25"/>
        <v>12.194660550458716</v>
      </c>
      <c r="U28" s="9">
        <f t="shared" si="7"/>
        <v>33.182135993284277</v>
      </c>
      <c r="V28" s="9">
        <f t="shared" si="8"/>
        <v>0.22593709929453548</v>
      </c>
      <c r="W28" s="9">
        <f t="shared" si="26"/>
        <v>0.78528319989457851</v>
      </c>
      <c r="X28" s="9">
        <f t="shared" si="9"/>
        <v>5.8873274814615115</v>
      </c>
      <c r="Y28" s="9">
        <f t="shared" si="10"/>
        <v>6.3073330689972043</v>
      </c>
      <c r="Z28" s="9">
        <f t="shared" si="11"/>
        <v>13.464999999999989</v>
      </c>
      <c r="AA28" s="9">
        <f t="shared" si="12"/>
        <v>2.2787809391657134</v>
      </c>
      <c r="AB28" s="9">
        <f t="shared" si="13"/>
        <v>1.0258915593784796</v>
      </c>
      <c r="AC28" s="9">
        <f t="shared" si="14"/>
        <v>1.6523362492720965</v>
      </c>
      <c r="AD28" s="9">
        <f t="shared" si="15"/>
        <v>0.66379312843595195</v>
      </c>
      <c r="AE28" s="9">
        <f t="shared" si="16"/>
        <v>0.10061647359866083</v>
      </c>
      <c r="AF28" s="9">
        <f t="shared" si="17"/>
        <v>95.879861272685673</v>
      </c>
      <c r="AG28" s="9">
        <f t="shared" si="27"/>
        <v>6.4804945935341057E-2</v>
      </c>
      <c r="AH28" s="9">
        <f t="shared" ca="1" si="18"/>
        <v>-1.4921397450962105E-15</v>
      </c>
      <c r="AI28" s="11">
        <f t="shared" si="19"/>
        <v>0.10061647359866083</v>
      </c>
      <c r="AJ28" s="9">
        <f t="shared" ca="1" si="28"/>
        <v>6.307333068997206</v>
      </c>
      <c r="AK28" s="9">
        <f t="shared" si="20"/>
        <v>6.4804945935341057E-2</v>
      </c>
      <c r="AL28" s="9">
        <f t="shared" si="21"/>
        <v>3.1417450648421275</v>
      </c>
      <c r="AM28" s="9">
        <f t="shared" si="22"/>
        <v>2.9092708333333301</v>
      </c>
      <c r="AN28" s="9">
        <f t="shared" si="29"/>
        <v>0.9885431208361446</v>
      </c>
      <c r="AO28" s="9">
        <f t="shared" si="23"/>
        <v>1.9891520833333323</v>
      </c>
      <c r="AP28" s="13">
        <f t="shared" ca="1" si="24"/>
        <v>3.6792276363530245</v>
      </c>
    </row>
    <row r="29" spans="1:42">
      <c r="A29" t="s">
        <v>65</v>
      </c>
      <c r="B29" t="s">
        <v>142</v>
      </c>
      <c r="C29">
        <v>3</v>
      </c>
      <c r="D29" s="14">
        <f t="shared" ca="1" si="0"/>
        <v>4.9360360143178799</v>
      </c>
      <c r="E29">
        <v>23.0170967741936</v>
      </c>
      <c r="F29">
        <v>9.8809677419354802</v>
      </c>
      <c r="G29">
        <v>1.6823655913978499</v>
      </c>
      <c r="H29">
        <v>468.8</v>
      </c>
      <c r="I29">
        <v>3.1319758064516101</v>
      </c>
      <c r="J29">
        <v>32.968400000000003</v>
      </c>
      <c r="K29">
        <v>8.8741935483870993</v>
      </c>
      <c r="L29" s="11">
        <f t="shared" si="1"/>
        <v>30.7</v>
      </c>
      <c r="M29" s="9">
        <f t="shared" si="2"/>
        <v>11.8</v>
      </c>
      <c r="N29" s="9">
        <f t="shared" si="3"/>
        <v>95.879861272685673</v>
      </c>
      <c r="O29" s="9">
        <f>stefan_boltzmann*(E29+273.16)^4</f>
        <v>37.728347200123402</v>
      </c>
      <c r="P29" s="9">
        <f>stefan_boltzmann*(F29+273.16)^4</f>
        <v>31.467272067873097</v>
      </c>
      <c r="Q29" s="11">
        <f t="shared" si="4"/>
        <v>19.218972115910336</v>
      </c>
      <c r="R29" s="9">
        <f t="shared" si="5"/>
        <v>23.3128432</v>
      </c>
      <c r="S29" s="9">
        <f t="shared" si="6"/>
        <v>0.82439417410529903</v>
      </c>
      <c r="T29" s="9">
        <f t="shared" si="25"/>
        <v>14.798608529250959</v>
      </c>
      <c r="U29" s="9">
        <f t="shared" si="7"/>
        <v>34.597809633998253</v>
      </c>
      <c r="V29" s="9">
        <f t="shared" si="8"/>
        <v>0.22372740036396202</v>
      </c>
      <c r="W29" s="9">
        <f t="shared" si="26"/>
        <v>0.76293213504215374</v>
      </c>
      <c r="X29" s="9">
        <f t="shared" si="9"/>
        <v>5.9054594126626707</v>
      </c>
      <c r="Y29" s="9">
        <f t="shared" si="10"/>
        <v>8.8931491165882885</v>
      </c>
      <c r="Z29" s="9">
        <f t="shared" si="11"/>
        <v>16.449032258064541</v>
      </c>
      <c r="AA29" s="9">
        <f t="shared" si="12"/>
        <v>2.8123441291641882</v>
      </c>
      <c r="AB29" s="9">
        <f t="shared" si="13"/>
        <v>1.21820218786358</v>
      </c>
      <c r="AC29" s="9">
        <f t="shared" si="14"/>
        <v>2.0152731585138843</v>
      </c>
      <c r="AD29" s="9">
        <f t="shared" si="15"/>
        <v>0.68976109316950929</v>
      </c>
      <c r="AE29" s="9">
        <f t="shared" si="16"/>
        <v>0.11908568650383779</v>
      </c>
      <c r="AF29" s="9">
        <f t="shared" si="17"/>
        <v>95.879861272685673</v>
      </c>
      <c r="AG29" s="9">
        <f t="shared" si="27"/>
        <v>6.4804945935341057E-2</v>
      </c>
      <c r="AH29" s="9">
        <f t="shared" ca="1" si="18"/>
        <v>0.41776451612903731</v>
      </c>
      <c r="AI29" s="11">
        <f t="shared" si="19"/>
        <v>0.11908568650383779</v>
      </c>
      <c r="AJ29" s="9">
        <f t="shared" ca="1" si="28"/>
        <v>8.4753846004592504</v>
      </c>
      <c r="AK29" s="9">
        <f t="shared" si="20"/>
        <v>6.4804945935341057E-2</v>
      </c>
      <c r="AL29" s="9">
        <f t="shared" si="21"/>
        <v>3.1093557058348895</v>
      </c>
      <c r="AM29" s="9">
        <f t="shared" si="22"/>
        <v>3.1319758064516101</v>
      </c>
      <c r="AN29" s="9">
        <f t="shared" si="29"/>
        <v>1.325512065344375</v>
      </c>
      <c r="AO29" s="9">
        <f t="shared" si="23"/>
        <v>2.0648717741935476</v>
      </c>
      <c r="AP29" s="13">
        <f t="shared" ca="1" si="24"/>
        <v>4.9360360143178799</v>
      </c>
    </row>
    <row r="30" spans="1:42">
      <c r="A30" t="s">
        <v>65</v>
      </c>
      <c r="B30" t="s">
        <v>142</v>
      </c>
      <c r="C30">
        <v>4</v>
      </c>
      <c r="D30" s="14">
        <f t="shared" ca="1" si="0"/>
        <v>7.5053556078949404</v>
      </c>
      <c r="E30">
        <v>29.4003333333333</v>
      </c>
      <c r="F30">
        <v>14.0666666666667</v>
      </c>
      <c r="G30">
        <v>-0.59038888888888896</v>
      </c>
      <c r="H30">
        <v>468.8</v>
      </c>
      <c r="I30">
        <v>3.3575277777777801</v>
      </c>
      <c r="J30">
        <v>32.968400000000003</v>
      </c>
      <c r="K30">
        <v>11.6133333333333</v>
      </c>
      <c r="L30" s="11">
        <f t="shared" si="1"/>
        <v>36.5</v>
      </c>
      <c r="M30" s="9">
        <f t="shared" si="2"/>
        <v>12.8</v>
      </c>
      <c r="N30" s="9">
        <f t="shared" si="3"/>
        <v>95.879861272685673</v>
      </c>
      <c r="O30" s="9">
        <f>stefan_boltzmann*(E30+273.16)^4</f>
        <v>41.08751286901478</v>
      </c>
      <c r="P30" s="9">
        <f>stefan_boltzmann*(F30+273.16)^4</f>
        <v>33.370362615641049</v>
      </c>
      <c r="Q30" s="11">
        <f t="shared" si="4"/>
        <v>25.683072916666617</v>
      </c>
      <c r="R30" s="9">
        <f t="shared" si="5"/>
        <v>27.717224000000002</v>
      </c>
      <c r="S30" s="9">
        <f t="shared" si="6"/>
        <v>0.92661057675424552</v>
      </c>
      <c r="T30" s="9">
        <f t="shared" si="25"/>
        <v>19.775966145833294</v>
      </c>
      <c r="U30" s="9">
        <f t="shared" si="7"/>
        <v>37.228937742327915</v>
      </c>
      <c r="V30" s="9">
        <f t="shared" si="8"/>
        <v>0.23291610435552318</v>
      </c>
      <c r="W30" s="9">
        <f t="shared" si="26"/>
        <v>0.90092427861823154</v>
      </c>
      <c r="X30" s="9">
        <f t="shared" si="9"/>
        <v>7.8121118558663065</v>
      </c>
      <c r="Y30" s="9">
        <f t="shared" si="10"/>
        <v>11.963854289966989</v>
      </c>
      <c r="Z30" s="9">
        <f t="shared" si="11"/>
        <v>21.733499999999999</v>
      </c>
      <c r="AA30" s="9">
        <f t="shared" si="12"/>
        <v>4.0992868816283874</v>
      </c>
      <c r="AB30" s="9">
        <f t="shared" si="13"/>
        <v>1.6055339988214785</v>
      </c>
      <c r="AC30" s="9">
        <f t="shared" si="14"/>
        <v>2.8524104402249328</v>
      </c>
      <c r="AD30" s="9">
        <f t="shared" si="15"/>
        <v>0.58504901563251066</v>
      </c>
      <c r="AE30" s="9">
        <f t="shared" si="16"/>
        <v>0.15887240578418929</v>
      </c>
      <c r="AF30" s="9">
        <f t="shared" si="17"/>
        <v>95.879861272685673</v>
      </c>
      <c r="AG30" s="9">
        <f t="shared" si="27"/>
        <v>6.4804945935341057E-2</v>
      </c>
      <c r="AH30" s="9">
        <f t="shared" ca="1" si="18"/>
        <v>0.73982548387096425</v>
      </c>
      <c r="AI30" s="11">
        <f t="shared" si="19"/>
        <v>0.15887240578418929</v>
      </c>
      <c r="AJ30" s="9">
        <f t="shared" ca="1" si="28"/>
        <v>11.224028806096024</v>
      </c>
      <c r="AK30" s="9">
        <f t="shared" si="20"/>
        <v>6.4804945935341057E-2</v>
      </c>
      <c r="AL30" s="9">
        <f t="shared" si="21"/>
        <v>3.0536060542829371</v>
      </c>
      <c r="AM30" s="9">
        <f t="shared" si="22"/>
        <v>3.3575277777777801</v>
      </c>
      <c r="AN30" s="9">
        <f t="shared" si="29"/>
        <v>2.2673614245924223</v>
      </c>
      <c r="AO30" s="9">
        <f t="shared" si="23"/>
        <v>2.1415594444444452</v>
      </c>
      <c r="AP30" s="13">
        <f t="shared" ca="1" si="24"/>
        <v>7.5053556078949404</v>
      </c>
    </row>
    <row r="31" spans="1:42">
      <c r="A31" t="s">
        <v>65</v>
      </c>
      <c r="B31" t="s">
        <v>142</v>
      </c>
      <c r="C31">
        <v>5</v>
      </c>
      <c r="D31" s="14">
        <f t="shared" ca="1" si="0"/>
        <v>8.9200275070232617</v>
      </c>
      <c r="E31">
        <v>33.797741935483899</v>
      </c>
      <c r="F31">
        <v>17.886774193548401</v>
      </c>
      <c r="G31">
        <v>0.16379032258064499</v>
      </c>
      <c r="H31">
        <v>468.8</v>
      </c>
      <c r="I31">
        <v>3.2968010752688199</v>
      </c>
      <c r="J31">
        <v>32.968400000000003</v>
      </c>
      <c r="K31">
        <v>12.0967741935484</v>
      </c>
      <c r="L31" s="11">
        <f t="shared" si="1"/>
        <v>40</v>
      </c>
      <c r="M31" s="9">
        <f t="shared" si="2"/>
        <v>13.6</v>
      </c>
      <c r="N31" s="9">
        <f t="shared" si="3"/>
        <v>95.879861272685673</v>
      </c>
      <c r="O31" s="9">
        <f>stefan_boltzmann*(E31+273.16)^4</f>
        <v>43.52875631931331</v>
      </c>
      <c r="P31" s="9">
        <f>stefan_boltzmann*(F31+273.16)^4</f>
        <v>35.181394832816174</v>
      </c>
      <c r="Q31" s="11">
        <f t="shared" si="4"/>
        <v>27.789373814041767</v>
      </c>
      <c r="R31" s="9">
        <f t="shared" si="5"/>
        <v>30.375040000000002</v>
      </c>
      <c r="S31" s="9">
        <f t="shared" si="6"/>
        <v>0.91487529939192724</v>
      </c>
      <c r="T31" s="9">
        <f t="shared" si="25"/>
        <v>21.397817836812163</v>
      </c>
      <c r="U31" s="9">
        <f t="shared" si="7"/>
        <v>39.355075576064742</v>
      </c>
      <c r="V31" s="9">
        <f t="shared" si="8"/>
        <v>0.22993120832842021</v>
      </c>
      <c r="W31" s="9">
        <f t="shared" si="26"/>
        <v>0.8850816541791019</v>
      </c>
      <c r="X31" s="9">
        <f t="shared" si="9"/>
        <v>8.0090685571460103</v>
      </c>
      <c r="Y31" s="9">
        <f t="shared" si="10"/>
        <v>13.388749279666152</v>
      </c>
      <c r="Z31" s="9">
        <f t="shared" si="11"/>
        <v>25.842258064516152</v>
      </c>
      <c r="AA31" s="9">
        <f t="shared" si="12"/>
        <v>5.2596491924288582</v>
      </c>
      <c r="AB31" s="9">
        <f t="shared" si="13"/>
        <v>2.0493408680993586</v>
      </c>
      <c r="AC31" s="9">
        <f t="shared" si="14"/>
        <v>3.6544950302641084</v>
      </c>
      <c r="AD31" s="9">
        <f t="shared" si="15"/>
        <v>0.6181193316347775</v>
      </c>
      <c r="AE31" s="9">
        <f t="shared" si="16"/>
        <v>0.19708973336133892</v>
      </c>
      <c r="AF31" s="9">
        <f t="shared" si="17"/>
        <v>95.879861272685673</v>
      </c>
      <c r="AG31" s="9">
        <f t="shared" si="27"/>
        <v>6.4804945935341057E-2</v>
      </c>
      <c r="AH31" s="9">
        <f t="shared" ca="1" si="18"/>
        <v>0.57522612903226134</v>
      </c>
      <c r="AI31" s="11">
        <f t="shared" si="19"/>
        <v>0.19708973336133892</v>
      </c>
      <c r="AJ31" s="9">
        <f t="shared" ca="1" si="28"/>
        <v>12.813523150633891</v>
      </c>
      <c r="AK31" s="9">
        <f t="shared" si="20"/>
        <v>6.4804945935341057E-2</v>
      </c>
      <c r="AL31" s="9">
        <f t="shared" si="21"/>
        <v>3.011622271324498</v>
      </c>
      <c r="AM31" s="9">
        <f t="shared" si="22"/>
        <v>3.2968010752688199</v>
      </c>
      <c r="AN31" s="9">
        <f t="shared" si="29"/>
        <v>3.0363756986293309</v>
      </c>
      <c r="AO31" s="9">
        <f t="shared" si="23"/>
        <v>2.1209123655913986</v>
      </c>
      <c r="AP31" s="13">
        <f t="shared" ca="1" si="24"/>
        <v>8.9200275070232617</v>
      </c>
    </row>
    <row r="32" spans="1:42">
      <c r="A32" t="s">
        <v>65</v>
      </c>
      <c r="B32" t="s">
        <v>142</v>
      </c>
      <c r="C32">
        <v>6</v>
      </c>
      <c r="D32" s="14">
        <f t="shared" ca="1" si="0"/>
        <v>9.9983412651175883</v>
      </c>
      <c r="E32">
        <v>38.778666666666702</v>
      </c>
      <c r="F32">
        <v>22.940999999999999</v>
      </c>
      <c r="G32">
        <v>3.2982499999999999</v>
      </c>
      <c r="H32">
        <v>468.8</v>
      </c>
      <c r="I32">
        <v>3.1773888888888902</v>
      </c>
      <c r="J32">
        <v>32.968400000000003</v>
      </c>
      <c r="K32">
        <v>12.77</v>
      </c>
      <c r="L32" s="11">
        <f t="shared" si="1"/>
        <v>41.4</v>
      </c>
      <c r="M32" s="9">
        <f t="shared" si="2"/>
        <v>14.1</v>
      </c>
      <c r="N32" s="9">
        <f t="shared" si="3"/>
        <v>95.879861272685673</v>
      </c>
      <c r="O32" s="9">
        <f>stefan_boltzmann*(E32+273.16)^4</f>
        <v>46.423591841406868</v>
      </c>
      <c r="P32" s="9">
        <f>stefan_boltzmann*(F32+273.16)^4</f>
        <v>37.689587967660259</v>
      </c>
      <c r="Q32" s="11">
        <f t="shared" si="4"/>
        <v>29.097446808510636</v>
      </c>
      <c r="R32" s="9">
        <f t="shared" si="5"/>
        <v>31.4381664</v>
      </c>
      <c r="S32" s="9">
        <f t="shared" si="6"/>
        <v>0.92554528906974154</v>
      </c>
      <c r="T32" s="9">
        <f t="shared" si="25"/>
        <v>22.40503404255319</v>
      </c>
      <c r="U32" s="9">
        <f t="shared" si="7"/>
        <v>42.056589904533567</v>
      </c>
      <c r="V32" s="9">
        <f t="shared" si="8"/>
        <v>0.21683526277020315</v>
      </c>
      <c r="W32" s="9">
        <f t="shared" si="26"/>
        <v>0.89948614024415108</v>
      </c>
      <c r="X32" s="9">
        <f t="shared" si="9"/>
        <v>8.2027304830014209</v>
      </c>
      <c r="Y32" s="9">
        <f t="shared" si="10"/>
        <v>14.202303559551769</v>
      </c>
      <c r="Z32" s="9">
        <f t="shared" si="11"/>
        <v>30.859833333333349</v>
      </c>
      <c r="AA32" s="9">
        <f t="shared" si="12"/>
        <v>6.9088251521769903</v>
      </c>
      <c r="AB32" s="9">
        <f t="shared" si="13"/>
        <v>2.7994275609193653</v>
      </c>
      <c r="AC32" s="9">
        <f t="shared" si="14"/>
        <v>4.8541263565481776</v>
      </c>
      <c r="AD32" s="9">
        <f t="shared" si="15"/>
        <v>0.77395676004514824</v>
      </c>
      <c r="AE32" s="9">
        <f t="shared" si="16"/>
        <v>0.25398852583834391</v>
      </c>
      <c r="AF32" s="9">
        <f t="shared" si="17"/>
        <v>95.879861272685673</v>
      </c>
      <c r="AG32" s="9">
        <f t="shared" si="27"/>
        <v>6.4804945935341057E-2</v>
      </c>
      <c r="AH32" s="9">
        <f t="shared" ca="1" si="18"/>
        <v>0.70246053763440763</v>
      </c>
      <c r="AI32" s="11">
        <f t="shared" si="19"/>
        <v>0.25398852583834391</v>
      </c>
      <c r="AJ32" s="9">
        <f t="shared" ca="1" si="28"/>
        <v>13.499843021917361</v>
      </c>
      <c r="AK32" s="9">
        <f t="shared" si="20"/>
        <v>6.4804945935341057E-2</v>
      </c>
      <c r="AL32" s="9">
        <f t="shared" si="21"/>
        <v>2.9618919688299261</v>
      </c>
      <c r="AM32" s="9">
        <f t="shared" si="22"/>
        <v>3.1773888888888902</v>
      </c>
      <c r="AN32" s="9">
        <f t="shared" si="29"/>
        <v>4.0801695965030298</v>
      </c>
      <c r="AO32" s="9">
        <f t="shared" si="23"/>
        <v>2.080312222222223</v>
      </c>
      <c r="AP32" s="13">
        <f t="shared" ca="1" si="24"/>
        <v>9.9983412651175883</v>
      </c>
    </row>
    <row r="33" spans="1:42">
      <c r="A33" t="s">
        <v>65</v>
      </c>
      <c r="B33" t="s">
        <v>142</v>
      </c>
      <c r="C33">
        <v>7</v>
      </c>
      <c r="D33" s="14">
        <f t="shared" ca="1" si="0"/>
        <v>10.19186829738257</v>
      </c>
      <c r="E33">
        <v>39.863870967741903</v>
      </c>
      <c r="F33">
        <v>26.252580645161299</v>
      </c>
      <c r="G33">
        <v>12.024112903225801</v>
      </c>
      <c r="H33">
        <v>468.8</v>
      </c>
      <c r="I33">
        <v>3.5935349462365598</v>
      </c>
      <c r="J33">
        <v>32.968400000000003</v>
      </c>
      <c r="K33">
        <v>11.4096774193548</v>
      </c>
      <c r="L33" s="11">
        <f t="shared" si="1"/>
        <v>40.700000000000003</v>
      </c>
      <c r="M33" s="9">
        <f t="shared" si="2"/>
        <v>13.9</v>
      </c>
      <c r="N33" s="9">
        <f t="shared" si="3"/>
        <v>95.879861272685673</v>
      </c>
      <c r="O33" s="9">
        <f>stefan_boltzmann*(E33+273.16)^4</f>
        <v>47.072983444276169</v>
      </c>
      <c r="P33" s="9">
        <f>stefan_boltzmann*(F33+273.16)^4</f>
        <v>39.404159753275664</v>
      </c>
      <c r="Q33" s="11">
        <f t="shared" si="4"/>
        <v>26.879096077976275</v>
      </c>
      <c r="R33" s="9">
        <f t="shared" si="5"/>
        <v>30.906603200000003</v>
      </c>
      <c r="S33" s="9">
        <f t="shared" si="6"/>
        <v>0.8696878108551338</v>
      </c>
      <c r="T33" s="9">
        <f t="shared" si="25"/>
        <v>20.696903980041732</v>
      </c>
      <c r="U33" s="9">
        <f t="shared" si="7"/>
        <v>43.23857159877592</v>
      </c>
      <c r="V33" s="9">
        <f t="shared" si="8"/>
        <v>0.174066303199679</v>
      </c>
      <c r="W33" s="9">
        <f t="shared" si="26"/>
        <v>0.82407854465443064</v>
      </c>
      <c r="X33" s="9">
        <f t="shared" si="9"/>
        <v>6.2023268873826263</v>
      </c>
      <c r="Y33" s="9">
        <f t="shared" si="10"/>
        <v>14.494577092659107</v>
      </c>
      <c r="Z33" s="9">
        <f t="shared" si="11"/>
        <v>33.058225806451603</v>
      </c>
      <c r="AA33" s="9">
        <f t="shared" si="12"/>
        <v>7.3222706142423215</v>
      </c>
      <c r="AB33" s="9">
        <f t="shared" si="13"/>
        <v>3.4119571709137526</v>
      </c>
      <c r="AC33" s="9">
        <f t="shared" si="14"/>
        <v>5.3671138925780371</v>
      </c>
      <c r="AD33" s="9">
        <f t="shared" si="15"/>
        <v>1.4047954966235134</v>
      </c>
      <c r="AE33" s="9">
        <f t="shared" si="16"/>
        <v>0.28293821916649686</v>
      </c>
      <c r="AF33" s="9">
        <f t="shared" si="17"/>
        <v>95.879861272685673</v>
      </c>
      <c r="AG33" s="9">
        <f t="shared" si="27"/>
        <v>6.4804945935341057E-2</v>
      </c>
      <c r="AH33" s="9">
        <f t="shared" ca="1" si="18"/>
        <v>0.3077749462365556</v>
      </c>
      <c r="AI33" s="11">
        <f t="shared" si="19"/>
        <v>0.28293821916649686</v>
      </c>
      <c r="AJ33" s="9">
        <f t="shared" ca="1" si="28"/>
        <v>14.186802146422551</v>
      </c>
      <c r="AK33" s="9">
        <f t="shared" si="20"/>
        <v>6.4804945935341057E-2</v>
      </c>
      <c r="AL33" s="9">
        <f t="shared" si="21"/>
        <v>2.940616928783844</v>
      </c>
      <c r="AM33" s="9">
        <f t="shared" si="22"/>
        <v>3.5935349462365598</v>
      </c>
      <c r="AN33" s="9">
        <f t="shared" si="29"/>
        <v>3.9623183959545236</v>
      </c>
      <c r="AO33" s="9">
        <f t="shared" si="23"/>
        <v>2.2218018817204301</v>
      </c>
      <c r="AP33" s="13">
        <f t="shared" ca="1" si="24"/>
        <v>10.19186829738257</v>
      </c>
    </row>
    <row r="34" spans="1:42">
      <c r="A34" t="s">
        <v>65</v>
      </c>
      <c r="B34" t="s">
        <v>142</v>
      </c>
      <c r="C34">
        <v>8</v>
      </c>
      <c r="D34" s="14">
        <f t="shared" ca="1" si="0"/>
        <v>9.0328243032210853</v>
      </c>
      <c r="E34">
        <v>38.8529032258065</v>
      </c>
      <c r="F34">
        <v>25.8690322580645</v>
      </c>
      <c r="G34">
        <v>13.232876344086</v>
      </c>
      <c r="H34">
        <v>468.8</v>
      </c>
      <c r="I34">
        <v>3.1437231182795702</v>
      </c>
      <c r="J34">
        <v>32.968400000000003</v>
      </c>
      <c r="K34">
        <v>10.9548387096774</v>
      </c>
      <c r="L34" s="11">
        <f t="shared" si="1"/>
        <v>37.9</v>
      </c>
      <c r="M34" s="9">
        <f t="shared" si="2"/>
        <v>13.2</v>
      </c>
      <c r="N34" s="9">
        <f t="shared" si="3"/>
        <v>95.879861272685673</v>
      </c>
      <c r="O34" s="9">
        <f>stefan_boltzmann*(E34+273.16)^4</f>
        <v>46.467799995682654</v>
      </c>
      <c r="P34" s="9">
        <f>stefan_boltzmann*(F34+273.16)^4</f>
        <v>39.20264001471709</v>
      </c>
      <c r="Q34" s="11">
        <f t="shared" si="4"/>
        <v>25.201832844574753</v>
      </c>
      <c r="R34" s="9">
        <f t="shared" si="5"/>
        <v>28.7803504</v>
      </c>
      <c r="S34" s="9">
        <f t="shared" si="6"/>
        <v>0.87566108453546676</v>
      </c>
      <c r="T34" s="9">
        <f t="shared" si="25"/>
        <v>19.405411290322562</v>
      </c>
      <c r="U34" s="9">
        <f t="shared" si="7"/>
        <v>42.835220005199872</v>
      </c>
      <c r="V34" s="9">
        <f t="shared" si="8"/>
        <v>0.16735439671206065</v>
      </c>
      <c r="W34" s="9">
        <f t="shared" si="26"/>
        <v>0.83214246412288018</v>
      </c>
      <c r="X34" s="9">
        <f t="shared" si="9"/>
        <v>5.9653483956641731</v>
      </c>
      <c r="Y34" s="9">
        <f t="shared" si="10"/>
        <v>13.440062894658389</v>
      </c>
      <c r="Z34" s="9">
        <f t="shared" si="11"/>
        <v>32.360967741935497</v>
      </c>
      <c r="AA34" s="9">
        <f t="shared" si="12"/>
        <v>6.936449781547295</v>
      </c>
      <c r="AB34" s="9">
        <f t="shared" si="13"/>
        <v>3.3355032186178892</v>
      </c>
      <c r="AC34" s="9">
        <f t="shared" si="14"/>
        <v>5.1359765000825917</v>
      </c>
      <c r="AD34" s="9">
        <f t="shared" si="15"/>
        <v>1.5207400170743128</v>
      </c>
      <c r="AE34" s="9">
        <f t="shared" si="16"/>
        <v>0.27347184879723624</v>
      </c>
      <c r="AF34" s="9">
        <f t="shared" si="17"/>
        <v>95.879861272685673</v>
      </c>
      <c r="AG34" s="9">
        <f t="shared" si="27"/>
        <v>6.4804945935341057E-2</v>
      </c>
      <c r="AH34" s="9">
        <f t="shared" ca="1" si="18"/>
        <v>-9.7616129032254847E-2</v>
      </c>
      <c r="AI34" s="11">
        <f t="shared" si="19"/>
        <v>0.27347184879723624</v>
      </c>
      <c r="AJ34" s="9">
        <f t="shared" ca="1" si="28"/>
        <v>13.537679023690645</v>
      </c>
      <c r="AK34" s="9">
        <f t="shared" si="20"/>
        <v>6.4804945935341057E-2</v>
      </c>
      <c r="AL34" s="9">
        <f t="shared" si="21"/>
        <v>2.94733150295948</v>
      </c>
      <c r="AM34" s="9">
        <f t="shared" si="22"/>
        <v>3.1437231182795702</v>
      </c>
      <c r="AN34" s="9">
        <f t="shared" si="29"/>
        <v>3.615236483008279</v>
      </c>
      <c r="AO34" s="9">
        <f t="shared" si="23"/>
        <v>2.068865860215054</v>
      </c>
      <c r="AP34" s="13">
        <f t="shared" ca="1" si="24"/>
        <v>9.0328243032210853</v>
      </c>
    </row>
    <row r="35" spans="1:42">
      <c r="A35" t="s">
        <v>65</v>
      </c>
      <c r="B35" t="s">
        <v>142</v>
      </c>
      <c r="C35">
        <v>9</v>
      </c>
      <c r="D35" s="14">
        <f t="shared" ca="1" si="0"/>
        <v>8.0370193570670647</v>
      </c>
      <c r="E35">
        <v>36.56</v>
      </c>
      <c r="F35">
        <v>23.136333333333301</v>
      </c>
      <c r="G35">
        <v>9.9232222222222202</v>
      </c>
      <c r="H35">
        <v>468.8</v>
      </c>
      <c r="I35">
        <v>3.0511249999999999</v>
      </c>
      <c r="J35">
        <v>32.968400000000003</v>
      </c>
      <c r="K35">
        <v>10.7266666666667</v>
      </c>
      <c r="L35" s="11">
        <f t="shared" si="1"/>
        <v>32.799999999999997</v>
      </c>
      <c r="M35" s="9">
        <f t="shared" si="2"/>
        <v>12.2</v>
      </c>
      <c r="N35" s="9">
        <f t="shared" si="3"/>
        <v>95.879861272685673</v>
      </c>
      <c r="O35" s="9">
        <f>stefan_boltzmann*(E35+273.16)^4</f>
        <v>45.116863033080463</v>
      </c>
      <c r="P35" s="9">
        <f>stefan_boltzmann*(F35+273.16)^4</f>
        <v>37.789139417820394</v>
      </c>
      <c r="Q35" s="11">
        <f t="shared" si="4"/>
        <v>22.61945355191261</v>
      </c>
      <c r="R35" s="9">
        <f t="shared" si="5"/>
        <v>24.907532799999998</v>
      </c>
      <c r="S35" s="9">
        <f t="shared" si="6"/>
        <v>0.90813705771422737</v>
      </c>
      <c r="T35" s="9">
        <f t="shared" si="25"/>
        <v>17.416979234972711</v>
      </c>
      <c r="U35" s="9">
        <f t="shared" si="7"/>
        <v>41.453001225450429</v>
      </c>
      <c r="V35" s="9">
        <f t="shared" si="8"/>
        <v>0.18525983342951702</v>
      </c>
      <c r="W35" s="9">
        <f t="shared" si="26"/>
        <v>0.87598502791420707</v>
      </c>
      <c r="X35" s="9">
        <f t="shared" si="9"/>
        <v>6.7271936862378725</v>
      </c>
      <c r="Y35" s="9">
        <f t="shared" si="10"/>
        <v>10.689785548734839</v>
      </c>
      <c r="Z35" s="9">
        <f t="shared" si="11"/>
        <v>29.84816666666665</v>
      </c>
      <c r="AA35" s="9">
        <f t="shared" si="12"/>
        <v>6.1259861363392218</v>
      </c>
      <c r="AB35" s="9">
        <f t="shared" si="13"/>
        <v>2.8326878212935851</v>
      </c>
      <c r="AC35" s="9">
        <f t="shared" si="14"/>
        <v>4.4793369788164039</v>
      </c>
      <c r="AD35" s="9">
        <f t="shared" si="15"/>
        <v>1.2216591403194299</v>
      </c>
      <c r="AE35" s="9">
        <f t="shared" si="16"/>
        <v>0.24152545382229804</v>
      </c>
      <c r="AF35" s="9">
        <f t="shared" si="17"/>
        <v>95.879861272685673</v>
      </c>
      <c r="AG35" s="9">
        <f t="shared" si="27"/>
        <v>6.4804945935341057E-2</v>
      </c>
      <c r="AH35" s="9">
        <f t="shared" ca="1" si="18"/>
        <v>-0.35179215053763857</v>
      </c>
      <c r="AI35" s="11">
        <f t="shared" si="19"/>
        <v>0.24152545382229804</v>
      </c>
      <c r="AJ35" s="9">
        <f t="shared" ca="1" si="28"/>
        <v>11.041577699272478</v>
      </c>
      <c r="AK35" s="9">
        <f t="shared" si="20"/>
        <v>6.4804945935341057E-2</v>
      </c>
      <c r="AL35" s="9">
        <f t="shared" si="21"/>
        <v>2.9717861920907565</v>
      </c>
      <c r="AM35" s="9">
        <f t="shared" si="22"/>
        <v>3.0511249999999999</v>
      </c>
      <c r="AN35" s="9">
        <f t="shared" si="29"/>
        <v>3.2576778384969742</v>
      </c>
      <c r="AO35" s="9">
        <f t="shared" si="23"/>
        <v>2.0373825000000001</v>
      </c>
      <c r="AP35" s="13">
        <f t="shared" ca="1" si="24"/>
        <v>8.0370193570670647</v>
      </c>
    </row>
    <row r="36" spans="1:42">
      <c r="A36" t="s">
        <v>65</v>
      </c>
      <c r="B36" t="s">
        <v>142</v>
      </c>
      <c r="C36">
        <v>10</v>
      </c>
      <c r="D36" s="14">
        <f t="shared" ca="1" si="0"/>
        <v>5.8057675867974243</v>
      </c>
      <c r="E36">
        <v>28.9793548387097</v>
      </c>
      <c r="F36">
        <v>15.6025806451613</v>
      </c>
      <c r="G36">
        <v>5.2584274193548399</v>
      </c>
      <c r="H36">
        <v>468.8</v>
      </c>
      <c r="I36">
        <v>2.8878225806451598</v>
      </c>
      <c r="J36">
        <v>32.968400000000003</v>
      </c>
      <c r="K36">
        <v>9.7516129032258103</v>
      </c>
      <c r="L36" s="11">
        <f t="shared" si="1"/>
        <v>26.6</v>
      </c>
      <c r="M36" s="9">
        <f t="shared" si="2"/>
        <v>11.2</v>
      </c>
      <c r="N36" s="9">
        <f t="shared" si="3"/>
        <v>95.879861272685673</v>
      </c>
      <c r="O36" s="9">
        <f>stefan_boltzmann*(E36+273.16)^4</f>
        <v>40.859315174293812</v>
      </c>
      <c r="P36" s="9">
        <f>stefan_boltzmann*(F36+273.16)^4</f>
        <v>34.089886155134835</v>
      </c>
      <c r="Q36" s="11">
        <f t="shared" si="4"/>
        <v>18.230040322580649</v>
      </c>
      <c r="R36" s="9">
        <f t="shared" si="5"/>
        <v>20.199401600000002</v>
      </c>
      <c r="S36" s="9">
        <f t="shared" si="6"/>
        <v>0.90250397925553638</v>
      </c>
      <c r="T36" s="9">
        <f t="shared" si="25"/>
        <v>14.037131048387101</v>
      </c>
      <c r="U36" s="9">
        <f t="shared" si="7"/>
        <v>37.474600664714323</v>
      </c>
      <c r="V36" s="9">
        <f t="shared" si="8"/>
        <v>0.20805992381069177</v>
      </c>
      <c r="W36" s="9">
        <f t="shared" si="26"/>
        <v>0.8683803719949742</v>
      </c>
      <c r="X36" s="9">
        <f t="shared" si="9"/>
        <v>6.7707292475338932</v>
      </c>
      <c r="Y36" s="9">
        <f t="shared" si="10"/>
        <v>7.2664018008532079</v>
      </c>
      <c r="Z36" s="9">
        <f t="shared" si="11"/>
        <v>22.2909677419355</v>
      </c>
      <c r="AA36" s="9">
        <f t="shared" si="12"/>
        <v>4.0009010248901431</v>
      </c>
      <c r="AB36" s="9">
        <f t="shared" si="13"/>
        <v>1.7726405617110528</v>
      </c>
      <c r="AC36" s="9">
        <f t="shared" si="14"/>
        <v>2.8867707933005979</v>
      </c>
      <c r="AD36" s="9">
        <f t="shared" si="15"/>
        <v>0.88817263800206436</v>
      </c>
      <c r="AE36" s="9">
        <f t="shared" si="16"/>
        <v>0.16365772281509172</v>
      </c>
      <c r="AF36" s="9">
        <f t="shared" si="17"/>
        <v>95.879861272685673</v>
      </c>
      <c r="AG36" s="9">
        <f t="shared" si="27"/>
        <v>6.4804945935341057E-2</v>
      </c>
      <c r="AH36" s="9">
        <f t="shared" ca="1" si="18"/>
        <v>-1.058007849462361</v>
      </c>
      <c r="AI36" s="11">
        <f t="shared" si="19"/>
        <v>0.16365772281509172</v>
      </c>
      <c r="AJ36" s="9">
        <f t="shared" ca="1" si="28"/>
        <v>8.3244096503155696</v>
      </c>
      <c r="AK36" s="9">
        <f t="shared" si="20"/>
        <v>6.4804945935341057E-2</v>
      </c>
      <c r="AL36" s="9">
        <f t="shared" si="21"/>
        <v>3.0478412762917273</v>
      </c>
      <c r="AM36" s="9">
        <f t="shared" si="22"/>
        <v>2.8878225806451598</v>
      </c>
      <c r="AN36" s="9">
        <f t="shared" si="29"/>
        <v>1.9985981552985335</v>
      </c>
      <c r="AO36" s="9">
        <f t="shared" si="23"/>
        <v>1.9818596774193544</v>
      </c>
      <c r="AP36" s="13">
        <f t="shared" ca="1" si="24"/>
        <v>5.8057675867974243</v>
      </c>
    </row>
    <row r="37" spans="1:42">
      <c r="A37" t="s">
        <v>65</v>
      </c>
      <c r="B37" t="s">
        <v>142</v>
      </c>
      <c r="C37">
        <v>11</v>
      </c>
      <c r="D37" s="14">
        <f t="shared" ca="1" si="0"/>
        <v>4.149991231272284</v>
      </c>
      <c r="E37">
        <v>23.449000000000002</v>
      </c>
      <c r="F37">
        <v>10.0803333333333</v>
      </c>
      <c r="G37">
        <v>1.18536111111111</v>
      </c>
      <c r="H37">
        <v>468.8</v>
      </c>
      <c r="I37">
        <v>2.74331944444444</v>
      </c>
      <c r="J37">
        <v>32.968400000000003</v>
      </c>
      <c r="K37">
        <v>9.06</v>
      </c>
      <c r="L37" s="11">
        <f t="shared" si="1"/>
        <v>21.1</v>
      </c>
      <c r="M37" s="9">
        <f t="shared" si="2"/>
        <v>10.3</v>
      </c>
      <c r="N37" s="9">
        <f t="shared" si="3"/>
        <v>95.879861272685673</v>
      </c>
      <c r="O37" s="9">
        <f>stefan_boltzmann*(E37+273.16)^4</f>
        <v>37.948900014126892</v>
      </c>
      <c r="P37" s="9">
        <f>stefan_boltzmann*(F37+273.16)^4</f>
        <v>31.556024205177955</v>
      </c>
      <c r="Q37" s="11">
        <f t="shared" si="4"/>
        <v>14.554902912621358</v>
      </c>
      <c r="R37" s="9">
        <f t="shared" si="5"/>
        <v>16.022833600000002</v>
      </c>
      <c r="S37" s="9">
        <f t="shared" si="6"/>
        <v>0.9083850756973072</v>
      </c>
      <c r="T37" s="9">
        <f t="shared" si="25"/>
        <v>11.207275242718445</v>
      </c>
      <c r="U37" s="9">
        <f t="shared" si="7"/>
        <v>34.752462109652427</v>
      </c>
      <c r="V37" s="9">
        <f t="shared" si="8"/>
        <v>0.22578658754002695</v>
      </c>
      <c r="W37" s="9">
        <f t="shared" si="26"/>
        <v>0.87631985219136477</v>
      </c>
      <c r="X37" s="9">
        <f t="shared" si="9"/>
        <v>6.8761662545807445</v>
      </c>
      <c r="Y37" s="9">
        <f t="shared" si="10"/>
        <v>4.331108988137701</v>
      </c>
      <c r="Z37" s="9">
        <f t="shared" si="11"/>
        <v>16.764666666666649</v>
      </c>
      <c r="AA37" s="9">
        <f t="shared" si="12"/>
        <v>2.8866450867092093</v>
      </c>
      <c r="AB37" s="9">
        <f t="shared" si="13"/>
        <v>1.2345886098133318</v>
      </c>
      <c r="AC37" s="9">
        <f t="shared" si="14"/>
        <v>2.0606168482612706</v>
      </c>
      <c r="AD37" s="9">
        <f t="shared" si="15"/>
        <v>0.66554610131387415</v>
      </c>
      <c r="AE37" s="9">
        <f t="shared" si="16"/>
        <v>0.1211975000261975</v>
      </c>
      <c r="AF37" s="9">
        <f t="shared" si="17"/>
        <v>95.879861272685673</v>
      </c>
      <c r="AG37" s="9">
        <f t="shared" si="27"/>
        <v>6.4804945935341057E-2</v>
      </c>
      <c r="AH37" s="9">
        <f t="shared" ca="1" si="18"/>
        <v>-0.77368215053763922</v>
      </c>
      <c r="AI37" s="11">
        <f t="shared" si="19"/>
        <v>0.1211975000261975</v>
      </c>
      <c r="AJ37" s="9">
        <f t="shared" ca="1" si="28"/>
        <v>5.1047911386753402</v>
      </c>
      <c r="AK37" s="9">
        <f t="shared" si="20"/>
        <v>6.4804945935341057E-2</v>
      </c>
      <c r="AL37" s="9">
        <f t="shared" si="21"/>
        <v>3.1059687516536409</v>
      </c>
      <c r="AM37" s="9">
        <f t="shared" si="22"/>
        <v>2.74331944444444</v>
      </c>
      <c r="AN37" s="9">
        <f t="shared" si="29"/>
        <v>1.3950707469473964</v>
      </c>
      <c r="AO37" s="9">
        <f t="shared" si="23"/>
        <v>1.9327286111111097</v>
      </c>
      <c r="AP37" s="13">
        <f t="shared" ca="1" si="24"/>
        <v>4.149991231272284</v>
      </c>
    </row>
    <row r="38" spans="1:42">
      <c r="A38" t="s">
        <v>65</v>
      </c>
      <c r="B38" t="s">
        <v>142</v>
      </c>
      <c r="C38">
        <v>12</v>
      </c>
      <c r="D38" s="14">
        <f t="shared" ca="1" si="0"/>
        <v>3.0223299384286979</v>
      </c>
      <c r="E38">
        <v>18.812258064516101</v>
      </c>
      <c r="F38">
        <v>5.5822580645161297</v>
      </c>
      <c r="G38">
        <v>-1.8224462365591401</v>
      </c>
      <c r="H38">
        <v>468.8</v>
      </c>
      <c r="I38">
        <v>2.4374865591397801</v>
      </c>
      <c r="J38">
        <v>32.968400000000003</v>
      </c>
      <c r="K38">
        <v>8.0161290322580694</v>
      </c>
      <c r="L38" s="11">
        <f t="shared" si="1"/>
        <v>18.5</v>
      </c>
      <c r="M38" s="9">
        <f t="shared" si="2"/>
        <v>9.9</v>
      </c>
      <c r="N38" s="9">
        <f t="shared" si="3"/>
        <v>95.879861272685673</v>
      </c>
      <c r="O38" s="9">
        <f>stefan_boltzmann*(E38+273.16)^4</f>
        <v>35.631019410650261</v>
      </c>
      <c r="P38" s="9">
        <f>stefan_boltzmann*(F38+273.16)^4</f>
        <v>29.598734890738498</v>
      </c>
      <c r="Q38" s="11">
        <f t="shared" si="4"/>
        <v>12.114817530140115</v>
      </c>
      <c r="R38" s="9">
        <f t="shared" si="5"/>
        <v>14.048456000000002</v>
      </c>
      <c r="S38" s="9">
        <f t="shared" si="6"/>
        <v>0.86235936035533822</v>
      </c>
      <c r="T38" s="9">
        <f t="shared" si="25"/>
        <v>9.3284094982078898</v>
      </c>
      <c r="U38" s="9">
        <f t="shared" si="7"/>
        <v>32.614877150694383</v>
      </c>
      <c r="V38" s="9">
        <f t="shared" si="8"/>
        <v>0.23765799738902135</v>
      </c>
      <c r="W38" s="9">
        <f t="shared" si="26"/>
        <v>0.81418513647970669</v>
      </c>
      <c r="X38" s="9">
        <f t="shared" si="9"/>
        <v>6.3109007477820622</v>
      </c>
      <c r="Y38" s="9">
        <f t="shared" si="10"/>
        <v>3.0175087504258276</v>
      </c>
      <c r="Z38" s="9">
        <f t="shared" si="11"/>
        <v>12.197258064516115</v>
      </c>
      <c r="AA38" s="9">
        <f t="shared" si="12"/>
        <v>2.1717875766603139</v>
      </c>
      <c r="AB38" s="9">
        <f t="shared" si="13"/>
        <v>0.90840721008320024</v>
      </c>
      <c r="AC38" s="9">
        <f t="shared" si="14"/>
        <v>1.540097393371757</v>
      </c>
      <c r="AD38" s="9">
        <f t="shared" si="15"/>
        <v>0.53438191318497763</v>
      </c>
      <c r="AE38" s="9">
        <f t="shared" si="16"/>
        <v>9.3542180896303298E-2</v>
      </c>
      <c r="AF38" s="9">
        <f t="shared" si="17"/>
        <v>95.879861272685673</v>
      </c>
      <c r="AG38" s="9">
        <f t="shared" si="27"/>
        <v>6.4804945935341057E-2</v>
      </c>
      <c r="AH38" s="9">
        <f t="shared" ca="1" si="18"/>
        <v>-0.63943720430107487</v>
      </c>
      <c r="AI38" s="11">
        <f t="shared" si="19"/>
        <v>9.3542180896303298E-2</v>
      </c>
      <c r="AJ38" s="9">
        <f t="shared" ca="1" si="28"/>
        <v>3.6569459547269023</v>
      </c>
      <c r="AK38" s="9">
        <f t="shared" si="20"/>
        <v>6.4804945935341057E-2</v>
      </c>
      <c r="AL38" s="9">
        <f t="shared" si="21"/>
        <v>3.1557105636562812</v>
      </c>
      <c r="AM38" s="9">
        <f t="shared" si="22"/>
        <v>2.4374865591397801</v>
      </c>
      <c r="AN38" s="9">
        <f t="shared" si="29"/>
        <v>1.0057154801867794</v>
      </c>
      <c r="AO38" s="9">
        <f t="shared" si="23"/>
        <v>1.8287454301075252</v>
      </c>
      <c r="AP38" s="13">
        <f t="shared" ca="1" si="24"/>
        <v>3.0223299384286979</v>
      </c>
    </row>
    <row r="39" spans="1:42">
      <c r="A39" t="s">
        <v>61</v>
      </c>
      <c r="B39" t="s">
        <v>142</v>
      </c>
      <c r="C39">
        <v>1</v>
      </c>
      <c r="D39" s="14">
        <f t="shared" ca="1" si="0"/>
        <v>1.9439986361703998</v>
      </c>
      <c r="E39">
        <v>15.738180067404899</v>
      </c>
      <c r="F39">
        <v>4.9980741454020201</v>
      </c>
      <c r="G39">
        <v>3.5781495747071101</v>
      </c>
      <c r="H39">
        <v>141.328358208955</v>
      </c>
      <c r="I39">
        <v>2.4968564435885101</v>
      </c>
      <c r="J39">
        <v>35.881835820895503</v>
      </c>
      <c r="K39">
        <v>6.3736157920077003</v>
      </c>
      <c r="L39" s="11">
        <f t="shared" si="1"/>
        <v>18.100000000000001</v>
      </c>
      <c r="M39" s="9">
        <f t="shared" si="2"/>
        <v>9.9</v>
      </c>
      <c r="N39" s="9">
        <f t="shared" si="3"/>
        <v>99.640527085027131</v>
      </c>
      <c r="O39" s="9">
        <f>stefan_boltzmann*(E39+273.16)^4</f>
        <v>34.153964068968676</v>
      </c>
      <c r="P39" s="9">
        <f>stefan_boltzmann*(F39+273.16)^4</f>
        <v>29.351383472800691</v>
      </c>
      <c r="Q39" s="11">
        <f t="shared" si="4"/>
        <v>10.35138615329997</v>
      </c>
      <c r="R39" s="9">
        <f t="shared" si="5"/>
        <v>13.626160865671642</v>
      </c>
      <c r="S39" s="9">
        <f t="shared" si="6"/>
        <v>0.75967003878386574</v>
      </c>
      <c r="T39" s="9">
        <f t="shared" si="25"/>
        <v>7.9705673380409765</v>
      </c>
      <c r="U39" s="9">
        <f t="shared" si="7"/>
        <v>31.752673770884684</v>
      </c>
      <c r="V39" s="9">
        <f t="shared" si="8"/>
        <v>0.21561033760398834</v>
      </c>
      <c r="W39" s="9">
        <f t="shared" si="26"/>
        <v>0.67555455235821882</v>
      </c>
      <c r="X39" s="9">
        <f t="shared" si="9"/>
        <v>4.6249847592772326</v>
      </c>
      <c r="Y39" s="9">
        <f t="shared" si="10"/>
        <v>3.3455825787637439</v>
      </c>
      <c r="Z39" s="9">
        <f t="shared" si="11"/>
        <v>10.36812710640346</v>
      </c>
      <c r="AA39" s="9">
        <f t="shared" si="12"/>
        <v>1.7881008042833231</v>
      </c>
      <c r="AB39" s="9">
        <f t="shared" si="13"/>
        <v>0.87219369969038862</v>
      </c>
      <c r="AC39" s="9">
        <f t="shared" si="14"/>
        <v>1.3301472519868558</v>
      </c>
      <c r="AD39" s="9">
        <f t="shared" si="15"/>
        <v>0.78942796484662014</v>
      </c>
      <c r="AE39" s="9">
        <f t="shared" si="16"/>
        <v>8.4084172322133929E-2</v>
      </c>
      <c r="AF39" s="9">
        <f t="shared" si="17"/>
        <v>99.640527085027131</v>
      </c>
      <c r="AG39" s="9">
        <f t="shared" si="27"/>
        <v>6.7346770062063091E-2</v>
      </c>
      <c r="AH39" s="9">
        <f t="shared" ca="1" si="18"/>
        <v>-5.7314395763122479E-2</v>
      </c>
      <c r="AI39" s="11">
        <f t="shared" si="19"/>
        <v>8.4084172322133929E-2</v>
      </c>
      <c r="AJ39" s="9">
        <f t="shared" ca="1" si="28"/>
        <v>3.4028969745268665</v>
      </c>
      <c r="AK39" s="9">
        <f t="shared" si="20"/>
        <v>6.7346770062063091E-2</v>
      </c>
      <c r="AL39" s="9">
        <f t="shared" si="21"/>
        <v>3.1760805606131353</v>
      </c>
      <c r="AM39" s="9">
        <f t="shared" si="22"/>
        <v>2.4968564435885101</v>
      </c>
      <c r="AN39" s="9">
        <f t="shared" si="29"/>
        <v>0.54071928714023565</v>
      </c>
      <c r="AO39" s="9">
        <f t="shared" si="23"/>
        <v>1.8489311908200934</v>
      </c>
      <c r="AP39" s="13">
        <f t="shared" ca="1" si="24"/>
        <v>1.9439986361703998</v>
      </c>
    </row>
    <row r="40" spans="1:42">
      <c r="A40" t="s">
        <v>61</v>
      </c>
      <c r="B40" t="s">
        <v>142</v>
      </c>
      <c r="C40">
        <v>2</v>
      </c>
      <c r="D40" s="14">
        <f t="shared" ca="1" si="0"/>
        <v>2.5568364782704851</v>
      </c>
      <c r="E40">
        <v>16.666417910447802</v>
      </c>
      <c r="F40">
        <v>6.3315031982942402</v>
      </c>
      <c r="G40">
        <v>4.2334799218194803</v>
      </c>
      <c r="H40">
        <v>141.328358208955</v>
      </c>
      <c r="I40">
        <v>2.9462064676616899</v>
      </c>
      <c r="J40">
        <v>35.881835820895503</v>
      </c>
      <c r="K40">
        <v>6.8837953091684403</v>
      </c>
      <c r="L40" s="11">
        <f t="shared" si="1"/>
        <v>23.15</v>
      </c>
      <c r="M40" s="9">
        <f t="shared" si="2"/>
        <v>10.75</v>
      </c>
      <c r="N40" s="9">
        <f t="shared" si="3"/>
        <v>99.640527085027131</v>
      </c>
      <c r="O40" s="9">
        <f>stefan_boltzmann*(E40+273.16)^4</f>
        <v>34.59503466920242</v>
      </c>
      <c r="P40" s="9">
        <f>stefan_boltzmann*(F40+273.16)^4</f>
        <v>29.91825993703824</v>
      </c>
      <c r="Q40" s="11">
        <f t="shared" si="4"/>
        <v>13.199586577081366</v>
      </c>
      <c r="R40" s="9">
        <f t="shared" si="5"/>
        <v>17.427935029850744</v>
      </c>
      <c r="S40" s="9">
        <f t="shared" si="6"/>
        <v>0.75738098371797802</v>
      </c>
      <c r="T40" s="9">
        <f t="shared" si="25"/>
        <v>10.163681664352652</v>
      </c>
      <c r="U40" s="9">
        <f t="shared" si="7"/>
        <v>32.256647303120332</v>
      </c>
      <c r="V40" s="9">
        <f t="shared" si="8"/>
        <v>0.2127059711267848</v>
      </c>
      <c r="W40" s="9">
        <f t="shared" si="26"/>
        <v>0.67246432801927047</v>
      </c>
      <c r="X40" s="9">
        <f t="shared" si="9"/>
        <v>4.6138998000268154</v>
      </c>
      <c r="Y40" s="9">
        <f t="shared" si="10"/>
        <v>5.5497818643258361</v>
      </c>
      <c r="Z40" s="9">
        <f t="shared" si="11"/>
        <v>11.49896055437102</v>
      </c>
      <c r="AA40" s="9">
        <f t="shared" si="12"/>
        <v>1.8971434779093888</v>
      </c>
      <c r="AB40" s="9">
        <f t="shared" si="13"/>
        <v>0.95678899254305183</v>
      </c>
      <c r="AC40" s="9">
        <f t="shared" si="14"/>
        <v>1.4269662352262202</v>
      </c>
      <c r="AD40" s="9">
        <f t="shared" si="15"/>
        <v>0.82672294830484427</v>
      </c>
      <c r="AE40" s="9">
        <f t="shared" si="16"/>
        <v>8.9829760336202893E-2</v>
      </c>
      <c r="AF40" s="9">
        <f t="shared" si="17"/>
        <v>99.640527085027131</v>
      </c>
      <c r="AG40" s="9">
        <f t="shared" si="27"/>
        <v>6.7346770062063091E-2</v>
      </c>
      <c r="AH40" s="9">
        <f t="shared" ca="1" si="18"/>
        <v>0.15831668271545854</v>
      </c>
      <c r="AI40" s="11">
        <f t="shared" si="19"/>
        <v>8.9829760336202893E-2</v>
      </c>
      <c r="AJ40" s="9">
        <f t="shared" ca="1" si="28"/>
        <v>5.3914651816103776</v>
      </c>
      <c r="AK40" s="9">
        <f t="shared" si="20"/>
        <v>6.7346770062063091E-2</v>
      </c>
      <c r="AL40" s="9">
        <f t="shared" si="21"/>
        <v>3.1634561976826614</v>
      </c>
      <c r="AM40" s="9">
        <f t="shared" si="22"/>
        <v>2.9462064676616899</v>
      </c>
      <c r="AN40" s="9">
        <f t="shared" si="29"/>
        <v>0.60024328692137596</v>
      </c>
      <c r="AO40" s="9">
        <f t="shared" si="23"/>
        <v>2.0017101990049744</v>
      </c>
      <c r="AP40" s="13">
        <f t="shared" ca="1" si="24"/>
        <v>2.5568364782704851</v>
      </c>
    </row>
    <row r="41" spans="1:42">
      <c r="A41" t="s">
        <v>61</v>
      </c>
      <c r="B41" t="s">
        <v>142</v>
      </c>
      <c r="C41">
        <v>3</v>
      </c>
      <c r="D41" s="14">
        <f t="shared" ca="1" si="0"/>
        <v>3.3850848130520483</v>
      </c>
      <c r="E41">
        <v>19.085893115069801</v>
      </c>
      <c r="F41">
        <v>7.99918151179586</v>
      </c>
      <c r="G41">
        <v>6.20973760231103</v>
      </c>
      <c r="H41">
        <v>141.328358208955</v>
      </c>
      <c r="I41">
        <v>3.2092962606323199</v>
      </c>
      <c r="J41">
        <v>35.881835820895503</v>
      </c>
      <c r="K41">
        <v>8.3384689455946095</v>
      </c>
      <c r="L41" s="11">
        <f t="shared" si="1"/>
        <v>29.45</v>
      </c>
      <c r="M41" s="9">
        <f t="shared" si="2"/>
        <v>11.75</v>
      </c>
      <c r="N41" s="9">
        <f t="shared" si="3"/>
        <v>99.640527085027131</v>
      </c>
      <c r="O41" s="9">
        <f>stefan_boltzmann*(E41+273.16)^4</f>
        <v>35.764780210584121</v>
      </c>
      <c r="P41" s="9">
        <f>stefan_boltzmann*(F41+273.16)^4</f>
        <v>30.638745183394526</v>
      </c>
      <c r="Q41" s="11">
        <f t="shared" si="4"/>
        <v>17.812198316926011</v>
      </c>
      <c r="R41" s="9">
        <f t="shared" si="5"/>
        <v>22.170742402985073</v>
      </c>
      <c r="S41" s="9">
        <f t="shared" si="6"/>
        <v>0.80341009755847292</v>
      </c>
      <c r="T41" s="9">
        <f t="shared" si="25"/>
        <v>13.715392704033029</v>
      </c>
      <c r="U41" s="9">
        <f t="shared" si="7"/>
        <v>33.20176269698932</v>
      </c>
      <c r="V41" s="9">
        <f t="shared" si="8"/>
        <v>0.20363289436679383</v>
      </c>
      <c r="W41" s="9">
        <f t="shared" si="26"/>
        <v>0.7346036317039385</v>
      </c>
      <c r="X41" s="9">
        <f t="shared" si="9"/>
        <v>4.9666338769402385</v>
      </c>
      <c r="Y41" s="9">
        <f t="shared" si="10"/>
        <v>8.7487588270927894</v>
      </c>
      <c r="Z41" s="9">
        <f t="shared" si="11"/>
        <v>13.542537313432831</v>
      </c>
      <c r="AA41" s="9">
        <f t="shared" si="12"/>
        <v>2.2091959114831869</v>
      </c>
      <c r="AB41" s="9">
        <f t="shared" si="13"/>
        <v>1.0727090256457943</v>
      </c>
      <c r="AC41" s="9">
        <f t="shared" si="14"/>
        <v>1.6409524685644907</v>
      </c>
      <c r="AD41" s="9">
        <f t="shared" si="15"/>
        <v>0.94877487238663349</v>
      </c>
      <c r="AE41" s="9">
        <f t="shared" si="16"/>
        <v>0.10106353019394383</v>
      </c>
      <c r="AF41" s="9">
        <f t="shared" si="17"/>
        <v>99.640527085027131</v>
      </c>
      <c r="AG41" s="9">
        <f t="shared" si="27"/>
        <v>6.7346770062063091E-2</v>
      </c>
      <c r="AH41" s="9">
        <f t="shared" ca="1" si="18"/>
        <v>0.28610074626865351</v>
      </c>
      <c r="AI41" s="11">
        <f t="shared" si="19"/>
        <v>0.10106353019394383</v>
      </c>
      <c r="AJ41" s="9">
        <f t="shared" ca="1" si="28"/>
        <v>8.4626580808241361</v>
      </c>
      <c r="AK41" s="9">
        <f t="shared" si="20"/>
        <v>6.7346770062063091E-2</v>
      </c>
      <c r="AL41" s="9">
        <f t="shared" si="21"/>
        <v>3.1408949206572441</v>
      </c>
      <c r="AM41" s="9">
        <f t="shared" si="22"/>
        <v>3.2092962606323199</v>
      </c>
      <c r="AN41" s="9">
        <f t="shared" si="29"/>
        <v>0.69217759617785724</v>
      </c>
      <c r="AO41" s="9">
        <f t="shared" si="23"/>
        <v>2.0911607286149891</v>
      </c>
      <c r="AP41" s="13">
        <f t="shared" ca="1" si="24"/>
        <v>3.3850848130520483</v>
      </c>
    </row>
    <row r="42" spans="1:42">
      <c r="A42" t="s">
        <v>61</v>
      </c>
      <c r="B42" t="s">
        <v>142</v>
      </c>
      <c r="C42">
        <v>4</v>
      </c>
      <c r="D42" s="14">
        <f t="shared" ca="1" si="0"/>
        <v>4.7518868449761085</v>
      </c>
      <c r="E42">
        <v>21.577960199004998</v>
      </c>
      <c r="F42">
        <v>9.4893532338308404</v>
      </c>
      <c r="G42">
        <v>6.3650248756218897</v>
      </c>
      <c r="H42">
        <v>141.328358208955</v>
      </c>
      <c r="I42">
        <v>3.5469568822553899</v>
      </c>
      <c r="J42">
        <v>35.881835820895503</v>
      </c>
      <c r="K42">
        <v>10.0686567164179</v>
      </c>
      <c r="L42" s="11">
        <f t="shared" si="1"/>
        <v>36.22</v>
      </c>
      <c r="M42" s="9">
        <f t="shared" si="2"/>
        <v>12.9</v>
      </c>
      <c r="N42" s="9">
        <f t="shared" si="3"/>
        <v>99.640527085027131</v>
      </c>
      <c r="O42" s="9">
        <f>stefan_boltzmann*(E42+273.16)^4</f>
        <v>37.000380265984724</v>
      </c>
      <c r="P42" s="9">
        <f>stefan_boltzmann*(F42+273.16)^4</f>
        <v>31.293481131832024</v>
      </c>
      <c r="Q42" s="11">
        <f t="shared" si="4"/>
        <v>23.190145204211483</v>
      </c>
      <c r="R42" s="9">
        <f t="shared" si="5"/>
        <v>27.267378262686563</v>
      </c>
      <c r="S42" s="9">
        <f t="shared" si="6"/>
        <v>0.85047212756590984</v>
      </c>
      <c r="T42" s="9">
        <f t="shared" si="25"/>
        <v>17.856411807242843</v>
      </c>
      <c r="U42" s="9">
        <f t="shared" si="7"/>
        <v>34.146930698908378</v>
      </c>
      <c r="V42" s="9">
        <f t="shared" si="8"/>
        <v>0.20289962918733953</v>
      </c>
      <c r="W42" s="9">
        <f t="shared" si="26"/>
        <v>0.79813737221397829</v>
      </c>
      <c r="X42" s="9">
        <f t="shared" si="9"/>
        <v>5.5298146317912202</v>
      </c>
      <c r="Y42" s="9">
        <f t="shared" si="10"/>
        <v>12.326597175451623</v>
      </c>
      <c r="Z42" s="9">
        <f t="shared" si="11"/>
        <v>15.533656716417919</v>
      </c>
      <c r="AA42" s="9">
        <f t="shared" si="12"/>
        <v>2.5766779771151831</v>
      </c>
      <c r="AB42" s="9">
        <f t="shared" si="13"/>
        <v>1.1865702110373826</v>
      </c>
      <c r="AC42" s="9">
        <f t="shared" si="14"/>
        <v>1.8816240940762827</v>
      </c>
      <c r="AD42" s="9">
        <f t="shared" si="15"/>
        <v>0.95900569780454092</v>
      </c>
      <c r="AE42" s="9">
        <f t="shared" si="16"/>
        <v>0.11313692988103227</v>
      </c>
      <c r="AF42" s="9">
        <f t="shared" si="17"/>
        <v>99.640527085027131</v>
      </c>
      <c r="AG42" s="9">
        <f t="shared" si="27"/>
        <v>6.7346770062063091E-2</v>
      </c>
      <c r="AH42" s="9">
        <f t="shared" ca="1" si="18"/>
        <v>0.27875671641791239</v>
      </c>
      <c r="AI42" s="11">
        <f t="shared" si="19"/>
        <v>0.11313692988103227</v>
      </c>
      <c r="AJ42" s="9">
        <f t="shared" ca="1" si="28"/>
        <v>12.04784045903371</v>
      </c>
      <c r="AK42" s="9">
        <f t="shared" si="20"/>
        <v>6.7346770062063091E-2</v>
      </c>
      <c r="AL42" s="9">
        <f t="shared" si="21"/>
        <v>3.119220163922003</v>
      </c>
      <c r="AM42" s="9">
        <f t="shared" si="22"/>
        <v>3.5469568822553899</v>
      </c>
      <c r="AN42" s="9">
        <f t="shared" si="29"/>
        <v>0.9226183962717418</v>
      </c>
      <c r="AO42" s="9">
        <f t="shared" si="23"/>
        <v>2.2059653399668324</v>
      </c>
      <c r="AP42" s="13">
        <f t="shared" ca="1" si="24"/>
        <v>4.7518868449761085</v>
      </c>
    </row>
    <row r="43" spans="1:42">
      <c r="A43" t="s">
        <v>61</v>
      </c>
      <c r="B43" t="s">
        <v>142</v>
      </c>
      <c r="C43">
        <v>5</v>
      </c>
      <c r="D43" s="14">
        <f t="shared" ca="1" si="0"/>
        <v>5.8258912640496821</v>
      </c>
      <c r="E43">
        <v>24.596629754453499</v>
      </c>
      <c r="F43">
        <v>12.3030332209918</v>
      </c>
      <c r="G43">
        <v>8.3343444069972694</v>
      </c>
      <c r="H43">
        <v>141.328358208955</v>
      </c>
      <c r="I43">
        <v>3.7422705023270701</v>
      </c>
      <c r="J43">
        <v>35.881835820895503</v>
      </c>
      <c r="K43">
        <v>11.0890707751565</v>
      </c>
      <c r="L43" s="11">
        <f t="shared" si="1"/>
        <v>40</v>
      </c>
      <c r="M43" s="9">
        <f t="shared" si="2"/>
        <v>13.850000000000001</v>
      </c>
      <c r="N43" s="9">
        <f t="shared" si="3"/>
        <v>99.640527085027131</v>
      </c>
      <c r="O43" s="9">
        <f>stefan_boltzmann*(E43+273.16)^4</f>
        <v>38.539640014877619</v>
      </c>
      <c r="P43" s="9">
        <f>stefan_boltzmann*(F43+273.16)^4</f>
        <v>32.558275801240654</v>
      </c>
      <c r="Q43" s="11">
        <f t="shared" si="4"/>
        <v>26.013098592283754</v>
      </c>
      <c r="R43" s="9">
        <f t="shared" si="5"/>
        <v>30.113062686567162</v>
      </c>
      <c r="S43" s="9">
        <f t="shared" si="6"/>
        <v>0.86384765518678641</v>
      </c>
      <c r="T43" s="9">
        <f t="shared" si="25"/>
        <v>20.030085916058489</v>
      </c>
      <c r="U43" s="9">
        <f t="shared" si="7"/>
        <v>35.548957908059137</v>
      </c>
      <c r="V43" s="9">
        <f t="shared" si="8"/>
        <v>0.1933374889800431</v>
      </c>
      <c r="W43" s="9">
        <f t="shared" si="26"/>
        <v>0.81619433450216172</v>
      </c>
      <c r="X43" s="9">
        <f t="shared" si="9"/>
        <v>5.6096597969553361</v>
      </c>
      <c r="Y43" s="9">
        <f t="shared" si="10"/>
        <v>14.420426119103153</v>
      </c>
      <c r="Z43" s="9">
        <f t="shared" si="11"/>
        <v>18.449831487722648</v>
      </c>
      <c r="AA43" s="9">
        <f t="shared" si="12"/>
        <v>3.0924585507154236</v>
      </c>
      <c r="AB43" s="9">
        <f t="shared" si="13"/>
        <v>1.4308368652160011</v>
      </c>
      <c r="AC43" s="9">
        <f t="shared" si="14"/>
        <v>2.2616477079657122</v>
      </c>
      <c r="AD43" s="9">
        <f t="shared" si="15"/>
        <v>1.0974434764632133</v>
      </c>
      <c r="AE43" s="9">
        <f t="shared" si="16"/>
        <v>0.13301804820348045</v>
      </c>
      <c r="AF43" s="9">
        <f t="shared" si="17"/>
        <v>99.640527085027131</v>
      </c>
      <c r="AG43" s="9">
        <f t="shared" si="27"/>
        <v>6.7346770062063091E-2</v>
      </c>
      <c r="AH43" s="9">
        <f t="shared" ca="1" si="18"/>
        <v>0.40826446798266203</v>
      </c>
      <c r="AI43" s="11">
        <f t="shared" si="19"/>
        <v>0.13301804820348045</v>
      </c>
      <c r="AJ43" s="9">
        <f t="shared" ca="1" si="28"/>
        <v>14.012161651120492</v>
      </c>
      <c r="AK43" s="9">
        <f t="shared" si="20"/>
        <v>6.7346770062063091E-2</v>
      </c>
      <c r="AL43" s="9">
        <f t="shared" si="21"/>
        <v>3.0880100201324447</v>
      </c>
      <c r="AM43" s="9">
        <f t="shared" si="22"/>
        <v>3.7422705023270701</v>
      </c>
      <c r="AN43" s="9">
        <f t="shared" si="29"/>
        <v>1.164204231502499</v>
      </c>
      <c r="AO43" s="9">
        <f t="shared" si="23"/>
        <v>2.272371970791204</v>
      </c>
      <c r="AP43" s="13">
        <f t="shared" ca="1" si="24"/>
        <v>5.8258912640496821</v>
      </c>
    </row>
    <row r="44" spans="1:42">
      <c r="A44" t="s">
        <v>61</v>
      </c>
      <c r="B44" t="s">
        <v>142</v>
      </c>
      <c r="C44">
        <v>6</v>
      </c>
      <c r="D44" s="14">
        <f t="shared" ca="1" si="0"/>
        <v>6.7431819266926674</v>
      </c>
      <c r="E44">
        <v>27.748159203980101</v>
      </c>
      <c r="F44">
        <v>14.7499004975124</v>
      </c>
      <c r="G44">
        <v>10.301648009950201</v>
      </c>
      <c r="H44">
        <v>141.328358208955</v>
      </c>
      <c r="I44">
        <v>3.7662499999999999</v>
      </c>
      <c r="J44">
        <v>35.881835820895503</v>
      </c>
      <c r="K44">
        <v>11.7706467661692</v>
      </c>
      <c r="L44" s="11">
        <f t="shared" si="1"/>
        <v>41.650000000000006</v>
      </c>
      <c r="M44" s="9">
        <f t="shared" si="2"/>
        <v>14.350000000000001</v>
      </c>
      <c r="N44" s="9">
        <f t="shared" si="3"/>
        <v>99.640527085027131</v>
      </c>
      <c r="O44" s="9">
        <f>stefan_boltzmann*(E44+273.16)^4</f>
        <v>40.197380137429896</v>
      </c>
      <c r="P44" s="9">
        <f>stefan_boltzmann*(F44+273.16)^4</f>
        <v>33.689013270855696</v>
      </c>
      <c r="Q44" s="11">
        <f t="shared" si="4"/>
        <v>27.494292258221162</v>
      </c>
      <c r="R44" s="9">
        <f t="shared" si="5"/>
        <v>31.355226522388062</v>
      </c>
      <c r="S44" s="9">
        <f t="shared" si="6"/>
        <v>0.87686473062440995</v>
      </c>
      <c r="T44" s="9">
        <f t="shared" si="25"/>
        <v>21.170605038830296</v>
      </c>
      <c r="U44" s="9">
        <f t="shared" si="7"/>
        <v>36.943196704142792</v>
      </c>
      <c r="V44" s="9">
        <f t="shared" si="8"/>
        <v>0.18328716210454635</v>
      </c>
      <c r="W44" s="9">
        <f t="shared" si="26"/>
        <v>0.83376738634295344</v>
      </c>
      <c r="X44" s="9">
        <f t="shared" si="9"/>
        <v>5.645617134821511</v>
      </c>
      <c r="Y44" s="9">
        <f t="shared" si="10"/>
        <v>15.524987904008785</v>
      </c>
      <c r="Z44" s="9">
        <f t="shared" si="11"/>
        <v>21.249029850746251</v>
      </c>
      <c r="AA44" s="9">
        <f t="shared" si="12"/>
        <v>3.7248553494148968</v>
      </c>
      <c r="AB44" s="9">
        <f t="shared" si="13"/>
        <v>1.6780805412004276</v>
      </c>
      <c r="AC44" s="9">
        <f t="shared" si="14"/>
        <v>2.7014679453076624</v>
      </c>
      <c r="AD44" s="9">
        <f t="shared" si="15"/>
        <v>1.2530057939411599</v>
      </c>
      <c r="AE44" s="9">
        <f t="shared" si="16"/>
        <v>0.15481022895306676</v>
      </c>
      <c r="AF44" s="9">
        <f t="shared" si="17"/>
        <v>99.640527085027131</v>
      </c>
      <c r="AG44" s="9">
        <f t="shared" si="27"/>
        <v>6.7346770062063091E-2</v>
      </c>
      <c r="AH44" s="9">
        <f t="shared" ca="1" si="18"/>
        <v>0.39188777082330445</v>
      </c>
      <c r="AI44" s="11">
        <f t="shared" si="19"/>
        <v>0.15481022895306676</v>
      </c>
      <c r="AJ44" s="9">
        <f t="shared" ca="1" si="28"/>
        <v>15.133100133185481</v>
      </c>
      <c r="AK44" s="9">
        <f t="shared" si="20"/>
        <v>6.7346770062063091E-2</v>
      </c>
      <c r="AL44" s="9">
        <f t="shared" si="21"/>
        <v>3.0586337037594062</v>
      </c>
      <c r="AM44" s="9">
        <f t="shared" si="22"/>
        <v>3.7662499999999999</v>
      </c>
      <c r="AN44" s="9">
        <f t="shared" si="29"/>
        <v>1.4484621513665026</v>
      </c>
      <c r="AO44" s="9">
        <f t="shared" si="23"/>
        <v>2.2805249999999999</v>
      </c>
      <c r="AP44" s="13">
        <f t="shared" ca="1" si="24"/>
        <v>6.7431819266926674</v>
      </c>
    </row>
    <row r="45" spans="1:42">
      <c r="A45" t="s">
        <v>61</v>
      </c>
      <c r="B45" t="s">
        <v>142</v>
      </c>
      <c r="C45">
        <v>7</v>
      </c>
      <c r="D45" s="14">
        <f t="shared" ca="1" si="0"/>
        <v>6.8356443402752465</v>
      </c>
      <c r="E45">
        <v>29.577082330284099</v>
      </c>
      <c r="F45">
        <v>16.776023110255199</v>
      </c>
      <c r="G45">
        <v>12.4056210881078</v>
      </c>
      <c r="H45">
        <v>141.328358208955</v>
      </c>
      <c r="I45">
        <v>3.4194792168191301</v>
      </c>
      <c r="J45">
        <v>35.881835820895503</v>
      </c>
      <c r="K45">
        <v>11.7438613384689</v>
      </c>
      <c r="L45" s="11">
        <f t="shared" si="1"/>
        <v>40.799999999999997</v>
      </c>
      <c r="M45" s="9">
        <f t="shared" si="2"/>
        <v>14.149999999999999</v>
      </c>
      <c r="N45" s="9">
        <f t="shared" si="3"/>
        <v>99.640527085027131</v>
      </c>
      <c r="O45" s="9">
        <f>stefan_boltzmann*(E45+273.16)^4</f>
        <v>41.183606665419809</v>
      </c>
      <c r="P45" s="9">
        <f>stefan_boltzmann*(F45+273.16)^4</f>
        <v>34.647396316595433</v>
      </c>
      <c r="Q45" s="11">
        <f t="shared" si="4"/>
        <v>27.131079244153042</v>
      </c>
      <c r="R45" s="9">
        <f t="shared" si="5"/>
        <v>30.715323940298504</v>
      </c>
      <c r="S45" s="9">
        <f t="shared" si="6"/>
        <v>0.88330760557459298</v>
      </c>
      <c r="T45" s="9">
        <f t="shared" si="25"/>
        <v>20.890931017997843</v>
      </c>
      <c r="U45" s="9">
        <f t="shared" si="7"/>
        <v>37.915501491007618</v>
      </c>
      <c r="V45" s="9">
        <f t="shared" si="8"/>
        <v>0.17196960748757745</v>
      </c>
      <c r="W45" s="9">
        <f t="shared" si="26"/>
        <v>0.84246526752570061</v>
      </c>
      <c r="X45" s="9">
        <f t="shared" si="9"/>
        <v>5.4931380017842057</v>
      </c>
      <c r="Y45" s="9">
        <f t="shared" si="10"/>
        <v>15.397793016213637</v>
      </c>
      <c r="Z45" s="9">
        <f t="shared" si="11"/>
        <v>23.176552720269648</v>
      </c>
      <c r="AA45" s="9">
        <f t="shared" si="12"/>
        <v>4.1412175948790928</v>
      </c>
      <c r="AB45" s="9">
        <f t="shared" si="13"/>
        <v>1.910395858715076</v>
      </c>
      <c r="AC45" s="9">
        <f t="shared" si="14"/>
        <v>3.0258067267970845</v>
      </c>
      <c r="AD45" s="9">
        <f t="shared" si="15"/>
        <v>1.4405210616264688</v>
      </c>
      <c r="AE45" s="9">
        <f t="shared" si="16"/>
        <v>0.17150966950613478</v>
      </c>
      <c r="AF45" s="9">
        <f t="shared" si="17"/>
        <v>99.640527085027131</v>
      </c>
      <c r="AG45" s="9">
        <f t="shared" si="27"/>
        <v>6.7346770062063091E-2</v>
      </c>
      <c r="AH45" s="9">
        <f t="shared" ca="1" si="18"/>
        <v>0.26985320173327559</v>
      </c>
      <c r="AI45" s="11">
        <f t="shared" si="19"/>
        <v>0.17150966950613478</v>
      </c>
      <c r="AJ45" s="9">
        <f t="shared" ca="1" si="28"/>
        <v>15.127939814480362</v>
      </c>
      <c r="AK45" s="9">
        <f t="shared" si="20"/>
        <v>6.7346770062063091E-2</v>
      </c>
      <c r="AL45" s="9">
        <f t="shared" si="21"/>
        <v>3.0387280550531108</v>
      </c>
      <c r="AM45" s="9">
        <f t="shared" si="22"/>
        <v>3.4194792168191301</v>
      </c>
      <c r="AN45" s="9">
        <f t="shared" si="29"/>
        <v>1.5852856651706158</v>
      </c>
      <c r="AO45" s="9">
        <f t="shared" si="23"/>
        <v>2.1626229337185041</v>
      </c>
      <c r="AP45" s="13">
        <f t="shared" ca="1" si="24"/>
        <v>6.8356443402752465</v>
      </c>
    </row>
    <row r="46" spans="1:42">
      <c r="A46" t="s">
        <v>61</v>
      </c>
      <c r="B46" t="s">
        <v>142</v>
      </c>
      <c r="C46">
        <v>8</v>
      </c>
      <c r="D46" s="14">
        <f t="shared" ca="1" si="0"/>
        <v>6.536660917371524</v>
      </c>
      <c r="E46">
        <v>30.082908040442899</v>
      </c>
      <c r="F46">
        <v>16.596100144439099</v>
      </c>
      <c r="G46">
        <v>12.5245044936607</v>
      </c>
      <c r="H46">
        <v>141.328358208955</v>
      </c>
      <c r="I46">
        <v>3.2491012678542801</v>
      </c>
      <c r="J46">
        <v>35.881835820895503</v>
      </c>
      <c r="K46">
        <v>11.3336543090997</v>
      </c>
      <c r="L46" s="11">
        <f t="shared" si="1"/>
        <v>37.5</v>
      </c>
      <c r="M46" s="9">
        <f t="shared" si="2"/>
        <v>13.350000000000001</v>
      </c>
      <c r="N46" s="9">
        <f t="shared" si="3"/>
        <v>99.640527085027131</v>
      </c>
      <c r="O46" s="9">
        <f>stefan_boltzmann*(E46+273.16)^4</f>
        <v>41.459542403220937</v>
      </c>
      <c r="P46" s="9">
        <f>stefan_boltzmann*(F46+273.16)^4</f>
        <v>34.561473058084381</v>
      </c>
      <c r="Q46" s="11">
        <f t="shared" si="4"/>
        <v>25.293053804915306</v>
      </c>
      <c r="R46" s="9">
        <f t="shared" si="5"/>
        <v>28.230996268656714</v>
      </c>
      <c r="S46" s="9">
        <f t="shared" si="6"/>
        <v>0.89593203031933943</v>
      </c>
      <c r="T46" s="9">
        <f t="shared" si="25"/>
        <v>19.475651429784786</v>
      </c>
      <c r="U46" s="9">
        <f t="shared" si="7"/>
        <v>38.010507730652662</v>
      </c>
      <c r="V46" s="9">
        <f t="shared" si="8"/>
        <v>0.17131217064846713</v>
      </c>
      <c r="W46" s="9">
        <f t="shared" si="26"/>
        <v>0.85950824093110845</v>
      </c>
      <c r="X46" s="9">
        <f t="shared" si="9"/>
        <v>5.5968276555074494</v>
      </c>
      <c r="Y46" s="9">
        <f t="shared" si="10"/>
        <v>13.878823774277336</v>
      </c>
      <c r="Z46" s="9">
        <f t="shared" si="11"/>
        <v>23.339504092440997</v>
      </c>
      <c r="AA46" s="9">
        <f t="shared" si="12"/>
        <v>4.2632843780788017</v>
      </c>
      <c r="AB46" s="9">
        <f t="shared" si="13"/>
        <v>1.8886838181459109</v>
      </c>
      <c r="AC46" s="9">
        <f t="shared" si="14"/>
        <v>3.0759840981123565</v>
      </c>
      <c r="AD46" s="9">
        <f t="shared" si="15"/>
        <v>1.4518154985373408</v>
      </c>
      <c r="AE46" s="9">
        <f t="shared" si="16"/>
        <v>0.17298853631418978</v>
      </c>
      <c r="AF46" s="9">
        <f t="shared" si="17"/>
        <v>99.640527085027131</v>
      </c>
      <c r="AG46" s="9">
        <f t="shared" si="27"/>
        <v>6.7346770062063091E-2</v>
      </c>
      <c r="AH46" s="9">
        <f t="shared" ca="1" si="18"/>
        <v>2.2813192103988914E-2</v>
      </c>
      <c r="AI46" s="11">
        <f t="shared" si="19"/>
        <v>0.17298853631418978</v>
      </c>
      <c r="AJ46" s="9">
        <f t="shared" ca="1" si="28"/>
        <v>13.856010582173347</v>
      </c>
      <c r="AK46" s="9">
        <f t="shared" si="20"/>
        <v>6.7346770062063091E-2</v>
      </c>
      <c r="AL46" s="9">
        <f t="shared" si="21"/>
        <v>3.0370571171613063</v>
      </c>
      <c r="AM46" s="9">
        <f t="shared" si="22"/>
        <v>3.2491012678542801</v>
      </c>
      <c r="AN46" s="9">
        <f t="shared" si="29"/>
        <v>1.6241685995750157</v>
      </c>
      <c r="AO46" s="9">
        <f t="shared" si="23"/>
        <v>2.1046944310704552</v>
      </c>
      <c r="AP46" s="13">
        <f t="shared" ca="1" si="24"/>
        <v>6.536660917371524</v>
      </c>
    </row>
    <row r="47" spans="1:42">
      <c r="A47" t="s">
        <v>61</v>
      </c>
      <c r="B47" t="s">
        <v>142</v>
      </c>
      <c r="C47">
        <v>9</v>
      </c>
      <c r="D47" s="14">
        <f t="shared" ca="1" si="0"/>
        <v>5.4517648304743416</v>
      </c>
      <c r="E47">
        <v>28.6928358208955</v>
      </c>
      <c r="F47">
        <v>15.1421890547264</v>
      </c>
      <c r="G47">
        <v>11.247238805970101</v>
      </c>
      <c r="H47">
        <v>141.328358208955</v>
      </c>
      <c r="I47">
        <v>2.9236276948590398</v>
      </c>
      <c r="J47">
        <v>35.881835820895503</v>
      </c>
      <c r="K47">
        <v>10.0378109452736</v>
      </c>
      <c r="L47" s="11">
        <f t="shared" si="1"/>
        <v>31.8</v>
      </c>
      <c r="M47" s="9">
        <f t="shared" si="2"/>
        <v>12.2</v>
      </c>
      <c r="N47" s="9">
        <f t="shared" si="3"/>
        <v>99.640527085027131</v>
      </c>
      <c r="O47" s="9">
        <f>stefan_boltzmann*(E47+273.16)^4</f>
        <v>40.704547798324761</v>
      </c>
      <c r="P47" s="9">
        <f>stefan_boltzmann*(F47+273.16)^4</f>
        <v>33.872999296077765</v>
      </c>
      <c r="Q47" s="11">
        <f t="shared" si="4"/>
        <v>21.032065084413954</v>
      </c>
      <c r="R47" s="9">
        <f t="shared" si="5"/>
        <v>23.939884835820894</v>
      </c>
      <c r="S47" s="9">
        <f t="shared" si="6"/>
        <v>0.87853660235424302</v>
      </c>
      <c r="T47" s="9">
        <f t="shared" si="25"/>
        <v>16.194690114998746</v>
      </c>
      <c r="U47" s="9">
        <f t="shared" si="7"/>
        <v>37.288773547201259</v>
      </c>
      <c r="V47" s="9">
        <f t="shared" si="8"/>
        <v>0.17827459509120711</v>
      </c>
      <c r="W47" s="9">
        <f t="shared" si="26"/>
        <v>0.83602441317822829</v>
      </c>
      <c r="X47" s="9">
        <f t="shared" si="9"/>
        <v>5.5575901707053825</v>
      </c>
      <c r="Y47" s="9">
        <f t="shared" si="10"/>
        <v>10.637099944293364</v>
      </c>
      <c r="Z47" s="9">
        <f t="shared" si="11"/>
        <v>21.917512437810949</v>
      </c>
      <c r="AA47" s="9">
        <f t="shared" si="12"/>
        <v>3.9351202514984167</v>
      </c>
      <c r="AB47" s="9">
        <f t="shared" si="13"/>
        <v>1.72102015953155</v>
      </c>
      <c r="AC47" s="9">
        <f t="shared" si="14"/>
        <v>2.8280702055149831</v>
      </c>
      <c r="AD47" s="9">
        <f t="shared" si="15"/>
        <v>1.3344442139241333</v>
      </c>
      <c r="AE47" s="9">
        <f t="shared" si="16"/>
        <v>0.16043872693835196</v>
      </c>
      <c r="AF47" s="9">
        <f t="shared" si="17"/>
        <v>99.640527085027131</v>
      </c>
      <c r="AG47" s="9">
        <f t="shared" si="27"/>
        <v>6.7346770062063091E-2</v>
      </c>
      <c r="AH47" s="9">
        <f t="shared" ca="1" si="18"/>
        <v>-0.19907883164820675</v>
      </c>
      <c r="AI47" s="11">
        <f t="shared" si="19"/>
        <v>0.16043872693835196</v>
      </c>
      <c r="AJ47" s="9">
        <f t="shared" ca="1" si="28"/>
        <v>10.836178775941571</v>
      </c>
      <c r="AK47" s="9">
        <f t="shared" si="20"/>
        <v>6.7346770062063091E-2</v>
      </c>
      <c r="AL47" s="9">
        <f t="shared" si="21"/>
        <v>3.0517007707020531</v>
      </c>
      <c r="AM47" s="9">
        <f t="shared" si="22"/>
        <v>2.9236276948590398</v>
      </c>
      <c r="AN47" s="9">
        <f t="shared" si="29"/>
        <v>1.4936259915908499</v>
      </c>
      <c r="AO47" s="9">
        <f t="shared" si="23"/>
        <v>1.9940334162520736</v>
      </c>
      <c r="AP47" s="13">
        <f t="shared" ca="1" si="24"/>
        <v>5.4517648304743416</v>
      </c>
    </row>
    <row r="48" spans="1:42">
      <c r="A48" t="s">
        <v>61</v>
      </c>
      <c r="B48" t="s">
        <v>142</v>
      </c>
      <c r="C48">
        <v>10</v>
      </c>
      <c r="D48" s="14">
        <f t="shared" ca="1" si="0"/>
        <v>3.7691521890854838</v>
      </c>
      <c r="E48">
        <v>23.459557053442499</v>
      </c>
      <c r="F48">
        <v>11.3949446316803</v>
      </c>
      <c r="G48">
        <v>8.4524654951051197</v>
      </c>
      <c r="H48">
        <v>141.328358208955</v>
      </c>
      <c r="I48">
        <v>2.74467380837747</v>
      </c>
      <c r="J48">
        <v>35.881835820895503</v>
      </c>
      <c r="K48">
        <v>8.1242176215695707</v>
      </c>
      <c r="L48" s="11">
        <f t="shared" si="1"/>
        <v>25.25</v>
      </c>
      <c r="M48" s="9">
        <f t="shared" si="2"/>
        <v>11.1</v>
      </c>
      <c r="N48" s="9">
        <f t="shared" si="3"/>
        <v>99.640527085027131</v>
      </c>
      <c r="O48" s="9">
        <f>stefan_boltzmann*(E48+273.16)^4</f>
        <v>37.954303086253418</v>
      </c>
      <c r="P48" s="9">
        <f>stefan_boltzmann*(F48+273.16)^4</f>
        <v>32.145962943955801</v>
      </c>
      <c r="Q48" s="11">
        <f t="shared" si="4"/>
        <v>15.552882655163589</v>
      </c>
      <c r="R48" s="9">
        <f t="shared" si="5"/>
        <v>19.00887082089552</v>
      </c>
      <c r="S48" s="9">
        <f t="shared" si="6"/>
        <v>0.81819077007283714</v>
      </c>
      <c r="T48" s="9">
        <f t="shared" si="25"/>
        <v>11.975719644475964</v>
      </c>
      <c r="U48" s="9">
        <f t="shared" si="7"/>
        <v>35.050133015104606</v>
      </c>
      <c r="V48" s="9">
        <f t="shared" si="8"/>
        <v>0.19274825114405367</v>
      </c>
      <c r="W48" s="9">
        <f t="shared" si="26"/>
        <v>0.75455753959833027</v>
      </c>
      <c r="X48" s="9">
        <f t="shared" si="9"/>
        <v>5.097678943056839</v>
      </c>
      <c r="Y48" s="9">
        <f t="shared" si="10"/>
        <v>6.8780407014191249</v>
      </c>
      <c r="Z48" s="9">
        <f t="shared" si="11"/>
        <v>17.427250842561399</v>
      </c>
      <c r="AA48" s="9">
        <f t="shared" si="12"/>
        <v>2.8884824772699988</v>
      </c>
      <c r="AB48" s="9">
        <f t="shared" si="13"/>
        <v>1.3475765038581013</v>
      </c>
      <c r="AC48" s="9">
        <f t="shared" si="14"/>
        <v>2.1180294905640502</v>
      </c>
      <c r="AD48" s="9">
        <f t="shared" si="15"/>
        <v>1.1062794663844231</v>
      </c>
      <c r="AE48" s="9">
        <f t="shared" si="16"/>
        <v>0.1257341861472496</v>
      </c>
      <c r="AF48" s="9">
        <f t="shared" si="17"/>
        <v>99.640527085027131</v>
      </c>
      <c r="AG48" s="9">
        <f t="shared" si="27"/>
        <v>6.7346770062063091E-2</v>
      </c>
      <c r="AH48" s="9">
        <f t="shared" ca="1" si="18"/>
        <v>-0.62863662333493697</v>
      </c>
      <c r="AI48" s="11">
        <f t="shared" si="19"/>
        <v>0.1257341861472496</v>
      </c>
      <c r="AJ48" s="9">
        <f t="shared" ca="1" si="28"/>
        <v>7.5066773247540617</v>
      </c>
      <c r="AK48" s="9">
        <f t="shared" si="20"/>
        <v>6.7346770062063091E-2</v>
      </c>
      <c r="AL48" s="9">
        <f t="shared" si="21"/>
        <v>3.0988827576923339</v>
      </c>
      <c r="AM48" s="9">
        <f t="shared" si="22"/>
        <v>2.74467380837747</v>
      </c>
      <c r="AN48" s="9">
        <f t="shared" si="29"/>
        <v>1.0117500241796271</v>
      </c>
      <c r="AO48" s="9">
        <f t="shared" si="23"/>
        <v>1.9331890948483399</v>
      </c>
      <c r="AP48" s="13">
        <f t="shared" ca="1" si="24"/>
        <v>3.7691521890854838</v>
      </c>
    </row>
    <row r="49" spans="1:42">
      <c r="A49" t="s">
        <v>61</v>
      </c>
      <c r="B49" t="s">
        <v>142</v>
      </c>
      <c r="C49">
        <v>11</v>
      </c>
      <c r="D49" s="14">
        <f t="shared" ca="1" si="0"/>
        <v>2.6010446617599938</v>
      </c>
      <c r="E49">
        <v>19.2010945273632</v>
      </c>
      <c r="F49">
        <v>7.3476119402985098</v>
      </c>
      <c r="G49">
        <v>4.8201513266998397</v>
      </c>
      <c r="H49">
        <v>141.328358208955</v>
      </c>
      <c r="I49">
        <v>2.4498030679933702</v>
      </c>
      <c r="J49">
        <v>35.881835820895503</v>
      </c>
      <c r="K49">
        <v>7.6895522388059696</v>
      </c>
      <c r="L49" s="11">
        <f t="shared" si="1"/>
        <v>19.299999999999997</v>
      </c>
      <c r="M49" s="9">
        <f t="shared" si="2"/>
        <v>10.149999999999999</v>
      </c>
      <c r="N49" s="9">
        <f t="shared" si="3"/>
        <v>99.640527085027131</v>
      </c>
      <c r="O49" s="9">
        <f>stefan_boltzmann*(E49+273.16)^4</f>
        <v>35.821206530118957</v>
      </c>
      <c r="P49" s="9">
        <f>stefan_boltzmann*(F49+273.16)^4</f>
        <v>30.355717105481013</v>
      </c>
      <c r="Q49" s="11">
        <f t="shared" si="4"/>
        <v>12.135756562017498</v>
      </c>
      <c r="R49" s="9">
        <f t="shared" si="5"/>
        <v>14.529552746268653</v>
      </c>
      <c r="S49" s="9">
        <f t="shared" si="6"/>
        <v>0.8352463956699625</v>
      </c>
      <c r="T49" s="9">
        <f t="shared" si="25"/>
        <v>9.3445325527534742</v>
      </c>
      <c r="U49" s="9">
        <f t="shared" si="7"/>
        <v>33.088461817799981</v>
      </c>
      <c r="V49" s="9">
        <f t="shared" si="8"/>
        <v>0.21006218593093368</v>
      </c>
      <c r="W49" s="9">
        <f t="shared" si="26"/>
        <v>0.7775826341544495</v>
      </c>
      <c r="X49" s="9">
        <f t="shared" si="9"/>
        <v>5.4046927757288961</v>
      </c>
      <c r="Y49" s="9">
        <f t="shared" si="10"/>
        <v>3.9398397770245781</v>
      </c>
      <c r="Z49" s="9">
        <f t="shared" si="11"/>
        <v>13.274353233830855</v>
      </c>
      <c r="AA49" s="9">
        <f t="shared" si="12"/>
        <v>2.225112815458532</v>
      </c>
      <c r="AB49" s="9">
        <f t="shared" si="13"/>
        <v>1.0260248680249182</v>
      </c>
      <c r="AC49" s="9">
        <f t="shared" si="14"/>
        <v>1.6255688417417251</v>
      </c>
      <c r="AD49" s="9">
        <f t="shared" si="15"/>
        <v>0.86142017984934982</v>
      </c>
      <c r="AE49" s="9">
        <f t="shared" si="16"/>
        <v>9.9524411008720629E-2</v>
      </c>
      <c r="AF49" s="9">
        <f t="shared" si="17"/>
        <v>99.640527085027131</v>
      </c>
      <c r="AG49" s="9">
        <f t="shared" si="27"/>
        <v>6.7346770062063091E-2</v>
      </c>
      <c r="AH49" s="9">
        <f t="shared" ca="1" si="18"/>
        <v>-0.58140566522227632</v>
      </c>
      <c r="AI49" s="11">
        <f t="shared" si="19"/>
        <v>9.9524411008720629E-2</v>
      </c>
      <c r="AJ49" s="9">
        <f t="shared" ca="1" si="28"/>
        <v>4.5212454422468547</v>
      </c>
      <c r="AK49" s="9">
        <f t="shared" si="20"/>
        <v>6.7346770062063091E-2</v>
      </c>
      <c r="AL49" s="9">
        <f t="shared" si="21"/>
        <v>3.1438373358750504</v>
      </c>
      <c r="AM49" s="9">
        <f t="shared" si="22"/>
        <v>2.4498030679933702</v>
      </c>
      <c r="AN49" s="9">
        <f t="shared" si="29"/>
        <v>0.76414866189237529</v>
      </c>
      <c r="AO49" s="9">
        <f t="shared" si="23"/>
        <v>1.832933043117746</v>
      </c>
      <c r="AP49" s="13">
        <f t="shared" ca="1" si="24"/>
        <v>2.6010446617599938</v>
      </c>
    </row>
    <row r="50" spans="1:42">
      <c r="A50" t="s">
        <v>61</v>
      </c>
      <c r="B50" t="s">
        <v>142</v>
      </c>
      <c r="C50">
        <v>12</v>
      </c>
      <c r="D50" s="14">
        <f t="shared" ca="1" si="0"/>
        <v>2.0706957517521127</v>
      </c>
      <c r="E50">
        <v>16.441165142031799</v>
      </c>
      <c r="F50">
        <v>5.1138661531054401</v>
      </c>
      <c r="G50">
        <v>3.09143596533462</v>
      </c>
      <c r="H50">
        <v>141.328358208955</v>
      </c>
      <c r="I50">
        <v>2.4805689295458202</v>
      </c>
      <c r="J50">
        <v>35.881835820895503</v>
      </c>
      <c r="K50">
        <v>7.0269619643716901</v>
      </c>
      <c r="L50" s="11">
        <f t="shared" si="1"/>
        <v>17</v>
      </c>
      <c r="M50" s="9">
        <f t="shared" si="2"/>
        <v>9.6499999999999986</v>
      </c>
      <c r="N50" s="9">
        <f t="shared" si="3"/>
        <v>99.640527085027131</v>
      </c>
      <c r="O50" s="9">
        <f>stefan_boltzmann*(E50+273.16)^4</f>
        <v>34.487611095284805</v>
      </c>
      <c r="P50" s="9">
        <f>stefan_boltzmann*(F50+273.16)^4</f>
        <v>29.400287728639768</v>
      </c>
      <c r="Q50" s="11">
        <f t="shared" si="4"/>
        <v>10.43955198934294</v>
      </c>
      <c r="R50" s="9">
        <f t="shared" si="5"/>
        <v>12.798051641791044</v>
      </c>
      <c r="S50" s="9">
        <f t="shared" si="6"/>
        <v>0.81571416349449577</v>
      </c>
      <c r="T50" s="9">
        <f t="shared" si="25"/>
        <v>8.0384550317940633</v>
      </c>
      <c r="U50" s="9">
        <f t="shared" si="7"/>
        <v>31.943949411962286</v>
      </c>
      <c r="V50" s="9">
        <f t="shared" si="8"/>
        <v>0.21773439784745235</v>
      </c>
      <c r="W50" s="9">
        <f t="shared" si="26"/>
        <v>0.75121412071756943</v>
      </c>
      <c r="X50" s="9">
        <f t="shared" si="9"/>
        <v>5.2249170122491755</v>
      </c>
      <c r="Y50" s="9">
        <f t="shared" si="10"/>
        <v>2.8135380195448878</v>
      </c>
      <c r="Z50" s="9">
        <f t="shared" si="11"/>
        <v>10.77751564756862</v>
      </c>
      <c r="AA50" s="9">
        <f t="shared" si="12"/>
        <v>1.8701607249141183</v>
      </c>
      <c r="AB50" s="9">
        <f t="shared" si="13"/>
        <v>0.87926875294653417</v>
      </c>
      <c r="AC50" s="9">
        <f t="shared" si="14"/>
        <v>1.3747147389303263</v>
      </c>
      <c r="AD50" s="9">
        <f t="shared" si="15"/>
        <v>0.76269783008801362</v>
      </c>
      <c r="AE50" s="9">
        <f t="shared" si="16"/>
        <v>8.612689840014591E-2</v>
      </c>
      <c r="AF50" s="9">
        <f t="shared" si="17"/>
        <v>99.640527085027131</v>
      </c>
      <c r="AG50" s="9">
        <f t="shared" si="27"/>
        <v>6.7346770062063091E-2</v>
      </c>
      <c r="AH50" s="9">
        <f t="shared" ca="1" si="18"/>
        <v>-0.34955726207671284</v>
      </c>
      <c r="AI50" s="11">
        <f t="shared" si="19"/>
        <v>8.612689840014591E-2</v>
      </c>
      <c r="AJ50" s="9">
        <f t="shared" ca="1" si="28"/>
        <v>3.1630952816216005</v>
      </c>
      <c r="AK50" s="9">
        <f t="shared" si="20"/>
        <v>6.7346770062063091E-2</v>
      </c>
      <c r="AL50" s="9">
        <f t="shared" si="21"/>
        <v>3.1714986225960748</v>
      </c>
      <c r="AM50" s="9">
        <f t="shared" si="22"/>
        <v>2.4805689295458202</v>
      </c>
      <c r="AN50" s="9">
        <f t="shared" si="29"/>
        <v>0.61201690884231263</v>
      </c>
      <c r="AO50" s="9">
        <f t="shared" si="23"/>
        <v>1.843393436045579</v>
      </c>
      <c r="AP50" s="13">
        <f t="shared" ca="1" si="24"/>
        <v>2.0706957517521127</v>
      </c>
    </row>
    <row r="51" spans="1:42">
      <c r="A51" t="s">
        <v>67</v>
      </c>
      <c r="B51" t="s">
        <v>142</v>
      </c>
      <c r="C51">
        <v>1</v>
      </c>
      <c r="D51" s="14">
        <f t="shared" ca="1" si="0"/>
        <v>1.0659918597452431</v>
      </c>
      <c r="E51">
        <v>0.926728110599078</v>
      </c>
      <c r="F51">
        <v>-7.0391705069124404</v>
      </c>
      <c r="G51">
        <v>-8.7301075268817208</v>
      </c>
      <c r="H51">
        <v>60.571428571428598</v>
      </c>
      <c r="I51">
        <v>4.0777841781874002</v>
      </c>
      <c r="J51">
        <v>41.471285714285699</v>
      </c>
      <c r="K51">
        <v>5.30414746543779</v>
      </c>
      <c r="L51" s="11">
        <f t="shared" si="1"/>
        <v>14.4</v>
      </c>
      <c r="M51" s="9">
        <f t="shared" si="2"/>
        <v>9.4</v>
      </c>
      <c r="N51" s="9">
        <f t="shared" si="3"/>
        <v>100.58605334881292</v>
      </c>
      <c r="O51" s="9">
        <f>stefan_boltzmann*(E51+273.16)^4</f>
        <v>27.670303291021821</v>
      </c>
      <c r="P51" s="9">
        <f>stefan_boltzmann*(F51+273.16)^4</f>
        <v>24.591066661732683</v>
      </c>
      <c r="Q51" s="11">
        <f t="shared" si="4"/>
        <v>7.6627512501225636</v>
      </c>
      <c r="R51" s="9">
        <f t="shared" si="5"/>
        <v>10.81744457142857</v>
      </c>
      <c r="S51" s="9">
        <f t="shared" si="6"/>
        <v>0.70836981872425786</v>
      </c>
      <c r="T51" s="9">
        <f t="shared" si="25"/>
        <v>5.9003184625943739</v>
      </c>
      <c r="U51" s="9">
        <f t="shared" si="7"/>
        <v>26.130684976377253</v>
      </c>
      <c r="V51" s="9">
        <f t="shared" si="8"/>
        <v>0.26132383426659439</v>
      </c>
      <c r="W51" s="9">
        <f t="shared" si="26"/>
        <v>0.60629925527774819</v>
      </c>
      <c r="X51" s="9">
        <f t="shared" si="9"/>
        <v>4.1401573846122712</v>
      </c>
      <c r="Y51" s="9">
        <f t="shared" si="10"/>
        <v>1.7601610779821026</v>
      </c>
      <c r="Z51" s="9">
        <f t="shared" si="11"/>
        <v>-3.0562211981566811</v>
      </c>
      <c r="AA51" s="9">
        <f t="shared" si="12"/>
        <v>0.65324468505487898</v>
      </c>
      <c r="AB51" s="9">
        <f t="shared" si="13"/>
        <v>0.36025726526468049</v>
      </c>
      <c r="AC51" s="9">
        <f t="shared" si="14"/>
        <v>0.50675097515977974</v>
      </c>
      <c r="AD51" s="9">
        <f t="shared" si="15"/>
        <v>0.31581321706685261</v>
      </c>
      <c r="AE51" s="9">
        <f t="shared" si="16"/>
        <v>3.641476573887148E-2</v>
      </c>
      <c r="AF51" s="9">
        <f t="shared" si="17"/>
        <v>100.58605334881292</v>
      </c>
      <c r="AG51" s="9">
        <f t="shared" si="27"/>
        <v>6.7985848775692179E-2</v>
      </c>
      <c r="AH51" s="9">
        <f t="shared" ca="1" si="18"/>
        <v>-0.61483870967741971</v>
      </c>
      <c r="AI51" s="11">
        <f t="shared" si="19"/>
        <v>3.641476573887148E-2</v>
      </c>
      <c r="AJ51" s="9">
        <f t="shared" ca="1" si="28"/>
        <v>2.3749997876595224</v>
      </c>
      <c r="AK51" s="9">
        <f t="shared" si="20"/>
        <v>6.7985848775692179E-2</v>
      </c>
      <c r="AL51" s="9">
        <f t="shared" si="21"/>
        <v>3.334027566757372</v>
      </c>
      <c r="AM51" s="9">
        <f t="shared" si="22"/>
        <v>4.0777841781874002</v>
      </c>
      <c r="AN51" s="9">
        <f t="shared" si="29"/>
        <v>0.19093775809292712</v>
      </c>
      <c r="AO51" s="9">
        <f t="shared" si="23"/>
        <v>2.3864466205837163</v>
      </c>
      <c r="AP51" s="13">
        <f t="shared" ca="1" si="24"/>
        <v>1.0659918597452431</v>
      </c>
    </row>
    <row r="52" spans="1:42">
      <c r="A52" t="s">
        <v>67</v>
      </c>
      <c r="B52" t="s">
        <v>142</v>
      </c>
      <c r="C52">
        <v>2</v>
      </c>
      <c r="D52" s="14">
        <f t="shared" ca="1" si="0"/>
        <v>1.4125168668755315</v>
      </c>
      <c r="E52">
        <v>3.5234693877551</v>
      </c>
      <c r="F52">
        <v>-5.0301020408163302</v>
      </c>
      <c r="G52">
        <v>-7.15595238095238</v>
      </c>
      <c r="H52">
        <v>60.571428571428598</v>
      </c>
      <c r="I52">
        <v>4.1203018707482997</v>
      </c>
      <c r="J52">
        <v>41.471285714285699</v>
      </c>
      <c r="K52">
        <v>5.1734693877550999</v>
      </c>
      <c r="L52" s="11">
        <f t="shared" si="1"/>
        <v>20.100000000000001</v>
      </c>
      <c r="M52" s="9">
        <f t="shared" si="2"/>
        <v>10.45</v>
      </c>
      <c r="N52" s="9">
        <f t="shared" si="3"/>
        <v>100.58605334881292</v>
      </c>
      <c r="O52" s="9">
        <f>stefan_boltzmann*(E52+273.16)^4</f>
        <v>28.733911130328234</v>
      </c>
      <c r="P52" s="9">
        <f>stefan_boltzmann*(F52+273.16)^4</f>
        <v>25.342115438016116</v>
      </c>
      <c r="Q52" s="11">
        <f t="shared" si="4"/>
        <v>10.0004418513817</v>
      </c>
      <c r="R52" s="9">
        <f t="shared" si="5"/>
        <v>15.099349714285715</v>
      </c>
      <c r="S52" s="9">
        <f t="shared" si="6"/>
        <v>0.66230943985091861</v>
      </c>
      <c r="T52" s="9">
        <f t="shared" si="25"/>
        <v>7.7003402255639086</v>
      </c>
      <c r="U52" s="9">
        <f t="shared" si="7"/>
        <v>27.038013284172173</v>
      </c>
      <c r="V52" s="9">
        <f t="shared" si="8"/>
        <v>0.25634858177528186</v>
      </c>
      <c r="W52" s="9">
        <f t="shared" si="26"/>
        <v>0.54411774379874023</v>
      </c>
      <c r="X52" s="9">
        <f t="shared" si="9"/>
        <v>3.7713651602032296</v>
      </c>
      <c r="Y52" s="9">
        <f t="shared" si="10"/>
        <v>3.928975065360679</v>
      </c>
      <c r="Z52" s="9">
        <f t="shared" si="11"/>
        <v>-0.75331632653061509</v>
      </c>
      <c r="AA52" s="9">
        <f t="shared" si="12"/>
        <v>0.78638429325824366</v>
      </c>
      <c r="AB52" s="9">
        <f t="shared" si="13"/>
        <v>0.42021463257135838</v>
      </c>
      <c r="AC52" s="9">
        <f t="shared" si="14"/>
        <v>0.60329946291480097</v>
      </c>
      <c r="AD52" s="9">
        <f t="shared" si="15"/>
        <v>0.35701835566360746</v>
      </c>
      <c r="AE52" s="9">
        <f t="shared" si="16"/>
        <v>4.2340072706177699E-2</v>
      </c>
      <c r="AF52" s="9">
        <f t="shared" si="17"/>
        <v>100.58605334881292</v>
      </c>
      <c r="AG52" s="9">
        <f t="shared" si="27"/>
        <v>6.7985848775692179E-2</v>
      </c>
      <c r="AH52" s="9">
        <f t="shared" ca="1" si="18"/>
        <v>0.32240668202764933</v>
      </c>
      <c r="AI52" s="11">
        <f t="shared" si="19"/>
        <v>4.2340072706177699E-2</v>
      </c>
      <c r="AJ52" s="9">
        <f t="shared" ca="1" si="28"/>
        <v>3.6065683833330295</v>
      </c>
      <c r="AK52" s="9">
        <f t="shared" si="20"/>
        <v>6.7985848775692179E-2</v>
      </c>
      <c r="AL52" s="9">
        <f t="shared" si="21"/>
        <v>3.3058253928244477</v>
      </c>
      <c r="AM52" s="9">
        <f t="shared" si="22"/>
        <v>4.1203018707482997</v>
      </c>
      <c r="AN52" s="9">
        <f t="shared" si="29"/>
        <v>0.24628110725119351</v>
      </c>
      <c r="AO52" s="9">
        <f t="shared" si="23"/>
        <v>2.4009026360544219</v>
      </c>
      <c r="AP52" s="13">
        <f t="shared" ca="1" si="24"/>
        <v>1.4125168668755315</v>
      </c>
    </row>
    <row r="53" spans="1:42">
      <c r="A53" t="s">
        <v>67</v>
      </c>
      <c r="B53" t="s">
        <v>142</v>
      </c>
      <c r="C53">
        <v>3</v>
      </c>
      <c r="D53" s="14">
        <f t="shared" ca="1" si="0"/>
        <v>1.8970526086779043</v>
      </c>
      <c r="E53">
        <v>7.9488479262672804</v>
      </c>
      <c r="F53">
        <v>-1.0046082949308801</v>
      </c>
      <c r="G53">
        <v>-2.4859062980030702</v>
      </c>
      <c r="H53">
        <v>60.571428571428598</v>
      </c>
      <c r="I53">
        <v>4.0484831029185901</v>
      </c>
      <c r="J53">
        <v>41.471285714285699</v>
      </c>
      <c r="K53">
        <v>5.9078341013824902</v>
      </c>
      <c r="L53" s="11">
        <f t="shared" si="1"/>
        <v>26.75</v>
      </c>
      <c r="M53" s="9">
        <f t="shared" si="2"/>
        <v>11.7</v>
      </c>
      <c r="N53" s="9">
        <f t="shared" si="3"/>
        <v>100.58605334881292</v>
      </c>
      <c r="O53" s="9">
        <f>stefan_boltzmann*(E53+273.16)^4</f>
        <v>30.616811077272995</v>
      </c>
      <c r="P53" s="9">
        <f>stefan_boltzmann*(F53+273.16)^4</f>
        <v>26.898599190172611</v>
      </c>
      <c r="Q53" s="11">
        <f t="shared" si="4"/>
        <v>13.441113769742804</v>
      </c>
      <c r="R53" s="9">
        <f t="shared" si="5"/>
        <v>20.094905714285712</v>
      </c>
      <c r="S53" s="9">
        <f t="shared" si="6"/>
        <v>0.6688816539301975</v>
      </c>
      <c r="T53" s="9">
        <f t="shared" si="25"/>
        <v>10.34965760270196</v>
      </c>
      <c r="U53" s="9">
        <f t="shared" si="7"/>
        <v>28.757705133722801</v>
      </c>
      <c r="V53" s="9">
        <f t="shared" si="8"/>
        <v>0.2401435736547361</v>
      </c>
      <c r="W53" s="9">
        <f t="shared" si="26"/>
        <v>0.55299023280576665</v>
      </c>
      <c r="X53" s="9">
        <f t="shared" si="9"/>
        <v>3.8189384267202153</v>
      </c>
      <c r="Y53" s="9">
        <f t="shared" si="10"/>
        <v>6.5307191759817442</v>
      </c>
      <c r="Z53" s="9">
        <f t="shared" si="11"/>
        <v>3.4721198156682003</v>
      </c>
      <c r="AA53" s="9">
        <f t="shared" si="12"/>
        <v>1.0690371965598309</v>
      </c>
      <c r="AB53" s="9">
        <f t="shared" si="13"/>
        <v>0.5675598932604029</v>
      </c>
      <c r="AC53" s="9">
        <f t="shared" si="14"/>
        <v>0.81829854491011689</v>
      </c>
      <c r="AD53" s="9">
        <f t="shared" si="15"/>
        <v>0.50874009604322035</v>
      </c>
      <c r="AE53" s="9">
        <f t="shared" si="16"/>
        <v>5.5388322265023972E-2</v>
      </c>
      <c r="AF53" s="9">
        <f t="shared" si="17"/>
        <v>100.58605334881292</v>
      </c>
      <c r="AG53" s="9">
        <f t="shared" si="27"/>
        <v>6.7985848775692179E-2</v>
      </c>
      <c r="AH53" s="9">
        <f t="shared" ca="1" si="18"/>
        <v>0.59156105990783425</v>
      </c>
      <c r="AI53" s="11">
        <f t="shared" si="19"/>
        <v>5.5388322265023972E-2</v>
      </c>
      <c r="AJ53" s="9">
        <f t="shared" ca="1" si="28"/>
        <v>5.9391581160739104</v>
      </c>
      <c r="AK53" s="9">
        <f t="shared" si="20"/>
        <v>6.7985848775692179E-2</v>
      </c>
      <c r="AL53" s="9">
        <f t="shared" si="21"/>
        <v>3.2553011153531703</v>
      </c>
      <c r="AM53" s="9">
        <f t="shared" si="22"/>
        <v>4.0484831029185901</v>
      </c>
      <c r="AN53" s="9">
        <f t="shared" si="29"/>
        <v>0.30955844886689654</v>
      </c>
      <c r="AO53" s="9">
        <f t="shared" si="23"/>
        <v>2.3764842549923211</v>
      </c>
      <c r="AP53" s="13">
        <f t="shared" ca="1" si="24"/>
        <v>1.8970526086779043</v>
      </c>
    </row>
    <row r="54" spans="1:42">
      <c r="A54" t="s">
        <v>67</v>
      </c>
      <c r="B54" t="s">
        <v>142</v>
      </c>
      <c r="C54">
        <v>4</v>
      </c>
      <c r="D54" s="14">
        <f t="shared" ca="1" si="0"/>
        <v>3.044941771570814</v>
      </c>
      <c r="E54">
        <v>14.2814285714286</v>
      </c>
      <c r="F54">
        <v>4.2209523809523803</v>
      </c>
      <c r="G54">
        <v>1.8569246031746001</v>
      </c>
      <c r="H54">
        <v>60.571428571428598</v>
      </c>
      <c r="I54">
        <v>3.8000595238095198</v>
      </c>
      <c r="J54">
        <v>41.471285714285699</v>
      </c>
      <c r="K54">
        <v>6.7</v>
      </c>
      <c r="L54" s="11">
        <f t="shared" si="1"/>
        <v>34.400000000000006</v>
      </c>
      <c r="M54" s="9">
        <f t="shared" si="2"/>
        <v>13.149999999999999</v>
      </c>
      <c r="N54" s="9">
        <f t="shared" si="3"/>
        <v>100.58605334881292</v>
      </c>
      <c r="O54" s="9">
        <f>stefan_boltzmann*(E54+273.16)^4</f>
        <v>33.470279863800016</v>
      </c>
      <c r="P54" s="9">
        <f>stefan_boltzmann*(F54+273.16)^4</f>
        <v>29.024746351071503</v>
      </c>
      <c r="Q54" s="11">
        <f t="shared" si="4"/>
        <v>17.363498098859321</v>
      </c>
      <c r="R54" s="9">
        <f t="shared" si="5"/>
        <v>25.841673142857147</v>
      </c>
      <c r="S54" s="9">
        <f t="shared" si="6"/>
        <v>0.67191849393307324</v>
      </c>
      <c r="T54" s="9">
        <f t="shared" si="25"/>
        <v>13.369893536121678</v>
      </c>
      <c r="U54" s="9">
        <f t="shared" si="7"/>
        <v>31.247513107435758</v>
      </c>
      <c r="V54" s="9">
        <f t="shared" si="8"/>
        <v>0.22299745459773634</v>
      </c>
      <c r="W54" s="9">
        <f t="shared" si="26"/>
        <v>0.55708996680964895</v>
      </c>
      <c r="X54" s="9">
        <f t="shared" si="9"/>
        <v>3.88186744736092</v>
      </c>
      <c r="Y54" s="9">
        <f t="shared" si="10"/>
        <v>9.4880260887607584</v>
      </c>
      <c r="Z54" s="9">
        <f t="shared" si="11"/>
        <v>9.2511904761904908</v>
      </c>
      <c r="AA54" s="9">
        <f t="shared" si="12"/>
        <v>1.6280352265572886</v>
      </c>
      <c r="AB54" s="9">
        <f t="shared" si="13"/>
        <v>0.82599568336381812</v>
      </c>
      <c r="AC54" s="9">
        <f t="shared" si="14"/>
        <v>1.2270154549605534</v>
      </c>
      <c r="AD54" s="9">
        <f t="shared" si="15"/>
        <v>0.69844875666371298</v>
      </c>
      <c r="AE54" s="9">
        <f t="shared" si="16"/>
        <v>7.8719927655034633E-2</v>
      </c>
      <c r="AF54" s="9">
        <f t="shared" si="17"/>
        <v>100.58605334881292</v>
      </c>
      <c r="AG54" s="9">
        <f t="shared" si="27"/>
        <v>6.7985848775692179E-2</v>
      </c>
      <c r="AH54" s="9">
        <f t="shared" ca="1" si="18"/>
        <v>0.80906989247312067</v>
      </c>
      <c r="AI54" s="11">
        <f t="shared" si="19"/>
        <v>7.8719927655034633E-2</v>
      </c>
      <c r="AJ54" s="9">
        <f t="shared" ca="1" si="28"/>
        <v>8.678956196287638</v>
      </c>
      <c r="AK54" s="9">
        <f t="shared" si="20"/>
        <v>6.7985848775692179E-2</v>
      </c>
      <c r="AL54" s="9">
        <f t="shared" si="21"/>
        <v>3.1886490841069457</v>
      </c>
      <c r="AM54" s="9">
        <f t="shared" si="22"/>
        <v>3.8000595238095198</v>
      </c>
      <c r="AN54" s="9">
        <f t="shared" si="29"/>
        <v>0.52856669829684044</v>
      </c>
      <c r="AO54" s="9">
        <f t="shared" si="23"/>
        <v>2.2920202380952368</v>
      </c>
      <c r="AP54" s="13">
        <f t="shared" ca="1" si="24"/>
        <v>3.044941771570814</v>
      </c>
    </row>
    <row r="55" spans="1:42">
      <c r="A55" t="s">
        <v>67</v>
      </c>
      <c r="B55" t="s">
        <v>142</v>
      </c>
      <c r="C55">
        <v>5</v>
      </c>
      <c r="D55" s="14">
        <f t="shared" ref="D55:D118" ca="1" si="30">AP55</f>
        <v>3.7711359233784791</v>
      </c>
      <c r="E55">
        <v>19.3691244239631</v>
      </c>
      <c r="F55">
        <v>8.6571428571428601</v>
      </c>
      <c r="G55">
        <v>7.79606374807988</v>
      </c>
      <c r="H55">
        <v>60.571428571428598</v>
      </c>
      <c r="I55">
        <v>3.6522657450076799</v>
      </c>
      <c r="J55">
        <v>41.471285714285699</v>
      </c>
      <c r="K55">
        <v>7.6036866359447002</v>
      </c>
      <c r="L55" s="11">
        <f t="shared" si="1"/>
        <v>39.6</v>
      </c>
      <c r="M55" s="9">
        <f t="shared" si="2"/>
        <v>14.3</v>
      </c>
      <c r="N55" s="9">
        <f t="shared" ref="N55:N118" si="31">101.3*((293-0.0065*H55)/293)^5.26</f>
        <v>100.58605334881292</v>
      </c>
      <c r="O55" s="9">
        <f>stefan_boltzmann*(E55+273.16)^4</f>
        <v>35.90362823049697</v>
      </c>
      <c r="P55" s="9">
        <f>stefan_boltzmann*(F55+273.16)^4</f>
        <v>30.926553450399712</v>
      </c>
      <c r="Q55" s="11">
        <f t="shared" ref="Q55:Q118" si="32">(0.25+0.5*(K55/M55))*L55</f>
        <v>20.428181495923429</v>
      </c>
      <c r="R55" s="9">
        <f t="shared" ref="R55:R118" si="33">(0.75+2*(H55/100000))*L55</f>
        <v>29.747972571428569</v>
      </c>
      <c r="S55" s="9">
        <f t="shared" ref="S55:S118" si="34">Q55/R55</f>
        <v>0.68670836127984292</v>
      </c>
      <c r="T55" s="9">
        <f t="shared" si="25"/>
        <v>15.729699751861041</v>
      </c>
      <c r="U55" s="9">
        <f t="shared" ref="U55:U118" si="35">(O55+P55)/2</f>
        <v>33.415090840448343</v>
      </c>
      <c r="V55" s="9">
        <f t="shared" ref="V55:V118" si="36">0.34-(0.14*SQRT(AD55))</f>
        <v>0.19599999327879267</v>
      </c>
      <c r="W55" s="9">
        <f t="shared" si="26"/>
        <v>0.57705628772778805</v>
      </c>
      <c r="X55" s="9">
        <f t="shared" ref="X55:X118" si="37">U55*V55*W55</f>
        <v>3.7793479721963541</v>
      </c>
      <c r="Y55" s="9">
        <f t="shared" ref="Y55:Y118" si="38">T55-X55</f>
        <v>11.950351779664686</v>
      </c>
      <c r="Z55" s="9">
        <f t="shared" ref="Z55:Z118" si="39">(E55+F55)/2</f>
        <v>14.013133640552979</v>
      </c>
      <c r="AA55" s="9">
        <f t="shared" ref="AA55:AA118" si="40">0.6108*EXP((17.27*E55)/(E55+237.3))</f>
        <v>2.248508678235575</v>
      </c>
      <c r="AB55" s="9">
        <f t="shared" ref="AB55:AB118" si="41">0.6108*EXP((17.27*F55)/(F55+237.3))</f>
        <v>1.1217385697394191</v>
      </c>
      <c r="AC55" s="9">
        <f t="shared" ref="AC55:AC118" si="42">(AA55+AB55)/2</f>
        <v>1.6851236239874972</v>
      </c>
      <c r="AD55" s="9">
        <f t="shared" ref="AD55:AD118" si="43">0.6108*EXP((17.27*G55)/(G55+237.3))</f>
        <v>1.0579592824340696</v>
      </c>
      <c r="AE55" s="9">
        <f t="shared" ref="AE55:AE118" si="44">(4098*0.6108*EXP(17.27*Z55/(Z55+237.3)))/((Z55+237.3)^2)</f>
        <v>0.10381326255447278</v>
      </c>
      <c r="AF55" s="9">
        <f t="shared" ref="AF55:AF118" si="45">101.3*((293-0.0065*H55)/293)^5.26</f>
        <v>100.58605334881292</v>
      </c>
      <c r="AG55" s="9">
        <f t="shared" si="27"/>
        <v>6.7985848775692179E-2</v>
      </c>
      <c r="AH55" s="9">
        <f t="shared" ca="1" si="18"/>
        <v>0.66667204301074845</v>
      </c>
      <c r="AI55" s="11">
        <f t="shared" ref="AI55:AI118" si="46">AE55</f>
        <v>0.10381326255447278</v>
      </c>
      <c r="AJ55" s="9">
        <f t="shared" ref="AJ55:AJ118" ca="1" si="47">Y55-AH55</f>
        <v>11.283679736653937</v>
      </c>
      <c r="AK55" s="9">
        <f t="shared" ref="AK55:AK118" si="48">AG55</f>
        <v>6.7985848775692179E-2</v>
      </c>
      <c r="AL55" s="9">
        <f t="shared" ref="AL55:AL118" si="49">900/(Z55+273)</f>
        <v>3.1357450043632298</v>
      </c>
      <c r="AM55" s="9">
        <f t="shared" ref="AM55:AM118" si="50">I55</f>
        <v>3.6522657450076799</v>
      </c>
      <c r="AN55" s="9">
        <f t="shared" ref="AN55:AN118" si="51">AC55-AD55</f>
        <v>0.6271643415534276</v>
      </c>
      <c r="AO55" s="9">
        <f t="shared" ref="AO55:AO118" si="52">1+0.34*AM55</f>
        <v>2.241770353302611</v>
      </c>
      <c r="AP55" s="13">
        <f t="shared" ref="AP55:AP118" ca="1" si="53">(0.408*AI55*AJ55+AK55*AL55*AM55*AN55)/(AI55+AK55*AO55)</f>
        <v>3.7711359233784791</v>
      </c>
    </row>
    <row r="56" spans="1:42">
      <c r="A56" t="s">
        <v>67</v>
      </c>
      <c r="B56" t="s">
        <v>142</v>
      </c>
      <c r="C56">
        <v>6</v>
      </c>
      <c r="D56" s="14">
        <f t="shared" ca="1" si="30"/>
        <v>4.3852130339027573</v>
      </c>
      <c r="E56">
        <v>24.253333333333298</v>
      </c>
      <c r="F56">
        <v>14.352857142857101</v>
      </c>
      <c r="G56">
        <v>13.986746031746</v>
      </c>
      <c r="H56">
        <v>60.571428571428598</v>
      </c>
      <c r="I56">
        <v>3.21146825396825</v>
      </c>
      <c r="J56">
        <v>41.471285714285699</v>
      </c>
      <c r="K56">
        <v>8.6095238095238091</v>
      </c>
      <c r="L56" s="11">
        <f t="shared" si="1"/>
        <v>41.9</v>
      </c>
      <c r="M56" s="9">
        <f t="shared" si="2"/>
        <v>14.9</v>
      </c>
      <c r="N56" s="9">
        <f t="shared" si="31"/>
        <v>100.58605334881292</v>
      </c>
      <c r="O56" s="9">
        <f>stefan_boltzmann*(E56+273.16)^4</f>
        <v>38.36221112568974</v>
      </c>
      <c r="P56" s="9">
        <f>stefan_boltzmann*(F56+273.16)^4</f>
        <v>33.503561434573314</v>
      </c>
      <c r="Q56" s="11">
        <f t="shared" si="32"/>
        <v>22.580337168424414</v>
      </c>
      <c r="R56" s="9">
        <f t="shared" si="33"/>
        <v>31.475758857142853</v>
      </c>
      <c r="S56" s="9">
        <f t="shared" si="34"/>
        <v>0.71738817389307252</v>
      </c>
      <c r="T56" s="9">
        <f t="shared" si="25"/>
        <v>17.386859619686799</v>
      </c>
      <c r="U56" s="9">
        <f t="shared" si="35"/>
        <v>35.932886280131527</v>
      </c>
      <c r="V56" s="9">
        <f t="shared" si="36"/>
        <v>0.16306578605263383</v>
      </c>
      <c r="W56" s="9">
        <f t="shared" si="26"/>
        <v>0.61847403475564799</v>
      </c>
      <c r="X56" s="9">
        <f t="shared" si="37"/>
        <v>3.6239018168693895</v>
      </c>
      <c r="Y56" s="9">
        <f t="shared" si="38"/>
        <v>13.762957802817409</v>
      </c>
      <c r="Z56" s="9">
        <f t="shared" si="39"/>
        <v>19.303095238095199</v>
      </c>
      <c r="AA56" s="9">
        <f t="shared" si="40"/>
        <v>3.0295918281191234</v>
      </c>
      <c r="AB56" s="9">
        <f t="shared" si="41"/>
        <v>1.6355800622313712</v>
      </c>
      <c r="AC56" s="9">
        <f t="shared" si="42"/>
        <v>2.3325859451752473</v>
      </c>
      <c r="AD56" s="9">
        <f t="shared" si="43"/>
        <v>1.5972304114883851</v>
      </c>
      <c r="AE56" s="9">
        <f t="shared" si="44"/>
        <v>0.13936650604253339</v>
      </c>
      <c r="AF56" s="9">
        <f t="shared" si="45"/>
        <v>100.58605334881292</v>
      </c>
      <c r="AG56" s="9">
        <f t="shared" si="27"/>
        <v>6.7985848775692179E-2</v>
      </c>
      <c r="AH56" s="9">
        <f t="shared" ca="1" si="18"/>
        <v>0.74059462365591089</v>
      </c>
      <c r="AI56" s="11">
        <f t="shared" si="46"/>
        <v>0.13936650604253339</v>
      </c>
      <c r="AJ56" s="9">
        <f t="shared" ca="1" si="47"/>
        <v>13.022363179161498</v>
      </c>
      <c r="AK56" s="9">
        <f t="shared" si="48"/>
        <v>6.7985848775692179E-2</v>
      </c>
      <c r="AL56" s="9">
        <f t="shared" si="49"/>
        <v>3.0789957912245369</v>
      </c>
      <c r="AM56" s="9">
        <f t="shared" si="50"/>
        <v>3.21146825396825</v>
      </c>
      <c r="AN56" s="9">
        <f t="shared" si="51"/>
        <v>0.73535553368686224</v>
      </c>
      <c r="AO56" s="9">
        <f t="shared" si="52"/>
        <v>2.091899206349205</v>
      </c>
      <c r="AP56" s="13">
        <f t="shared" ca="1" si="53"/>
        <v>4.3852130339027573</v>
      </c>
    </row>
    <row r="57" spans="1:42">
      <c r="A57" t="s">
        <v>67</v>
      </c>
      <c r="B57" t="s">
        <v>142</v>
      </c>
      <c r="C57">
        <v>7</v>
      </c>
      <c r="D57" s="14">
        <f t="shared" ca="1" si="30"/>
        <v>4.7986738747127946</v>
      </c>
      <c r="E57">
        <v>26.666820276497699</v>
      </c>
      <c r="F57">
        <v>16.996774193548401</v>
      </c>
      <c r="G57">
        <v>16.5642281105991</v>
      </c>
      <c r="H57">
        <v>60.571428571428598</v>
      </c>
      <c r="I57">
        <v>3.2103878648233501</v>
      </c>
      <c r="J57">
        <v>41.471285714285699</v>
      </c>
      <c r="K57">
        <v>9.2442396313364004</v>
      </c>
      <c r="L57" s="11">
        <f t="shared" si="1"/>
        <v>40.799999999999997</v>
      </c>
      <c r="M57" s="9">
        <f t="shared" si="2"/>
        <v>14.7</v>
      </c>
      <c r="N57" s="9">
        <f t="shared" si="31"/>
        <v>100.58605334881292</v>
      </c>
      <c r="O57" s="9">
        <f>stefan_boltzmann*(E57+273.16)^4</f>
        <v>39.622676554882908</v>
      </c>
      <c r="P57" s="9">
        <f>stefan_boltzmann*(F57+273.16)^4</f>
        <v>34.753036032174087</v>
      </c>
      <c r="Q57" s="11">
        <f t="shared" si="32"/>
        <v>23.028740712875006</v>
      </c>
      <c r="R57" s="9">
        <f t="shared" si="33"/>
        <v>30.649426285714281</v>
      </c>
      <c r="S57" s="9">
        <f t="shared" si="34"/>
        <v>0.7513596012597703</v>
      </c>
      <c r="T57" s="9">
        <f t="shared" si="25"/>
        <v>17.732130348913756</v>
      </c>
      <c r="U57" s="9">
        <f t="shared" si="35"/>
        <v>37.187856293528498</v>
      </c>
      <c r="V57" s="9">
        <f t="shared" si="36"/>
        <v>0.14779369899039205</v>
      </c>
      <c r="W57" s="9">
        <f t="shared" si="26"/>
        <v>0.66433546170068991</v>
      </c>
      <c r="X57" s="9">
        <f t="shared" si="37"/>
        <v>3.6512746185899352</v>
      </c>
      <c r="Y57" s="9">
        <f t="shared" si="38"/>
        <v>14.080855730323821</v>
      </c>
      <c r="Z57" s="9">
        <f t="shared" si="39"/>
        <v>21.83179723502305</v>
      </c>
      <c r="AA57" s="9">
        <f t="shared" si="40"/>
        <v>3.4962398394211203</v>
      </c>
      <c r="AB57" s="9">
        <f t="shared" si="41"/>
        <v>1.9373332655001403</v>
      </c>
      <c r="AC57" s="9">
        <f t="shared" si="42"/>
        <v>2.7167865524606301</v>
      </c>
      <c r="AD57" s="9">
        <f t="shared" si="43"/>
        <v>1.8848603136630624</v>
      </c>
      <c r="AE57" s="9">
        <f t="shared" si="44"/>
        <v>0.15970750056778449</v>
      </c>
      <c r="AF57" s="9">
        <f t="shared" si="45"/>
        <v>100.58605334881292</v>
      </c>
      <c r="AG57" s="9">
        <f t="shared" si="27"/>
        <v>6.7985848775692179E-2</v>
      </c>
      <c r="AH57" s="9">
        <f t="shared" ca="1" si="18"/>
        <v>0.35401827956989906</v>
      </c>
      <c r="AI57" s="11">
        <f t="shared" si="46"/>
        <v>0.15970750056778449</v>
      </c>
      <c r="AJ57" s="9">
        <f t="shared" ca="1" si="47"/>
        <v>13.726837450753921</v>
      </c>
      <c r="AK57" s="9">
        <f t="shared" si="48"/>
        <v>6.7985848775692179E-2</v>
      </c>
      <c r="AL57" s="9">
        <f t="shared" si="49"/>
        <v>3.0525879787741195</v>
      </c>
      <c r="AM57" s="9">
        <f t="shared" si="50"/>
        <v>3.2103878648233501</v>
      </c>
      <c r="AN57" s="9">
        <f t="shared" si="51"/>
        <v>0.83192623879756766</v>
      </c>
      <c r="AO57" s="9">
        <f t="shared" si="52"/>
        <v>2.0915318740399389</v>
      </c>
      <c r="AP57" s="13">
        <f t="shared" ca="1" si="53"/>
        <v>4.7986738747127946</v>
      </c>
    </row>
    <row r="58" spans="1:42">
      <c r="A58" t="s">
        <v>67</v>
      </c>
      <c r="B58" t="s">
        <v>142</v>
      </c>
      <c r="C58">
        <v>8</v>
      </c>
      <c r="D58" s="14">
        <f t="shared" ca="1" si="30"/>
        <v>4.2615072795238307</v>
      </c>
      <c r="E58">
        <v>26.314285714285699</v>
      </c>
      <c r="F58">
        <v>16.756682027649799</v>
      </c>
      <c r="G58">
        <v>16.173598310291901</v>
      </c>
      <c r="H58">
        <v>60.571428571428598</v>
      </c>
      <c r="I58">
        <v>2.89151305683564</v>
      </c>
      <c r="J58">
        <v>41.471285714285699</v>
      </c>
      <c r="K58">
        <v>7.7419354838709697</v>
      </c>
      <c r="L58" s="11">
        <f t="shared" si="1"/>
        <v>36.5</v>
      </c>
      <c r="M58" s="9">
        <f t="shared" si="2"/>
        <v>13.649999999999999</v>
      </c>
      <c r="N58" s="9">
        <f t="shared" si="31"/>
        <v>100.58605334881292</v>
      </c>
      <c r="O58" s="9">
        <f>stefan_boltzmann*(E58+273.16)^4</f>
        <v>39.436652551419222</v>
      </c>
      <c r="P58" s="9">
        <f>stefan_boltzmann*(F58+273.16)^4</f>
        <v>34.638152193060215</v>
      </c>
      <c r="Q58" s="11">
        <f t="shared" si="32"/>
        <v>19.475939383197453</v>
      </c>
      <c r="R58" s="9">
        <f t="shared" si="33"/>
        <v>27.419217142857143</v>
      </c>
      <c r="S58" s="9">
        <f t="shared" si="34"/>
        <v>0.71030253277202127</v>
      </c>
      <c r="T58" s="9">
        <f t="shared" si="25"/>
        <v>14.996473325062039</v>
      </c>
      <c r="U58" s="9">
        <f t="shared" si="35"/>
        <v>37.037402372239718</v>
      </c>
      <c r="V58" s="9">
        <f t="shared" si="36"/>
        <v>0.15016977595087524</v>
      </c>
      <c r="W58" s="9">
        <f t="shared" si="26"/>
        <v>0.60890841924222883</v>
      </c>
      <c r="X58" s="9">
        <f t="shared" si="37"/>
        <v>3.3866867724977796</v>
      </c>
      <c r="Y58" s="9">
        <f t="shared" si="38"/>
        <v>11.609786552564259</v>
      </c>
      <c r="Z58" s="9">
        <f t="shared" si="39"/>
        <v>21.535483870967749</v>
      </c>
      <c r="AA58" s="9">
        <f t="shared" si="40"/>
        <v>3.4243985602874396</v>
      </c>
      <c r="AB58" s="9">
        <f t="shared" si="41"/>
        <v>1.9080514501332431</v>
      </c>
      <c r="AC58" s="9">
        <f t="shared" si="42"/>
        <v>2.6662250052103413</v>
      </c>
      <c r="AD58" s="9">
        <f t="shared" si="43"/>
        <v>1.8385466307418825</v>
      </c>
      <c r="AE58" s="9">
        <f t="shared" si="44"/>
        <v>0.1572013349386939</v>
      </c>
      <c r="AF58" s="9">
        <f t="shared" si="45"/>
        <v>100.58605334881292</v>
      </c>
      <c r="AG58" s="9">
        <f t="shared" si="27"/>
        <v>6.7985848775692179E-2</v>
      </c>
      <c r="AH58" s="9">
        <f t="shared" ca="1" si="18"/>
        <v>-4.1483870967742156E-2</v>
      </c>
      <c r="AI58" s="11">
        <f t="shared" si="46"/>
        <v>0.1572013349386939</v>
      </c>
      <c r="AJ58" s="9">
        <f t="shared" ca="1" si="47"/>
        <v>11.651270423532001</v>
      </c>
      <c r="AK58" s="9">
        <f t="shared" si="48"/>
        <v>6.7985848775692179E-2</v>
      </c>
      <c r="AL58" s="9">
        <f t="shared" si="49"/>
        <v>3.0556589928372722</v>
      </c>
      <c r="AM58" s="9">
        <f t="shared" si="50"/>
        <v>2.89151305683564</v>
      </c>
      <c r="AN58" s="9">
        <f t="shared" si="51"/>
        <v>0.82767837446845882</v>
      </c>
      <c r="AO58" s="9">
        <f t="shared" si="52"/>
        <v>1.9831144393241176</v>
      </c>
      <c r="AP58" s="13">
        <f t="shared" ca="1" si="53"/>
        <v>4.2615072795238307</v>
      </c>
    </row>
    <row r="59" spans="1:42">
      <c r="A59" t="s">
        <v>67</v>
      </c>
      <c r="B59" t="s">
        <v>142</v>
      </c>
      <c r="C59">
        <v>9</v>
      </c>
      <c r="D59" s="14">
        <f t="shared" ca="1" si="30"/>
        <v>2.918639362838189</v>
      </c>
      <c r="E59">
        <v>22.198095238095199</v>
      </c>
      <c r="F59">
        <v>12.928095238095199</v>
      </c>
      <c r="G59">
        <v>13.784662698412699</v>
      </c>
      <c r="H59">
        <v>60.571428571428598</v>
      </c>
      <c r="I59">
        <v>3.3084523809523798</v>
      </c>
      <c r="J59">
        <v>41.471285714285699</v>
      </c>
      <c r="K59">
        <v>6.6952380952380999</v>
      </c>
      <c r="L59" s="11">
        <f t="shared" si="1"/>
        <v>28.1</v>
      </c>
      <c r="M59" s="9">
        <f t="shared" si="2"/>
        <v>12.25</v>
      </c>
      <c r="N59" s="9">
        <f t="shared" si="31"/>
        <v>100.58605334881292</v>
      </c>
      <c r="O59" s="9">
        <f>stefan_boltzmann*(E59+273.16)^4</f>
        <v>37.312762828093327</v>
      </c>
      <c r="P59" s="9">
        <f>stefan_boltzmann*(F59+273.16)^4</f>
        <v>32.844377730093186</v>
      </c>
      <c r="Q59" s="11">
        <f t="shared" si="32"/>
        <v>14.704028182701659</v>
      </c>
      <c r="R59" s="9">
        <f t="shared" si="33"/>
        <v>21.109041142857144</v>
      </c>
      <c r="S59" s="9">
        <f t="shared" si="34"/>
        <v>0.69657489808234108</v>
      </c>
      <c r="T59" s="9">
        <f t="shared" si="25"/>
        <v>11.322101700680278</v>
      </c>
      <c r="U59" s="9">
        <f t="shared" si="35"/>
        <v>35.078570279093256</v>
      </c>
      <c r="V59" s="9">
        <f t="shared" si="36"/>
        <v>0.16422319884395678</v>
      </c>
      <c r="W59" s="9">
        <f t="shared" si="26"/>
        <v>0.5903761124111605</v>
      </c>
      <c r="X59" s="9">
        <f t="shared" si="37"/>
        <v>3.4009885394590667</v>
      </c>
      <c r="Y59" s="9">
        <f t="shared" si="38"/>
        <v>7.9211131612212116</v>
      </c>
      <c r="Z59" s="9">
        <f t="shared" si="39"/>
        <v>17.563095238095201</v>
      </c>
      <c r="AA59" s="9">
        <f t="shared" si="40"/>
        <v>2.6760234361827591</v>
      </c>
      <c r="AB59" s="9">
        <f t="shared" si="41"/>
        <v>1.4907405852140032</v>
      </c>
      <c r="AC59" s="9">
        <f t="shared" si="42"/>
        <v>2.0833820106983811</v>
      </c>
      <c r="AD59" s="9">
        <f t="shared" si="43"/>
        <v>1.5764022359515897</v>
      </c>
      <c r="AE59" s="9">
        <f t="shared" si="44"/>
        <v>0.12668187774965223</v>
      </c>
      <c r="AF59" s="9">
        <f t="shared" si="45"/>
        <v>100.58605334881292</v>
      </c>
      <c r="AG59" s="9">
        <f t="shared" si="27"/>
        <v>6.7985848775692179E-2</v>
      </c>
      <c r="AH59" s="9">
        <f t="shared" ca="1" si="18"/>
        <v>-0.55613440860215668</v>
      </c>
      <c r="AI59" s="11">
        <f t="shared" si="46"/>
        <v>0.12668187774965223</v>
      </c>
      <c r="AJ59" s="9">
        <f t="shared" ca="1" si="47"/>
        <v>8.4772475698233691</v>
      </c>
      <c r="AK59" s="9">
        <f t="shared" si="48"/>
        <v>6.7985848775692179E-2</v>
      </c>
      <c r="AL59" s="9">
        <f t="shared" si="49"/>
        <v>3.0974339644286752</v>
      </c>
      <c r="AM59" s="9">
        <f t="shared" si="50"/>
        <v>3.3084523809523798</v>
      </c>
      <c r="AN59" s="9">
        <f t="shared" si="51"/>
        <v>0.50697977474679146</v>
      </c>
      <c r="AO59" s="9">
        <f t="shared" si="52"/>
        <v>2.1248738095238089</v>
      </c>
      <c r="AP59" s="13">
        <f t="shared" ca="1" si="53"/>
        <v>2.918639362838189</v>
      </c>
    </row>
    <row r="60" spans="1:42">
      <c r="A60" t="s">
        <v>67</v>
      </c>
      <c r="B60" t="s">
        <v>142</v>
      </c>
      <c r="C60">
        <v>10</v>
      </c>
      <c r="D60" s="14">
        <f t="shared" ca="1" si="30"/>
        <v>2.2261035650420058</v>
      </c>
      <c r="E60">
        <v>16.191705069124399</v>
      </c>
      <c r="F60">
        <v>6.9377880184331797</v>
      </c>
      <c r="G60">
        <v>6.9443164362519196</v>
      </c>
      <c r="H60">
        <v>60.571428571428598</v>
      </c>
      <c r="I60">
        <v>3.5504800307219702</v>
      </c>
      <c r="J60">
        <v>41.471285714285699</v>
      </c>
      <c r="K60">
        <v>5.6313364055299502</v>
      </c>
      <c r="L60" s="11">
        <f t="shared" si="1"/>
        <v>21.95</v>
      </c>
      <c r="M60" s="9">
        <f t="shared" si="2"/>
        <v>10.850000000000001</v>
      </c>
      <c r="N60" s="9">
        <f t="shared" si="31"/>
        <v>100.58605334881292</v>
      </c>
      <c r="O60" s="9">
        <f>stefan_boltzmann*(E60+273.16)^4</f>
        <v>34.368935161626283</v>
      </c>
      <c r="P60" s="9">
        <f>stefan_boltzmann*(F60+273.16)^4</f>
        <v>30.178705694093679</v>
      </c>
      <c r="Q60" s="11">
        <f t="shared" si="32"/>
        <v>11.183713553059096</v>
      </c>
      <c r="R60" s="9">
        <f t="shared" si="33"/>
        <v>16.489090857142855</v>
      </c>
      <c r="S60" s="9">
        <f t="shared" si="34"/>
        <v>0.67824925279094206</v>
      </c>
      <c r="T60" s="9">
        <f t="shared" si="25"/>
        <v>8.6114594358555046</v>
      </c>
      <c r="U60" s="9">
        <f t="shared" si="35"/>
        <v>32.273820427859981</v>
      </c>
      <c r="V60" s="9">
        <f t="shared" si="36"/>
        <v>0.20013767478401359</v>
      </c>
      <c r="W60" s="9">
        <f t="shared" si="26"/>
        <v>0.56563649126777182</v>
      </c>
      <c r="X60" s="9">
        <f t="shared" si="37"/>
        <v>3.6535633970002919</v>
      </c>
      <c r="Y60" s="9">
        <f t="shared" si="38"/>
        <v>4.9578960388552122</v>
      </c>
      <c r="Z60" s="9">
        <f t="shared" si="39"/>
        <v>11.564746543778789</v>
      </c>
      <c r="AA60" s="9">
        <f t="shared" si="40"/>
        <v>1.840671145543415</v>
      </c>
      <c r="AB60" s="9">
        <f t="shared" si="41"/>
        <v>0.99758666826905518</v>
      </c>
      <c r="AC60" s="9">
        <f t="shared" si="42"/>
        <v>1.4191289069062352</v>
      </c>
      <c r="AD60" s="9">
        <f t="shared" si="43"/>
        <v>0.99803418442971203</v>
      </c>
      <c r="AE60" s="9">
        <f t="shared" si="44"/>
        <v>9.0174059812006421E-2</v>
      </c>
      <c r="AF60" s="9">
        <f t="shared" si="45"/>
        <v>100.58605334881292</v>
      </c>
      <c r="AG60" s="9">
        <f t="shared" si="27"/>
        <v>6.7985848775692179E-2</v>
      </c>
      <c r="AH60" s="9">
        <f t="shared" ca="1" si="18"/>
        <v>-0.83976881720429786</v>
      </c>
      <c r="AI60" s="11">
        <f t="shared" si="46"/>
        <v>9.0174059812006421E-2</v>
      </c>
      <c r="AJ60" s="9">
        <f t="shared" ca="1" si="47"/>
        <v>5.7976648560595105</v>
      </c>
      <c r="AK60" s="9">
        <f t="shared" si="48"/>
        <v>6.7985848775692179E-2</v>
      </c>
      <c r="AL60" s="9">
        <f t="shared" si="49"/>
        <v>3.1627248664181944</v>
      </c>
      <c r="AM60" s="9">
        <f t="shared" si="50"/>
        <v>3.5504800307219702</v>
      </c>
      <c r="AN60" s="9">
        <f t="shared" si="51"/>
        <v>0.42109472247652313</v>
      </c>
      <c r="AO60" s="9">
        <f t="shared" si="52"/>
        <v>2.2071632104454699</v>
      </c>
      <c r="AP60" s="13">
        <f t="shared" ca="1" si="53"/>
        <v>2.2261035650420058</v>
      </c>
    </row>
    <row r="61" spans="1:42">
      <c r="A61" t="s">
        <v>67</v>
      </c>
      <c r="B61" t="s">
        <v>142</v>
      </c>
      <c r="C61">
        <v>11</v>
      </c>
      <c r="D61" s="14">
        <f t="shared" ca="1" si="30"/>
        <v>1.8042001440708646</v>
      </c>
      <c r="E61">
        <v>12.212380952381</v>
      </c>
      <c r="F61">
        <v>2.8295238095238102</v>
      </c>
      <c r="G61">
        <v>1.6822222222222201</v>
      </c>
      <c r="H61">
        <v>60.571428571428598</v>
      </c>
      <c r="I61">
        <v>3.7619841269841299</v>
      </c>
      <c r="J61">
        <v>41.471285714285699</v>
      </c>
      <c r="K61">
        <v>5.67619047619048</v>
      </c>
      <c r="L61" s="11">
        <f t="shared" si="1"/>
        <v>15.7</v>
      </c>
      <c r="M61" s="9">
        <f t="shared" si="2"/>
        <v>9.6499999999999986</v>
      </c>
      <c r="N61" s="9">
        <f t="shared" si="31"/>
        <v>100.58605334881292</v>
      </c>
      <c r="O61" s="9">
        <f>stefan_boltzmann*(E61+273.16)^4</f>
        <v>32.516938386594603</v>
      </c>
      <c r="P61" s="9">
        <f>stefan_boltzmann*(F61+273.16)^4</f>
        <v>28.446725487905287</v>
      </c>
      <c r="Q61" s="11">
        <f t="shared" si="32"/>
        <v>8.5424191956575406</v>
      </c>
      <c r="R61" s="9">
        <f t="shared" si="33"/>
        <v>11.794019428571428</v>
      </c>
      <c r="S61" s="9">
        <f t="shared" si="34"/>
        <v>0.72430092619342556</v>
      </c>
      <c r="T61" s="9">
        <f t="shared" si="25"/>
        <v>6.5776627806563068</v>
      </c>
      <c r="U61" s="9">
        <f t="shared" si="35"/>
        <v>30.481831937249943</v>
      </c>
      <c r="V61" s="9">
        <f t="shared" si="36"/>
        <v>0.22372799844589439</v>
      </c>
      <c r="W61" s="9">
        <f t="shared" si="26"/>
        <v>0.62780625036112458</v>
      </c>
      <c r="X61" s="9">
        <f t="shared" si="37"/>
        <v>4.2814121452814078</v>
      </c>
      <c r="Y61" s="9">
        <f t="shared" si="38"/>
        <v>2.296250635374899</v>
      </c>
      <c r="Z61" s="9">
        <f t="shared" si="39"/>
        <v>7.520952380952405</v>
      </c>
      <c r="AA61" s="9">
        <f t="shared" si="40"/>
        <v>1.4223270089136641</v>
      </c>
      <c r="AB61" s="9">
        <f t="shared" si="41"/>
        <v>0.74864699186094763</v>
      </c>
      <c r="AC61" s="9">
        <f t="shared" si="42"/>
        <v>1.0854870003873058</v>
      </c>
      <c r="AD61" s="9">
        <f t="shared" si="43"/>
        <v>0.68975399721418063</v>
      </c>
      <c r="AE61" s="9">
        <f t="shared" si="44"/>
        <v>7.0987779876882678E-2</v>
      </c>
      <c r="AF61" s="9">
        <f t="shared" si="45"/>
        <v>100.58605334881292</v>
      </c>
      <c r="AG61" s="9">
        <f t="shared" si="27"/>
        <v>6.7985848775692179E-2</v>
      </c>
      <c r="AH61" s="9">
        <f t="shared" ca="1" si="18"/>
        <v>-0.56613118279569374</v>
      </c>
      <c r="AI61" s="11">
        <f t="shared" si="46"/>
        <v>7.0987779876882678E-2</v>
      </c>
      <c r="AJ61" s="9">
        <f t="shared" ca="1" si="47"/>
        <v>2.8623818181705927</v>
      </c>
      <c r="AK61" s="9">
        <f t="shared" si="48"/>
        <v>6.7985848775692179E-2</v>
      </c>
      <c r="AL61" s="9">
        <f t="shared" si="49"/>
        <v>3.2083164995739217</v>
      </c>
      <c r="AM61" s="9">
        <f t="shared" si="50"/>
        <v>3.7619841269841299</v>
      </c>
      <c r="AN61" s="9">
        <f t="shared" si="51"/>
        <v>0.39573300317312521</v>
      </c>
      <c r="AO61" s="9">
        <f t="shared" si="52"/>
        <v>2.2790746031746041</v>
      </c>
      <c r="AP61" s="13">
        <f t="shared" ca="1" si="53"/>
        <v>1.8042001440708646</v>
      </c>
    </row>
    <row r="62" spans="1:42">
      <c r="A62" t="s">
        <v>67</v>
      </c>
      <c r="B62" t="s">
        <v>142</v>
      </c>
      <c r="C62">
        <v>12</v>
      </c>
      <c r="D62" s="14">
        <f t="shared" ca="1" si="30"/>
        <v>1.2173440915316152</v>
      </c>
      <c r="E62">
        <v>5.2497695852534596</v>
      </c>
      <c r="F62">
        <v>-2.57880184331797</v>
      </c>
      <c r="G62">
        <v>-4.1170314900153597</v>
      </c>
      <c r="H62">
        <v>60.571428571428598</v>
      </c>
      <c r="I62">
        <v>3.7568164362519201</v>
      </c>
      <c r="J62">
        <v>41.471285714285699</v>
      </c>
      <c r="K62">
        <v>4.7557603686635996</v>
      </c>
      <c r="L62" s="11">
        <f t="shared" si="1"/>
        <v>13</v>
      </c>
      <c r="M62" s="9">
        <f t="shared" si="2"/>
        <v>9.1</v>
      </c>
      <c r="N62" s="9">
        <f t="shared" si="31"/>
        <v>100.58605334881292</v>
      </c>
      <c r="O62" s="9">
        <f>stefan_boltzmann*(E62+273.16)^4</f>
        <v>29.457763884406088</v>
      </c>
      <c r="P62" s="9">
        <f>stefan_boltzmann*(F62+273.16)^4</f>
        <v>26.281633541678183</v>
      </c>
      <c r="Q62" s="11">
        <f t="shared" si="32"/>
        <v>6.6469716919025714</v>
      </c>
      <c r="R62" s="9">
        <f t="shared" si="33"/>
        <v>9.7657485714285706</v>
      </c>
      <c r="S62" s="9">
        <f t="shared" si="34"/>
        <v>0.68064128861042628</v>
      </c>
      <c r="T62" s="9">
        <f t="shared" si="25"/>
        <v>5.1181682027649797</v>
      </c>
      <c r="U62" s="9">
        <f t="shared" si="35"/>
        <v>27.869698713042133</v>
      </c>
      <c r="V62" s="9">
        <f t="shared" si="36"/>
        <v>0.24605666791513947</v>
      </c>
      <c r="W62" s="9">
        <f t="shared" si="26"/>
        <v>0.56886573962407561</v>
      </c>
      <c r="X62" s="9">
        <f t="shared" si="37"/>
        <v>3.9010111455315539</v>
      </c>
      <c r="Y62" s="9">
        <f t="shared" si="38"/>
        <v>1.2171570572334258</v>
      </c>
      <c r="Z62" s="9">
        <f t="shared" si="39"/>
        <v>1.3354838709677448</v>
      </c>
      <c r="AA62" s="9">
        <f t="shared" si="40"/>
        <v>0.88763715148804323</v>
      </c>
      <c r="AB62" s="9">
        <f t="shared" si="41"/>
        <v>0.50523818249778751</v>
      </c>
      <c r="AC62" s="9">
        <f t="shared" si="42"/>
        <v>0.69643766699291532</v>
      </c>
      <c r="AD62" s="9">
        <f t="shared" si="43"/>
        <v>0.45027294097991793</v>
      </c>
      <c r="AE62" s="9">
        <f t="shared" si="44"/>
        <v>4.8414442069547065E-2</v>
      </c>
      <c r="AF62" s="9">
        <f t="shared" si="45"/>
        <v>100.58605334881292</v>
      </c>
      <c r="AG62" s="9">
        <f t="shared" si="27"/>
        <v>6.7985848775692179E-2</v>
      </c>
      <c r="AH62" s="9">
        <f t="shared" ca="1" si="18"/>
        <v>-0.86596559139785245</v>
      </c>
      <c r="AI62" s="11">
        <f t="shared" si="46"/>
        <v>4.8414442069547065E-2</v>
      </c>
      <c r="AJ62" s="9">
        <f t="shared" ca="1" si="47"/>
        <v>2.0831226486312784</v>
      </c>
      <c r="AK62" s="9">
        <f t="shared" si="48"/>
        <v>6.7985848775692179E-2</v>
      </c>
      <c r="AL62" s="9">
        <f t="shared" si="49"/>
        <v>3.2806547199096943</v>
      </c>
      <c r="AM62" s="9">
        <f t="shared" si="50"/>
        <v>3.7568164362519201</v>
      </c>
      <c r="AN62" s="9">
        <f t="shared" si="51"/>
        <v>0.24616472601299738</v>
      </c>
      <c r="AO62" s="9">
        <f t="shared" si="52"/>
        <v>2.2773175883256531</v>
      </c>
      <c r="AP62" s="13">
        <f t="shared" ca="1" si="53"/>
        <v>1.2173440915316152</v>
      </c>
    </row>
    <row r="63" spans="1:42">
      <c r="A63" t="s">
        <v>68</v>
      </c>
      <c r="B63" t="s">
        <v>142</v>
      </c>
      <c r="C63">
        <v>1</v>
      </c>
      <c r="D63" s="14">
        <f t="shared" ca="1" si="30"/>
        <v>1.1172361443667997</v>
      </c>
      <c r="E63">
        <v>3.11774193548387</v>
      </c>
      <c r="F63">
        <v>-4.9048387096774198</v>
      </c>
      <c r="G63">
        <v>-5.4879032258064502</v>
      </c>
      <c r="H63">
        <v>15</v>
      </c>
      <c r="I63">
        <v>4.6200940860215001</v>
      </c>
      <c r="J63">
        <v>39.4</v>
      </c>
      <c r="K63">
        <v>5.6612903225806503</v>
      </c>
      <c r="L63" s="11">
        <f t="shared" si="1"/>
        <v>15.6</v>
      </c>
      <c r="M63" s="9">
        <f t="shared" si="2"/>
        <v>9.5500000000000007</v>
      </c>
      <c r="N63" s="9">
        <f t="shared" si="31"/>
        <v>101.12281605615317</v>
      </c>
      <c r="O63" s="9">
        <f>stefan_boltzmann*(E63+273.16)^4</f>
        <v>28.565740354100889</v>
      </c>
      <c r="P63" s="9">
        <f>stefan_boltzmann*(F63+273.16)^4</f>
        <v>25.389505349210889</v>
      </c>
      <c r="Q63" s="11">
        <f t="shared" si="32"/>
        <v>8.5238811011653457</v>
      </c>
      <c r="R63" s="9">
        <f t="shared" si="33"/>
        <v>11.70468</v>
      </c>
      <c r="S63" s="9">
        <f t="shared" si="34"/>
        <v>0.72824554803423469</v>
      </c>
      <c r="T63" s="9">
        <f t="shared" si="25"/>
        <v>6.5633884478973163</v>
      </c>
      <c r="U63" s="9">
        <f t="shared" si="35"/>
        <v>26.977622851655887</v>
      </c>
      <c r="V63" s="9">
        <f t="shared" si="36"/>
        <v>0.25081390079364618</v>
      </c>
      <c r="W63" s="9">
        <f t="shared" si="26"/>
        <v>0.63313148984621692</v>
      </c>
      <c r="X63" s="9">
        <f t="shared" si="37"/>
        <v>4.2839973740566277</v>
      </c>
      <c r="Y63" s="9">
        <f t="shared" si="38"/>
        <v>2.2793910738406886</v>
      </c>
      <c r="Z63" s="9">
        <f t="shared" si="39"/>
        <v>-0.89354838709677487</v>
      </c>
      <c r="AA63" s="9">
        <f t="shared" si="40"/>
        <v>0.76412185150563627</v>
      </c>
      <c r="AB63" s="9">
        <f t="shared" si="41"/>
        <v>0.42423006169321498</v>
      </c>
      <c r="AC63" s="9">
        <f t="shared" si="42"/>
        <v>0.59417595659942557</v>
      </c>
      <c r="AD63" s="9">
        <f t="shared" si="43"/>
        <v>0.40582450467579556</v>
      </c>
      <c r="AE63" s="9">
        <f t="shared" si="44"/>
        <v>4.1956909074600902E-2</v>
      </c>
      <c r="AF63" s="9">
        <f t="shared" si="45"/>
        <v>101.12281605615317</v>
      </c>
      <c r="AG63" s="9">
        <f t="shared" si="27"/>
        <v>6.8348645277142711E-2</v>
      </c>
      <c r="AH63" s="9">
        <f t="shared" ca="1" si="18"/>
        <v>-0.43501612903225823</v>
      </c>
      <c r="AI63" s="11">
        <f t="shared" si="46"/>
        <v>4.1956909074600902E-2</v>
      </c>
      <c r="AJ63" s="9">
        <f t="shared" ca="1" si="47"/>
        <v>2.7144072028729469</v>
      </c>
      <c r="AK63" s="9">
        <f t="shared" si="48"/>
        <v>6.8348645277142711E-2</v>
      </c>
      <c r="AL63" s="9">
        <f t="shared" si="49"/>
        <v>3.3075290742475074</v>
      </c>
      <c r="AM63" s="9">
        <f t="shared" si="50"/>
        <v>4.6200940860215001</v>
      </c>
      <c r="AN63" s="9">
        <f t="shared" si="51"/>
        <v>0.18835145192363001</v>
      </c>
      <c r="AO63" s="9">
        <f t="shared" si="52"/>
        <v>2.5708319892473099</v>
      </c>
      <c r="AP63" s="13">
        <f t="shared" ca="1" si="53"/>
        <v>1.1172361443667997</v>
      </c>
    </row>
    <row r="64" spans="1:42">
      <c r="A64" t="s">
        <v>68</v>
      </c>
      <c r="B64" t="s">
        <v>142</v>
      </c>
      <c r="C64">
        <v>2</v>
      </c>
      <c r="D64" s="14">
        <f t="shared" ca="1" si="30"/>
        <v>1.5936298987798507</v>
      </c>
      <c r="E64">
        <v>6.0589285714285701</v>
      </c>
      <c r="F64">
        <v>-2.1160714285714302</v>
      </c>
      <c r="G64">
        <v>-3.84129464285714</v>
      </c>
      <c r="H64">
        <v>15</v>
      </c>
      <c r="I64">
        <v>4.5539434523809499</v>
      </c>
      <c r="J64">
        <v>39.4</v>
      </c>
      <c r="K64">
        <v>5.8035714285714297</v>
      </c>
      <c r="L64" s="11">
        <f t="shared" si="1"/>
        <v>20.95</v>
      </c>
      <c r="M64" s="9">
        <f t="shared" si="2"/>
        <v>10.55</v>
      </c>
      <c r="N64" s="9">
        <f t="shared" si="31"/>
        <v>101.12281605615317</v>
      </c>
      <c r="O64" s="9">
        <f>stefan_boltzmann*(E64+273.16)^4</f>
        <v>29.801719197995901</v>
      </c>
      <c r="P64" s="9">
        <f>stefan_boltzmann*(F64+273.16)^4</f>
        <v>26.461875821365382</v>
      </c>
      <c r="Q64" s="11">
        <f t="shared" si="32"/>
        <v>10.999813811780635</v>
      </c>
      <c r="R64" s="9">
        <f t="shared" si="33"/>
        <v>15.718784999999999</v>
      </c>
      <c r="S64" s="9">
        <f t="shared" si="34"/>
        <v>0.69978778969116484</v>
      </c>
      <c r="T64" s="9">
        <f t="shared" si="25"/>
        <v>8.4698566350710891</v>
      </c>
      <c r="U64" s="9">
        <f t="shared" si="35"/>
        <v>28.131797509680641</v>
      </c>
      <c r="V64" s="9">
        <f t="shared" si="36"/>
        <v>0.24507656963391464</v>
      </c>
      <c r="W64" s="9">
        <f t="shared" si="26"/>
        <v>0.59471351608307266</v>
      </c>
      <c r="X64" s="9">
        <f t="shared" si="37"/>
        <v>4.1002192891827995</v>
      </c>
      <c r="Y64" s="9">
        <f t="shared" si="38"/>
        <v>4.3696373458882896</v>
      </c>
      <c r="Z64" s="9">
        <f t="shared" si="39"/>
        <v>1.97142857142857</v>
      </c>
      <c r="AA64" s="9">
        <f t="shared" si="40"/>
        <v>0.93893126545704264</v>
      </c>
      <c r="AB64" s="9">
        <f t="shared" si="41"/>
        <v>0.52289592721474065</v>
      </c>
      <c r="AC64" s="9">
        <f t="shared" si="42"/>
        <v>0.7309135963358917</v>
      </c>
      <c r="AD64" s="9">
        <f t="shared" si="43"/>
        <v>0.45971722614617649</v>
      </c>
      <c r="AE64" s="9">
        <f t="shared" si="44"/>
        <v>5.0406462571121129E-2</v>
      </c>
      <c r="AF64" s="9">
        <f t="shared" si="45"/>
        <v>101.12281605615317</v>
      </c>
      <c r="AG64" s="9">
        <f t="shared" si="27"/>
        <v>6.8348645277142711E-2</v>
      </c>
      <c r="AH64" s="9">
        <f t="shared" ca="1" si="18"/>
        <v>0.40109677419354833</v>
      </c>
      <c r="AI64" s="11">
        <f t="shared" si="46"/>
        <v>5.0406462571121129E-2</v>
      </c>
      <c r="AJ64" s="9">
        <f t="shared" ca="1" si="47"/>
        <v>3.9685405716947413</v>
      </c>
      <c r="AK64" s="9">
        <f t="shared" si="48"/>
        <v>6.8348645277142711E-2</v>
      </c>
      <c r="AL64" s="9">
        <f t="shared" si="49"/>
        <v>3.2730673316708225</v>
      </c>
      <c r="AM64" s="9">
        <f t="shared" si="50"/>
        <v>4.5539434523809499</v>
      </c>
      <c r="AN64" s="9">
        <f t="shared" si="51"/>
        <v>0.27119637018971521</v>
      </c>
      <c r="AO64" s="9">
        <f t="shared" si="52"/>
        <v>2.5483407738095232</v>
      </c>
      <c r="AP64" s="13">
        <f t="shared" ca="1" si="53"/>
        <v>1.5936298987798507</v>
      </c>
    </row>
    <row r="65" spans="1:42">
      <c r="A65" t="s">
        <v>68</v>
      </c>
      <c r="B65" t="s">
        <v>142</v>
      </c>
      <c r="C65">
        <v>3</v>
      </c>
      <c r="D65" s="14">
        <f t="shared" ca="1" si="30"/>
        <v>2.5729137197009688</v>
      </c>
      <c r="E65">
        <v>10.883870967741901</v>
      </c>
      <c r="F65">
        <v>0.21290322580645199</v>
      </c>
      <c r="G65">
        <v>-1.7374327956989299</v>
      </c>
      <c r="H65">
        <v>15</v>
      </c>
      <c r="I65">
        <v>4.9686155913978496</v>
      </c>
      <c r="J65">
        <v>39.4</v>
      </c>
      <c r="K65">
        <v>6.7741935483870996</v>
      </c>
      <c r="L65" s="11">
        <f t="shared" si="1"/>
        <v>27.65</v>
      </c>
      <c r="M65" s="9">
        <f t="shared" si="2"/>
        <v>11.7</v>
      </c>
      <c r="N65" s="9">
        <f t="shared" si="31"/>
        <v>101.12281605615317</v>
      </c>
      <c r="O65" s="9">
        <f>stefan_boltzmann*(E65+273.16)^4</f>
        <v>31.915641909445498</v>
      </c>
      <c r="P65" s="9">
        <f>stefan_boltzmann*(F65+273.16)^4</f>
        <v>27.383171935182599</v>
      </c>
      <c r="Q65" s="11">
        <f t="shared" si="32"/>
        <v>14.917049214226635</v>
      </c>
      <c r="R65" s="9">
        <f t="shared" si="33"/>
        <v>20.745794999999998</v>
      </c>
      <c r="S65" s="9">
        <f t="shared" si="34"/>
        <v>0.71903965185362317</v>
      </c>
      <c r="T65" s="9">
        <f t="shared" si="25"/>
        <v>11.486127894954508</v>
      </c>
      <c r="U65" s="9">
        <f t="shared" si="35"/>
        <v>29.64940692231405</v>
      </c>
      <c r="V65" s="9">
        <f t="shared" si="36"/>
        <v>0.23733609225026953</v>
      </c>
      <c r="W65" s="9">
        <f t="shared" si="26"/>
        <v>0.62070353000239142</v>
      </c>
      <c r="X65" s="9">
        <f t="shared" si="37"/>
        <v>4.3678127656645795</v>
      </c>
      <c r="Y65" s="9">
        <f t="shared" si="38"/>
        <v>7.1183151292899289</v>
      </c>
      <c r="Z65" s="9">
        <f t="shared" si="39"/>
        <v>5.5483870967741762</v>
      </c>
      <c r="AA65" s="9">
        <f t="shared" si="40"/>
        <v>1.3026152211446007</v>
      </c>
      <c r="AB65" s="9">
        <f t="shared" si="41"/>
        <v>0.62032910916671835</v>
      </c>
      <c r="AC65" s="9">
        <f t="shared" si="42"/>
        <v>0.96147216515565948</v>
      </c>
      <c r="AD65" s="9">
        <f t="shared" si="43"/>
        <v>0.53774887522679427</v>
      </c>
      <c r="AE65" s="9">
        <f t="shared" si="44"/>
        <v>6.2973819147250684E-2</v>
      </c>
      <c r="AF65" s="9">
        <f t="shared" si="45"/>
        <v>101.12281605615317</v>
      </c>
      <c r="AG65" s="9">
        <f t="shared" si="27"/>
        <v>6.8348645277142711E-2</v>
      </c>
      <c r="AH65" s="9">
        <f t="shared" ca="1" si="18"/>
        <v>0.50077419354838493</v>
      </c>
      <c r="AI65" s="11">
        <f t="shared" si="46"/>
        <v>6.2973819147250684E-2</v>
      </c>
      <c r="AJ65" s="9">
        <f t="shared" ca="1" si="47"/>
        <v>6.6175409357415438</v>
      </c>
      <c r="AK65" s="9">
        <f t="shared" si="48"/>
        <v>6.8348645277142711E-2</v>
      </c>
      <c r="AL65" s="9">
        <f t="shared" si="49"/>
        <v>3.2310364794441231</v>
      </c>
      <c r="AM65" s="9">
        <f t="shared" si="50"/>
        <v>4.9686155913978496</v>
      </c>
      <c r="AN65" s="9">
        <f t="shared" si="51"/>
        <v>0.42372328992886521</v>
      </c>
      <c r="AO65" s="9">
        <f t="shared" si="52"/>
        <v>2.689329301075269</v>
      </c>
      <c r="AP65" s="13">
        <f t="shared" ca="1" si="53"/>
        <v>2.5729137197009688</v>
      </c>
    </row>
    <row r="66" spans="1:42">
      <c r="A66" t="s">
        <v>68</v>
      </c>
      <c r="B66" t="s">
        <v>142</v>
      </c>
      <c r="C66">
        <v>4</v>
      </c>
      <c r="D66" s="14">
        <f t="shared" ca="1" si="30"/>
        <v>3.3633545096265429</v>
      </c>
      <c r="E66">
        <v>17.21</v>
      </c>
      <c r="F66">
        <v>5.98166666666667</v>
      </c>
      <c r="G66">
        <v>4.33222222222222</v>
      </c>
      <c r="H66">
        <v>15</v>
      </c>
      <c r="I66">
        <v>3.5804166666666699</v>
      </c>
      <c r="J66">
        <v>39.4</v>
      </c>
      <c r="K66">
        <v>7.05</v>
      </c>
      <c r="L66" s="11">
        <f t="shared" si="1"/>
        <v>34.950000000000003</v>
      </c>
      <c r="M66" s="9">
        <f t="shared" si="2"/>
        <v>13.05</v>
      </c>
      <c r="N66" s="9">
        <f t="shared" si="31"/>
        <v>101.12281605615317</v>
      </c>
      <c r="O66" s="9">
        <f>stefan_boltzmann*(E66+273.16)^4</f>
        <v>34.855303731305035</v>
      </c>
      <c r="P66" s="9">
        <f>stefan_boltzmann*(F66+273.16)^4</f>
        <v>29.768747478131846</v>
      </c>
      <c r="Q66" s="11">
        <f t="shared" si="32"/>
        <v>18.178017241379315</v>
      </c>
      <c r="R66" s="9">
        <f t="shared" si="33"/>
        <v>26.222985000000001</v>
      </c>
      <c r="S66" s="9">
        <f t="shared" si="34"/>
        <v>0.69320930631578803</v>
      </c>
      <c r="T66" s="9">
        <f t="shared" si="25"/>
        <v>13.997073275862073</v>
      </c>
      <c r="U66" s="9">
        <f t="shared" si="35"/>
        <v>32.312025604718443</v>
      </c>
      <c r="V66" s="9">
        <f t="shared" si="36"/>
        <v>0.21226389995561931</v>
      </c>
      <c r="W66" s="9">
        <f t="shared" si="26"/>
        <v>0.58583256352631397</v>
      </c>
      <c r="X66" s="9">
        <f t="shared" si="37"/>
        <v>4.0180360775904038</v>
      </c>
      <c r="Y66" s="9">
        <f t="shared" si="38"/>
        <v>9.9790371982716692</v>
      </c>
      <c r="Z66" s="9">
        <f t="shared" si="39"/>
        <v>11.595833333333335</v>
      </c>
      <c r="AA66" s="9">
        <f t="shared" si="40"/>
        <v>1.9636676760301612</v>
      </c>
      <c r="AB66" s="9">
        <f t="shared" si="41"/>
        <v>0.93392317903562205</v>
      </c>
      <c r="AC66" s="9">
        <f t="shared" si="42"/>
        <v>1.4487954275328916</v>
      </c>
      <c r="AD66" s="9">
        <f t="shared" si="43"/>
        <v>0.83247506400755278</v>
      </c>
      <c r="AE66" s="9">
        <f t="shared" si="44"/>
        <v>9.0337147409030538E-2</v>
      </c>
      <c r="AF66" s="9">
        <f t="shared" si="45"/>
        <v>101.12281605615317</v>
      </c>
      <c r="AG66" s="9">
        <f t="shared" si="27"/>
        <v>6.8348645277142711E-2</v>
      </c>
      <c r="AH66" s="9">
        <f t="shared" ca="1" si="18"/>
        <v>0.84664247311828233</v>
      </c>
      <c r="AI66" s="11">
        <f t="shared" si="46"/>
        <v>9.0337147409030538E-2</v>
      </c>
      <c r="AJ66" s="9">
        <f t="shared" ca="1" si="47"/>
        <v>9.1323947251533877</v>
      </c>
      <c r="AK66" s="9">
        <f t="shared" si="48"/>
        <v>6.8348645277142711E-2</v>
      </c>
      <c r="AL66" s="9">
        <f t="shared" si="49"/>
        <v>3.1623793976838495</v>
      </c>
      <c r="AM66" s="9">
        <f t="shared" si="50"/>
        <v>3.5804166666666699</v>
      </c>
      <c r="AN66" s="9">
        <f t="shared" si="51"/>
        <v>0.61632036352533881</v>
      </c>
      <c r="AO66" s="9">
        <f t="shared" si="52"/>
        <v>2.2173416666666679</v>
      </c>
      <c r="AP66" s="13">
        <f t="shared" ca="1" si="53"/>
        <v>3.3633545096265429</v>
      </c>
    </row>
    <row r="67" spans="1:42">
      <c r="A67" t="s">
        <v>68</v>
      </c>
      <c r="B67" t="s">
        <v>142</v>
      </c>
      <c r="C67">
        <v>5</v>
      </c>
      <c r="D67" s="14">
        <f t="shared" ca="1" si="30"/>
        <v>4.4169218662541851</v>
      </c>
      <c r="E67">
        <v>21.858064516129001</v>
      </c>
      <c r="F67">
        <v>10.9241935483871</v>
      </c>
      <c r="G67">
        <v>9.5149865591397909</v>
      </c>
      <c r="H67">
        <v>15</v>
      </c>
      <c r="I67">
        <v>4.3448252688171998</v>
      </c>
      <c r="J67">
        <v>39.4</v>
      </c>
      <c r="K67">
        <v>7.6612903225806503</v>
      </c>
      <c r="L67" s="11">
        <f t="shared" ref="L67:L130" si="54">VLOOKUP(J67, Ra,C67+1)</f>
        <v>39.799999999999997</v>
      </c>
      <c r="M67" s="9">
        <f t="shared" ref="M67:M130" si="55">VLOOKUP(J67, N, C67+1)</f>
        <v>14.149999999999999</v>
      </c>
      <c r="N67" s="9">
        <f t="shared" si="31"/>
        <v>101.12281605615317</v>
      </c>
      <c r="O67" s="9">
        <f>stefan_boltzmann*(E67+273.16)^4</f>
        <v>37.141234191979308</v>
      </c>
      <c r="P67" s="9">
        <f>stefan_boltzmann*(F67+273.16)^4</f>
        <v>31.933768617848688</v>
      </c>
      <c r="Q67" s="11">
        <f t="shared" si="32"/>
        <v>20.724535506668197</v>
      </c>
      <c r="R67" s="9">
        <f t="shared" si="33"/>
        <v>29.861939999999997</v>
      </c>
      <c r="S67" s="9">
        <f t="shared" si="34"/>
        <v>0.69401169202899071</v>
      </c>
      <c r="T67" s="9">
        <f t="shared" si="25"/>
        <v>15.957892340134512</v>
      </c>
      <c r="U67" s="9">
        <f t="shared" si="35"/>
        <v>34.537501404913996</v>
      </c>
      <c r="V67" s="9">
        <f t="shared" si="36"/>
        <v>0.18736671338594599</v>
      </c>
      <c r="W67" s="9">
        <f t="shared" si="26"/>
        <v>0.58691578423913759</v>
      </c>
      <c r="X67" s="9">
        <f t="shared" si="37"/>
        <v>3.7980365852426958</v>
      </c>
      <c r="Y67" s="9">
        <f t="shared" si="38"/>
        <v>12.159855754891815</v>
      </c>
      <c r="Z67" s="9">
        <f t="shared" si="39"/>
        <v>16.39112903225805</v>
      </c>
      <c r="AA67" s="9">
        <f t="shared" si="40"/>
        <v>2.6211442680698473</v>
      </c>
      <c r="AB67" s="9">
        <f t="shared" si="41"/>
        <v>1.3061140240890337</v>
      </c>
      <c r="AC67" s="9">
        <f t="shared" si="42"/>
        <v>1.9636291460794406</v>
      </c>
      <c r="AD67" s="9">
        <f t="shared" si="43"/>
        <v>1.1886183766636715</v>
      </c>
      <c r="AE67" s="9">
        <f t="shared" si="44"/>
        <v>0.11870168374362165</v>
      </c>
      <c r="AF67" s="9">
        <f t="shared" si="45"/>
        <v>101.12281605615317</v>
      </c>
      <c r="AG67" s="9">
        <f t="shared" si="27"/>
        <v>6.8348645277142711E-2</v>
      </c>
      <c r="AH67" s="9">
        <f t="shared" ref="AH67:AH130" ca="1" si="56">0.14*(Z67-OFFSET(Z67, IF(C67=1, 11, -1), 0))</f>
        <v>0.67134139784946012</v>
      </c>
      <c r="AI67" s="11">
        <f t="shared" si="46"/>
        <v>0.11870168374362165</v>
      </c>
      <c r="AJ67" s="9">
        <f t="shared" ca="1" si="47"/>
        <v>11.488514357042355</v>
      </c>
      <c r="AK67" s="9">
        <f t="shared" si="48"/>
        <v>6.8348645277142711E-2</v>
      </c>
      <c r="AL67" s="9">
        <f t="shared" si="49"/>
        <v>3.1099778455879279</v>
      </c>
      <c r="AM67" s="9">
        <f t="shared" si="50"/>
        <v>4.3448252688171998</v>
      </c>
      <c r="AN67" s="9">
        <f t="shared" si="51"/>
        <v>0.77501076941576907</v>
      </c>
      <c r="AO67" s="9">
        <f t="shared" si="52"/>
        <v>2.4772405913978481</v>
      </c>
      <c r="AP67" s="13">
        <f t="shared" ca="1" si="53"/>
        <v>4.4169218662541851</v>
      </c>
    </row>
    <row r="68" spans="1:42">
      <c r="A68" t="s">
        <v>68</v>
      </c>
      <c r="B68" t="s">
        <v>142</v>
      </c>
      <c r="C68">
        <v>6</v>
      </c>
      <c r="D68" s="14">
        <f t="shared" ca="1" si="30"/>
        <v>3.9553801750173712</v>
      </c>
      <c r="E68">
        <v>27.796666666666699</v>
      </c>
      <c r="F68">
        <v>17.1466666666667</v>
      </c>
      <c r="G68">
        <v>16.013472222222202</v>
      </c>
      <c r="H68">
        <v>15</v>
      </c>
      <c r="I68">
        <v>3.355</v>
      </c>
      <c r="J68">
        <v>39.4</v>
      </c>
      <c r="K68">
        <v>9.1333333333333293</v>
      </c>
      <c r="L68" s="11">
        <f t="shared" si="54"/>
        <v>28.35</v>
      </c>
      <c r="M68" s="9">
        <f t="shared" si="55"/>
        <v>14.7</v>
      </c>
      <c r="N68" s="9">
        <f t="shared" si="31"/>
        <v>101.12281605615317</v>
      </c>
      <c r="O68" s="9">
        <f>stefan_boltzmann*(E68+273.16)^4</f>
        <v>40.223306246746354</v>
      </c>
      <c r="P68" s="9">
        <f>stefan_boltzmann*(F68+273.16)^4</f>
        <v>34.824904165940481</v>
      </c>
      <c r="Q68" s="11">
        <f t="shared" si="32"/>
        <v>15.894642857142854</v>
      </c>
      <c r="R68" s="9">
        <f t="shared" si="33"/>
        <v>21.271004999999999</v>
      </c>
      <c r="S68" s="9">
        <f t="shared" si="34"/>
        <v>0.74724456400357453</v>
      </c>
      <c r="T68" s="9">
        <f t="shared" ref="T68:T131" si="57">(1-0.23)*Q68</f>
        <v>12.238874999999998</v>
      </c>
      <c r="U68" s="9">
        <f t="shared" si="35"/>
        <v>37.524105206343421</v>
      </c>
      <c r="V68" s="9">
        <f t="shared" si="36"/>
        <v>0.15113735696971184</v>
      </c>
      <c r="W68" s="9">
        <f t="shared" ref="W68:W131" si="58">1.35*S68-0.35</f>
        <v>0.65878016140482576</v>
      </c>
      <c r="X68" s="9">
        <f t="shared" si="37"/>
        <v>3.7361360317288117</v>
      </c>
      <c r="Y68" s="9">
        <f t="shared" si="38"/>
        <v>8.5027389682711867</v>
      </c>
      <c r="Z68" s="9">
        <f t="shared" si="39"/>
        <v>22.4716666666667</v>
      </c>
      <c r="AA68" s="9">
        <f t="shared" si="40"/>
        <v>3.7354087759938368</v>
      </c>
      <c r="AB68" s="9">
        <f t="shared" si="41"/>
        <v>1.9558131718557576</v>
      </c>
      <c r="AC68" s="9">
        <f t="shared" si="42"/>
        <v>2.8456109739247974</v>
      </c>
      <c r="AD68" s="9">
        <f t="shared" si="43"/>
        <v>1.8198519353258193</v>
      </c>
      <c r="AE68" s="9">
        <f t="shared" si="44"/>
        <v>0.16523472843362064</v>
      </c>
      <c r="AF68" s="9">
        <f t="shared" si="45"/>
        <v>101.12281605615317</v>
      </c>
      <c r="AG68" s="9">
        <f t="shared" ref="AG68:AG131" si="59">AF68*(0.00103)/((2.45)*(0.622))</f>
        <v>6.8348645277142711E-2</v>
      </c>
      <c r="AH68" s="9">
        <f t="shared" ca="1" si="56"/>
        <v>0.85127526881721105</v>
      </c>
      <c r="AI68" s="11">
        <f t="shared" si="46"/>
        <v>0.16523472843362064</v>
      </c>
      <c r="AJ68" s="9">
        <f t="shared" ca="1" si="47"/>
        <v>7.6514636994539753</v>
      </c>
      <c r="AK68" s="9">
        <f t="shared" si="48"/>
        <v>6.8348645277142711E-2</v>
      </c>
      <c r="AL68" s="9">
        <f t="shared" si="49"/>
        <v>3.045977335672343</v>
      </c>
      <c r="AM68" s="9">
        <f t="shared" si="50"/>
        <v>3.355</v>
      </c>
      <c r="AN68" s="9">
        <f t="shared" si="51"/>
        <v>1.0257590385989781</v>
      </c>
      <c r="AO68" s="9">
        <f t="shared" si="52"/>
        <v>2.1406999999999998</v>
      </c>
      <c r="AP68" s="13">
        <f t="shared" ca="1" si="53"/>
        <v>3.9553801750173712</v>
      </c>
    </row>
    <row r="69" spans="1:42">
      <c r="A69" t="s">
        <v>68</v>
      </c>
      <c r="B69" t="s">
        <v>142</v>
      </c>
      <c r="C69">
        <v>7</v>
      </c>
      <c r="D69" s="14">
        <f t="shared" ca="1" si="30"/>
        <v>4.9783000004466</v>
      </c>
      <c r="E69">
        <v>29.546774193548401</v>
      </c>
      <c r="F69">
        <v>20.1645161290323</v>
      </c>
      <c r="G69">
        <v>19.568750000000001</v>
      </c>
      <c r="H69">
        <v>15</v>
      </c>
      <c r="I69">
        <v>2.9942876344085998</v>
      </c>
      <c r="J69">
        <v>39.4</v>
      </c>
      <c r="K69">
        <v>8.1451612903225801</v>
      </c>
      <c r="L69" s="11">
        <f t="shared" si="54"/>
        <v>40.799999999999997</v>
      </c>
      <c r="M69" s="9">
        <f t="shared" si="55"/>
        <v>14.5</v>
      </c>
      <c r="N69" s="9">
        <f t="shared" si="31"/>
        <v>101.12281605615317</v>
      </c>
      <c r="O69" s="9">
        <f>stefan_boltzmann*(E69+273.16)^4</f>
        <v>41.167116964953564</v>
      </c>
      <c r="P69" s="9">
        <f>stefan_boltzmann*(F69+273.16)^4</f>
        <v>36.295714067278141</v>
      </c>
      <c r="Q69" s="11">
        <f t="shared" si="32"/>
        <v>21.659399332591768</v>
      </c>
      <c r="R69" s="9">
        <f t="shared" si="33"/>
        <v>30.612239999999996</v>
      </c>
      <c r="S69" s="9">
        <f t="shared" si="34"/>
        <v>0.7075404914044765</v>
      </c>
      <c r="T69" s="9">
        <f t="shared" si="57"/>
        <v>16.677737486095662</v>
      </c>
      <c r="U69" s="9">
        <f t="shared" si="35"/>
        <v>38.731415516115852</v>
      </c>
      <c r="V69" s="9">
        <f t="shared" si="36"/>
        <v>0.1287630908917313</v>
      </c>
      <c r="W69" s="9">
        <f t="shared" si="58"/>
        <v>0.60517966339604334</v>
      </c>
      <c r="X69" s="9">
        <f t="shared" si="37"/>
        <v>3.0181379628788862</v>
      </c>
      <c r="Y69" s="9">
        <f t="shared" si="38"/>
        <v>13.659599523216777</v>
      </c>
      <c r="Z69" s="9">
        <f t="shared" si="39"/>
        <v>24.855645161290351</v>
      </c>
      <c r="AA69" s="9">
        <f t="shared" si="40"/>
        <v>4.1340011142445672</v>
      </c>
      <c r="AB69" s="9">
        <f t="shared" si="41"/>
        <v>2.3622006571800194</v>
      </c>
      <c r="AC69" s="9">
        <f t="shared" si="42"/>
        <v>3.2481008857122933</v>
      </c>
      <c r="AD69" s="9">
        <f t="shared" si="43"/>
        <v>2.2765832535517845</v>
      </c>
      <c r="AE69" s="9">
        <f t="shared" si="44"/>
        <v>0.18727157786993709</v>
      </c>
      <c r="AF69" s="9">
        <f t="shared" si="45"/>
        <v>101.12281605615317</v>
      </c>
      <c r="AG69" s="9">
        <f t="shared" si="59"/>
        <v>6.8348645277142711E-2</v>
      </c>
      <c r="AH69" s="9">
        <f t="shared" ca="1" si="56"/>
        <v>0.33375698924731123</v>
      </c>
      <c r="AI69" s="11">
        <f t="shared" si="46"/>
        <v>0.18727157786993709</v>
      </c>
      <c r="AJ69" s="9">
        <f t="shared" ca="1" si="47"/>
        <v>13.325842533969466</v>
      </c>
      <c r="AK69" s="9">
        <f t="shared" si="48"/>
        <v>6.8348645277142711E-2</v>
      </c>
      <c r="AL69" s="9">
        <f t="shared" si="49"/>
        <v>3.0215979271188411</v>
      </c>
      <c r="AM69" s="9">
        <f t="shared" si="50"/>
        <v>2.9942876344085998</v>
      </c>
      <c r="AN69" s="9">
        <f t="shared" si="51"/>
        <v>0.97151763216050879</v>
      </c>
      <c r="AO69" s="9">
        <f t="shared" si="52"/>
        <v>2.0180577956989243</v>
      </c>
      <c r="AP69" s="13">
        <f t="shared" ca="1" si="53"/>
        <v>4.9783000004466</v>
      </c>
    </row>
    <row r="70" spans="1:42">
      <c r="A70" t="s">
        <v>68</v>
      </c>
      <c r="B70" t="s">
        <v>142</v>
      </c>
      <c r="C70">
        <v>8</v>
      </c>
      <c r="D70" s="14">
        <f t="shared" ca="1" si="30"/>
        <v>4.4976616129658717</v>
      </c>
      <c r="E70">
        <v>27.948387096774201</v>
      </c>
      <c r="F70">
        <v>18.490322580645199</v>
      </c>
      <c r="G70">
        <v>18.109744623655899</v>
      </c>
      <c r="H70">
        <v>15</v>
      </c>
      <c r="I70">
        <v>2.6883736559139799</v>
      </c>
      <c r="J70">
        <v>39.4</v>
      </c>
      <c r="K70">
        <v>8.1290322580645196</v>
      </c>
      <c r="L70" s="11">
        <f t="shared" si="54"/>
        <v>36.85</v>
      </c>
      <c r="M70" s="9">
        <f t="shared" si="55"/>
        <v>13.55</v>
      </c>
      <c r="N70" s="9">
        <f t="shared" si="31"/>
        <v>101.12281605615317</v>
      </c>
      <c r="O70" s="9">
        <f>stefan_boltzmann*(E70+273.16)^4</f>
        <v>40.304478247302129</v>
      </c>
      <c r="P70" s="9">
        <f>stefan_boltzmann*(F70+273.16)^4</f>
        <v>35.474128733654744</v>
      </c>
      <c r="Q70" s="11">
        <f t="shared" si="32"/>
        <v>20.266184085227955</v>
      </c>
      <c r="R70" s="9">
        <f t="shared" si="33"/>
        <v>27.648554999999998</v>
      </c>
      <c r="S70" s="9">
        <f t="shared" si="34"/>
        <v>0.73299252294479611</v>
      </c>
      <c r="T70" s="9">
        <f t="shared" si="57"/>
        <v>15.604961745625525</v>
      </c>
      <c r="U70" s="9">
        <f t="shared" si="35"/>
        <v>37.88930349047844</v>
      </c>
      <c r="V70" s="9">
        <f t="shared" si="36"/>
        <v>0.13817289240529071</v>
      </c>
      <c r="W70" s="9">
        <f t="shared" si="58"/>
        <v>0.63953990597547483</v>
      </c>
      <c r="X70" s="9">
        <f t="shared" si="37"/>
        <v>3.3481670602955371</v>
      </c>
      <c r="Y70" s="9">
        <f t="shared" si="38"/>
        <v>12.256794685329988</v>
      </c>
      <c r="Z70" s="9">
        <f t="shared" si="39"/>
        <v>23.219354838709698</v>
      </c>
      <c r="AA70" s="9">
        <f t="shared" si="40"/>
        <v>3.7685857525229589</v>
      </c>
      <c r="AB70" s="9">
        <f t="shared" si="41"/>
        <v>2.1284867748745104</v>
      </c>
      <c r="AC70" s="9">
        <f t="shared" si="42"/>
        <v>2.9485362636987347</v>
      </c>
      <c r="AD70" s="9">
        <f t="shared" si="43"/>
        <v>2.0782745591860392</v>
      </c>
      <c r="AE70" s="9">
        <f t="shared" si="44"/>
        <v>0.17189708366134343</v>
      </c>
      <c r="AF70" s="9">
        <f t="shared" si="45"/>
        <v>101.12281605615317</v>
      </c>
      <c r="AG70" s="9">
        <f t="shared" si="59"/>
        <v>6.8348645277142711E-2</v>
      </c>
      <c r="AH70" s="9">
        <f t="shared" ca="1" si="56"/>
        <v>-0.2290806451612914</v>
      </c>
      <c r="AI70" s="11">
        <f t="shared" si="46"/>
        <v>0.17189708366134343</v>
      </c>
      <c r="AJ70" s="9">
        <f t="shared" ca="1" si="47"/>
        <v>12.485875330491279</v>
      </c>
      <c r="AK70" s="9">
        <f t="shared" si="48"/>
        <v>6.8348645277142711E-2</v>
      </c>
      <c r="AL70" s="9">
        <f t="shared" si="49"/>
        <v>3.0382889750402926</v>
      </c>
      <c r="AM70" s="9">
        <f t="shared" si="50"/>
        <v>2.6883736559139799</v>
      </c>
      <c r="AN70" s="9">
        <f t="shared" si="51"/>
        <v>0.87026170451269547</v>
      </c>
      <c r="AO70" s="9">
        <f t="shared" si="52"/>
        <v>1.9140470430107532</v>
      </c>
      <c r="AP70" s="13">
        <f t="shared" ca="1" si="53"/>
        <v>4.4976616129658717</v>
      </c>
    </row>
    <row r="71" spans="1:42">
      <c r="A71" t="s">
        <v>68</v>
      </c>
      <c r="B71" t="s">
        <v>142</v>
      </c>
      <c r="C71">
        <v>9</v>
      </c>
      <c r="D71" s="14">
        <f t="shared" ca="1" si="30"/>
        <v>3.6519657374817043</v>
      </c>
      <c r="E71">
        <v>24.066666666666698</v>
      </c>
      <c r="F71">
        <v>14.033333333333299</v>
      </c>
      <c r="G71">
        <v>13.661805555555601</v>
      </c>
      <c r="H71">
        <v>15</v>
      </c>
      <c r="I71">
        <v>2.7845833333333299</v>
      </c>
      <c r="J71">
        <v>39.4</v>
      </c>
      <c r="K71">
        <v>7.8333333333333304</v>
      </c>
      <c r="L71" s="11">
        <f t="shared" si="54"/>
        <v>30.35</v>
      </c>
      <c r="M71" s="9">
        <f t="shared" si="55"/>
        <v>12.2</v>
      </c>
      <c r="N71" s="9">
        <f t="shared" si="31"/>
        <v>101.12281605615317</v>
      </c>
      <c r="O71" s="9">
        <f>stefan_boltzmann*(E71+273.16)^4</f>
        <v>38.265992074053834</v>
      </c>
      <c r="P71" s="9">
        <f>stefan_boltzmann*(F71+273.16)^4</f>
        <v>33.35487447433524</v>
      </c>
      <c r="Q71" s="11">
        <f t="shared" si="32"/>
        <v>17.331010928961746</v>
      </c>
      <c r="R71" s="9">
        <f t="shared" si="33"/>
        <v>22.771605000000001</v>
      </c>
      <c r="S71" s="9">
        <f t="shared" si="34"/>
        <v>0.76107990319354935</v>
      </c>
      <c r="T71" s="9">
        <f t="shared" si="57"/>
        <v>13.344878415300544</v>
      </c>
      <c r="U71" s="9">
        <f t="shared" si="35"/>
        <v>35.810433274194537</v>
      </c>
      <c r="V71" s="9">
        <f t="shared" si="36"/>
        <v>0.16492405192472631</v>
      </c>
      <c r="W71" s="9">
        <f t="shared" si="58"/>
        <v>0.6774578693112917</v>
      </c>
      <c r="X71" s="9">
        <f t="shared" si="37"/>
        <v>4.0010673662835154</v>
      </c>
      <c r="Y71" s="9">
        <f t="shared" si="38"/>
        <v>9.3438110490170274</v>
      </c>
      <c r="Z71" s="9">
        <f t="shared" si="39"/>
        <v>19.049999999999997</v>
      </c>
      <c r="AA71" s="9">
        <f t="shared" si="40"/>
        <v>2.9958784083858552</v>
      </c>
      <c r="AB71" s="9">
        <f t="shared" si="41"/>
        <v>1.6020661424424809</v>
      </c>
      <c r="AC71" s="9">
        <f t="shared" si="42"/>
        <v>2.2989722754141679</v>
      </c>
      <c r="AD71" s="9">
        <f t="shared" si="43"/>
        <v>1.5638565099212209</v>
      </c>
      <c r="AE71" s="9">
        <f t="shared" si="44"/>
        <v>0.13745722105530558</v>
      </c>
      <c r="AF71" s="9">
        <f t="shared" si="45"/>
        <v>101.12281605615317</v>
      </c>
      <c r="AG71" s="9">
        <f t="shared" si="59"/>
        <v>6.8348645277142711E-2</v>
      </c>
      <c r="AH71" s="9">
        <f t="shared" ca="1" si="56"/>
        <v>-0.5837096774193582</v>
      </c>
      <c r="AI71" s="11">
        <f t="shared" si="46"/>
        <v>0.13745722105530558</v>
      </c>
      <c r="AJ71" s="9">
        <f t="shared" ca="1" si="47"/>
        <v>9.9275207264363861</v>
      </c>
      <c r="AK71" s="9">
        <f t="shared" si="48"/>
        <v>6.8348645277142711E-2</v>
      </c>
      <c r="AL71" s="9">
        <f t="shared" si="49"/>
        <v>3.0816640986132509</v>
      </c>
      <c r="AM71" s="9">
        <f t="shared" si="50"/>
        <v>2.7845833333333299</v>
      </c>
      <c r="AN71" s="9">
        <f t="shared" si="51"/>
        <v>0.73511576549294699</v>
      </c>
      <c r="AO71" s="9">
        <f t="shared" si="52"/>
        <v>1.9467583333333323</v>
      </c>
      <c r="AP71" s="13">
        <f t="shared" ca="1" si="53"/>
        <v>3.6519657374817043</v>
      </c>
    </row>
    <row r="72" spans="1:42">
      <c r="A72" t="s">
        <v>68</v>
      </c>
      <c r="B72" t="s">
        <v>142</v>
      </c>
      <c r="C72">
        <v>10</v>
      </c>
      <c r="D72" s="14">
        <f t="shared" ca="1" si="30"/>
        <v>3.1593893871757253</v>
      </c>
      <c r="E72">
        <v>18.969354838709702</v>
      </c>
      <c r="F72">
        <v>8.1919354838709708</v>
      </c>
      <c r="G72">
        <v>6.9155241935483902</v>
      </c>
      <c r="H72">
        <v>15</v>
      </c>
      <c r="I72">
        <v>4.0429435483871003</v>
      </c>
      <c r="J72">
        <v>39.4</v>
      </c>
      <c r="K72">
        <v>7.9193548387096797</v>
      </c>
      <c r="L72" s="11">
        <f t="shared" si="54"/>
        <v>23.05</v>
      </c>
      <c r="M72" s="9">
        <f t="shared" si="55"/>
        <v>10.95</v>
      </c>
      <c r="N72" s="9">
        <f t="shared" si="31"/>
        <v>101.12281605615317</v>
      </c>
      <c r="O72" s="9">
        <f>stefan_boltzmann*(E72+273.16)^4</f>
        <v>35.707766941626687</v>
      </c>
      <c r="P72" s="9">
        <f>stefan_boltzmann*(F72+273.16)^4</f>
        <v>30.722851500174375</v>
      </c>
      <c r="Q72" s="11">
        <f t="shared" si="32"/>
        <v>14.097711371335988</v>
      </c>
      <c r="R72" s="9">
        <f t="shared" si="33"/>
        <v>17.294415000000001</v>
      </c>
      <c r="S72" s="9">
        <f t="shared" si="34"/>
        <v>0.81515977102064385</v>
      </c>
      <c r="T72" s="9">
        <f t="shared" si="57"/>
        <v>10.855237755928711</v>
      </c>
      <c r="U72" s="9">
        <f t="shared" si="35"/>
        <v>33.215309220900529</v>
      </c>
      <c r="V72" s="9">
        <f t="shared" si="36"/>
        <v>0.20027594346607677</v>
      </c>
      <c r="W72" s="9">
        <f t="shared" si="58"/>
        <v>0.75046569087786941</v>
      </c>
      <c r="X72" s="9">
        <f t="shared" si="37"/>
        <v>4.992268425413843</v>
      </c>
      <c r="Y72" s="9">
        <f t="shared" si="38"/>
        <v>5.8629693305148676</v>
      </c>
      <c r="Z72" s="9">
        <f t="shared" si="39"/>
        <v>13.580645161290336</v>
      </c>
      <c r="AA72" s="9">
        <f t="shared" si="40"/>
        <v>2.1931957401458431</v>
      </c>
      <c r="AB72" s="9">
        <f t="shared" si="41"/>
        <v>1.0868732768251588</v>
      </c>
      <c r="AC72" s="9">
        <f t="shared" si="42"/>
        <v>1.6400345084855008</v>
      </c>
      <c r="AD72" s="9">
        <f t="shared" si="43"/>
        <v>0.99606183542321325</v>
      </c>
      <c r="AE72" s="9">
        <f t="shared" si="44"/>
        <v>0.10128386712629357</v>
      </c>
      <c r="AF72" s="9">
        <f t="shared" si="45"/>
        <v>101.12281605615317</v>
      </c>
      <c r="AG72" s="9">
        <f t="shared" si="59"/>
        <v>6.8348645277142711E-2</v>
      </c>
      <c r="AH72" s="9">
        <f t="shared" ca="1" si="56"/>
        <v>-0.76570967741935259</v>
      </c>
      <c r="AI72" s="11">
        <f t="shared" si="46"/>
        <v>0.10128386712629357</v>
      </c>
      <c r="AJ72" s="9">
        <f t="shared" ca="1" si="47"/>
        <v>6.6286790079342204</v>
      </c>
      <c r="AK72" s="9">
        <f t="shared" si="48"/>
        <v>6.8348645277142711E-2</v>
      </c>
      <c r="AL72" s="9">
        <f t="shared" si="49"/>
        <v>3.1404772624943713</v>
      </c>
      <c r="AM72" s="9">
        <f t="shared" si="50"/>
        <v>4.0429435483871003</v>
      </c>
      <c r="AN72" s="9">
        <f t="shared" si="51"/>
        <v>0.64397267306228756</v>
      </c>
      <c r="AO72" s="9">
        <f t="shared" si="52"/>
        <v>2.374600806451614</v>
      </c>
      <c r="AP72" s="13">
        <f t="shared" ca="1" si="53"/>
        <v>3.1593893871757253</v>
      </c>
    </row>
    <row r="73" spans="1:42">
      <c r="A73" t="s">
        <v>68</v>
      </c>
      <c r="B73" t="s">
        <v>142</v>
      </c>
      <c r="C73">
        <v>11</v>
      </c>
      <c r="D73" s="14">
        <f t="shared" ca="1" si="30"/>
        <v>1.9943509781913684</v>
      </c>
      <c r="E73">
        <v>11.0233333333333</v>
      </c>
      <c r="F73">
        <v>1.78</v>
      </c>
      <c r="G73">
        <v>5.1249999999999997E-2</v>
      </c>
      <c r="H73">
        <v>15</v>
      </c>
      <c r="I73">
        <v>4.2283333333333299</v>
      </c>
      <c r="J73">
        <v>39.4</v>
      </c>
      <c r="K73">
        <v>4.31666666666667</v>
      </c>
      <c r="L73" s="11">
        <f t="shared" si="54"/>
        <v>16.899999999999999</v>
      </c>
      <c r="M73" s="9">
        <f t="shared" si="55"/>
        <v>9.8000000000000007</v>
      </c>
      <c r="N73" s="9">
        <f t="shared" si="31"/>
        <v>101.12281605615317</v>
      </c>
      <c r="O73" s="9">
        <f>stefan_boltzmann*(E73+273.16)^4</f>
        <v>31.978368981677917</v>
      </c>
      <c r="P73" s="9">
        <f>stefan_boltzmann*(F73+273.16)^4</f>
        <v>28.016482393510607</v>
      </c>
      <c r="Q73" s="11">
        <f t="shared" si="32"/>
        <v>7.9470238095238113</v>
      </c>
      <c r="R73" s="9">
        <f t="shared" si="33"/>
        <v>12.680069999999999</v>
      </c>
      <c r="S73" s="9">
        <f t="shared" si="34"/>
        <v>0.6267334336106829</v>
      </c>
      <c r="T73" s="9">
        <f t="shared" si="57"/>
        <v>6.1192083333333347</v>
      </c>
      <c r="U73" s="9">
        <f t="shared" si="35"/>
        <v>29.997425687594262</v>
      </c>
      <c r="V73" s="9">
        <f t="shared" si="36"/>
        <v>0.23038063140392875</v>
      </c>
      <c r="W73" s="9">
        <f t="shared" si="58"/>
        <v>0.49609013537442204</v>
      </c>
      <c r="X73" s="9">
        <f t="shared" si="37"/>
        <v>3.4283925415959913</v>
      </c>
      <c r="Y73" s="9">
        <f t="shared" si="38"/>
        <v>2.6908157917373434</v>
      </c>
      <c r="Z73" s="9">
        <f t="shared" si="39"/>
        <v>6.4016666666666495</v>
      </c>
      <c r="AA73" s="9">
        <f t="shared" si="40"/>
        <v>1.3147515545022619</v>
      </c>
      <c r="AB73" s="9">
        <f t="shared" si="41"/>
        <v>0.69460844045200543</v>
      </c>
      <c r="AC73" s="9">
        <f t="shared" si="42"/>
        <v>1.0046799974771337</v>
      </c>
      <c r="AD73" s="9">
        <f t="shared" si="43"/>
        <v>0.6130819373163946</v>
      </c>
      <c r="AE73" s="9">
        <f t="shared" si="44"/>
        <v>6.6339835195473915E-2</v>
      </c>
      <c r="AF73" s="9">
        <f t="shared" si="45"/>
        <v>101.12281605615317</v>
      </c>
      <c r="AG73" s="9">
        <f t="shared" si="59"/>
        <v>6.8348645277142711E-2</v>
      </c>
      <c r="AH73" s="9">
        <f t="shared" ca="1" si="56"/>
        <v>-1.0050569892473162</v>
      </c>
      <c r="AI73" s="11">
        <f t="shared" si="46"/>
        <v>6.6339835195473915E-2</v>
      </c>
      <c r="AJ73" s="9">
        <f t="shared" ca="1" si="47"/>
        <v>3.6958727809846597</v>
      </c>
      <c r="AK73" s="9">
        <f t="shared" si="48"/>
        <v>6.8348645277142711E-2</v>
      </c>
      <c r="AL73" s="9">
        <f t="shared" si="49"/>
        <v>3.2211690457584963</v>
      </c>
      <c r="AM73" s="9">
        <f t="shared" si="50"/>
        <v>4.2283333333333299</v>
      </c>
      <c r="AN73" s="9">
        <f t="shared" si="51"/>
        <v>0.39159806016073906</v>
      </c>
      <c r="AO73" s="9">
        <f t="shared" si="52"/>
        <v>2.4376333333333324</v>
      </c>
      <c r="AP73" s="13">
        <f t="shared" ca="1" si="53"/>
        <v>1.9943509781913684</v>
      </c>
    </row>
    <row r="74" spans="1:42">
      <c r="A74" t="s">
        <v>68</v>
      </c>
      <c r="B74" t="s">
        <v>142</v>
      </c>
      <c r="C74">
        <v>12</v>
      </c>
      <c r="D74" s="14">
        <f t="shared" ca="1" si="30"/>
        <v>1.5186750461930236</v>
      </c>
      <c r="E74">
        <v>6.8435483870967699</v>
      </c>
      <c r="F74">
        <v>-2.41612903225806</v>
      </c>
      <c r="G74">
        <v>-3.7920026881720399</v>
      </c>
      <c r="H74">
        <v>15</v>
      </c>
      <c r="I74">
        <v>4.5995295698924696</v>
      </c>
      <c r="J74">
        <v>39.4</v>
      </c>
      <c r="K74">
        <v>5.32258064516129</v>
      </c>
      <c r="L74" s="11">
        <f t="shared" si="54"/>
        <v>14.2</v>
      </c>
      <c r="M74" s="9">
        <f t="shared" si="55"/>
        <v>9.3000000000000007</v>
      </c>
      <c r="N74" s="9">
        <f t="shared" si="31"/>
        <v>101.12281605615317</v>
      </c>
      <c r="O74" s="9">
        <f>stefan_boltzmann*(E74+273.16)^4</f>
        <v>30.138111369963756</v>
      </c>
      <c r="P74" s="9">
        <f>stefan_boltzmann*(F74+273.16)^4</f>
        <v>26.34489239690997</v>
      </c>
      <c r="Q74" s="11">
        <f t="shared" si="32"/>
        <v>7.6134755463059314</v>
      </c>
      <c r="R74" s="9">
        <f t="shared" si="33"/>
        <v>10.654259999999999</v>
      </c>
      <c r="S74" s="9">
        <f t="shared" si="34"/>
        <v>0.71459449518839713</v>
      </c>
      <c r="T74" s="9">
        <f t="shared" si="57"/>
        <v>5.8623761706555673</v>
      </c>
      <c r="U74" s="9">
        <f t="shared" si="35"/>
        <v>28.241501883436861</v>
      </c>
      <c r="V74" s="9">
        <f t="shared" si="36"/>
        <v>0.24490053419729102</v>
      </c>
      <c r="W74" s="9">
        <f t="shared" si="58"/>
        <v>0.61470256850433624</v>
      </c>
      <c r="X74" s="9">
        <f t="shared" si="37"/>
        <v>4.2515035791677889</v>
      </c>
      <c r="Y74" s="9">
        <f t="shared" si="38"/>
        <v>1.6108725914877784</v>
      </c>
      <c r="Z74" s="9">
        <f t="shared" si="39"/>
        <v>2.213709677419355</v>
      </c>
      <c r="AA74" s="9">
        <f t="shared" si="40"/>
        <v>0.99114630293073802</v>
      </c>
      <c r="AB74" s="9">
        <f t="shared" si="41"/>
        <v>0.51138462893390568</v>
      </c>
      <c r="AC74" s="9">
        <f t="shared" si="42"/>
        <v>0.75126546593232191</v>
      </c>
      <c r="AD74" s="9">
        <f t="shared" si="43"/>
        <v>0.46142389775309267</v>
      </c>
      <c r="AE74" s="9">
        <f t="shared" si="44"/>
        <v>5.1183686839812739E-2</v>
      </c>
      <c r="AF74" s="9">
        <f t="shared" si="45"/>
        <v>101.12281605615317</v>
      </c>
      <c r="AG74" s="9">
        <f t="shared" si="59"/>
        <v>6.8348645277142711E-2</v>
      </c>
      <c r="AH74" s="9">
        <f t="shared" ca="1" si="56"/>
        <v>-0.5863139784946213</v>
      </c>
      <c r="AI74" s="11">
        <f t="shared" si="46"/>
        <v>5.1183686839812739E-2</v>
      </c>
      <c r="AJ74" s="9">
        <f t="shared" ca="1" si="47"/>
        <v>2.1971865699823998</v>
      </c>
      <c r="AK74" s="9">
        <f t="shared" si="48"/>
        <v>6.8348645277142711E-2</v>
      </c>
      <c r="AL74" s="9">
        <f t="shared" si="49"/>
        <v>3.2701859258933674</v>
      </c>
      <c r="AM74" s="9">
        <f t="shared" si="50"/>
        <v>4.5995295698924696</v>
      </c>
      <c r="AN74" s="9">
        <f t="shared" si="51"/>
        <v>0.28984156817922924</v>
      </c>
      <c r="AO74" s="9">
        <f t="shared" si="52"/>
        <v>2.5638400537634398</v>
      </c>
      <c r="AP74" s="13">
        <f t="shared" ca="1" si="53"/>
        <v>1.5186750461930236</v>
      </c>
    </row>
    <row r="75" spans="1:42">
      <c r="A75" t="s">
        <v>69</v>
      </c>
      <c r="B75" t="s">
        <v>143</v>
      </c>
      <c r="C75">
        <v>1</v>
      </c>
      <c r="D75" s="14">
        <f t="shared" ca="1" si="30"/>
        <v>2.4551460846103477</v>
      </c>
      <c r="E75">
        <v>18.726585094549499</v>
      </c>
      <c r="F75">
        <v>7.4874304783092303</v>
      </c>
      <c r="G75">
        <v>7.9955876900259604</v>
      </c>
      <c r="H75">
        <v>17.6551724137931</v>
      </c>
      <c r="I75">
        <v>3.3645763811642602</v>
      </c>
      <c r="J75">
        <v>29.237206896551701</v>
      </c>
      <c r="K75">
        <v>7.27363737486096</v>
      </c>
      <c r="L75" s="11">
        <f t="shared" si="54"/>
        <v>21.700000000000003</v>
      </c>
      <c r="M75" s="9">
        <f t="shared" si="55"/>
        <v>10.350000000000001</v>
      </c>
      <c r="N75" s="9">
        <f t="shared" si="31"/>
        <v>101.09147862458575</v>
      </c>
      <c r="O75" s="9">
        <f>stefan_boltzmann*(E75+273.16)^4</f>
        <v>35.589217193513619</v>
      </c>
      <c r="P75" s="9">
        <f>stefan_boltzmann*(F75+273.16)^4</f>
        <v>30.416285392399054</v>
      </c>
      <c r="Q75" s="11">
        <f t="shared" si="32"/>
        <v>13.050020822921878</v>
      </c>
      <c r="R75" s="9">
        <f t="shared" si="33"/>
        <v>16.282662344827589</v>
      </c>
      <c r="S75" s="9">
        <f t="shared" si="34"/>
        <v>0.80146726294225445</v>
      </c>
      <c r="T75" s="9">
        <f t="shared" si="57"/>
        <v>10.048516033649847</v>
      </c>
      <c r="U75" s="9">
        <f t="shared" si="35"/>
        <v>33.002751292956333</v>
      </c>
      <c r="V75" s="9">
        <f t="shared" si="36"/>
        <v>0.19501741073903775</v>
      </c>
      <c r="W75" s="9">
        <f t="shared" si="58"/>
        <v>0.73198080497204365</v>
      </c>
      <c r="X75" s="9">
        <f t="shared" si="37"/>
        <v>4.711109787100499</v>
      </c>
      <c r="Y75" s="9">
        <f t="shared" si="38"/>
        <v>5.3374062465493477</v>
      </c>
      <c r="Z75" s="9">
        <f t="shared" si="39"/>
        <v>13.107007786429364</v>
      </c>
      <c r="AA75" s="9">
        <f t="shared" si="40"/>
        <v>2.1601898299649043</v>
      </c>
      <c r="AB75" s="9">
        <f t="shared" si="41"/>
        <v>1.0358890701688299</v>
      </c>
      <c r="AC75" s="9">
        <f t="shared" si="42"/>
        <v>1.5980394500668671</v>
      </c>
      <c r="AD75" s="9">
        <f t="shared" si="43"/>
        <v>1.0724464892251473</v>
      </c>
      <c r="AE75" s="9">
        <f t="shared" si="44"/>
        <v>9.8574151681066619E-2</v>
      </c>
      <c r="AF75" s="9">
        <f t="shared" si="45"/>
        <v>101.09147862458575</v>
      </c>
      <c r="AG75" s="9">
        <f t="shared" si="59"/>
        <v>6.8327464389607795E-2</v>
      </c>
      <c r="AH75" s="9">
        <f t="shared" ca="1" si="56"/>
        <v>-0.17199443826473937</v>
      </c>
      <c r="AI75" s="11">
        <f t="shared" si="46"/>
        <v>9.8574151681066619E-2</v>
      </c>
      <c r="AJ75" s="9">
        <f t="shared" ca="1" si="47"/>
        <v>5.5094006848140875</v>
      </c>
      <c r="AK75" s="9">
        <f t="shared" si="48"/>
        <v>6.8327464389607795E-2</v>
      </c>
      <c r="AL75" s="9">
        <f t="shared" si="49"/>
        <v>3.1456761823597978</v>
      </c>
      <c r="AM75" s="9">
        <f t="shared" si="50"/>
        <v>3.3645763811642602</v>
      </c>
      <c r="AN75" s="9">
        <f t="shared" si="51"/>
        <v>0.5255929608417198</v>
      </c>
      <c r="AO75" s="9">
        <f t="shared" si="52"/>
        <v>2.1439559695958486</v>
      </c>
      <c r="AP75" s="13">
        <f t="shared" ca="1" si="53"/>
        <v>2.4551460846103477</v>
      </c>
    </row>
    <row r="76" spans="1:42">
      <c r="A76" t="s">
        <v>69</v>
      </c>
      <c r="B76" t="s">
        <v>143</v>
      </c>
      <c r="C76">
        <v>2</v>
      </c>
      <c r="D76" s="14">
        <f t="shared" ca="1" si="30"/>
        <v>2.9226965426758467</v>
      </c>
      <c r="E76">
        <v>20.346798029556599</v>
      </c>
      <c r="F76">
        <v>9.7291871921182302</v>
      </c>
      <c r="G76">
        <v>9.7635827175697898</v>
      </c>
      <c r="H76">
        <v>17.6551724137931</v>
      </c>
      <c r="I76">
        <v>3.5854782430213499</v>
      </c>
      <c r="J76">
        <v>29.237206896551701</v>
      </c>
      <c r="K76">
        <v>6.9987684729064004</v>
      </c>
      <c r="L76" s="11">
        <f t="shared" si="54"/>
        <v>26.3</v>
      </c>
      <c r="M76" s="9">
        <f t="shared" si="55"/>
        <v>11</v>
      </c>
      <c r="N76" s="9">
        <f t="shared" si="31"/>
        <v>101.09147862458575</v>
      </c>
      <c r="O76" s="9">
        <f>stefan_boltzmann*(E76+273.16)^4</f>
        <v>36.386019801630979</v>
      </c>
      <c r="P76" s="9">
        <f>stefan_boltzmann*(F76+273.16)^4</f>
        <v>31.399829118113434</v>
      </c>
      <c r="Q76" s="11">
        <f t="shared" si="32"/>
        <v>14.941709583519925</v>
      </c>
      <c r="R76" s="9">
        <f t="shared" si="33"/>
        <v>19.734286620689655</v>
      </c>
      <c r="S76" s="9">
        <f t="shared" si="34"/>
        <v>0.75714465238661643</v>
      </c>
      <c r="T76" s="9">
        <f t="shared" si="57"/>
        <v>11.505116379310342</v>
      </c>
      <c r="U76" s="9">
        <f t="shared" si="35"/>
        <v>33.892924459872205</v>
      </c>
      <c r="V76" s="9">
        <f t="shared" si="36"/>
        <v>0.18608633388004253</v>
      </c>
      <c r="W76" s="9">
        <f t="shared" si="58"/>
        <v>0.67214528072193225</v>
      </c>
      <c r="X76" s="9">
        <f t="shared" si="37"/>
        <v>4.23922704542003</v>
      </c>
      <c r="Y76" s="9">
        <f t="shared" si="38"/>
        <v>7.2658893338903123</v>
      </c>
      <c r="Z76" s="9">
        <f t="shared" si="39"/>
        <v>15.037992610837414</v>
      </c>
      <c r="AA76" s="9">
        <f t="shared" si="40"/>
        <v>2.3889526382956983</v>
      </c>
      <c r="AB76" s="9">
        <f t="shared" si="41"/>
        <v>1.2058554538770876</v>
      </c>
      <c r="AC76" s="9">
        <f t="shared" si="42"/>
        <v>1.7974040460863929</v>
      </c>
      <c r="AD76" s="9">
        <f t="shared" si="43"/>
        <v>1.2086437050247829</v>
      </c>
      <c r="AE76" s="9">
        <f t="shared" si="44"/>
        <v>0.11002246033146343</v>
      </c>
      <c r="AF76" s="9">
        <f t="shared" si="45"/>
        <v>101.09147862458575</v>
      </c>
      <c r="AG76" s="9">
        <f t="shared" si="59"/>
        <v>6.8327464389607795E-2</v>
      </c>
      <c r="AH76" s="9">
        <f t="shared" ca="1" si="56"/>
        <v>0.270337875417127</v>
      </c>
      <c r="AI76" s="11">
        <f t="shared" si="46"/>
        <v>0.11002246033146343</v>
      </c>
      <c r="AJ76" s="9">
        <f t="shared" ca="1" si="47"/>
        <v>6.9955514584731855</v>
      </c>
      <c r="AK76" s="9">
        <f t="shared" si="48"/>
        <v>6.8327464389607795E-2</v>
      </c>
      <c r="AL76" s="9">
        <f t="shared" si="49"/>
        <v>3.1245878081645038</v>
      </c>
      <c r="AM76" s="9">
        <f t="shared" si="50"/>
        <v>3.5854782430213499</v>
      </c>
      <c r="AN76" s="9">
        <f t="shared" si="51"/>
        <v>0.58876034106161002</v>
      </c>
      <c r="AO76" s="9">
        <f t="shared" si="52"/>
        <v>2.2190626026272593</v>
      </c>
      <c r="AP76" s="13">
        <f t="shared" ca="1" si="53"/>
        <v>2.9226965426758467</v>
      </c>
    </row>
    <row r="77" spans="1:42">
      <c r="A77" t="s">
        <v>69</v>
      </c>
      <c r="B77" t="s">
        <v>143</v>
      </c>
      <c r="C77">
        <v>3</v>
      </c>
      <c r="D77" s="14">
        <f t="shared" ca="1" si="30"/>
        <v>3.805588071148156</v>
      </c>
      <c r="E77">
        <v>22.640934371523901</v>
      </c>
      <c r="F77">
        <v>12.1599555061179</v>
      </c>
      <c r="G77">
        <v>11.7159251019651</v>
      </c>
      <c r="H77">
        <v>17.6551724137931</v>
      </c>
      <c r="I77">
        <v>4.07973674453096</v>
      </c>
      <c r="J77">
        <v>29.237206896551701</v>
      </c>
      <c r="K77">
        <v>7.6518353726362598</v>
      </c>
      <c r="L77" s="11">
        <f t="shared" si="54"/>
        <v>31.8</v>
      </c>
      <c r="M77" s="9">
        <f t="shared" si="55"/>
        <v>11.8</v>
      </c>
      <c r="N77" s="9">
        <f t="shared" si="31"/>
        <v>101.09147862458575</v>
      </c>
      <c r="O77" s="9">
        <f>stefan_boltzmann*(E77+273.16)^4</f>
        <v>37.537043121840014</v>
      </c>
      <c r="P77" s="9">
        <f>stefan_boltzmann*(F77+273.16)^4</f>
        <v>32.493050366304892</v>
      </c>
      <c r="Q77" s="11">
        <f t="shared" si="32"/>
        <v>18.260523934314961</v>
      </c>
      <c r="R77" s="9">
        <f t="shared" si="33"/>
        <v>23.861228689655174</v>
      </c>
      <c r="S77" s="9">
        <f t="shared" si="34"/>
        <v>0.76528011913450411</v>
      </c>
      <c r="T77" s="9">
        <f t="shared" si="57"/>
        <v>14.060603429422519</v>
      </c>
      <c r="U77" s="9">
        <f t="shared" si="35"/>
        <v>35.01504674407245</v>
      </c>
      <c r="V77" s="9">
        <f t="shared" si="36"/>
        <v>0.17574553972592957</v>
      </c>
      <c r="W77" s="9">
        <f t="shared" si="58"/>
        <v>0.68312816083158057</v>
      </c>
      <c r="X77" s="9">
        <f t="shared" si="37"/>
        <v>4.2037919193067408</v>
      </c>
      <c r="Y77" s="9">
        <f t="shared" si="38"/>
        <v>9.8568115101157794</v>
      </c>
      <c r="Z77" s="9">
        <f t="shared" si="39"/>
        <v>17.4004449388209</v>
      </c>
      <c r="AA77" s="9">
        <f t="shared" si="40"/>
        <v>2.7489981663674126</v>
      </c>
      <c r="AB77" s="9">
        <f t="shared" si="41"/>
        <v>1.4174259558395192</v>
      </c>
      <c r="AC77" s="9">
        <f t="shared" si="42"/>
        <v>2.0832120611034659</v>
      </c>
      <c r="AD77" s="9">
        <f t="shared" si="43"/>
        <v>1.3765065163227643</v>
      </c>
      <c r="AE77" s="9">
        <f t="shared" si="44"/>
        <v>0.12554789201466715</v>
      </c>
      <c r="AF77" s="9">
        <f t="shared" si="45"/>
        <v>101.09147862458575</v>
      </c>
      <c r="AG77" s="9">
        <f t="shared" si="59"/>
        <v>6.8327464389607795E-2</v>
      </c>
      <c r="AH77" s="9">
        <f t="shared" ca="1" si="56"/>
        <v>0.33074332591768818</v>
      </c>
      <c r="AI77" s="11">
        <f t="shared" si="46"/>
        <v>0.12554789201466715</v>
      </c>
      <c r="AJ77" s="9">
        <f t="shared" ca="1" si="47"/>
        <v>9.5260681841980919</v>
      </c>
      <c r="AK77" s="9">
        <f t="shared" si="48"/>
        <v>6.8327464389607795E-2</v>
      </c>
      <c r="AL77" s="9">
        <f t="shared" si="49"/>
        <v>3.0991688053012605</v>
      </c>
      <c r="AM77" s="9">
        <f t="shared" si="50"/>
        <v>4.07973674453096</v>
      </c>
      <c r="AN77" s="9">
        <f t="shared" si="51"/>
        <v>0.70670554478070158</v>
      </c>
      <c r="AO77" s="9">
        <f t="shared" si="52"/>
        <v>2.3871104931405265</v>
      </c>
      <c r="AP77" s="13">
        <f t="shared" ca="1" si="53"/>
        <v>3.805588071148156</v>
      </c>
    </row>
    <row r="78" spans="1:42">
      <c r="A78" t="s">
        <v>69</v>
      </c>
      <c r="B78" t="s">
        <v>143</v>
      </c>
      <c r="C78">
        <v>4</v>
      </c>
      <c r="D78" s="14">
        <f t="shared" ca="1" si="30"/>
        <v>4.7657868701743347</v>
      </c>
      <c r="E78">
        <v>25.960114942528701</v>
      </c>
      <c r="F78">
        <v>15.287701149425301</v>
      </c>
      <c r="G78">
        <v>14.529592911877399</v>
      </c>
      <c r="H78">
        <v>17.6551724137931</v>
      </c>
      <c r="I78">
        <v>3.7135344827586199</v>
      </c>
      <c r="J78">
        <v>29.237206896551701</v>
      </c>
      <c r="K78">
        <v>8.9586206896551701</v>
      </c>
      <c r="L78" s="11">
        <f t="shared" si="54"/>
        <v>36.950000000000003</v>
      </c>
      <c r="M78" s="9">
        <f t="shared" si="55"/>
        <v>12.7</v>
      </c>
      <c r="N78" s="9">
        <f t="shared" si="31"/>
        <v>101.09147862458575</v>
      </c>
      <c r="O78" s="9">
        <f>stefan_boltzmann*(E78+273.16)^4</f>
        <v>39.250425521181121</v>
      </c>
      <c r="P78" s="9">
        <f>stefan_boltzmann*(F78+273.16)^4</f>
        <v>33.941436708278843</v>
      </c>
      <c r="Q78" s="11">
        <f t="shared" si="32"/>
        <v>22.269824192234594</v>
      </c>
      <c r="R78" s="9">
        <f t="shared" si="33"/>
        <v>27.725547172413798</v>
      </c>
      <c r="S78" s="9">
        <f t="shared" si="34"/>
        <v>0.80322397439977289</v>
      </c>
      <c r="T78" s="9">
        <f t="shared" si="57"/>
        <v>17.147764628020639</v>
      </c>
      <c r="U78" s="9">
        <f t="shared" si="35"/>
        <v>36.595931114729979</v>
      </c>
      <c r="V78" s="9">
        <f t="shared" si="36"/>
        <v>0.15992820153814383</v>
      </c>
      <c r="W78" s="9">
        <f t="shared" si="58"/>
        <v>0.7343523654396934</v>
      </c>
      <c r="X78" s="9">
        <f t="shared" si="37"/>
        <v>4.2979598387117441</v>
      </c>
      <c r="Y78" s="9">
        <f t="shared" si="38"/>
        <v>12.849804789308894</v>
      </c>
      <c r="Z78" s="9">
        <f t="shared" si="39"/>
        <v>20.623908045977</v>
      </c>
      <c r="AA78" s="9">
        <f t="shared" si="40"/>
        <v>3.3535225166504814</v>
      </c>
      <c r="AB78" s="9">
        <f t="shared" si="41"/>
        <v>1.7371910293560047</v>
      </c>
      <c r="AC78" s="9">
        <f t="shared" si="42"/>
        <v>2.5453567730032431</v>
      </c>
      <c r="AD78" s="9">
        <f t="shared" si="43"/>
        <v>1.6543802347595586</v>
      </c>
      <c r="AE78" s="9">
        <f t="shared" si="44"/>
        <v>0.14969872797590755</v>
      </c>
      <c r="AF78" s="9">
        <f t="shared" si="45"/>
        <v>101.09147862458575</v>
      </c>
      <c r="AG78" s="9">
        <f t="shared" si="59"/>
        <v>6.8327464389607795E-2</v>
      </c>
      <c r="AH78" s="9">
        <f t="shared" ca="1" si="56"/>
        <v>0.45128483500185401</v>
      </c>
      <c r="AI78" s="11">
        <f t="shared" si="46"/>
        <v>0.14969872797590755</v>
      </c>
      <c r="AJ78" s="9">
        <f t="shared" ca="1" si="47"/>
        <v>12.398519954307041</v>
      </c>
      <c r="AK78" s="9">
        <f t="shared" si="48"/>
        <v>6.8327464389607795E-2</v>
      </c>
      <c r="AL78" s="9">
        <f t="shared" si="49"/>
        <v>3.0651454985030506</v>
      </c>
      <c r="AM78" s="9">
        <f t="shared" si="50"/>
        <v>3.7135344827586199</v>
      </c>
      <c r="AN78" s="9">
        <f t="shared" si="51"/>
        <v>0.8909765382436845</v>
      </c>
      <c r="AO78" s="9">
        <f t="shared" si="52"/>
        <v>2.262601724137931</v>
      </c>
      <c r="AP78" s="13">
        <f t="shared" ca="1" si="53"/>
        <v>4.7657868701743347</v>
      </c>
    </row>
    <row r="79" spans="1:42">
      <c r="A79" t="s">
        <v>69</v>
      </c>
      <c r="B79" t="s">
        <v>143</v>
      </c>
      <c r="C79">
        <v>5</v>
      </c>
      <c r="D79" s="14">
        <f t="shared" ca="1" si="30"/>
        <v>5.4566845237927195</v>
      </c>
      <c r="E79">
        <v>29.382981090100099</v>
      </c>
      <c r="F79">
        <v>19.745050055617401</v>
      </c>
      <c r="G79">
        <v>19.085998331479399</v>
      </c>
      <c r="H79">
        <v>17.6551724137931</v>
      </c>
      <c r="I79">
        <v>3.4036985539488298</v>
      </c>
      <c r="J79">
        <v>29.237206896551701</v>
      </c>
      <c r="K79">
        <v>10.1612903225806</v>
      </c>
      <c r="L79" s="11">
        <f t="shared" si="54"/>
        <v>40</v>
      </c>
      <c r="M79" s="9">
        <f t="shared" si="55"/>
        <v>13.45</v>
      </c>
      <c r="N79" s="9">
        <f t="shared" si="31"/>
        <v>101.09147862458575</v>
      </c>
      <c r="O79" s="9">
        <f>stefan_boltzmann*(E79+273.16)^4</f>
        <v>41.078087982708347</v>
      </c>
      <c r="P79" s="9">
        <f>stefan_boltzmann*(F79+273.16)^4</f>
        <v>36.088541563456424</v>
      </c>
      <c r="Q79" s="11">
        <f t="shared" si="32"/>
        <v>25.109725386736951</v>
      </c>
      <c r="R79" s="9">
        <f t="shared" si="33"/>
        <v>30.014124137931034</v>
      </c>
      <c r="S79" s="9">
        <f t="shared" si="34"/>
        <v>0.83659697252347809</v>
      </c>
      <c r="T79" s="9">
        <f t="shared" si="57"/>
        <v>19.334488547787451</v>
      </c>
      <c r="U79" s="9">
        <f t="shared" si="35"/>
        <v>38.583314773082385</v>
      </c>
      <c r="V79" s="9">
        <f t="shared" si="36"/>
        <v>0.13191222067758263</v>
      </c>
      <c r="W79" s="9">
        <f t="shared" si="58"/>
        <v>0.77940591290669559</v>
      </c>
      <c r="X79" s="9">
        <f t="shared" si="37"/>
        <v>3.9668726995528809</v>
      </c>
      <c r="Y79" s="9">
        <f t="shared" si="38"/>
        <v>15.367615848234571</v>
      </c>
      <c r="Z79" s="9">
        <f t="shared" si="39"/>
        <v>24.56401557285875</v>
      </c>
      <c r="AA79" s="9">
        <f t="shared" si="40"/>
        <v>4.095190333486399</v>
      </c>
      <c r="AB79" s="9">
        <f t="shared" si="41"/>
        <v>2.3016318776230547</v>
      </c>
      <c r="AC79" s="9">
        <f t="shared" si="42"/>
        <v>3.1984111055547269</v>
      </c>
      <c r="AD79" s="9">
        <f t="shared" si="43"/>
        <v>2.2092104032313813</v>
      </c>
      <c r="AE79" s="9">
        <f t="shared" si="44"/>
        <v>0.18444963314402518</v>
      </c>
      <c r="AF79" s="9">
        <f t="shared" si="45"/>
        <v>101.09147862458575</v>
      </c>
      <c r="AG79" s="9">
        <f t="shared" si="59"/>
        <v>6.8327464389607795E-2</v>
      </c>
      <c r="AH79" s="9">
        <f t="shared" ca="1" si="56"/>
        <v>0.55161505376344511</v>
      </c>
      <c r="AI79" s="11">
        <f t="shared" si="46"/>
        <v>0.18444963314402518</v>
      </c>
      <c r="AJ79" s="9">
        <f t="shared" ca="1" si="47"/>
        <v>14.816000794471126</v>
      </c>
      <c r="AK79" s="9">
        <f t="shared" si="48"/>
        <v>6.8327464389607795E-2</v>
      </c>
      <c r="AL79" s="9">
        <f t="shared" si="49"/>
        <v>3.0245592642220358</v>
      </c>
      <c r="AM79" s="9">
        <f t="shared" si="50"/>
        <v>3.4036985539488298</v>
      </c>
      <c r="AN79" s="9">
        <f t="shared" si="51"/>
        <v>0.98920070232334556</v>
      </c>
      <c r="AO79" s="9">
        <f t="shared" si="52"/>
        <v>2.1572575083426022</v>
      </c>
      <c r="AP79" s="13">
        <f t="shared" ca="1" si="53"/>
        <v>5.4566845237927195</v>
      </c>
    </row>
    <row r="80" spans="1:42">
      <c r="A80" t="s">
        <v>69</v>
      </c>
      <c r="B80" t="s">
        <v>143</v>
      </c>
      <c r="C80">
        <v>6</v>
      </c>
      <c r="D80" s="14">
        <f t="shared" ca="1" si="30"/>
        <v>5.2971111131619937</v>
      </c>
      <c r="E80">
        <v>30.992643678160899</v>
      </c>
      <c r="F80">
        <v>22.3536781609195</v>
      </c>
      <c r="G80">
        <v>21.7273563218391</v>
      </c>
      <c r="H80">
        <v>17.6551724137931</v>
      </c>
      <c r="I80">
        <v>2.9747988505747101</v>
      </c>
      <c r="J80">
        <v>29.237206896551701</v>
      </c>
      <c r="K80">
        <v>8.5747126436781596</v>
      </c>
      <c r="L80" s="11">
        <f t="shared" si="54"/>
        <v>41.05</v>
      </c>
      <c r="M80" s="9">
        <f t="shared" si="55"/>
        <v>13.850000000000001</v>
      </c>
      <c r="N80" s="9">
        <f t="shared" si="31"/>
        <v>101.09147862458575</v>
      </c>
      <c r="O80" s="9">
        <f>stefan_boltzmann*(E80+273.16)^4</f>
        <v>41.959304023392249</v>
      </c>
      <c r="P80" s="9">
        <f>stefan_boltzmann*(F80+273.16)^4</f>
        <v>37.391444500954485</v>
      </c>
      <c r="Q80" s="11">
        <f t="shared" si="32"/>
        <v>22.969790758952652</v>
      </c>
      <c r="R80" s="9">
        <f t="shared" si="33"/>
        <v>30.801994896551722</v>
      </c>
      <c r="S80" s="9">
        <f t="shared" si="34"/>
        <v>0.74572412715788472</v>
      </c>
      <c r="T80" s="9">
        <f t="shared" si="57"/>
        <v>17.686738884393542</v>
      </c>
      <c r="U80" s="9">
        <f t="shared" si="35"/>
        <v>39.675374262173364</v>
      </c>
      <c r="V80" s="9">
        <f t="shared" si="36"/>
        <v>0.11424324989319554</v>
      </c>
      <c r="W80" s="9">
        <f t="shared" si="58"/>
        <v>0.65672757166314455</v>
      </c>
      <c r="X80" s="9">
        <f t="shared" si="37"/>
        <v>2.9767120879769919</v>
      </c>
      <c r="Y80" s="9">
        <f t="shared" si="38"/>
        <v>14.71002679641655</v>
      </c>
      <c r="Z80" s="9">
        <f t="shared" si="39"/>
        <v>26.673160919540202</v>
      </c>
      <c r="AA80" s="9">
        <f t="shared" si="40"/>
        <v>4.4907110838132525</v>
      </c>
      <c r="AB80" s="9">
        <f t="shared" si="41"/>
        <v>2.7014665183051925</v>
      </c>
      <c r="AC80" s="9">
        <f t="shared" si="42"/>
        <v>3.5960888010592225</v>
      </c>
      <c r="AD80" s="9">
        <f t="shared" si="43"/>
        <v>2.6003117458564362</v>
      </c>
      <c r="AE80" s="9">
        <f t="shared" si="44"/>
        <v>0.20569113857651258</v>
      </c>
      <c r="AF80" s="9">
        <f t="shared" si="45"/>
        <v>101.09147862458575</v>
      </c>
      <c r="AG80" s="9">
        <f t="shared" si="59"/>
        <v>6.8327464389607795E-2</v>
      </c>
      <c r="AH80" s="9">
        <f t="shared" ca="1" si="56"/>
        <v>0.29528034853540325</v>
      </c>
      <c r="AI80" s="11">
        <f t="shared" si="46"/>
        <v>0.20569113857651258</v>
      </c>
      <c r="AJ80" s="9">
        <f t="shared" ca="1" si="47"/>
        <v>14.414746447881146</v>
      </c>
      <c r="AK80" s="9">
        <f t="shared" si="48"/>
        <v>6.8327464389607795E-2</v>
      </c>
      <c r="AL80" s="9">
        <f t="shared" si="49"/>
        <v>3.0032719554810008</v>
      </c>
      <c r="AM80" s="9">
        <f t="shared" si="50"/>
        <v>2.9747988505747101</v>
      </c>
      <c r="AN80" s="9">
        <f t="shared" si="51"/>
        <v>0.99577705520278625</v>
      </c>
      <c r="AO80" s="9">
        <f t="shared" si="52"/>
        <v>2.0114316091954016</v>
      </c>
      <c r="AP80" s="13">
        <f t="shared" ca="1" si="53"/>
        <v>5.2971111131619937</v>
      </c>
    </row>
    <row r="81" spans="1:42">
      <c r="A81" t="s">
        <v>69</v>
      </c>
      <c r="B81" t="s">
        <v>143</v>
      </c>
      <c r="C81">
        <v>7</v>
      </c>
      <c r="D81" s="14">
        <f t="shared" ca="1" si="30"/>
        <v>5.4011331960173594</v>
      </c>
      <c r="E81">
        <v>32.104115684093401</v>
      </c>
      <c r="F81">
        <v>23.5451612903226</v>
      </c>
      <c r="G81">
        <v>23.200018539117501</v>
      </c>
      <c r="H81">
        <v>17.6551724137931</v>
      </c>
      <c r="I81">
        <v>2.7309881349647802</v>
      </c>
      <c r="J81">
        <v>29.237206896551701</v>
      </c>
      <c r="K81">
        <v>8.9755283648498292</v>
      </c>
      <c r="L81" s="11">
        <f t="shared" si="54"/>
        <v>40.5</v>
      </c>
      <c r="M81" s="9">
        <f t="shared" si="55"/>
        <v>13.7</v>
      </c>
      <c r="N81" s="9">
        <f t="shared" si="31"/>
        <v>101.09147862458575</v>
      </c>
      <c r="O81" s="9">
        <f>stefan_boltzmann*(E81+273.16)^4</f>
        <v>42.576005589515468</v>
      </c>
      <c r="P81" s="9">
        <f>stefan_boltzmann*(F81+273.16)^4</f>
        <v>37.998136418965061</v>
      </c>
      <c r="Q81" s="11">
        <f t="shared" si="32"/>
        <v>23.39174813052621</v>
      </c>
      <c r="R81" s="9">
        <f t="shared" si="33"/>
        <v>30.389300689655173</v>
      </c>
      <c r="S81" s="9">
        <f t="shared" si="34"/>
        <v>0.76973630849258068</v>
      </c>
      <c r="T81" s="9">
        <f t="shared" si="57"/>
        <v>18.011646060505182</v>
      </c>
      <c r="U81" s="9">
        <f t="shared" si="35"/>
        <v>40.287071004240261</v>
      </c>
      <c r="V81" s="9">
        <f t="shared" si="36"/>
        <v>0.10391806655738678</v>
      </c>
      <c r="W81" s="9">
        <f t="shared" si="58"/>
        <v>0.68914401646498391</v>
      </c>
      <c r="X81" s="9">
        <f t="shared" si="37"/>
        <v>2.8851390012116358</v>
      </c>
      <c r="Y81" s="9">
        <f t="shared" si="38"/>
        <v>15.126507059293546</v>
      </c>
      <c r="Z81" s="9">
        <f t="shared" si="39"/>
        <v>27.824638487207999</v>
      </c>
      <c r="AA81" s="9">
        <f t="shared" si="40"/>
        <v>4.7828215539419237</v>
      </c>
      <c r="AB81" s="9">
        <f t="shared" si="41"/>
        <v>2.9034191041169226</v>
      </c>
      <c r="AC81" s="9">
        <f t="shared" si="42"/>
        <v>3.8431203290294231</v>
      </c>
      <c r="AD81" s="9">
        <f t="shared" si="43"/>
        <v>2.8436060866327786</v>
      </c>
      <c r="AE81" s="9">
        <f t="shared" si="44"/>
        <v>0.21813143103775165</v>
      </c>
      <c r="AF81" s="9">
        <f t="shared" si="45"/>
        <v>101.09147862458575</v>
      </c>
      <c r="AG81" s="9">
        <f t="shared" si="59"/>
        <v>6.8327464389607795E-2</v>
      </c>
      <c r="AH81" s="9">
        <f t="shared" ca="1" si="56"/>
        <v>0.16120685947349161</v>
      </c>
      <c r="AI81" s="11">
        <f t="shared" si="46"/>
        <v>0.21813143103775165</v>
      </c>
      <c r="AJ81" s="9">
        <f t="shared" ca="1" si="47"/>
        <v>14.965300199820055</v>
      </c>
      <c r="AK81" s="9">
        <f t="shared" si="48"/>
        <v>6.8327464389607795E-2</v>
      </c>
      <c r="AL81" s="9">
        <f t="shared" si="49"/>
        <v>2.9917762206112344</v>
      </c>
      <c r="AM81" s="9">
        <f t="shared" si="50"/>
        <v>2.7309881349647802</v>
      </c>
      <c r="AN81" s="9">
        <f t="shared" si="51"/>
        <v>0.99951424239664455</v>
      </c>
      <c r="AO81" s="9">
        <f t="shared" si="52"/>
        <v>1.9285359658880252</v>
      </c>
      <c r="AP81" s="13">
        <f t="shared" ca="1" si="53"/>
        <v>5.4011331960173594</v>
      </c>
    </row>
    <row r="82" spans="1:42">
      <c r="A82" t="s">
        <v>69</v>
      </c>
      <c r="B82" t="s">
        <v>143</v>
      </c>
      <c r="C82">
        <v>8</v>
      </c>
      <c r="D82" s="14">
        <f t="shared" ca="1" si="30"/>
        <v>5.1120438783794429</v>
      </c>
      <c r="E82">
        <v>31.5664071190211</v>
      </c>
      <c r="F82">
        <v>23.096440489432698</v>
      </c>
      <c r="G82">
        <v>22.743488134964799</v>
      </c>
      <c r="H82">
        <v>17.6551724137931</v>
      </c>
      <c r="I82">
        <v>2.7991101223581798</v>
      </c>
      <c r="J82">
        <v>29.237206896551701</v>
      </c>
      <c r="K82">
        <v>8.4816462736373701</v>
      </c>
      <c r="L82" s="11">
        <f t="shared" si="54"/>
        <v>38.1</v>
      </c>
      <c r="M82" s="9">
        <f t="shared" si="55"/>
        <v>13.05</v>
      </c>
      <c r="N82" s="9">
        <f t="shared" si="31"/>
        <v>101.09147862458575</v>
      </c>
      <c r="O82" s="9">
        <f>stefan_boltzmann*(E82+273.16)^4</f>
        <v>42.276814639919834</v>
      </c>
      <c r="P82" s="9">
        <f>stefan_boltzmann*(F82+273.16)^4</f>
        <v>37.768792060887598</v>
      </c>
      <c r="Q82" s="11">
        <f t="shared" si="32"/>
        <v>21.906253755769495</v>
      </c>
      <c r="R82" s="9">
        <f t="shared" si="33"/>
        <v>28.588453241379312</v>
      </c>
      <c r="S82" s="9">
        <f t="shared" si="34"/>
        <v>0.76626229375928911</v>
      </c>
      <c r="T82" s="9">
        <f t="shared" si="57"/>
        <v>16.867815391942511</v>
      </c>
      <c r="U82" s="9">
        <f t="shared" si="35"/>
        <v>40.02280335040372</v>
      </c>
      <c r="V82" s="9">
        <f t="shared" si="36"/>
        <v>0.10715581846000347</v>
      </c>
      <c r="W82" s="9">
        <f t="shared" si="58"/>
        <v>0.68445409657504042</v>
      </c>
      <c r="X82" s="9">
        <f t="shared" si="37"/>
        <v>2.935402028248792</v>
      </c>
      <c r="Y82" s="9">
        <f t="shared" si="38"/>
        <v>13.932413363693719</v>
      </c>
      <c r="Z82" s="9">
        <f t="shared" si="39"/>
        <v>27.331423804226901</v>
      </c>
      <c r="AA82" s="9">
        <f t="shared" si="40"/>
        <v>4.6395067666799097</v>
      </c>
      <c r="AB82" s="9">
        <f t="shared" si="41"/>
        <v>2.8258672022217382</v>
      </c>
      <c r="AC82" s="9">
        <f t="shared" si="42"/>
        <v>3.7326869844508241</v>
      </c>
      <c r="AD82" s="9">
        <f t="shared" si="43"/>
        <v>2.7661435141342277</v>
      </c>
      <c r="AE82" s="9">
        <f t="shared" si="44"/>
        <v>0.21272759323880552</v>
      </c>
      <c r="AF82" s="9">
        <f t="shared" si="45"/>
        <v>101.09147862458575</v>
      </c>
      <c r="AG82" s="9">
        <f t="shared" si="59"/>
        <v>6.8327464389607795E-2</v>
      </c>
      <c r="AH82" s="9">
        <f t="shared" ca="1" si="56"/>
        <v>-6.9050055617353653E-2</v>
      </c>
      <c r="AI82" s="11">
        <f t="shared" si="46"/>
        <v>0.21272759323880552</v>
      </c>
      <c r="AJ82" s="9">
        <f t="shared" ca="1" si="47"/>
        <v>14.001463419311072</v>
      </c>
      <c r="AK82" s="9">
        <f t="shared" si="48"/>
        <v>6.8327464389607795E-2</v>
      </c>
      <c r="AL82" s="9">
        <f t="shared" si="49"/>
        <v>2.996689419308554</v>
      </c>
      <c r="AM82" s="9">
        <f t="shared" si="50"/>
        <v>2.7991101223581798</v>
      </c>
      <c r="AN82" s="9">
        <f t="shared" si="51"/>
        <v>0.96654347031659649</v>
      </c>
      <c r="AO82" s="9">
        <f t="shared" si="52"/>
        <v>1.9516974416017812</v>
      </c>
      <c r="AP82" s="13">
        <f t="shared" ca="1" si="53"/>
        <v>5.1120438783794429</v>
      </c>
    </row>
    <row r="83" spans="1:42">
      <c r="A83" t="s">
        <v>69</v>
      </c>
      <c r="B83" t="s">
        <v>143</v>
      </c>
      <c r="C83">
        <v>9</v>
      </c>
      <c r="D83" s="14">
        <f t="shared" ca="1" si="30"/>
        <v>4.5584017310689644</v>
      </c>
      <c r="E83">
        <v>30.288735632183901</v>
      </c>
      <c r="F83">
        <v>21.943218390804599</v>
      </c>
      <c r="G83">
        <v>21.406197318007699</v>
      </c>
      <c r="H83">
        <v>17.6551724137931</v>
      </c>
      <c r="I83">
        <v>3.0742193486590002</v>
      </c>
      <c r="J83">
        <v>29.237206896551701</v>
      </c>
      <c r="K83">
        <v>7.7758620689655196</v>
      </c>
      <c r="L83" s="11">
        <f t="shared" si="54"/>
        <v>33.65</v>
      </c>
      <c r="M83" s="9">
        <f t="shared" si="55"/>
        <v>12.2</v>
      </c>
      <c r="N83" s="9">
        <f t="shared" si="31"/>
        <v>101.09147862458575</v>
      </c>
      <c r="O83" s="9">
        <f>stefan_boltzmann*(E83+273.16)^4</f>
        <v>41.572220519977002</v>
      </c>
      <c r="P83" s="9">
        <f>stefan_boltzmann*(F83+273.16)^4</f>
        <v>37.184134474704628</v>
      </c>
      <c r="Q83" s="11">
        <f t="shared" si="32"/>
        <v>19.136178631995481</v>
      </c>
      <c r="R83" s="9">
        <f t="shared" si="33"/>
        <v>25.249381931034481</v>
      </c>
      <c r="S83" s="9">
        <f t="shared" si="34"/>
        <v>0.75788701221533072</v>
      </c>
      <c r="T83" s="9">
        <f t="shared" si="57"/>
        <v>14.734857546636521</v>
      </c>
      <c r="U83" s="9">
        <f t="shared" si="35"/>
        <v>39.378177497340815</v>
      </c>
      <c r="V83" s="9">
        <f t="shared" si="36"/>
        <v>0.11644941362579736</v>
      </c>
      <c r="W83" s="9">
        <f t="shared" si="58"/>
        <v>0.67314746649069657</v>
      </c>
      <c r="X83" s="9">
        <f t="shared" si="37"/>
        <v>3.0867619193922242</v>
      </c>
      <c r="Y83" s="9">
        <f t="shared" si="38"/>
        <v>11.648095627244297</v>
      </c>
      <c r="Z83" s="9">
        <f t="shared" si="39"/>
        <v>26.115977011494252</v>
      </c>
      <c r="AA83" s="9">
        <f t="shared" si="40"/>
        <v>4.3138434455556292</v>
      </c>
      <c r="AB83" s="9">
        <f t="shared" si="41"/>
        <v>2.6347945520598279</v>
      </c>
      <c r="AC83" s="9">
        <f t="shared" si="42"/>
        <v>3.4743189988077283</v>
      </c>
      <c r="AD83" s="9">
        <f t="shared" si="43"/>
        <v>2.5497379932780531</v>
      </c>
      <c r="AE83" s="9">
        <f t="shared" si="44"/>
        <v>0.19988914480844008</v>
      </c>
      <c r="AF83" s="9">
        <f t="shared" si="45"/>
        <v>101.09147862458575</v>
      </c>
      <c r="AG83" s="9">
        <f t="shared" si="59"/>
        <v>6.8327464389607795E-2</v>
      </c>
      <c r="AH83" s="9">
        <f t="shared" ca="1" si="56"/>
        <v>-0.17016255098257091</v>
      </c>
      <c r="AI83" s="11">
        <f t="shared" si="46"/>
        <v>0.19988914480844008</v>
      </c>
      <c r="AJ83" s="9">
        <f t="shared" ca="1" si="47"/>
        <v>11.818258178226868</v>
      </c>
      <c r="AK83" s="9">
        <f t="shared" si="48"/>
        <v>6.8327464389607795E-2</v>
      </c>
      <c r="AL83" s="9">
        <f t="shared" si="49"/>
        <v>3.0088663567623986</v>
      </c>
      <c r="AM83" s="9">
        <f t="shared" si="50"/>
        <v>3.0742193486590002</v>
      </c>
      <c r="AN83" s="9">
        <f t="shared" si="51"/>
        <v>0.92458100552967526</v>
      </c>
      <c r="AO83" s="9">
        <f t="shared" si="52"/>
        <v>2.0452345785440604</v>
      </c>
      <c r="AP83" s="13">
        <f t="shared" ca="1" si="53"/>
        <v>4.5584017310689644</v>
      </c>
    </row>
    <row r="84" spans="1:42">
      <c r="A84" t="s">
        <v>69</v>
      </c>
      <c r="B84" t="s">
        <v>143</v>
      </c>
      <c r="C84">
        <v>10</v>
      </c>
      <c r="D84" s="14">
        <f t="shared" ca="1" si="30"/>
        <v>4.0241230321349137</v>
      </c>
      <c r="E84">
        <v>27.2180200222469</v>
      </c>
      <c r="F84">
        <v>17.6764182424917</v>
      </c>
      <c r="G84">
        <v>17.077669632925499</v>
      </c>
      <c r="H84">
        <v>17.6551724137931</v>
      </c>
      <c r="I84">
        <v>3.49606970708194</v>
      </c>
      <c r="J84">
        <v>29.237206896551701</v>
      </c>
      <c r="K84">
        <v>7.6952169076751904</v>
      </c>
      <c r="L84" s="11">
        <f t="shared" si="54"/>
        <v>28.05</v>
      </c>
      <c r="M84" s="9">
        <f t="shared" si="55"/>
        <v>11.3</v>
      </c>
      <c r="N84" s="9">
        <f t="shared" si="31"/>
        <v>101.09147862458575</v>
      </c>
      <c r="O84" s="9">
        <f>stefan_boltzmann*(E84+273.16)^4</f>
        <v>39.91484933479871</v>
      </c>
      <c r="P84" s="9">
        <f>stefan_boltzmann*(F84+273.16)^4</f>
        <v>35.079794718670897</v>
      </c>
      <c r="Q84" s="11">
        <f t="shared" si="32"/>
        <v>16.563421869924294</v>
      </c>
      <c r="R84" s="9">
        <f t="shared" si="33"/>
        <v>21.047404551724139</v>
      </c>
      <c r="S84" s="9">
        <f t="shared" si="34"/>
        <v>0.78695792772071127</v>
      </c>
      <c r="T84" s="9">
        <f t="shared" si="57"/>
        <v>12.753834839841707</v>
      </c>
      <c r="U84" s="9">
        <f t="shared" si="35"/>
        <v>37.497322026734807</v>
      </c>
      <c r="V84" s="9">
        <f t="shared" si="36"/>
        <v>0.14463665430012326</v>
      </c>
      <c r="W84" s="9">
        <f t="shared" si="58"/>
        <v>0.71239320242296034</v>
      </c>
      <c r="X84" s="9">
        <f t="shared" si="37"/>
        <v>3.8636554169599799</v>
      </c>
      <c r="Y84" s="9">
        <f t="shared" si="38"/>
        <v>8.8901794228817259</v>
      </c>
      <c r="Z84" s="9">
        <f t="shared" si="39"/>
        <v>22.447219132369298</v>
      </c>
      <c r="AA84" s="9">
        <f t="shared" si="40"/>
        <v>3.6111979656483997</v>
      </c>
      <c r="AB84" s="9">
        <f t="shared" si="41"/>
        <v>2.0223680036277085</v>
      </c>
      <c r="AC84" s="9">
        <f t="shared" si="42"/>
        <v>2.8167829846380541</v>
      </c>
      <c r="AD84" s="9">
        <f t="shared" si="43"/>
        <v>1.94728759403314</v>
      </c>
      <c r="AE84" s="9">
        <f t="shared" si="44"/>
        <v>0.16502062104069434</v>
      </c>
      <c r="AF84" s="9">
        <f t="shared" si="45"/>
        <v>101.09147862458575</v>
      </c>
      <c r="AG84" s="9">
        <f t="shared" si="59"/>
        <v>6.8327464389607795E-2</v>
      </c>
      <c r="AH84" s="9">
        <f t="shared" ca="1" si="56"/>
        <v>-0.51362610307749357</v>
      </c>
      <c r="AI84" s="11">
        <f t="shared" si="46"/>
        <v>0.16502062104069434</v>
      </c>
      <c r="AJ84" s="9">
        <f t="shared" ca="1" si="47"/>
        <v>9.4038055259592195</v>
      </c>
      <c r="AK84" s="9">
        <f t="shared" si="48"/>
        <v>6.8327464389607795E-2</v>
      </c>
      <c r="AL84" s="9">
        <f t="shared" si="49"/>
        <v>3.0462293828420592</v>
      </c>
      <c r="AM84" s="9">
        <f t="shared" si="50"/>
        <v>3.49606970708194</v>
      </c>
      <c r="AN84" s="9">
        <f t="shared" si="51"/>
        <v>0.8694953906049141</v>
      </c>
      <c r="AO84" s="9">
        <f t="shared" si="52"/>
        <v>2.1886637004078597</v>
      </c>
      <c r="AP84" s="13">
        <f t="shared" ca="1" si="53"/>
        <v>4.0241230321349137</v>
      </c>
    </row>
    <row r="85" spans="1:42">
      <c r="A85" t="s">
        <v>69</v>
      </c>
      <c r="B85" t="s">
        <v>143</v>
      </c>
      <c r="C85">
        <v>11</v>
      </c>
      <c r="D85" s="14">
        <f t="shared" ca="1" si="30"/>
        <v>3.0738918215932425</v>
      </c>
      <c r="E85">
        <v>23.6575862068965</v>
      </c>
      <c r="F85">
        <v>12.9627586206897</v>
      </c>
      <c r="G85">
        <v>13.0820689655172</v>
      </c>
      <c r="H85">
        <v>17.6551724137931</v>
      </c>
      <c r="I85">
        <v>3.2086685823754801</v>
      </c>
      <c r="J85">
        <v>29.237206896551701</v>
      </c>
      <c r="K85">
        <v>7.5827586206896598</v>
      </c>
      <c r="L85" s="11">
        <f t="shared" si="54"/>
        <v>22.85</v>
      </c>
      <c r="M85" s="9">
        <f t="shared" si="55"/>
        <v>10.55</v>
      </c>
      <c r="N85" s="9">
        <f t="shared" si="31"/>
        <v>101.09147862458575</v>
      </c>
      <c r="O85" s="9">
        <f>stefan_boltzmann*(E85+273.16)^4</f>
        <v>38.055760842337889</v>
      </c>
      <c r="P85" s="9">
        <f>stefan_boltzmann*(F85+273.16)^4</f>
        <v>32.860298758380019</v>
      </c>
      <c r="Q85" s="11">
        <f t="shared" si="32"/>
        <v>13.92416040202648</v>
      </c>
      <c r="R85" s="9">
        <f t="shared" si="33"/>
        <v>17.145568413793104</v>
      </c>
      <c r="S85" s="9">
        <f t="shared" si="34"/>
        <v>0.81211424818234101</v>
      </c>
      <c r="T85" s="9">
        <f t="shared" si="57"/>
        <v>10.72160350956039</v>
      </c>
      <c r="U85" s="9">
        <f t="shared" si="35"/>
        <v>35.458029800358958</v>
      </c>
      <c r="V85" s="9">
        <f t="shared" si="36"/>
        <v>0.16820279731250393</v>
      </c>
      <c r="W85" s="9">
        <f t="shared" si="58"/>
        <v>0.74635423504616039</v>
      </c>
      <c r="X85" s="9">
        <f t="shared" si="37"/>
        <v>4.4513609978466562</v>
      </c>
      <c r="Y85" s="9">
        <f t="shared" si="38"/>
        <v>6.2702425117137341</v>
      </c>
      <c r="Z85" s="9">
        <f t="shared" si="39"/>
        <v>18.310172413793101</v>
      </c>
      <c r="AA85" s="9">
        <f t="shared" si="40"/>
        <v>2.9231378951145452</v>
      </c>
      <c r="AB85" s="9">
        <f t="shared" si="41"/>
        <v>1.4941260903301927</v>
      </c>
      <c r="AC85" s="9">
        <f t="shared" si="42"/>
        <v>2.2086319927223688</v>
      </c>
      <c r="AD85" s="9">
        <f t="shared" si="43"/>
        <v>1.5058305536351329</v>
      </c>
      <c r="AE85" s="9">
        <f t="shared" si="44"/>
        <v>0.13200266060575719</v>
      </c>
      <c r="AF85" s="9">
        <f t="shared" si="45"/>
        <v>101.09147862458575</v>
      </c>
      <c r="AG85" s="9">
        <f t="shared" si="59"/>
        <v>6.8327464389607795E-2</v>
      </c>
      <c r="AH85" s="9">
        <f t="shared" ca="1" si="56"/>
        <v>-0.57918654060066765</v>
      </c>
      <c r="AI85" s="11">
        <f t="shared" si="46"/>
        <v>0.13200266060575719</v>
      </c>
      <c r="AJ85" s="9">
        <f t="shared" ca="1" si="47"/>
        <v>6.8494290523144015</v>
      </c>
      <c r="AK85" s="9">
        <f t="shared" si="48"/>
        <v>6.8327464389607795E-2</v>
      </c>
      <c r="AL85" s="9">
        <f t="shared" si="49"/>
        <v>3.0894904648972923</v>
      </c>
      <c r="AM85" s="9">
        <f t="shared" si="50"/>
        <v>3.2086685823754801</v>
      </c>
      <c r="AN85" s="9">
        <f t="shared" si="51"/>
        <v>0.70280143908723591</v>
      </c>
      <c r="AO85" s="9">
        <f t="shared" si="52"/>
        <v>2.0909473180076636</v>
      </c>
      <c r="AP85" s="13">
        <f t="shared" ca="1" si="53"/>
        <v>3.0738918215932425</v>
      </c>
    </row>
    <row r="86" spans="1:42">
      <c r="A86" t="s">
        <v>69</v>
      </c>
      <c r="B86" t="s">
        <v>143</v>
      </c>
      <c r="C86">
        <v>12</v>
      </c>
      <c r="D86" s="14">
        <f t="shared" ca="1" si="30"/>
        <v>2.4068362710525806</v>
      </c>
      <c r="E86">
        <v>19.619799777530599</v>
      </c>
      <c r="F86">
        <v>9.0512791991101196</v>
      </c>
      <c r="G86">
        <v>9.3933120133481705</v>
      </c>
      <c r="H86">
        <v>17.6551724137931</v>
      </c>
      <c r="I86">
        <v>3.2812198739339999</v>
      </c>
      <c r="J86">
        <v>29.237206896551701</v>
      </c>
      <c r="K86">
        <v>6.2269187986651797</v>
      </c>
      <c r="L86" s="11">
        <f t="shared" si="54"/>
        <v>20.399999999999999</v>
      </c>
      <c r="M86" s="9">
        <f t="shared" si="55"/>
        <v>10.149999999999999</v>
      </c>
      <c r="N86" s="9">
        <f t="shared" si="31"/>
        <v>101.09147862458575</v>
      </c>
      <c r="O86" s="9">
        <f>stefan_boltzmann*(E86+273.16)^4</f>
        <v>36.02685329409168</v>
      </c>
      <c r="P86" s="9">
        <f>stefan_boltzmann*(F86+273.16)^4</f>
        <v>31.099926488101922</v>
      </c>
      <c r="Q86" s="11">
        <f t="shared" si="32"/>
        <v>11.357593275505897</v>
      </c>
      <c r="R86" s="9">
        <f t="shared" si="33"/>
        <v>15.307203310344827</v>
      </c>
      <c r="S86" s="9">
        <f t="shared" si="34"/>
        <v>0.74197703167829965</v>
      </c>
      <c r="T86" s="9">
        <f t="shared" si="57"/>
        <v>8.7453468221395401</v>
      </c>
      <c r="U86" s="9">
        <f t="shared" si="35"/>
        <v>33.563389891096804</v>
      </c>
      <c r="V86" s="9">
        <f t="shared" si="36"/>
        <v>0.1879904357267482</v>
      </c>
      <c r="W86" s="9">
        <f t="shared" si="58"/>
        <v>0.65166899276570456</v>
      </c>
      <c r="X86" s="9">
        <f t="shared" si="37"/>
        <v>4.1117682591237994</v>
      </c>
      <c r="Y86" s="9">
        <f t="shared" si="38"/>
        <v>4.6335785630157407</v>
      </c>
      <c r="Z86" s="9">
        <f t="shared" si="39"/>
        <v>14.335539488320359</v>
      </c>
      <c r="AA86" s="9">
        <f t="shared" si="40"/>
        <v>2.2838117368676256</v>
      </c>
      <c r="AB86" s="9">
        <f t="shared" si="41"/>
        <v>1.1520436507415812</v>
      </c>
      <c r="AC86" s="9">
        <f t="shared" si="42"/>
        <v>1.7179276938046035</v>
      </c>
      <c r="AD86" s="9">
        <f t="shared" si="43"/>
        <v>1.1789238587012179</v>
      </c>
      <c r="AE86" s="9">
        <f t="shared" si="44"/>
        <v>0.10573361327017958</v>
      </c>
      <c r="AF86" s="9">
        <f t="shared" si="45"/>
        <v>101.09147862458575</v>
      </c>
      <c r="AG86" s="9">
        <f t="shared" si="59"/>
        <v>6.8327464389607795E-2</v>
      </c>
      <c r="AH86" s="9">
        <f t="shared" ca="1" si="56"/>
        <v>-0.55644860956618392</v>
      </c>
      <c r="AI86" s="11">
        <f t="shared" si="46"/>
        <v>0.10573361327017958</v>
      </c>
      <c r="AJ86" s="9">
        <f t="shared" ca="1" si="47"/>
        <v>5.1900271725819245</v>
      </c>
      <c r="AK86" s="9">
        <f t="shared" si="48"/>
        <v>6.8327464389607795E-2</v>
      </c>
      <c r="AL86" s="9">
        <f t="shared" si="49"/>
        <v>3.1322265307058657</v>
      </c>
      <c r="AM86" s="9">
        <f t="shared" si="50"/>
        <v>3.2812198739339999</v>
      </c>
      <c r="AN86" s="9">
        <f t="shared" si="51"/>
        <v>0.53900383510338568</v>
      </c>
      <c r="AO86" s="9">
        <f t="shared" si="52"/>
        <v>2.1156147571375601</v>
      </c>
      <c r="AP86" s="13">
        <f t="shared" ca="1" si="53"/>
        <v>2.4068362710525806</v>
      </c>
    </row>
    <row r="87" spans="1:42">
      <c r="A87" t="s">
        <v>69</v>
      </c>
      <c r="B87" t="s">
        <v>144</v>
      </c>
      <c r="C87">
        <v>1</v>
      </c>
      <c r="D87" s="14">
        <f t="shared" ca="1" si="30"/>
        <v>3.2427482078733365</v>
      </c>
      <c r="E87">
        <v>23.523573200992601</v>
      </c>
      <c r="F87">
        <v>14.690570719603</v>
      </c>
      <c r="G87">
        <v>13.7678556658395</v>
      </c>
      <c r="H87">
        <v>4.7692307692307701</v>
      </c>
      <c r="I87">
        <v>3.8098118279569899</v>
      </c>
      <c r="J87">
        <v>26</v>
      </c>
      <c r="K87">
        <v>8.0099255583126592</v>
      </c>
      <c r="L87" s="11">
        <f t="shared" si="54"/>
        <v>23.4</v>
      </c>
      <c r="M87" s="9">
        <f t="shared" si="55"/>
        <v>10.5</v>
      </c>
      <c r="N87" s="9">
        <f t="shared" si="31"/>
        <v>101.24363735166045</v>
      </c>
      <c r="O87" s="9">
        <f>stefan_boltzmann*(E87+273.16)^4</f>
        <v>37.987078739528975</v>
      </c>
      <c r="P87" s="9">
        <f>stefan_boltzmann*(F87+273.16)^4</f>
        <v>33.661252587008192</v>
      </c>
      <c r="Q87" s="11">
        <f t="shared" si="32"/>
        <v>14.775345622119819</v>
      </c>
      <c r="R87" s="9">
        <f t="shared" si="33"/>
        <v>17.552232</v>
      </c>
      <c r="S87" s="9">
        <f t="shared" si="34"/>
        <v>0.84179297664934116</v>
      </c>
      <c r="T87" s="9">
        <f t="shared" si="57"/>
        <v>11.37701612903226</v>
      </c>
      <c r="U87" s="9">
        <f t="shared" si="35"/>
        <v>35.824165663268587</v>
      </c>
      <c r="V87" s="9">
        <f t="shared" si="36"/>
        <v>0.16431920139108028</v>
      </c>
      <c r="W87" s="9">
        <f t="shared" si="58"/>
        <v>0.78642051847661076</v>
      </c>
      <c r="X87" s="9">
        <f t="shared" si="37"/>
        <v>4.6293416810862755</v>
      </c>
      <c r="Y87" s="9">
        <f t="shared" si="38"/>
        <v>6.7476744479459843</v>
      </c>
      <c r="Z87" s="9">
        <f t="shared" si="39"/>
        <v>19.107071960297802</v>
      </c>
      <c r="AA87" s="9">
        <f t="shared" si="40"/>
        <v>2.8996459717516094</v>
      </c>
      <c r="AB87" s="9">
        <f t="shared" si="41"/>
        <v>1.6716688327442002</v>
      </c>
      <c r="AC87" s="9">
        <f t="shared" si="42"/>
        <v>2.2856574022479048</v>
      </c>
      <c r="AD87" s="9">
        <f t="shared" si="43"/>
        <v>1.5746807652993784</v>
      </c>
      <c r="AE87" s="9">
        <f t="shared" si="44"/>
        <v>0.13788581153075199</v>
      </c>
      <c r="AF87" s="9">
        <f t="shared" si="45"/>
        <v>101.24363735166045</v>
      </c>
      <c r="AG87" s="9">
        <f t="shared" si="59"/>
        <v>6.8430308072846169E-2</v>
      </c>
      <c r="AH87" s="9">
        <f t="shared" ca="1" si="56"/>
        <v>-0.10253349875929993</v>
      </c>
      <c r="AI87" s="11">
        <f t="shared" si="46"/>
        <v>0.13788581153075199</v>
      </c>
      <c r="AJ87" s="9">
        <f t="shared" ca="1" si="47"/>
        <v>6.8502079467052841</v>
      </c>
      <c r="AK87" s="9">
        <f t="shared" si="48"/>
        <v>6.8430308072846169E-2</v>
      </c>
      <c r="AL87" s="9">
        <f t="shared" si="49"/>
        <v>3.0810620022315822</v>
      </c>
      <c r="AM87" s="9">
        <f t="shared" si="50"/>
        <v>3.8098118279569899</v>
      </c>
      <c r="AN87" s="9">
        <f t="shared" si="51"/>
        <v>0.71097663694852642</v>
      </c>
      <c r="AO87" s="9">
        <f t="shared" si="52"/>
        <v>2.2953360215053769</v>
      </c>
      <c r="AP87" s="13">
        <f t="shared" ca="1" si="53"/>
        <v>3.2427482078733365</v>
      </c>
    </row>
    <row r="88" spans="1:42">
      <c r="A88" t="s">
        <v>69</v>
      </c>
      <c r="B88" t="s">
        <v>144</v>
      </c>
      <c r="C88">
        <v>2</v>
      </c>
      <c r="D88" s="14">
        <f t="shared" ca="1" si="30"/>
        <v>3.8905942283585961</v>
      </c>
      <c r="E88">
        <v>24.4082417582418</v>
      </c>
      <c r="F88">
        <v>15.4733516483517</v>
      </c>
      <c r="G88">
        <v>14.3335622710623</v>
      </c>
      <c r="H88">
        <v>4.7692307692307701</v>
      </c>
      <c r="I88">
        <v>4.0877403846153904</v>
      </c>
      <c r="J88">
        <v>26</v>
      </c>
      <c r="K88">
        <v>8.0686813186813193</v>
      </c>
      <c r="L88" s="11">
        <f t="shared" si="54"/>
        <v>28.7</v>
      </c>
      <c r="M88" s="9">
        <f t="shared" si="55"/>
        <v>11.1</v>
      </c>
      <c r="N88" s="9">
        <f t="shared" si="31"/>
        <v>101.24363735166045</v>
      </c>
      <c r="O88" s="9">
        <f>stefan_boltzmann*(E88+273.16)^4</f>
        <v>38.442197777208136</v>
      </c>
      <c r="P88" s="9">
        <f>stefan_boltzmann*(F88+273.16)^4</f>
        <v>34.028902555965693</v>
      </c>
      <c r="Q88" s="11">
        <f t="shared" si="32"/>
        <v>17.606133056133057</v>
      </c>
      <c r="R88" s="9">
        <f t="shared" si="33"/>
        <v>21.527737538461537</v>
      </c>
      <c r="S88" s="9">
        <f t="shared" si="34"/>
        <v>0.8178348061275772</v>
      </c>
      <c r="T88" s="9">
        <f t="shared" si="57"/>
        <v>13.556722453222454</v>
      </c>
      <c r="U88" s="9">
        <f t="shared" si="35"/>
        <v>36.235550166586918</v>
      </c>
      <c r="V88" s="9">
        <f t="shared" si="36"/>
        <v>0.16106603494756686</v>
      </c>
      <c r="W88" s="9">
        <f t="shared" si="58"/>
        <v>0.75407698827222924</v>
      </c>
      <c r="X88" s="9">
        <f t="shared" si="37"/>
        <v>4.401031885579763</v>
      </c>
      <c r="Y88" s="9">
        <f t="shared" si="38"/>
        <v>9.1556905676426901</v>
      </c>
      <c r="Z88" s="9">
        <f t="shared" si="39"/>
        <v>19.940796703296751</v>
      </c>
      <c r="AA88" s="9">
        <f t="shared" si="40"/>
        <v>3.0578202792886748</v>
      </c>
      <c r="AB88" s="9">
        <f t="shared" si="41"/>
        <v>1.7580158109862274</v>
      </c>
      <c r="AC88" s="9">
        <f t="shared" si="42"/>
        <v>2.4079180451374511</v>
      </c>
      <c r="AD88" s="9">
        <f t="shared" si="43"/>
        <v>1.6335389719074171</v>
      </c>
      <c r="AE88" s="9">
        <f t="shared" si="44"/>
        <v>0.14427697300966505</v>
      </c>
      <c r="AF88" s="9">
        <f t="shared" si="45"/>
        <v>101.24363735166045</v>
      </c>
      <c r="AG88" s="9">
        <f t="shared" si="59"/>
        <v>6.8430308072846169E-2</v>
      </c>
      <c r="AH88" s="9">
        <f t="shared" ca="1" si="56"/>
        <v>0.11672146401985295</v>
      </c>
      <c r="AI88" s="11">
        <f t="shared" si="46"/>
        <v>0.14427697300966505</v>
      </c>
      <c r="AJ88" s="9">
        <f t="shared" ca="1" si="47"/>
        <v>9.0389691036228363</v>
      </c>
      <c r="AK88" s="9">
        <f t="shared" si="48"/>
        <v>6.8430308072846169E-2</v>
      </c>
      <c r="AL88" s="9">
        <f t="shared" si="49"/>
        <v>3.0722931395300304</v>
      </c>
      <c r="AM88" s="9">
        <f t="shared" si="50"/>
        <v>4.0877403846153904</v>
      </c>
      <c r="AN88" s="9">
        <f t="shared" si="51"/>
        <v>0.77437907323003397</v>
      </c>
      <c r="AO88" s="9">
        <f t="shared" si="52"/>
        <v>2.3898317307692327</v>
      </c>
      <c r="AP88" s="13">
        <f t="shared" ca="1" si="53"/>
        <v>3.8905942283585961</v>
      </c>
    </row>
    <row r="89" spans="1:42">
      <c r="A89" t="s">
        <v>69</v>
      </c>
      <c r="B89" t="s">
        <v>144</v>
      </c>
      <c r="C89">
        <v>3</v>
      </c>
      <c r="D89" s="14">
        <f t="shared" ca="1" si="30"/>
        <v>4.5626606413956026</v>
      </c>
      <c r="E89">
        <v>26.268734491315101</v>
      </c>
      <c r="F89">
        <v>18.189081885856101</v>
      </c>
      <c r="G89">
        <v>16.7268920595533</v>
      </c>
      <c r="H89">
        <v>4.7692307692307701</v>
      </c>
      <c r="I89">
        <v>4.4040322580645199</v>
      </c>
      <c r="J89">
        <v>26</v>
      </c>
      <c r="K89">
        <v>8.8287841191067002</v>
      </c>
      <c r="L89" s="11">
        <f t="shared" si="54"/>
        <v>32.799999999999997</v>
      </c>
      <c r="M89" s="9">
        <f t="shared" si="55"/>
        <v>11.8</v>
      </c>
      <c r="N89" s="9">
        <f t="shared" si="31"/>
        <v>101.24363735166045</v>
      </c>
      <c r="O89" s="9">
        <f>stefan_boltzmann*(E89+273.16)^4</f>
        <v>39.41266414207265</v>
      </c>
      <c r="P89" s="9">
        <f>stefan_boltzmann*(F89+273.16)^4</f>
        <v>35.327793135362519</v>
      </c>
      <c r="Q89" s="11">
        <f t="shared" si="32"/>
        <v>20.470513521470327</v>
      </c>
      <c r="R89" s="9">
        <f t="shared" si="33"/>
        <v>24.603128615384612</v>
      </c>
      <c r="S89" s="9">
        <f t="shared" si="34"/>
        <v>0.83202887898858058</v>
      </c>
      <c r="T89" s="9">
        <f t="shared" si="57"/>
        <v>15.762295411532152</v>
      </c>
      <c r="U89" s="9">
        <f t="shared" si="35"/>
        <v>37.370228638717585</v>
      </c>
      <c r="V89" s="9">
        <f t="shared" si="36"/>
        <v>0.14679769602340476</v>
      </c>
      <c r="W89" s="9">
        <f t="shared" si="58"/>
        <v>0.77323898663458379</v>
      </c>
      <c r="X89" s="9">
        <f t="shared" si="37"/>
        <v>4.2418835057434814</v>
      </c>
      <c r="Y89" s="9">
        <f t="shared" si="38"/>
        <v>11.52041190578867</v>
      </c>
      <c r="Z89" s="9">
        <f t="shared" si="39"/>
        <v>22.228908188585599</v>
      </c>
      <c r="AA89" s="9">
        <f t="shared" si="40"/>
        <v>3.4152104055557206</v>
      </c>
      <c r="AB89" s="9">
        <f t="shared" si="41"/>
        <v>2.0886556456648671</v>
      </c>
      <c r="AC89" s="9">
        <f t="shared" si="42"/>
        <v>2.7519330256102936</v>
      </c>
      <c r="AD89" s="9">
        <f t="shared" si="43"/>
        <v>1.9044454215237099</v>
      </c>
      <c r="AE89" s="9">
        <f t="shared" si="44"/>
        <v>0.16311905376114819</v>
      </c>
      <c r="AF89" s="9">
        <f t="shared" si="45"/>
        <v>101.24363735166045</v>
      </c>
      <c r="AG89" s="9">
        <f t="shared" si="59"/>
        <v>6.8430308072846169E-2</v>
      </c>
      <c r="AH89" s="9">
        <f t="shared" ca="1" si="56"/>
        <v>0.32033560794043875</v>
      </c>
      <c r="AI89" s="11">
        <f t="shared" si="46"/>
        <v>0.16311905376114819</v>
      </c>
      <c r="AJ89" s="9">
        <f t="shared" ca="1" si="47"/>
        <v>11.200076297848231</v>
      </c>
      <c r="AK89" s="9">
        <f t="shared" si="48"/>
        <v>6.8430308072846169E-2</v>
      </c>
      <c r="AL89" s="9">
        <f t="shared" si="49"/>
        <v>3.0484819576851878</v>
      </c>
      <c r="AM89" s="9">
        <f t="shared" si="50"/>
        <v>4.4040322580645199</v>
      </c>
      <c r="AN89" s="9">
        <f t="shared" si="51"/>
        <v>0.84748760408658375</v>
      </c>
      <c r="AO89" s="9">
        <f t="shared" si="52"/>
        <v>2.4973709677419369</v>
      </c>
      <c r="AP89" s="13">
        <f t="shared" ca="1" si="53"/>
        <v>4.5626606413956026</v>
      </c>
    </row>
    <row r="90" spans="1:42">
      <c r="A90" t="s">
        <v>69</v>
      </c>
      <c r="B90" t="s">
        <v>144</v>
      </c>
      <c r="C90">
        <v>4</v>
      </c>
      <c r="D90" s="14">
        <f t="shared" ca="1" si="30"/>
        <v>5.4682686371635896</v>
      </c>
      <c r="E90">
        <v>27.662820512820499</v>
      </c>
      <c r="F90">
        <v>19.360256410256401</v>
      </c>
      <c r="G90">
        <v>17.469797008547001</v>
      </c>
      <c r="H90">
        <v>4.7692307692307701</v>
      </c>
      <c r="I90">
        <v>4.4886965811965798</v>
      </c>
      <c r="J90">
        <v>26</v>
      </c>
      <c r="K90">
        <v>9.7256410256410302</v>
      </c>
      <c r="L90" s="11">
        <f t="shared" si="54"/>
        <v>37.4</v>
      </c>
      <c r="M90" s="9">
        <f t="shared" si="55"/>
        <v>12.6</v>
      </c>
      <c r="N90" s="9">
        <f t="shared" si="31"/>
        <v>101.24363735166045</v>
      </c>
      <c r="O90" s="9">
        <f>stefan_boltzmann*(E90+273.16)^4</f>
        <v>40.151799016787471</v>
      </c>
      <c r="P90" s="9">
        <f>stefan_boltzmann*(F90+273.16)^4</f>
        <v>35.899274757795276</v>
      </c>
      <c r="Q90" s="11">
        <f t="shared" si="32"/>
        <v>23.784086284086293</v>
      </c>
      <c r="R90" s="9">
        <f t="shared" si="33"/>
        <v>28.053567384615384</v>
      </c>
      <c r="S90" s="9">
        <f t="shared" si="34"/>
        <v>0.84780969058250744</v>
      </c>
      <c r="T90" s="9">
        <f t="shared" si="57"/>
        <v>18.313746438746445</v>
      </c>
      <c r="U90" s="9">
        <f t="shared" si="35"/>
        <v>38.025536887291373</v>
      </c>
      <c r="V90" s="9">
        <f t="shared" si="36"/>
        <v>0.1421994135626414</v>
      </c>
      <c r="W90" s="9">
        <f t="shared" si="58"/>
        <v>0.79454308228638515</v>
      </c>
      <c r="X90" s="9">
        <f t="shared" si="37"/>
        <v>4.2962605417988158</v>
      </c>
      <c r="Y90" s="9">
        <f t="shared" si="38"/>
        <v>14.01748589694763</v>
      </c>
      <c r="Z90" s="9">
        <f t="shared" si="39"/>
        <v>23.51153846153845</v>
      </c>
      <c r="AA90" s="9">
        <f t="shared" si="40"/>
        <v>3.7063518104847799</v>
      </c>
      <c r="AB90" s="9">
        <f t="shared" si="41"/>
        <v>2.2472685718115653</v>
      </c>
      <c r="AC90" s="9">
        <f t="shared" si="42"/>
        <v>2.9768101911481724</v>
      </c>
      <c r="AD90" s="9">
        <f t="shared" si="43"/>
        <v>1.9961771426001516</v>
      </c>
      <c r="AE90" s="9">
        <f t="shared" si="44"/>
        <v>0.17456149563751044</v>
      </c>
      <c r="AF90" s="9">
        <f t="shared" si="45"/>
        <v>101.24363735166045</v>
      </c>
      <c r="AG90" s="9">
        <f t="shared" si="59"/>
        <v>6.8430308072846169E-2</v>
      </c>
      <c r="AH90" s="9">
        <f t="shared" ca="1" si="56"/>
        <v>0.17956823821339912</v>
      </c>
      <c r="AI90" s="11">
        <f t="shared" si="46"/>
        <v>0.17456149563751044</v>
      </c>
      <c r="AJ90" s="9">
        <f t="shared" ca="1" si="47"/>
        <v>13.837917658734231</v>
      </c>
      <c r="AK90" s="9">
        <f t="shared" si="48"/>
        <v>6.8430308072846169E-2</v>
      </c>
      <c r="AL90" s="9">
        <f t="shared" si="49"/>
        <v>3.0352950332715034</v>
      </c>
      <c r="AM90" s="9">
        <f t="shared" si="50"/>
        <v>4.4886965811965798</v>
      </c>
      <c r="AN90" s="9">
        <f t="shared" si="51"/>
        <v>0.9806330485480208</v>
      </c>
      <c r="AO90" s="9">
        <f t="shared" si="52"/>
        <v>2.5261568376068375</v>
      </c>
      <c r="AP90" s="13">
        <f t="shared" ca="1" si="53"/>
        <v>5.4682686371635896</v>
      </c>
    </row>
    <row r="91" spans="1:42">
      <c r="A91" t="s">
        <v>69</v>
      </c>
      <c r="B91" t="s">
        <v>144</v>
      </c>
      <c r="C91">
        <v>5</v>
      </c>
      <c r="D91" s="14">
        <f t="shared" ca="1" si="30"/>
        <v>5.9219239351920185</v>
      </c>
      <c r="E91">
        <v>30.123573200992599</v>
      </c>
      <c r="F91">
        <v>22.538461538461501</v>
      </c>
      <c r="G91">
        <v>20.1492349048801</v>
      </c>
      <c r="H91">
        <v>4.7692307692307701</v>
      </c>
      <c r="I91">
        <v>3.72222911497105</v>
      </c>
      <c r="J91">
        <v>26</v>
      </c>
      <c r="K91">
        <v>10.0372208436725</v>
      </c>
      <c r="L91" s="11">
        <f t="shared" si="54"/>
        <v>39.9</v>
      </c>
      <c r="M91" s="9">
        <f t="shared" si="55"/>
        <v>13.3</v>
      </c>
      <c r="N91" s="9">
        <f t="shared" si="31"/>
        <v>101.24363735166045</v>
      </c>
      <c r="O91" s="9">
        <f>stefan_boltzmann*(E91+273.16)^4</f>
        <v>41.481785932309819</v>
      </c>
      <c r="P91" s="9">
        <f>stefan_boltzmann*(F91+273.16)^4</f>
        <v>37.485055066784177</v>
      </c>
      <c r="Q91" s="11">
        <f t="shared" si="32"/>
        <v>25.030831265508748</v>
      </c>
      <c r="R91" s="9">
        <f t="shared" si="33"/>
        <v>29.928805846153846</v>
      </c>
      <c r="S91" s="9">
        <f t="shared" si="34"/>
        <v>0.83634580658437674</v>
      </c>
      <c r="T91" s="9">
        <f t="shared" si="57"/>
        <v>19.273740074441736</v>
      </c>
      <c r="U91" s="9">
        <f t="shared" si="35"/>
        <v>39.483420499546995</v>
      </c>
      <c r="V91" s="9">
        <f t="shared" si="36"/>
        <v>0.12492929027090929</v>
      </c>
      <c r="W91" s="9">
        <f t="shared" si="58"/>
        <v>0.77906683888890871</v>
      </c>
      <c r="X91" s="9">
        <f t="shared" si="37"/>
        <v>3.8428529025606313</v>
      </c>
      <c r="Y91" s="9">
        <f t="shared" si="38"/>
        <v>15.430887171881105</v>
      </c>
      <c r="Z91" s="9">
        <f t="shared" si="39"/>
        <v>26.33101736972705</v>
      </c>
      <c r="AA91" s="9">
        <f t="shared" si="40"/>
        <v>4.2732322396945497</v>
      </c>
      <c r="AB91" s="9">
        <f t="shared" si="41"/>
        <v>2.7319591025833638</v>
      </c>
      <c r="AC91" s="9">
        <f t="shared" si="42"/>
        <v>3.5025956711389568</v>
      </c>
      <c r="AD91" s="9">
        <f t="shared" si="43"/>
        <v>2.3599699073150404</v>
      </c>
      <c r="AE91" s="9">
        <f t="shared" si="44"/>
        <v>0.20211183526781551</v>
      </c>
      <c r="AF91" s="9">
        <f t="shared" si="45"/>
        <v>101.24363735166045</v>
      </c>
      <c r="AG91" s="9">
        <f t="shared" si="59"/>
        <v>6.8430308072846169E-2</v>
      </c>
      <c r="AH91" s="9">
        <f t="shared" ca="1" si="56"/>
        <v>0.39472704714640405</v>
      </c>
      <c r="AI91" s="11">
        <f t="shared" si="46"/>
        <v>0.20211183526781551</v>
      </c>
      <c r="AJ91" s="9">
        <f t="shared" ca="1" si="47"/>
        <v>15.036160124734701</v>
      </c>
      <c r="AK91" s="9">
        <f t="shared" si="48"/>
        <v>6.8430308072846169E-2</v>
      </c>
      <c r="AL91" s="9">
        <f t="shared" si="49"/>
        <v>3.0067047775685065</v>
      </c>
      <c r="AM91" s="9">
        <f t="shared" si="50"/>
        <v>3.72222911497105</v>
      </c>
      <c r="AN91" s="9">
        <f t="shared" si="51"/>
        <v>1.1426257638239163</v>
      </c>
      <c r="AO91" s="9">
        <f t="shared" si="52"/>
        <v>2.2655578990901573</v>
      </c>
      <c r="AP91" s="13">
        <f t="shared" ca="1" si="53"/>
        <v>5.9219239351920185</v>
      </c>
    </row>
    <row r="92" spans="1:42">
      <c r="A92" t="s">
        <v>69</v>
      </c>
      <c r="B92" t="s">
        <v>144</v>
      </c>
      <c r="C92">
        <v>6</v>
      </c>
      <c r="D92" s="14">
        <f t="shared" ca="1" si="30"/>
        <v>5.2916673905139833</v>
      </c>
      <c r="E92">
        <v>31.131794871794899</v>
      </c>
      <c r="F92">
        <v>24.227692307692301</v>
      </c>
      <c r="G92">
        <v>22.946602564102601</v>
      </c>
      <c r="H92">
        <v>4.7692307692307701</v>
      </c>
      <c r="I92">
        <v>3.2213141025640999</v>
      </c>
      <c r="J92">
        <v>26</v>
      </c>
      <c r="K92">
        <v>8.0256410256410309</v>
      </c>
      <c r="L92" s="11">
        <f t="shared" si="54"/>
        <v>40.6</v>
      </c>
      <c r="M92" s="9">
        <f t="shared" si="55"/>
        <v>13.4</v>
      </c>
      <c r="N92" s="9">
        <f t="shared" si="31"/>
        <v>101.24363735166045</v>
      </c>
      <c r="O92" s="9">
        <f>stefan_boltzmann*(E92+273.16)^4</f>
        <v>42.03614301093144</v>
      </c>
      <c r="P92" s="9">
        <f>stefan_boltzmann*(F92+273.16)^4</f>
        <v>38.348983484143254</v>
      </c>
      <c r="Q92" s="11">
        <f t="shared" si="32"/>
        <v>22.308247225411414</v>
      </c>
      <c r="R92" s="9">
        <f t="shared" si="33"/>
        <v>30.453872615384615</v>
      </c>
      <c r="S92" s="9">
        <f t="shared" si="34"/>
        <v>0.73252579424469599</v>
      </c>
      <c r="T92" s="9">
        <f t="shared" si="57"/>
        <v>17.177350363566788</v>
      </c>
      <c r="U92" s="9">
        <f t="shared" si="35"/>
        <v>40.19256324753735</v>
      </c>
      <c r="V92" s="9">
        <f t="shared" si="36"/>
        <v>0.10571943194679084</v>
      </c>
      <c r="W92" s="9">
        <f t="shared" si="58"/>
        <v>0.63890982223033965</v>
      </c>
      <c r="X92" s="9">
        <f t="shared" si="37"/>
        <v>2.7148140587414273</v>
      </c>
      <c r="Y92" s="9">
        <f t="shared" si="38"/>
        <v>14.46253630482536</v>
      </c>
      <c r="Z92" s="9">
        <f t="shared" si="39"/>
        <v>27.679743589743602</v>
      </c>
      <c r="AA92" s="9">
        <f t="shared" si="40"/>
        <v>4.5264112294251504</v>
      </c>
      <c r="AB92" s="9">
        <f t="shared" si="41"/>
        <v>3.024941344597432</v>
      </c>
      <c r="AC92" s="9">
        <f t="shared" si="42"/>
        <v>3.775676287011291</v>
      </c>
      <c r="AD92" s="9">
        <f t="shared" si="43"/>
        <v>2.8003767636395089</v>
      </c>
      <c r="AE92" s="9">
        <f t="shared" si="44"/>
        <v>0.21653207737217769</v>
      </c>
      <c r="AF92" s="9">
        <f t="shared" si="45"/>
        <v>101.24363735166045</v>
      </c>
      <c r="AG92" s="9">
        <f t="shared" si="59"/>
        <v>6.8430308072846169E-2</v>
      </c>
      <c r="AH92" s="9">
        <f t="shared" ca="1" si="56"/>
        <v>0.18882167080231727</v>
      </c>
      <c r="AI92" s="11">
        <f t="shared" si="46"/>
        <v>0.21653207737217769</v>
      </c>
      <c r="AJ92" s="9">
        <f t="shared" ca="1" si="47"/>
        <v>14.273714634023042</v>
      </c>
      <c r="AK92" s="9">
        <f t="shared" si="48"/>
        <v>6.8430308072846169E-2</v>
      </c>
      <c r="AL92" s="9">
        <f t="shared" si="49"/>
        <v>2.9932179309956668</v>
      </c>
      <c r="AM92" s="9">
        <f t="shared" si="50"/>
        <v>3.2213141025640999</v>
      </c>
      <c r="AN92" s="9">
        <f t="shared" si="51"/>
        <v>0.97529952337178205</v>
      </c>
      <c r="AO92" s="9">
        <f t="shared" si="52"/>
        <v>2.0952467948717941</v>
      </c>
      <c r="AP92" s="13">
        <f t="shared" ca="1" si="53"/>
        <v>5.2916673905139833</v>
      </c>
    </row>
    <row r="93" spans="1:42">
      <c r="A93" t="s">
        <v>69</v>
      </c>
      <c r="B93" t="s">
        <v>144</v>
      </c>
      <c r="C93">
        <v>7</v>
      </c>
      <c r="D93" s="14">
        <f t="shared" ca="1" si="30"/>
        <v>5.6841414709235663</v>
      </c>
      <c r="E93">
        <v>32.1320099255583</v>
      </c>
      <c r="F93">
        <v>25.133995037220799</v>
      </c>
      <c r="G93">
        <v>23.776344086021499</v>
      </c>
      <c r="H93">
        <v>4.7692307692307701</v>
      </c>
      <c r="I93">
        <v>3.0100082712985898</v>
      </c>
      <c r="J93">
        <v>26</v>
      </c>
      <c r="K93">
        <v>9.4516129032258096</v>
      </c>
      <c r="L93" s="11">
        <f t="shared" si="54"/>
        <v>40.200000000000003</v>
      </c>
      <c r="M93" s="9">
        <f t="shared" si="55"/>
        <v>13.5</v>
      </c>
      <c r="N93" s="9">
        <f t="shared" si="31"/>
        <v>101.24363735166045</v>
      </c>
      <c r="O93" s="9">
        <f>stefan_boltzmann*(E93+273.16)^4</f>
        <v>42.591569661577594</v>
      </c>
      <c r="P93" s="9">
        <f>stefan_boltzmann*(F93+273.16)^4</f>
        <v>38.818606029487775</v>
      </c>
      <c r="Q93" s="11">
        <f t="shared" si="32"/>
        <v>24.122401433691763</v>
      </c>
      <c r="R93" s="9">
        <f t="shared" si="33"/>
        <v>30.153834461538462</v>
      </c>
      <c r="S93" s="9">
        <f t="shared" si="34"/>
        <v>0.79997790876182406</v>
      </c>
      <c r="T93" s="9">
        <f t="shared" si="57"/>
        <v>18.574249103942659</v>
      </c>
      <c r="U93" s="9">
        <f t="shared" si="35"/>
        <v>40.705087845532688</v>
      </c>
      <c r="V93" s="9">
        <f t="shared" si="36"/>
        <v>9.9782914831400477E-2</v>
      </c>
      <c r="W93" s="9">
        <f t="shared" si="58"/>
        <v>0.72997017682846266</v>
      </c>
      <c r="X93" s="9">
        <f t="shared" si="37"/>
        <v>2.9648996570475483</v>
      </c>
      <c r="Y93" s="9">
        <f t="shared" si="38"/>
        <v>15.609349446895111</v>
      </c>
      <c r="Z93" s="9">
        <f t="shared" si="39"/>
        <v>28.63300248138955</v>
      </c>
      <c r="AA93" s="9">
        <f t="shared" si="40"/>
        <v>4.7903599234455987</v>
      </c>
      <c r="AB93" s="9">
        <f t="shared" si="41"/>
        <v>3.1931493565916105</v>
      </c>
      <c r="AC93" s="9">
        <f t="shared" si="42"/>
        <v>3.9917546400186046</v>
      </c>
      <c r="AD93" s="9">
        <f t="shared" si="43"/>
        <v>2.9440942860662345</v>
      </c>
      <c r="AE93" s="9">
        <f t="shared" si="44"/>
        <v>0.22723750221099803</v>
      </c>
      <c r="AF93" s="9">
        <f t="shared" si="45"/>
        <v>101.24363735166045</v>
      </c>
      <c r="AG93" s="9">
        <f t="shared" si="59"/>
        <v>6.8430308072846169E-2</v>
      </c>
      <c r="AH93" s="9">
        <f t="shared" ca="1" si="56"/>
        <v>0.13345624483043275</v>
      </c>
      <c r="AI93" s="11">
        <f t="shared" si="46"/>
        <v>0.22723750221099803</v>
      </c>
      <c r="AJ93" s="9">
        <f t="shared" ca="1" si="47"/>
        <v>15.475893202064679</v>
      </c>
      <c r="AK93" s="9">
        <f t="shared" si="48"/>
        <v>6.8430308072846169E-2</v>
      </c>
      <c r="AL93" s="9">
        <f t="shared" si="49"/>
        <v>2.9837583838510149</v>
      </c>
      <c r="AM93" s="9">
        <f t="shared" si="50"/>
        <v>3.0100082712985898</v>
      </c>
      <c r="AN93" s="9">
        <f t="shared" si="51"/>
        <v>1.0476603539523701</v>
      </c>
      <c r="AO93" s="9">
        <f t="shared" si="52"/>
        <v>2.0234028122415206</v>
      </c>
      <c r="AP93" s="13">
        <f t="shared" ca="1" si="53"/>
        <v>5.6841414709235663</v>
      </c>
    </row>
    <row r="94" spans="1:42">
      <c r="A94" t="s">
        <v>69</v>
      </c>
      <c r="B94" t="s">
        <v>144</v>
      </c>
      <c r="C94">
        <v>8</v>
      </c>
      <c r="D94" s="14">
        <f t="shared" ca="1" si="30"/>
        <v>5.3881718529958338</v>
      </c>
      <c r="E94">
        <v>32.015384615384598</v>
      </c>
      <c r="F94">
        <v>24.932506203473899</v>
      </c>
      <c r="G94">
        <v>23.5775744416873</v>
      </c>
      <c r="H94">
        <v>4.7692307692307701</v>
      </c>
      <c r="I94">
        <v>3.0935483870967699</v>
      </c>
      <c r="J94">
        <v>26</v>
      </c>
      <c r="K94">
        <v>8.4640198511166194</v>
      </c>
      <c r="L94" s="11">
        <f t="shared" si="54"/>
        <v>38.299999999999997</v>
      </c>
      <c r="M94" s="9">
        <f t="shared" si="55"/>
        <v>12.9</v>
      </c>
      <c r="N94" s="9">
        <f t="shared" si="31"/>
        <v>101.24363735166045</v>
      </c>
      <c r="O94" s="9">
        <f>stefan_boltzmann*(E94+273.16)^4</f>
        <v>42.5265249272638</v>
      </c>
      <c r="P94" s="9">
        <f>stefan_boltzmann*(F94+273.16)^4</f>
        <v>38.713828936439917</v>
      </c>
      <c r="Q94" s="11">
        <f t="shared" si="32"/>
        <v>22.13980466270413</v>
      </c>
      <c r="R94" s="9">
        <f t="shared" si="33"/>
        <v>28.728653230769229</v>
      </c>
      <c r="S94" s="9">
        <f t="shared" si="34"/>
        <v>0.77065236872961906</v>
      </c>
      <c r="T94" s="9">
        <f t="shared" si="57"/>
        <v>17.04764959028218</v>
      </c>
      <c r="U94" s="9">
        <f t="shared" si="35"/>
        <v>40.620176931851859</v>
      </c>
      <c r="V94" s="9">
        <f t="shared" si="36"/>
        <v>0.1012151418284814</v>
      </c>
      <c r="W94" s="9">
        <f t="shared" si="58"/>
        <v>0.6903806977849859</v>
      </c>
      <c r="X94" s="9">
        <f t="shared" si="37"/>
        <v>2.8384153008916595</v>
      </c>
      <c r="Y94" s="9">
        <f t="shared" si="38"/>
        <v>14.209234289390521</v>
      </c>
      <c r="Z94" s="9">
        <f t="shared" si="39"/>
        <v>28.473945409429248</v>
      </c>
      <c r="AA94" s="9">
        <f t="shared" si="40"/>
        <v>4.7589106102976979</v>
      </c>
      <c r="AB94" s="9">
        <f t="shared" si="41"/>
        <v>3.1550646342780309</v>
      </c>
      <c r="AC94" s="9">
        <f t="shared" si="42"/>
        <v>3.9569876222878646</v>
      </c>
      <c r="AD94" s="9">
        <f t="shared" si="43"/>
        <v>2.9090922699996051</v>
      </c>
      <c r="AE94" s="9">
        <f t="shared" si="44"/>
        <v>0.22542096408137741</v>
      </c>
      <c r="AF94" s="9">
        <f t="shared" si="45"/>
        <v>101.24363735166045</v>
      </c>
      <c r="AG94" s="9">
        <f t="shared" si="59"/>
        <v>6.8430308072846169E-2</v>
      </c>
      <c r="AH94" s="9">
        <f t="shared" ca="1" si="56"/>
        <v>-2.2267990074442211E-2</v>
      </c>
      <c r="AI94" s="11">
        <f t="shared" si="46"/>
        <v>0.22542096408137741</v>
      </c>
      <c r="AJ94" s="9">
        <f t="shared" ca="1" si="47"/>
        <v>14.231502279464962</v>
      </c>
      <c r="AK94" s="9">
        <f t="shared" si="48"/>
        <v>6.8430308072846169E-2</v>
      </c>
      <c r="AL94" s="9">
        <f t="shared" si="49"/>
        <v>2.9853326090177297</v>
      </c>
      <c r="AM94" s="9">
        <f t="shared" si="50"/>
        <v>3.0935483870967699</v>
      </c>
      <c r="AN94" s="9">
        <f t="shared" si="51"/>
        <v>1.0478953522882595</v>
      </c>
      <c r="AO94" s="9">
        <f t="shared" si="52"/>
        <v>2.0518064516129018</v>
      </c>
      <c r="AP94" s="13">
        <f t="shared" ca="1" si="53"/>
        <v>5.3881718529958338</v>
      </c>
    </row>
    <row r="95" spans="1:42">
      <c r="A95" t="s">
        <v>69</v>
      </c>
      <c r="B95" t="s">
        <v>144</v>
      </c>
      <c r="C95">
        <v>9</v>
      </c>
      <c r="D95" s="14">
        <f t="shared" ca="1" si="30"/>
        <v>4.6503750371735801</v>
      </c>
      <c r="E95">
        <v>30.980769230769202</v>
      </c>
      <c r="F95">
        <v>24.358461538461501</v>
      </c>
      <c r="G95">
        <v>23.216185897435899</v>
      </c>
      <c r="H95">
        <v>4.7692307692307701</v>
      </c>
      <c r="I95">
        <v>3.21154914529914</v>
      </c>
      <c r="J95">
        <v>26</v>
      </c>
      <c r="K95">
        <v>7.2794871794871803</v>
      </c>
      <c r="L95" s="11">
        <f t="shared" si="54"/>
        <v>34.5</v>
      </c>
      <c r="M95" s="9">
        <f t="shared" si="55"/>
        <v>12.1</v>
      </c>
      <c r="N95" s="9">
        <f t="shared" si="31"/>
        <v>101.24363735166045</v>
      </c>
      <c r="O95" s="9">
        <f>stefan_boltzmann*(E95+273.16)^4</f>
        <v>41.952751861096338</v>
      </c>
      <c r="P95" s="9">
        <f>stefan_boltzmann*(F95+273.16)^4</f>
        <v>38.416480235690621</v>
      </c>
      <c r="Q95" s="11">
        <f t="shared" si="32"/>
        <v>19.002781309599492</v>
      </c>
      <c r="R95" s="9">
        <f t="shared" si="33"/>
        <v>25.87829076923077</v>
      </c>
      <c r="S95" s="9">
        <f t="shared" si="34"/>
        <v>0.7343136175049767</v>
      </c>
      <c r="T95" s="9">
        <f t="shared" si="57"/>
        <v>14.632141608391608</v>
      </c>
      <c r="U95" s="9">
        <f t="shared" si="35"/>
        <v>40.18461604839348</v>
      </c>
      <c r="V95" s="9">
        <f t="shared" si="36"/>
        <v>0.10380279413150537</v>
      </c>
      <c r="W95" s="9">
        <f t="shared" si="58"/>
        <v>0.64132338363171859</v>
      </c>
      <c r="X95" s="9">
        <f t="shared" si="37"/>
        <v>2.6751364708553664</v>
      </c>
      <c r="Y95" s="9">
        <f t="shared" si="38"/>
        <v>11.957005137536243</v>
      </c>
      <c r="Z95" s="9">
        <f t="shared" si="39"/>
        <v>27.669615384615351</v>
      </c>
      <c r="AA95" s="9">
        <f t="shared" si="40"/>
        <v>4.4876759804378326</v>
      </c>
      <c r="AB95" s="9">
        <f t="shared" si="41"/>
        <v>3.048724081363051</v>
      </c>
      <c r="AC95" s="9">
        <f t="shared" si="42"/>
        <v>3.7682000309004415</v>
      </c>
      <c r="AD95" s="9">
        <f t="shared" si="43"/>
        <v>2.8463836765349</v>
      </c>
      <c r="AE95" s="9">
        <f t="shared" si="44"/>
        <v>0.21642065150140846</v>
      </c>
      <c r="AF95" s="9">
        <f t="shared" si="45"/>
        <v>101.24363735166045</v>
      </c>
      <c r="AG95" s="9">
        <f t="shared" si="59"/>
        <v>6.8430308072846169E-2</v>
      </c>
      <c r="AH95" s="9">
        <f t="shared" ca="1" si="56"/>
        <v>-0.11260620347394558</v>
      </c>
      <c r="AI95" s="11">
        <f t="shared" si="46"/>
        <v>0.21642065150140846</v>
      </c>
      <c r="AJ95" s="9">
        <f t="shared" ca="1" si="47"/>
        <v>12.069611341010187</v>
      </c>
      <c r="AK95" s="9">
        <f t="shared" si="48"/>
        <v>6.8430308072846169E-2</v>
      </c>
      <c r="AL95" s="9">
        <f t="shared" si="49"/>
        <v>2.9933187590263275</v>
      </c>
      <c r="AM95" s="9">
        <f t="shared" si="50"/>
        <v>3.21154914529914</v>
      </c>
      <c r="AN95" s="9">
        <f t="shared" si="51"/>
        <v>0.92181635436554155</v>
      </c>
      <c r="AO95" s="9">
        <f t="shared" si="52"/>
        <v>2.091926709401708</v>
      </c>
      <c r="AP95" s="13">
        <f t="shared" ca="1" si="53"/>
        <v>4.6503750371735801</v>
      </c>
    </row>
    <row r="96" spans="1:42">
      <c r="A96" t="s">
        <v>69</v>
      </c>
      <c r="B96" t="s">
        <v>144</v>
      </c>
      <c r="C96">
        <v>10</v>
      </c>
      <c r="D96" s="14">
        <f t="shared" ca="1" si="30"/>
        <v>4.4152605331216268</v>
      </c>
      <c r="E96">
        <v>29.390570719603001</v>
      </c>
      <c r="F96">
        <v>22.316377171215901</v>
      </c>
      <c r="G96">
        <v>20.788420181968601</v>
      </c>
      <c r="H96">
        <v>4.7692307692307701</v>
      </c>
      <c r="I96">
        <v>3.6886889991728702</v>
      </c>
      <c r="J96">
        <v>26</v>
      </c>
      <c r="K96">
        <v>8.0719602977667506</v>
      </c>
      <c r="L96" s="11">
        <f t="shared" si="54"/>
        <v>29.3</v>
      </c>
      <c r="M96" s="9">
        <f t="shared" si="55"/>
        <v>11.4</v>
      </c>
      <c r="N96" s="9">
        <f t="shared" si="31"/>
        <v>101.24363735166045</v>
      </c>
      <c r="O96" s="9">
        <f>stefan_boltzmann*(E96+273.16)^4</f>
        <v>41.082210097180848</v>
      </c>
      <c r="P96" s="9">
        <f>stefan_boltzmann*(F96+273.16)^4</f>
        <v>37.372569248307819</v>
      </c>
      <c r="Q96" s="11">
        <f t="shared" si="32"/>
        <v>17.698177049323061</v>
      </c>
      <c r="R96" s="9">
        <f t="shared" si="33"/>
        <v>21.977794769230769</v>
      </c>
      <c r="S96" s="9">
        <f t="shared" si="34"/>
        <v>0.80527538068108473</v>
      </c>
      <c r="T96" s="9">
        <f t="shared" si="57"/>
        <v>13.627596327978758</v>
      </c>
      <c r="U96" s="9">
        <f t="shared" si="35"/>
        <v>39.227389672744337</v>
      </c>
      <c r="V96" s="9">
        <f t="shared" si="36"/>
        <v>0.12064779582483257</v>
      </c>
      <c r="W96" s="9">
        <f t="shared" si="58"/>
        <v>0.73712176391946438</v>
      </c>
      <c r="X96" s="9">
        <f t="shared" si="37"/>
        <v>3.4885747715543789</v>
      </c>
      <c r="Y96" s="9">
        <f t="shared" si="38"/>
        <v>10.139021556424378</v>
      </c>
      <c r="Z96" s="9">
        <f t="shared" si="39"/>
        <v>25.853473945409451</v>
      </c>
      <c r="AA96" s="9">
        <f t="shared" si="40"/>
        <v>4.096981668229386</v>
      </c>
      <c r="AB96" s="9">
        <f t="shared" si="41"/>
        <v>2.6953473679273632</v>
      </c>
      <c r="AC96" s="9">
        <f t="shared" si="42"/>
        <v>3.3961645180783746</v>
      </c>
      <c r="AD96" s="9">
        <f t="shared" si="43"/>
        <v>2.4548668100257318</v>
      </c>
      <c r="AE96" s="9">
        <f t="shared" si="44"/>
        <v>0.19720378974671707</v>
      </c>
      <c r="AF96" s="9">
        <f t="shared" si="45"/>
        <v>101.24363735166045</v>
      </c>
      <c r="AG96" s="9">
        <f t="shared" si="59"/>
        <v>6.8430308072846169E-2</v>
      </c>
      <c r="AH96" s="9">
        <f t="shared" ca="1" si="56"/>
        <v>-0.25425980148882604</v>
      </c>
      <c r="AI96" s="11">
        <f t="shared" si="46"/>
        <v>0.19720378974671707</v>
      </c>
      <c r="AJ96" s="9">
        <f t="shared" ca="1" si="47"/>
        <v>10.393281357913205</v>
      </c>
      <c r="AK96" s="9">
        <f t="shared" si="48"/>
        <v>6.8430308072846169E-2</v>
      </c>
      <c r="AL96" s="9">
        <f t="shared" si="49"/>
        <v>3.0115092460474457</v>
      </c>
      <c r="AM96" s="9">
        <f t="shared" si="50"/>
        <v>3.6886889991728702</v>
      </c>
      <c r="AN96" s="9">
        <f t="shared" si="51"/>
        <v>0.94129770805264279</v>
      </c>
      <c r="AO96" s="9">
        <f t="shared" si="52"/>
        <v>2.254154259718776</v>
      </c>
      <c r="AP96" s="13">
        <f t="shared" ca="1" si="53"/>
        <v>4.4152605331216268</v>
      </c>
    </row>
    <row r="97" spans="1:42">
      <c r="A97" t="s">
        <v>69</v>
      </c>
      <c r="B97" t="s">
        <v>144</v>
      </c>
      <c r="C97">
        <v>11</v>
      </c>
      <c r="D97" s="14">
        <f t="shared" ca="1" si="30"/>
        <v>3.7216310755302158</v>
      </c>
      <c r="E97">
        <v>26.946666666666701</v>
      </c>
      <c r="F97">
        <v>19.046410256410301</v>
      </c>
      <c r="G97">
        <v>17.873386752136799</v>
      </c>
      <c r="H97">
        <v>4.7692307692307701</v>
      </c>
      <c r="I97">
        <v>3.9467948717948702</v>
      </c>
      <c r="J97">
        <v>26</v>
      </c>
      <c r="K97">
        <v>7.5051282051282104</v>
      </c>
      <c r="L97" s="11">
        <f t="shared" si="54"/>
        <v>24.5</v>
      </c>
      <c r="M97" s="9">
        <f t="shared" si="55"/>
        <v>10.7</v>
      </c>
      <c r="N97" s="9">
        <f t="shared" si="31"/>
        <v>101.24363735166045</v>
      </c>
      <c r="O97" s="9">
        <f>stefan_boltzmann*(E97+273.16)^4</f>
        <v>39.770812691173184</v>
      </c>
      <c r="P97" s="9">
        <f>stefan_boltzmann*(F97+273.16)^4</f>
        <v>35.745456625114599</v>
      </c>
      <c r="Q97" s="11">
        <f t="shared" si="32"/>
        <v>14.717319674095382</v>
      </c>
      <c r="R97" s="9">
        <f t="shared" si="33"/>
        <v>18.377336923076921</v>
      </c>
      <c r="S97" s="9">
        <f t="shared" si="34"/>
        <v>0.80084071678603463</v>
      </c>
      <c r="T97" s="9">
        <f t="shared" si="57"/>
        <v>11.332336149053445</v>
      </c>
      <c r="U97" s="9">
        <f t="shared" si="35"/>
        <v>37.758134658143888</v>
      </c>
      <c r="V97" s="9">
        <f t="shared" si="36"/>
        <v>0.13966714544163392</v>
      </c>
      <c r="W97" s="9">
        <f t="shared" si="58"/>
        <v>0.73113496766114683</v>
      </c>
      <c r="X97" s="9">
        <f t="shared" si="37"/>
        <v>3.8556920783928912</v>
      </c>
      <c r="Y97" s="9">
        <f t="shared" si="38"/>
        <v>7.4766440706605533</v>
      </c>
      <c r="Z97" s="9">
        <f t="shared" si="39"/>
        <v>22.996538461538499</v>
      </c>
      <c r="AA97" s="9">
        <f t="shared" si="40"/>
        <v>3.5541997010332516</v>
      </c>
      <c r="AB97" s="9">
        <f t="shared" si="41"/>
        <v>2.2037636954094801</v>
      </c>
      <c r="AC97" s="9">
        <f t="shared" si="42"/>
        <v>2.8789816982213656</v>
      </c>
      <c r="AD97" s="9">
        <f t="shared" si="43"/>
        <v>2.0476149293624211</v>
      </c>
      <c r="AE97" s="9">
        <f t="shared" si="44"/>
        <v>0.16988836389234938</v>
      </c>
      <c r="AF97" s="9">
        <f t="shared" si="45"/>
        <v>101.24363735166045</v>
      </c>
      <c r="AG97" s="9">
        <f t="shared" si="59"/>
        <v>6.8430308072846169E-2</v>
      </c>
      <c r="AH97" s="9">
        <f t="shared" ca="1" si="56"/>
        <v>-0.39997096774193336</v>
      </c>
      <c r="AI97" s="11">
        <f t="shared" si="46"/>
        <v>0.16988836389234938</v>
      </c>
      <c r="AJ97" s="9">
        <f t="shared" ca="1" si="47"/>
        <v>7.8766150384024867</v>
      </c>
      <c r="AK97" s="9">
        <f t="shared" si="48"/>
        <v>6.8430308072846169E-2</v>
      </c>
      <c r="AL97" s="9">
        <f t="shared" si="49"/>
        <v>3.0405760982132066</v>
      </c>
      <c r="AM97" s="9">
        <f t="shared" si="50"/>
        <v>3.9467948717948702</v>
      </c>
      <c r="AN97" s="9">
        <f t="shared" si="51"/>
        <v>0.83136676885894456</v>
      </c>
      <c r="AO97" s="9">
        <f t="shared" si="52"/>
        <v>2.3419102564102561</v>
      </c>
      <c r="AP97" s="13">
        <f t="shared" ca="1" si="53"/>
        <v>3.7216310755302158</v>
      </c>
    </row>
    <row r="98" spans="1:42">
      <c r="A98" t="s">
        <v>69</v>
      </c>
      <c r="B98" t="s">
        <v>144</v>
      </c>
      <c r="C98">
        <v>12</v>
      </c>
      <c r="D98" s="14">
        <f t="shared" ca="1" si="30"/>
        <v>3.029395802521484</v>
      </c>
      <c r="E98">
        <v>24.0300248138958</v>
      </c>
      <c r="F98">
        <v>15.648883374689801</v>
      </c>
      <c r="G98">
        <v>15.031544665012399</v>
      </c>
      <c r="H98">
        <v>4.7692307692307701</v>
      </c>
      <c r="I98">
        <v>3.6462262200165401</v>
      </c>
      <c r="J98">
        <v>26</v>
      </c>
      <c r="K98">
        <v>7.1712158808932998</v>
      </c>
      <c r="L98" s="11">
        <f t="shared" si="54"/>
        <v>22.2</v>
      </c>
      <c r="M98" s="9">
        <f t="shared" si="55"/>
        <v>10.4</v>
      </c>
      <c r="N98" s="9">
        <f t="shared" si="31"/>
        <v>101.24363735166045</v>
      </c>
      <c r="O98" s="9">
        <f>stefan_boltzmann*(E98+273.16)^4</f>
        <v>38.247125966199249</v>
      </c>
      <c r="P98" s="9">
        <f>stefan_boltzmann*(F98+273.16)^4</f>
        <v>34.111756502329001</v>
      </c>
      <c r="Q98" s="11">
        <f t="shared" si="32"/>
        <v>13.203893872876503</v>
      </c>
      <c r="R98" s="9">
        <f t="shared" si="33"/>
        <v>16.652117538461539</v>
      </c>
      <c r="S98" s="9">
        <f t="shared" si="34"/>
        <v>0.7929258151330818</v>
      </c>
      <c r="T98" s="9">
        <f t="shared" si="57"/>
        <v>10.166998282114907</v>
      </c>
      <c r="U98" s="9">
        <f t="shared" si="35"/>
        <v>36.179441234264125</v>
      </c>
      <c r="V98" s="9">
        <f t="shared" si="36"/>
        <v>0.15698981471283435</v>
      </c>
      <c r="W98" s="9">
        <f t="shared" si="58"/>
        <v>0.72044985042966048</v>
      </c>
      <c r="X98" s="9">
        <f t="shared" si="37"/>
        <v>4.0920137807312447</v>
      </c>
      <c r="Y98" s="9">
        <f t="shared" si="38"/>
        <v>6.0749845013836623</v>
      </c>
      <c r="Z98" s="9">
        <f t="shared" si="39"/>
        <v>19.839454094292801</v>
      </c>
      <c r="AA98" s="9">
        <f t="shared" si="40"/>
        <v>2.9892991815076564</v>
      </c>
      <c r="AB98" s="9">
        <f t="shared" si="41"/>
        <v>1.7779064980032704</v>
      </c>
      <c r="AC98" s="9">
        <f t="shared" si="42"/>
        <v>2.3836028397554632</v>
      </c>
      <c r="AD98" s="9">
        <f t="shared" si="43"/>
        <v>1.7088126489205462</v>
      </c>
      <c r="AE98" s="9">
        <f t="shared" si="44"/>
        <v>0.14348696509108691</v>
      </c>
      <c r="AF98" s="9">
        <f t="shared" si="45"/>
        <v>101.24363735166045</v>
      </c>
      <c r="AG98" s="9">
        <f t="shared" si="59"/>
        <v>6.8430308072846169E-2</v>
      </c>
      <c r="AH98" s="9">
        <f t="shared" ca="1" si="56"/>
        <v>-0.44199181141439775</v>
      </c>
      <c r="AI98" s="11">
        <f t="shared" si="46"/>
        <v>0.14348696509108691</v>
      </c>
      <c r="AJ98" s="9">
        <f t="shared" ca="1" si="47"/>
        <v>6.51697631279806</v>
      </c>
      <c r="AK98" s="9">
        <f t="shared" si="48"/>
        <v>6.8430308072846169E-2</v>
      </c>
      <c r="AL98" s="9">
        <f t="shared" si="49"/>
        <v>3.0733563644405804</v>
      </c>
      <c r="AM98" s="9">
        <f t="shared" si="50"/>
        <v>3.6462262200165401</v>
      </c>
      <c r="AN98" s="9">
        <f t="shared" si="51"/>
        <v>0.67479019083491698</v>
      </c>
      <c r="AO98" s="9">
        <f t="shared" si="52"/>
        <v>2.2397169148056237</v>
      </c>
      <c r="AP98" s="13">
        <f t="shared" ca="1" si="53"/>
        <v>3.029395802521484</v>
      </c>
    </row>
    <row r="99" spans="1:42">
      <c r="A99" t="s">
        <v>70</v>
      </c>
      <c r="B99" t="s">
        <v>142</v>
      </c>
      <c r="C99">
        <v>1</v>
      </c>
      <c r="D99" s="14">
        <f t="shared" ca="1" si="30"/>
        <v>1.9318723363385981</v>
      </c>
      <c r="E99">
        <v>13.2755517826825</v>
      </c>
      <c r="F99">
        <v>1.7799660441426099</v>
      </c>
      <c r="G99">
        <v>1.52069185059423</v>
      </c>
      <c r="H99">
        <v>125.947368421053</v>
      </c>
      <c r="I99">
        <v>3.07294850028297</v>
      </c>
      <c r="J99">
        <v>32.5456315789474</v>
      </c>
      <c r="K99">
        <v>6.0067911714770803</v>
      </c>
      <c r="L99" s="11">
        <f t="shared" si="54"/>
        <v>19.899999999999999</v>
      </c>
      <c r="M99" s="9">
        <f t="shared" si="55"/>
        <v>10.1</v>
      </c>
      <c r="N99" s="9">
        <f t="shared" si="31"/>
        <v>99.820055082549914</v>
      </c>
      <c r="O99" s="9">
        <f>stefan_boltzmann*(E99+273.16)^4</f>
        <v>33.004227803920038</v>
      </c>
      <c r="P99" s="9">
        <f>stefan_boltzmann*(F99+273.16)^4</f>
        <v>28.01646855305809</v>
      </c>
      <c r="Q99" s="11">
        <f t="shared" si="32"/>
        <v>10.892581401603657</v>
      </c>
      <c r="R99" s="9">
        <f t="shared" si="33"/>
        <v>14.975127052631578</v>
      </c>
      <c r="S99" s="9">
        <f t="shared" si="34"/>
        <v>0.72737822946814357</v>
      </c>
      <c r="T99" s="9">
        <f t="shared" si="57"/>
        <v>8.3872876792348166</v>
      </c>
      <c r="U99" s="9">
        <f t="shared" si="35"/>
        <v>30.510348178489064</v>
      </c>
      <c r="V99" s="9">
        <f t="shared" si="36"/>
        <v>0.22440034499006228</v>
      </c>
      <c r="W99" s="9">
        <f t="shared" si="58"/>
        <v>0.63196060978199387</v>
      </c>
      <c r="X99" s="9">
        <f t="shared" si="37"/>
        <v>4.3267389528226081</v>
      </c>
      <c r="Y99" s="9">
        <f t="shared" si="38"/>
        <v>4.0605487264122084</v>
      </c>
      <c r="Z99" s="9">
        <f t="shared" si="39"/>
        <v>7.5277589134125549</v>
      </c>
      <c r="AA99" s="9">
        <f t="shared" si="40"/>
        <v>1.5249825450334269</v>
      </c>
      <c r="AB99" s="9">
        <f t="shared" si="41"/>
        <v>0.69460674939646472</v>
      </c>
      <c r="AC99" s="9">
        <f t="shared" si="42"/>
        <v>1.1097946472149458</v>
      </c>
      <c r="AD99" s="9">
        <f t="shared" si="43"/>
        <v>0.68180001216411323</v>
      </c>
      <c r="AE99" s="9">
        <f t="shared" si="44"/>
        <v>7.1016874896243948E-2</v>
      </c>
      <c r="AF99" s="9">
        <f t="shared" si="45"/>
        <v>99.820055082549914</v>
      </c>
      <c r="AG99" s="9">
        <f t="shared" si="59"/>
        <v>6.7468112563177654E-2</v>
      </c>
      <c r="AH99" s="9">
        <f t="shared" ca="1" si="56"/>
        <v>-4.7609507640066412E-2</v>
      </c>
      <c r="AI99" s="11">
        <f t="shared" si="46"/>
        <v>7.1016874896243948E-2</v>
      </c>
      <c r="AJ99" s="9">
        <f t="shared" ca="1" si="47"/>
        <v>4.1081582340522749</v>
      </c>
      <c r="AK99" s="9">
        <f t="shared" si="48"/>
        <v>6.7468112563177654E-2</v>
      </c>
      <c r="AL99" s="9">
        <f t="shared" si="49"/>
        <v>3.2082386551906019</v>
      </c>
      <c r="AM99" s="9">
        <f t="shared" si="50"/>
        <v>3.07294850028297</v>
      </c>
      <c r="AN99" s="9">
        <f t="shared" si="51"/>
        <v>0.42799463505083257</v>
      </c>
      <c r="AO99" s="9">
        <f t="shared" si="52"/>
        <v>2.0448024900962096</v>
      </c>
      <c r="AP99" s="13">
        <f t="shared" ca="1" si="53"/>
        <v>1.9318723363385981</v>
      </c>
    </row>
    <row r="100" spans="1:42">
      <c r="A100" t="s">
        <v>70</v>
      </c>
      <c r="B100" t="s">
        <v>142</v>
      </c>
      <c r="C100">
        <v>2</v>
      </c>
      <c r="D100" s="14">
        <f t="shared" ca="1" si="30"/>
        <v>2.6144084547653974</v>
      </c>
      <c r="E100">
        <v>16.6413533834586</v>
      </c>
      <c r="F100">
        <v>4.2456766917293196</v>
      </c>
      <c r="G100">
        <v>3.9089755639097699</v>
      </c>
      <c r="H100">
        <v>125.947368421053</v>
      </c>
      <c r="I100">
        <v>3.4319392230576402</v>
      </c>
      <c r="J100">
        <v>32.5456315789474</v>
      </c>
      <c r="K100">
        <v>6.3796992481202999</v>
      </c>
      <c r="L100" s="11">
        <f t="shared" si="54"/>
        <v>24.8</v>
      </c>
      <c r="M100" s="9">
        <f t="shared" si="55"/>
        <v>10.9</v>
      </c>
      <c r="N100" s="9">
        <f t="shared" si="31"/>
        <v>99.820055082549914</v>
      </c>
      <c r="O100" s="9">
        <f>stefan_boltzmann*(E100+273.16)^4</f>
        <v>34.583068945579235</v>
      </c>
      <c r="P100" s="9">
        <f>stefan_boltzmann*(F100+273.16)^4</f>
        <v>29.035096200916012</v>
      </c>
      <c r="Q100" s="11">
        <f t="shared" si="32"/>
        <v>13.457639511623096</v>
      </c>
      <c r="R100" s="9">
        <f t="shared" si="33"/>
        <v>18.662469894736844</v>
      </c>
      <c r="S100" s="9">
        <f t="shared" si="34"/>
        <v>0.72110709823132224</v>
      </c>
      <c r="T100" s="9">
        <f t="shared" si="57"/>
        <v>10.362382423949784</v>
      </c>
      <c r="U100" s="9">
        <f t="shared" si="35"/>
        <v>31.809082573247622</v>
      </c>
      <c r="V100" s="9">
        <f t="shared" si="36"/>
        <v>0.21415055193816404</v>
      </c>
      <c r="W100" s="9">
        <f t="shared" si="58"/>
        <v>0.62349458261228508</v>
      </c>
      <c r="X100" s="9">
        <f t="shared" si="37"/>
        <v>4.2472030668027712</v>
      </c>
      <c r="Y100" s="9">
        <f t="shared" si="38"/>
        <v>6.1151793571470128</v>
      </c>
      <c r="Z100" s="9">
        <f t="shared" si="39"/>
        <v>10.44351503759396</v>
      </c>
      <c r="AA100" s="9">
        <f t="shared" si="40"/>
        <v>1.8941242615671543</v>
      </c>
      <c r="AB100" s="9">
        <f t="shared" si="41"/>
        <v>0.82743155352691222</v>
      </c>
      <c r="AC100" s="9">
        <f t="shared" si="42"/>
        <v>1.3607779075470332</v>
      </c>
      <c r="AD100" s="9">
        <f t="shared" si="43"/>
        <v>0.80806548864636463</v>
      </c>
      <c r="AE100" s="9">
        <f t="shared" si="44"/>
        <v>8.4457199509663239E-2</v>
      </c>
      <c r="AF100" s="9">
        <f t="shared" si="45"/>
        <v>99.820055082549914</v>
      </c>
      <c r="AG100" s="9">
        <f t="shared" si="59"/>
        <v>6.7468112563177654E-2</v>
      </c>
      <c r="AH100" s="9">
        <f t="shared" ca="1" si="56"/>
        <v>0.40820585738539672</v>
      </c>
      <c r="AI100" s="11">
        <f t="shared" si="46"/>
        <v>8.4457199509663239E-2</v>
      </c>
      <c r="AJ100" s="9">
        <f t="shared" ca="1" si="47"/>
        <v>5.7069734997616157</v>
      </c>
      <c r="AK100" s="9">
        <f t="shared" si="48"/>
        <v>6.7468112563177654E-2</v>
      </c>
      <c r="AL100" s="9">
        <f t="shared" si="49"/>
        <v>3.1752358133176211</v>
      </c>
      <c r="AM100" s="9">
        <f t="shared" si="50"/>
        <v>3.4319392230576402</v>
      </c>
      <c r="AN100" s="9">
        <f t="shared" si="51"/>
        <v>0.55271241890066858</v>
      </c>
      <c r="AO100" s="9">
        <f t="shared" si="52"/>
        <v>2.1668593358395976</v>
      </c>
      <c r="AP100" s="13">
        <f t="shared" ca="1" si="53"/>
        <v>2.6144084547653974</v>
      </c>
    </row>
    <row r="101" spans="1:42">
      <c r="A101" t="s">
        <v>70</v>
      </c>
      <c r="B101" t="s">
        <v>142</v>
      </c>
      <c r="C101">
        <v>3</v>
      </c>
      <c r="D101" s="14">
        <f t="shared" ca="1" si="30"/>
        <v>3.45987166816712</v>
      </c>
      <c r="E101">
        <v>19.257724957555201</v>
      </c>
      <c r="F101">
        <v>7.06672325976231</v>
      </c>
      <c r="G101">
        <v>5.8413978494623704</v>
      </c>
      <c r="H101">
        <v>125.947368421053</v>
      </c>
      <c r="I101">
        <v>3.54206989247312</v>
      </c>
      <c r="J101">
        <v>32.5456315789474</v>
      </c>
      <c r="K101">
        <v>7.0577249575551804</v>
      </c>
      <c r="L101" s="11">
        <f t="shared" si="54"/>
        <v>30.7</v>
      </c>
      <c r="M101" s="9">
        <f t="shared" si="55"/>
        <v>11.8</v>
      </c>
      <c r="N101" s="9">
        <f t="shared" si="31"/>
        <v>99.820055082549914</v>
      </c>
      <c r="O101" s="9">
        <f>stefan_boltzmann*(E101+273.16)^4</f>
        <v>35.848968908245233</v>
      </c>
      <c r="P101" s="9">
        <f>stefan_boltzmann*(F101+273.16)^4</f>
        <v>30.234311792131482</v>
      </c>
      <c r="Q101" s="11">
        <f t="shared" si="32"/>
        <v>16.856023567667119</v>
      </c>
      <c r="R101" s="9">
        <f t="shared" si="33"/>
        <v>23.102331684210526</v>
      </c>
      <c r="S101" s="9">
        <f t="shared" si="34"/>
        <v>0.72962434260207176</v>
      </c>
      <c r="T101" s="9">
        <f t="shared" si="57"/>
        <v>12.979138147103683</v>
      </c>
      <c r="U101" s="9">
        <f t="shared" si="35"/>
        <v>33.041640350188359</v>
      </c>
      <c r="V101" s="9">
        <f t="shared" si="36"/>
        <v>0.20536023446957902</v>
      </c>
      <c r="W101" s="9">
        <f t="shared" si="58"/>
        <v>0.63499286251279696</v>
      </c>
      <c r="X101" s="9">
        <f t="shared" si="37"/>
        <v>4.3087053400955089</v>
      </c>
      <c r="Y101" s="9">
        <f t="shared" si="38"/>
        <v>8.670432807008174</v>
      </c>
      <c r="Z101" s="9">
        <f t="shared" si="39"/>
        <v>13.162224108658755</v>
      </c>
      <c r="AA101" s="9">
        <f t="shared" si="40"/>
        <v>2.232973922071424</v>
      </c>
      <c r="AB101" s="9">
        <f t="shared" si="41"/>
        <v>1.0064578468441958</v>
      </c>
      <c r="AC101" s="9">
        <f t="shared" si="42"/>
        <v>1.6197158844578099</v>
      </c>
      <c r="AD101" s="9">
        <f t="shared" si="43"/>
        <v>0.92489114602483358</v>
      </c>
      <c r="AE101" s="9">
        <f t="shared" si="44"/>
        <v>9.888683634676379E-2</v>
      </c>
      <c r="AF101" s="9">
        <f t="shared" si="45"/>
        <v>99.820055082549914</v>
      </c>
      <c r="AG101" s="9">
        <f t="shared" si="59"/>
        <v>6.7468112563177654E-2</v>
      </c>
      <c r="AH101" s="9">
        <f t="shared" ca="1" si="56"/>
        <v>0.38061926994907141</v>
      </c>
      <c r="AI101" s="11">
        <f t="shared" si="46"/>
        <v>9.888683634676379E-2</v>
      </c>
      <c r="AJ101" s="9">
        <f t="shared" ca="1" si="47"/>
        <v>8.2898135370591017</v>
      </c>
      <c r="AK101" s="9">
        <f t="shared" si="48"/>
        <v>6.7468112563177654E-2</v>
      </c>
      <c r="AL101" s="9">
        <f t="shared" si="49"/>
        <v>3.1450692096181805</v>
      </c>
      <c r="AM101" s="9">
        <f t="shared" si="50"/>
        <v>3.54206989247312</v>
      </c>
      <c r="AN101" s="9">
        <f t="shared" si="51"/>
        <v>0.69482473843297632</v>
      </c>
      <c r="AO101" s="9">
        <f t="shared" si="52"/>
        <v>2.2043037634408611</v>
      </c>
      <c r="AP101" s="13">
        <f t="shared" ca="1" si="53"/>
        <v>3.45987166816712</v>
      </c>
    </row>
    <row r="102" spans="1:42">
      <c r="A102" t="s">
        <v>70</v>
      </c>
      <c r="B102" t="s">
        <v>142</v>
      </c>
      <c r="C102">
        <v>4</v>
      </c>
      <c r="D102" s="14">
        <f t="shared" ca="1" si="30"/>
        <v>4.3938482701465515</v>
      </c>
      <c r="E102">
        <v>24.0554385964912</v>
      </c>
      <c r="F102">
        <v>11.151052631578899</v>
      </c>
      <c r="G102">
        <v>10.491732456140401</v>
      </c>
      <c r="H102">
        <v>125.947368421053</v>
      </c>
      <c r="I102">
        <v>3.27021929824561</v>
      </c>
      <c r="J102">
        <v>32.5456315789474</v>
      </c>
      <c r="K102">
        <v>8.2140350877192994</v>
      </c>
      <c r="L102" s="11">
        <f t="shared" si="54"/>
        <v>36.5</v>
      </c>
      <c r="M102" s="9">
        <f t="shared" si="55"/>
        <v>12.8</v>
      </c>
      <c r="N102" s="9">
        <f t="shared" si="31"/>
        <v>99.820055082549914</v>
      </c>
      <c r="O102" s="9">
        <f>stefan_boltzmann*(E102+273.16)^4</f>
        <v>38.260210238879679</v>
      </c>
      <c r="P102" s="9">
        <f>stefan_boltzmann*(F102+273.16)^4</f>
        <v>32.03589535349186</v>
      </c>
      <c r="Q102" s="11">
        <f t="shared" si="32"/>
        <v>20.836417214912281</v>
      </c>
      <c r="R102" s="9">
        <f t="shared" si="33"/>
        <v>27.46694157894737</v>
      </c>
      <c r="S102" s="9">
        <f t="shared" si="34"/>
        <v>0.7585998300911232</v>
      </c>
      <c r="T102" s="9">
        <f t="shared" si="57"/>
        <v>16.044041255482458</v>
      </c>
      <c r="U102" s="9">
        <f t="shared" si="35"/>
        <v>35.148052796185766</v>
      </c>
      <c r="V102" s="9">
        <f t="shared" si="36"/>
        <v>0.18228911700297273</v>
      </c>
      <c r="W102" s="9">
        <f t="shared" si="58"/>
        <v>0.67410977062301647</v>
      </c>
      <c r="X102" s="9">
        <f t="shared" si="37"/>
        <v>4.3190937729729963</v>
      </c>
      <c r="Y102" s="9">
        <f t="shared" si="38"/>
        <v>11.724947482509462</v>
      </c>
      <c r="Z102" s="9">
        <f t="shared" si="39"/>
        <v>17.60324561403505</v>
      </c>
      <c r="AA102" s="9">
        <f t="shared" si="40"/>
        <v>2.9938610113885256</v>
      </c>
      <c r="AB102" s="9">
        <f t="shared" si="41"/>
        <v>1.3259530355618772</v>
      </c>
      <c r="AC102" s="9">
        <f t="shared" si="42"/>
        <v>2.1599070234752014</v>
      </c>
      <c r="AD102" s="9">
        <f t="shared" si="43"/>
        <v>1.2690164599847973</v>
      </c>
      <c r="AE102" s="9">
        <f t="shared" si="44"/>
        <v>0.12696313573712104</v>
      </c>
      <c r="AF102" s="9">
        <f t="shared" si="45"/>
        <v>99.820055082549914</v>
      </c>
      <c r="AG102" s="9">
        <f t="shared" si="59"/>
        <v>6.7468112563177654E-2</v>
      </c>
      <c r="AH102" s="9">
        <f t="shared" ca="1" si="56"/>
        <v>0.62174301075268135</v>
      </c>
      <c r="AI102" s="11">
        <f t="shared" si="46"/>
        <v>0.12696313573712104</v>
      </c>
      <c r="AJ102" s="9">
        <f t="shared" ca="1" si="47"/>
        <v>11.103204471756781</v>
      </c>
      <c r="AK102" s="9">
        <f t="shared" si="48"/>
        <v>6.7468112563177654E-2</v>
      </c>
      <c r="AL102" s="9">
        <f t="shared" si="49"/>
        <v>3.0970060162209463</v>
      </c>
      <c r="AM102" s="9">
        <f t="shared" si="50"/>
        <v>3.27021929824561</v>
      </c>
      <c r="AN102" s="9">
        <f t="shared" si="51"/>
        <v>0.89089056349040407</v>
      </c>
      <c r="AO102" s="9">
        <f t="shared" si="52"/>
        <v>2.1118745614035075</v>
      </c>
      <c r="AP102" s="13">
        <f t="shared" ca="1" si="53"/>
        <v>4.3938482701465515</v>
      </c>
    </row>
    <row r="103" spans="1:42">
      <c r="A103" t="s">
        <v>70</v>
      </c>
      <c r="B103" t="s">
        <v>142</v>
      </c>
      <c r="C103">
        <v>5</v>
      </c>
      <c r="D103" s="14">
        <f t="shared" ca="1" si="30"/>
        <v>5.085699533388393</v>
      </c>
      <c r="E103">
        <v>28.4317487266553</v>
      </c>
      <c r="F103">
        <v>16.6959252971137</v>
      </c>
      <c r="G103">
        <v>16.068711092246701</v>
      </c>
      <c r="H103">
        <v>125.947368421053</v>
      </c>
      <c r="I103">
        <v>2.8234224674589701</v>
      </c>
      <c r="J103">
        <v>32.5456315789474</v>
      </c>
      <c r="K103">
        <v>9.0322580645161299</v>
      </c>
      <c r="L103" s="11">
        <f t="shared" si="54"/>
        <v>40</v>
      </c>
      <c r="M103" s="9">
        <f t="shared" si="55"/>
        <v>13.6</v>
      </c>
      <c r="N103" s="9">
        <f t="shared" si="31"/>
        <v>99.820055082549914</v>
      </c>
      <c r="O103" s="9">
        <f>stefan_boltzmann*(E103+273.16)^4</f>
        <v>40.563901092013658</v>
      </c>
      <c r="P103" s="9">
        <f>stefan_boltzmann*(F103+273.16)^4</f>
        <v>34.60912537875668</v>
      </c>
      <c r="Q103" s="11">
        <f t="shared" si="32"/>
        <v>23.282732447817835</v>
      </c>
      <c r="R103" s="9">
        <f t="shared" si="33"/>
        <v>30.100757894736844</v>
      </c>
      <c r="S103" s="9">
        <f t="shared" si="34"/>
        <v>0.77349322994584302</v>
      </c>
      <c r="T103" s="9">
        <f t="shared" si="57"/>
        <v>17.927703984819733</v>
      </c>
      <c r="U103" s="9">
        <f t="shared" si="35"/>
        <v>37.586513235385169</v>
      </c>
      <c r="V103" s="9">
        <f t="shared" si="36"/>
        <v>0.15080398992074678</v>
      </c>
      <c r="W103" s="9">
        <f t="shared" si="58"/>
        <v>0.6942158604268881</v>
      </c>
      <c r="X103" s="9">
        <f t="shared" si="37"/>
        <v>3.9349516764383514</v>
      </c>
      <c r="Y103" s="9">
        <f t="shared" si="38"/>
        <v>13.99275230838138</v>
      </c>
      <c r="Z103" s="9">
        <f t="shared" si="39"/>
        <v>22.563837011884502</v>
      </c>
      <c r="AA103" s="9">
        <f t="shared" si="40"/>
        <v>3.875999884149111</v>
      </c>
      <c r="AB103" s="9">
        <f t="shared" si="41"/>
        <v>1.9007032737724956</v>
      </c>
      <c r="AC103" s="9">
        <f t="shared" si="42"/>
        <v>2.8883515789608034</v>
      </c>
      <c r="AD103" s="9">
        <f t="shared" si="43"/>
        <v>1.8262821545871886</v>
      </c>
      <c r="AE103" s="9">
        <f t="shared" si="44"/>
        <v>0.1660440510468533</v>
      </c>
      <c r="AF103" s="9">
        <f t="shared" si="45"/>
        <v>99.820055082549914</v>
      </c>
      <c r="AG103" s="9">
        <f t="shared" si="59"/>
        <v>6.7468112563177654E-2</v>
      </c>
      <c r="AH103" s="9">
        <f t="shared" ca="1" si="56"/>
        <v>0.69448279569892335</v>
      </c>
      <c r="AI103" s="11">
        <f t="shared" si="46"/>
        <v>0.1660440510468533</v>
      </c>
      <c r="AJ103" s="9">
        <f t="shared" ca="1" si="47"/>
        <v>13.298269512682458</v>
      </c>
      <c r="AK103" s="9">
        <f t="shared" si="48"/>
        <v>6.7468112563177654E-2</v>
      </c>
      <c r="AL103" s="9">
        <f t="shared" si="49"/>
        <v>3.0450274603919536</v>
      </c>
      <c r="AM103" s="9">
        <f t="shared" si="50"/>
        <v>2.8234224674589701</v>
      </c>
      <c r="AN103" s="9">
        <f t="shared" si="51"/>
        <v>1.0620694243736148</v>
      </c>
      <c r="AO103" s="9">
        <f t="shared" si="52"/>
        <v>1.95996363893605</v>
      </c>
      <c r="AP103" s="13">
        <f t="shared" ca="1" si="53"/>
        <v>5.085699533388393</v>
      </c>
    </row>
    <row r="104" spans="1:42">
      <c r="A104" t="s">
        <v>70</v>
      </c>
      <c r="B104" t="s">
        <v>142</v>
      </c>
      <c r="C104">
        <v>6</v>
      </c>
      <c r="D104" s="14">
        <f t="shared" ca="1" si="30"/>
        <v>5.2350490283845961</v>
      </c>
      <c r="E104">
        <v>30.898771929824601</v>
      </c>
      <c r="F104">
        <v>20.491403508771899</v>
      </c>
      <c r="G104">
        <v>19.977763157894699</v>
      </c>
      <c r="H104">
        <v>125.947368421053</v>
      </c>
      <c r="I104">
        <v>2.3578947368421099</v>
      </c>
      <c r="J104">
        <v>32.5456315789474</v>
      </c>
      <c r="K104">
        <v>8.7385964912280691</v>
      </c>
      <c r="L104" s="11">
        <f t="shared" si="54"/>
        <v>41.4</v>
      </c>
      <c r="M104" s="9">
        <f t="shared" si="55"/>
        <v>14.1</v>
      </c>
      <c r="N104" s="9">
        <f t="shared" si="31"/>
        <v>99.820055082549914</v>
      </c>
      <c r="O104" s="9">
        <f>stefan_boltzmann*(E104+273.16)^4</f>
        <v>41.907527782504076</v>
      </c>
      <c r="P104" s="9">
        <f>stefan_boltzmann*(F104+273.16)^4</f>
        <v>36.457779741754159</v>
      </c>
      <c r="Q104" s="11">
        <f t="shared" si="32"/>
        <v>23.179003359462488</v>
      </c>
      <c r="R104" s="9">
        <f t="shared" si="33"/>
        <v>31.15428442105263</v>
      </c>
      <c r="S104" s="9">
        <f t="shared" si="34"/>
        <v>0.74400692521761747</v>
      </c>
      <c r="T104" s="9">
        <f t="shared" si="57"/>
        <v>17.847832586786115</v>
      </c>
      <c r="U104" s="9">
        <f t="shared" si="35"/>
        <v>39.182653762129121</v>
      </c>
      <c r="V104" s="9">
        <f t="shared" si="36"/>
        <v>0.12606714987058548</v>
      </c>
      <c r="W104" s="9">
        <f t="shared" si="58"/>
        <v>0.65440934904378356</v>
      </c>
      <c r="X104" s="9">
        <f t="shared" si="37"/>
        <v>3.2325501857946346</v>
      </c>
      <c r="Y104" s="9">
        <f t="shared" si="38"/>
        <v>14.615282400991481</v>
      </c>
      <c r="Z104" s="9">
        <f t="shared" si="39"/>
        <v>25.69508771929825</v>
      </c>
      <c r="AA104" s="9">
        <f t="shared" si="40"/>
        <v>4.4667661239081031</v>
      </c>
      <c r="AB104" s="9">
        <f t="shared" si="41"/>
        <v>2.4103632018697239</v>
      </c>
      <c r="AC104" s="9">
        <f t="shared" si="42"/>
        <v>3.4385646628889135</v>
      </c>
      <c r="AD104" s="9">
        <f t="shared" si="43"/>
        <v>2.3350645083925783</v>
      </c>
      <c r="AE104" s="9">
        <f t="shared" si="44"/>
        <v>0.19559826801321964</v>
      </c>
      <c r="AF104" s="9">
        <f t="shared" si="45"/>
        <v>99.820055082549914</v>
      </c>
      <c r="AG104" s="9">
        <f t="shared" si="59"/>
        <v>6.7468112563177654E-2</v>
      </c>
      <c r="AH104" s="9">
        <f t="shared" ca="1" si="56"/>
        <v>0.43837509903792482</v>
      </c>
      <c r="AI104" s="11">
        <f t="shared" si="46"/>
        <v>0.19559826801321964</v>
      </c>
      <c r="AJ104" s="9">
        <f t="shared" ca="1" si="47"/>
        <v>14.176907301953555</v>
      </c>
      <c r="AK104" s="9">
        <f t="shared" si="48"/>
        <v>6.7468112563177654E-2</v>
      </c>
      <c r="AL104" s="9">
        <f t="shared" si="49"/>
        <v>3.0131061306431128</v>
      </c>
      <c r="AM104" s="9">
        <f t="shared" si="50"/>
        <v>2.3578947368421099</v>
      </c>
      <c r="AN104" s="9">
        <f t="shared" si="51"/>
        <v>1.1035001544963352</v>
      </c>
      <c r="AO104" s="9">
        <f t="shared" si="52"/>
        <v>1.8016842105263176</v>
      </c>
      <c r="AP104" s="13">
        <f t="shared" ca="1" si="53"/>
        <v>5.2350490283845961</v>
      </c>
    </row>
    <row r="105" spans="1:42">
      <c r="A105" t="s">
        <v>70</v>
      </c>
      <c r="B105" t="s">
        <v>142</v>
      </c>
      <c r="C105">
        <v>7</v>
      </c>
      <c r="D105" s="14">
        <f t="shared" ca="1" si="30"/>
        <v>5.3584721257694152</v>
      </c>
      <c r="E105">
        <v>32.208149405772502</v>
      </c>
      <c r="F105">
        <v>22.294567062818299</v>
      </c>
      <c r="G105">
        <v>21.6285229202037</v>
      </c>
      <c r="H105">
        <v>125.947368421053</v>
      </c>
      <c r="I105">
        <v>2.2834889643463501</v>
      </c>
      <c r="J105">
        <v>32.5456315789474</v>
      </c>
      <c r="K105">
        <v>8.6264855687606108</v>
      </c>
      <c r="L105" s="11">
        <f t="shared" si="54"/>
        <v>40.700000000000003</v>
      </c>
      <c r="M105" s="9">
        <f t="shared" si="55"/>
        <v>13.9</v>
      </c>
      <c r="N105" s="9">
        <f t="shared" si="31"/>
        <v>99.820055082549914</v>
      </c>
      <c r="O105" s="9">
        <f>stefan_boltzmann*(E105+273.16)^4</f>
        <v>42.634074715560537</v>
      </c>
      <c r="P105" s="9">
        <f>stefan_boltzmann*(F105+273.16)^4</f>
        <v>37.361536088219061</v>
      </c>
      <c r="Q105" s="11">
        <f t="shared" si="32"/>
        <v>22.804423116854569</v>
      </c>
      <c r="R105" s="9">
        <f t="shared" si="33"/>
        <v>30.627521157894741</v>
      </c>
      <c r="S105" s="9">
        <f t="shared" si="34"/>
        <v>0.74457292835716016</v>
      </c>
      <c r="T105" s="9">
        <f t="shared" si="57"/>
        <v>17.55940579997802</v>
      </c>
      <c r="U105" s="9">
        <f t="shared" si="35"/>
        <v>39.997805401889799</v>
      </c>
      <c r="V105" s="9">
        <f t="shared" si="36"/>
        <v>0.11492389938531417</v>
      </c>
      <c r="W105" s="9">
        <f t="shared" si="58"/>
        <v>0.65517345328216636</v>
      </c>
      <c r="X105" s="9">
        <f t="shared" si="37"/>
        <v>3.0116382785392539</v>
      </c>
      <c r="Y105" s="9">
        <f t="shared" si="38"/>
        <v>14.547767521438766</v>
      </c>
      <c r="Z105" s="9">
        <f t="shared" si="39"/>
        <v>27.251358234295402</v>
      </c>
      <c r="AA105" s="9">
        <f t="shared" si="40"/>
        <v>4.8109890329332261</v>
      </c>
      <c r="AB105" s="9">
        <f t="shared" si="41"/>
        <v>2.691775075500435</v>
      </c>
      <c r="AC105" s="9">
        <f t="shared" si="42"/>
        <v>3.7513820542168306</v>
      </c>
      <c r="AD105" s="9">
        <f t="shared" si="43"/>
        <v>2.5846556667302134</v>
      </c>
      <c r="AE105" s="9">
        <f t="shared" si="44"/>
        <v>0.2118610758007132</v>
      </c>
      <c r="AF105" s="9">
        <f t="shared" si="45"/>
        <v>99.820055082549914</v>
      </c>
      <c r="AG105" s="9">
        <f t="shared" si="59"/>
        <v>6.7468112563177654E-2</v>
      </c>
      <c r="AH105" s="9">
        <f t="shared" ca="1" si="56"/>
        <v>0.2178778720996013</v>
      </c>
      <c r="AI105" s="11">
        <f t="shared" si="46"/>
        <v>0.2118610758007132</v>
      </c>
      <c r="AJ105" s="9">
        <f t="shared" ca="1" si="47"/>
        <v>14.329889649339165</v>
      </c>
      <c r="AK105" s="9">
        <f t="shared" si="48"/>
        <v>6.7468112563177654E-2</v>
      </c>
      <c r="AL105" s="9">
        <f t="shared" si="49"/>
        <v>2.9974885219260261</v>
      </c>
      <c r="AM105" s="9">
        <f t="shared" si="50"/>
        <v>2.2834889643463501</v>
      </c>
      <c r="AN105" s="9">
        <f t="shared" si="51"/>
        <v>1.1667263874866172</v>
      </c>
      <c r="AO105" s="9">
        <f t="shared" si="52"/>
        <v>1.7763862478777592</v>
      </c>
      <c r="AP105" s="13">
        <f t="shared" ca="1" si="53"/>
        <v>5.3584721257694152</v>
      </c>
    </row>
    <row r="106" spans="1:42">
      <c r="A106" t="s">
        <v>70</v>
      </c>
      <c r="B106" t="s">
        <v>142</v>
      </c>
      <c r="C106">
        <v>8</v>
      </c>
      <c r="D106" s="14">
        <f t="shared" ca="1" si="30"/>
        <v>5.1927092890020772</v>
      </c>
      <c r="E106">
        <v>31.601188455008501</v>
      </c>
      <c r="F106">
        <v>21.757385398981299</v>
      </c>
      <c r="G106">
        <v>21.155510752688201</v>
      </c>
      <c r="H106">
        <v>125.947368421053</v>
      </c>
      <c r="I106">
        <v>2.4654216185625399</v>
      </c>
      <c r="J106">
        <v>32.5456315789474</v>
      </c>
      <c r="K106">
        <v>8.6994906621392207</v>
      </c>
      <c r="L106" s="11">
        <f t="shared" si="54"/>
        <v>37.9</v>
      </c>
      <c r="M106" s="9">
        <f t="shared" si="55"/>
        <v>13.2</v>
      </c>
      <c r="N106" s="9">
        <f t="shared" si="31"/>
        <v>99.820055082549914</v>
      </c>
      <c r="O106" s="9">
        <f>stefan_boltzmann*(E106+273.16)^4</f>
        <v>42.296119771776027</v>
      </c>
      <c r="P106" s="9">
        <f>stefan_boltzmann*(F106+273.16)^4</f>
        <v>37.090560238140881</v>
      </c>
      <c r="Q106" s="11">
        <f t="shared" si="32"/>
        <v>21.964041518752893</v>
      </c>
      <c r="R106" s="9">
        <f t="shared" si="33"/>
        <v>28.520468105263156</v>
      </c>
      <c r="S106" s="9">
        <f t="shared" si="34"/>
        <v>0.7701150429119239</v>
      </c>
      <c r="T106" s="9">
        <f t="shared" si="57"/>
        <v>16.912311969439727</v>
      </c>
      <c r="U106" s="9">
        <f t="shared" si="35"/>
        <v>39.693340004958458</v>
      </c>
      <c r="V106" s="9">
        <f t="shared" si="36"/>
        <v>0.11816024487593157</v>
      </c>
      <c r="W106" s="9">
        <f t="shared" si="58"/>
        <v>0.68965530793109731</v>
      </c>
      <c r="X106" s="9">
        <f t="shared" si="37"/>
        <v>3.2346039286546713</v>
      </c>
      <c r="Y106" s="9">
        <f t="shared" si="38"/>
        <v>13.677708040785056</v>
      </c>
      <c r="Z106" s="9">
        <f t="shared" si="39"/>
        <v>26.679286926994898</v>
      </c>
      <c r="AA106" s="9">
        <f t="shared" si="40"/>
        <v>4.6486627937674667</v>
      </c>
      <c r="AB106" s="9">
        <f t="shared" si="41"/>
        <v>2.6050849957199627</v>
      </c>
      <c r="AC106" s="9">
        <f t="shared" si="42"/>
        <v>3.6268738947437145</v>
      </c>
      <c r="AD106" s="9">
        <f t="shared" si="43"/>
        <v>2.5108610690564612</v>
      </c>
      <c r="AE106" s="9">
        <f t="shared" si="44"/>
        <v>0.20575570792999753</v>
      </c>
      <c r="AF106" s="9">
        <f t="shared" si="45"/>
        <v>99.820055082549914</v>
      </c>
      <c r="AG106" s="9">
        <f t="shared" si="59"/>
        <v>6.7468112563177654E-2</v>
      </c>
      <c r="AH106" s="9">
        <f t="shared" ca="1" si="56"/>
        <v>-8.0089983022070627E-2</v>
      </c>
      <c r="AI106" s="11">
        <f t="shared" si="46"/>
        <v>0.20575570792999753</v>
      </c>
      <c r="AJ106" s="9">
        <f t="shared" ca="1" si="47"/>
        <v>13.757798023807126</v>
      </c>
      <c r="AK106" s="9">
        <f t="shared" si="48"/>
        <v>6.7468112563177654E-2</v>
      </c>
      <c r="AL106" s="9">
        <f t="shared" si="49"/>
        <v>3.0032105629617627</v>
      </c>
      <c r="AM106" s="9">
        <f t="shared" si="50"/>
        <v>2.4654216185625399</v>
      </c>
      <c r="AN106" s="9">
        <f t="shared" si="51"/>
        <v>1.1160128256872532</v>
      </c>
      <c r="AO106" s="9">
        <f t="shared" si="52"/>
        <v>1.8382433503112636</v>
      </c>
      <c r="AP106" s="13">
        <f t="shared" ca="1" si="53"/>
        <v>5.1927092890020772</v>
      </c>
    </row>
    <row r="107" spans="1:42">
      <c r="A107" t="s">
        <v>70</v>
      </c>
      <c r="B107" t="s">
        <v>142</v>
      </c>
      <c r="C107">
        <v>9</v>
      </c>
      <c r="D107" s="14">
        <f t="shared" ca="1" si="30"/>
        <v>4.2180737746245391</v>
      </c>
      <c r="E107">
        <v>29.195087719298201</v>
      </c>
      <c r="F107">
        <v>19.206666666666699</v>
      </c>
      <c r="G107">
        <v>18.998333333333299</v>
      </c>
      <c r="H107">
        <v>125.947368421053</v>
      </c>
      <c r="I107">
        <v>2.53804093567252</v>
      </c>
      <c r="J107">
        <v>32.5456315789474</v>
      </c>
      <c r="K107">
        <v>7.1824561403508804</v>
      </c>
      <c r="L107" s="11">
        <f t="shared" si="54"/>
        <v>32.799999999999997</v>
      </c>
      <c r="M107" s="9">
        <f t="shared" si="55"/>
        <v>12.2</v>
      </c>
      <c r="N107" s="9">
        <f t="shared" si="31"/>
        <v>99.820055082549914</v>
      </c>
      <c r="O107" s="9">
        <f>stefan_boltzmann*(E107+273.16)^4</f>
        <v>40.976137334553641</v>
      </c>
      <c r="P107" s="9">
        <f>stefan_boltzmann*(F107+273.16)^4</f>
        <v>35.823937488005363</v>
      </c>
      <c r="Q107" s="11">
        <f t="shared" si="32"/>
        <v>17.85510497555364</v>
      </c>
      <c r="R107" s="9">
        <f t="shared" si="33"/>
        <v>24.682621473684208</v>
      </c>
      <c r="S107" s="9">
        <f t="shared" si="34"/>
        <v>0.72338770801108632</v>
      </c>
      <c r="T107" s="9">
        <f t="shared" si="57"/>
        <v>13.748430831176304</v>
      </c>
      <c r="U107" s="9">
        <f t="shared" si="35"/>
        <v>38.400037411279499</v>
      </c>
      <c r="V107" s="9">
        <f t="shared" si="36"/>
        <v>0.13248028736712569</v>
      </c>
      <c r="W107" s="9">
        <f t="shared" si="58"/>
        <v>0.62657340581496657</v>
      </c>
      <c r="X107" s="9">
        <f t="shared" si="37"/>
        <v>3.1875343000431378</v>
      </c>
      <c r="Y107" s="9">
        <f t="shared" si="38"/>
        <v>10.560896531133166</v>
      </c>
      <c r="Z107" s="9">
        <f t="shared" si="39"/>
        <v>24.20087719298245</v>
      </c>
      <c r="AA107" s="9">
        <f t="shared" si="40"/>
        <v>4.0510596642101264</v>
      </c>
      <c r="AB107" s="9">
        <f t="shared" si="41"/>
        <v>2.2258852319989435</v>
      </c>
      <c r="AC107" s="9">
        <f t="shared" si="42"/>
        <v>3.138472448104535</v>
      </c>
      <c r="AD107" s="9">
        <f t="shared" si="43"/>
        <v>2.197164853634221</v>
      </c>
      <c r="AE107" s="9">
        <f t="shared" si="44"/>
        <v>0.18098590761138397</v>
      </c>
      <c r="AF107" s="9">
        <f t="shared" si="45"/>
        <v>99.820055082549914</v>
      </c>
      <c r="AG107" s="9">
        <f t="shared" si="59"/>
        <v>6.7468112563177654E-2</v>
      </c>
      <c r="AH107" s="9">
        <f t="shared" ca="1" si="56"/>
        <v>-0.34697736276174279</v>
      </c>
      <c r="AI107" s="11">
        <f t="shared" si="46"/>
        <v>0.18098590761138397</v>
      </c>
      <c r="AJ107" s="9">
        <f t="shared" ca="1" si="47"/>
        <v>10.907873893894909</v>
      </c>
      <c r="AK107" s="9">
        <f t="shared" si="48"/>
        <v>6.7468112563177654E-2</v>
      </c>
      <c r="AL107" s="9">
        <f t="shared" si="49"/>
        <v>3.0282548574565613</v>
      </c>
      <c r="AM107" s="9">
        <f t="shared" si="50"/>
        <v>2.53804093567252</v>
      </c>
      <c r="AN107" s="9">
        <f t="shared" si="51"/>
        <v>0.94130759447031398</v>
      </c>
      <c r="AO107" s="9">
        <f t="shared" si="52"/>
        <v>1.8629339181286568</v>
      </c>
      <c r="AP107" s="13">
        <f t="shared" ca="1" si="53"/>
        <v>4.2180737746245391</v>
      </c>
    </row>
    <row r="108" spans="1:42">
      <c r="A108" t="s">
        <v>70</v>
      </c>
      <c r="B108" t="s">
        <v>142</v>
      </c>
      <c r="C108">
        <v>10</v>
      </c>
      <c r="D108" s="14">
        <f t="shared" ca="1" si="30"/>
        <v>3.5635833783555237</v>
      </c>
      <c r="E108">
        <v>24.231239388794599</v>
      </c>
      <c r="F108">
        <v>11.760441426146</v>
      </c>
      <c r="G108">
        <v>11.657618845500799</v>
      </c>
      <c r="H108">
        <v>125.947368421053</v>
      </c>
      <c r="I108">
        <v>2.63711799660441</v>
      </c>
      <c r="J108">
        <v>32.5456315789474</v>
      </c>
      <c r="K108">
        <v>7.9881154499151101</v>
      </c>
      <c r="L108" s="11">
        <f t="shared" si="54"/>
        <v>26.6</v>
      </c>
      <c r="M108" s="9">
        <f t="shared" si="55"/>
        <v>11.2</v>
      </c>
      <c r="N108" s="9">
        <f t="shared" si="31"/>
        <v>99.820055082549914</v>
      </c>
      <c r="O108" s="9">
        <f>stefan_boltzmann*(E108+273.16)^4</f>
        <v>38.350813141413312</v>
      </c>
      <c r="P108" s="9">
        <f>stefan_boltzmann*(F108+273.16)^4</f>
        <v>32.311441042507397</v>
      </c>
      <c r="Q108" s="11">
        <f t="shared" si="32"/>
        <v>16.135887096774194</v>
      </c>
      <c r="R108" s="9">
        <f t="shared" si="33"/>
        <v>20.017004</v>
      </c>
      <c r="S108" s="9">
        <f t="shared" si="34"/>
        <v>0.8061090009660884</v>
      </c>
      <c r="T108" s="9">
        <f t="shared" si="57"/>
        <v>12.424633064516129</v>
      </c>
      <c r="U108" s="9">
        <f t="shared" si="35"/>
        <v>35.331127091960354</v>
      </c>
      <c r="V108" s="9">
        <f t="shared" si="36"/>
        <v>0.17606178311214449</v>
      </c>
      <c r="W108" s="9">
        <f t="shared" si="58"/>
        <v>0.73824715130421936</v>
      </c>
      <c r="X108" s="9">
        <f t="shared" si="37"/>
        <v>4.5922377866643025</v>
      </c>
      <c r="Y108" s="9">
        <f t="shared" si="38"/>
        <v>7.8323952778518269</v>
      </c>
      <c r="Z108" s="9">
        <f t="shared" si="39"/>
        <v>17.9958404074703</v>
      </c>
      <c r="AA108" s="9">
        <f t="shared" si="40"/>
        <v>3.0255843032566361</v>
      </c>
      <c r="AB108" s="9">
        <f t="shared" si="41"/>
        <v>1.3805615519684986</v>
      </c>
      <c r="AC108" s="9">
        <f t="shared" si="42"/>
        <v>2.2030729276125673</v>
      </c>
      <c r="AD108" s="9">
        <f t="shared" si="43"/>
        <v>1.3712111712433446</v>
      </c>
      <c r="AE108" s="9">
        <f t="shared" si="44"/>
        <v>0.12974131934422159</v>
      </c>
      <c r="AF108" s="9">
        <f t="shared" si="45"/>
        <v>99.820055082549914</v>
      </c>
      <c r="AG108" s="9">
        <f t="shared" si="59"/>
        <v>6.7468112563177654E-2</v>
      </c>
      <c r="AH108" s="9">
        <f t="shared" ca="1" si="56"/>
        <v>-0.86870514997170101</v>
      </c>
      <c r="AI108" s="11">
        <f t="shared" si="46"/>
        <v>0.12974131934422159</v>
      </c>
      <c r="AJ108" s="9">
        <f t="shared" ca="1" si="47"/>
        <v>8.701100427823528</v>
      </c>
      <c r="AK108" s="9">
        <f t="shared" si="48"/>
        <v>6.7468112563177654E-2</v>
      </c>
      <c r="AL108" s="9">
        <f t="shared" si="49"/>
        <v>3.0928277144434935</v>
      </c>
      <c r="AM108" s="9">
        <f t="shared" si="50"/>
        <v>2.63711799660441</v>
      </c>
      <c r="AN108" s="9">
        <f t="shared" si="51"/>
        <v>0.83186175636922277</v>
      </c>
      <c r="AO108" s="9">
        <f t="shared" si="52"/>
        <v>1.8966201188454996</v>
      </c>
      <c r="AP108" s="13">
        <f t="shared" ca="1" si="53"/>
        <v>3.5635833783555237</v>
      </c>
    </row>
    <row r="109" spans="1:42">
      <c r="A109" t="s">
        <v>70</v>
      </c>
      <c r="B109" t="s">
        <v>142</v>
      </c>
      <c r="C109">
        <v>11</v>
      </c>
      <c r="D109" s="14">
        <f t="shared" ca="1" si="30"/>
        <v>2.4282373980656597</v>
      </c>
      <c r="E109">
        <v>18.807368421052601</v>
      </c>
      <c r="F109">
        <v>6.8919298245613998</v>
      </c>
      <c r="G109">
        <v>7.1952339181286504</v>
      </c>
      <c r="H109">
        <v>125.947368421053</v>
      </c>
      <c r="I109">
        <v>2.8047149122807</v>
      </c>
      <c r="J109">
        <v>32.5456315789474</v>
      </c>
      <c r="K109">
        <v>6.2122807017543904</v>
      </c>
      <c r="L109" s="11">
        <f t="shared" si="54"/>
        <v>21.1</v>
      </c>
      <c r="M109" s="9">
        <f t="shared" si="55"/>
        <v>10.3</v>
      </c>
      <c r="N109" s="9">
        <f t="shared" si="31"/>
        <v>99.820055082549914</v>
      </c>
      <c r="O109" s="9">
        <f>stefan_boltzmann*(E109+273.16)^4</f>
        <v>35.628632627661922</v>
      </c>
      <c r="P109" s="9">
        <f>stefan_boltzmann*(F109+273.16)^4</f>
        <v>30.158946864709698</v>
      </c>
      <c r="Q109" s="11">
        <f t="shared" si="32"/>
        <v>11.638064213932894</v>
      </c>
      <c r="R109" s="9">
        <f t="shared" si="33"/>
        <v>15.878149789473685</v>
      </c>
      <c r="S109" s="9">
        <f t="shared" si="34"/>
        <v>0.7329609789705015</v>
      </c>
      <c r="T109" s="9">
        <f t="shared" si="57"/>
        <v>8.9613094447283288</v>
      </c>
      <c r="U109" s="9">
        <f t="shared" si="35"/>
        <v>32.89378974618581</v>
      </c>
      <c r="V109" s="9">
        <f t="shared" si="36"/>
        <v>0.19892828072854091</v>
      </c>
      <c r="W109" s="9">
        <f t="shared" si="58"/>
        <v>0.63949732161017714</v>
      </c>
      <c r="X109" s="9">
        <f t="shared" si="37"/>
        <v>4.1845539475693698</v>
      </c>
      <c r="Y109" s="9">
        <f t="shared" si="38"/>
        <v>4.776755497158959</v>
      </c>
      <c r="Z109" s="9">
        <f t="shared" si="39"/>
        <v>12.849649122807001</v>
      </c>
      <c r="AA109" s="9">
        <f t="shared" si="40"/>
        <v>2.171124191370529</v>
      </c>
      <c r="AB109" s="9">
        <f t="shared" si="41"/>
        <v>0.99444811561331381</v>
      </c>
      <c r="AC109" s="9">
        <f t="shared" si="42"/>
        <v>1.5827861534919214</v>
      </c>
      <c r="AD109" s="9">
        <f t="shared" si="43"/>
        <v>1.0153688764390496</v>
      </c>
      <c r="AE109" s="9">
        <f t="shared" si="44"/>
        <v>9.7127831795610631E-2</v>
      </c>
      <c r="AF109" s="9">
        <f t="shared" si="45"/>
        <v>99.820055082549914</v>
      </c>
      <c r="AG109" s="9">
        <f t="shared" si="59"/>
        <v>6.7468112563177654E-2</v>
      </c>
      <c r="AH109" s="9">
        <f t="shared" ca="1" si="56"/>
        <v>-0.72046677985286189</v>
      </c>
      <c r="AI109" s="11">
        <f t="shared" si="46"/>
        <v>9.7127831795610631E-2</v>
      </c>
      <c r="AJ109" s="9">
        <f t="shared" ca="1" si="47"/>
        <v>5.4972222770118204</v>
      </c>
      <c r="AK109" s="9">
        <f t="shared" si="48"/>
        <v>6.7468112563177654E-2</v>
      </c>
      <c r="AL109" s="9">
        <f t="shared" si="49"/>
        <v>3.1485083251347321</v>
      </c>
      <c r="AM109" s="9">
        <f t="shared" si="50"/>
        <v>2.8047149122807</v>
      </c>
      <c r="AN109" s="9">
        <f t="shared" si="51"/>
        <v>0.56741727705287182</v>
      </c>
      <c r="AO109" s="9">
        <f t="shared" si="52"/>
        <v>1.9536030701754381</v>
      </c>
      <c r="AP109" s="13">
        <f t="shared" ca="1" si="53"/>
        <v>2.4282373980656597</v>
      </c>
    </row>
    <row r="110" spans="1:42">
      <c r="A110" t="s">
        <v>70</v>
      </c>
      <c r="B110" t="s">
        <v>142</v>
      </c>
      <c r="C110">
        <v>12</v>
      </c>
      <c r="D110" s="14">
        <f t="shared" ca="1" si="30"/>
        <v>1.8882679667059106</v>
      </c>
      <c r="E110">
        <v>13.612224108658699</v>
      </c>
      <c r="F110">
        <v>2.1234295415959301</v>
      </c>
      <c r="G110">
        <v>2.1091185625353699</v>
      </c>
      <c r="H110">
        <v>125.947368421053</v>
      </c>
      <c r="I110">
        <v>2.9008701188454999</v>
      </c>
      <c r="J110">
        <v>32.5456315789474</v>
      </c>
      <c r="K110">
        <v>5.8353140916808099</v>
      </c>
      <c r="L110" s="11">
        <f t="shared" si="54"/>
        <v>18.5</v>
      </c>
      <c r="M110" s="9">
        <f t="shared" si="55"/>
        <v>9.9</v>
      </c>
      <c r="N110" s="9">
        <f t="shared" si="31"/>
        <v>99.820055082549914</v>
      </c>
      <c r="O110" s="9">
        <f>stefan_boltzmann*(E110+273.16)^4</f>
        <v>33.159672420678042</v>
      </c>
      <c r="P110" s="9">
        <f>stefan_boltzmann*(F110+273.16)^4</f>
        <v>28.156727254238742</v>
      </c>
      <c r="Q110" s="11">
        <f t="shared" si="32"/>
        <v>10.077187408893685</v>
      </c>
      <c r="R110" s="9">
        <f t="shared" si="33"/>
        <v>13.921600526315789</v>
      </c>
      <c r="S110" s="9">
        <f t="shared" si="34"/>
        <v>0.72385264825297435</v>
      </c>
      <c r="T110" s="9">
        <f t="shared" si="57"/>
        <v>7.7594343048481376</v>
      </c>
      <c r="U110" s="9">
        <f t="shared" si="35"/>
        <v>30.65819983745839</v>
      </c>
      <c r="V110" s="9">
        <f t="shared" si="36"/>
        <v>0.22193666864973266</v>
      </c>
      <c r="W110" s="9">
        <f t="shared" si="58"/>
        <v>0.62720107514151546</v>
      </c>
      <c r="X110" s="9">
        <f t="shared" si="37"/>
        <v>4.2675882203822884</v>
      </c>
      <c r="Y110" s="9">
        <f t="shared" si="38"/>
        <v>3.4918460844658492</v>
      </c>
      <c r="Z110" s="9">
        <f t="shared" si="39"/>
        <v>7.8678268251273149</v>
      </c>
      <c r="AA110" s="9">
        <f t="shared" si="40"/>
        <v>1.5588183005750205</v>
      </c>
      <c r="AB110" s="9">
        <f t="shared" si="41"/>
        <v>0.71189895739158471</v>
      </c>
      <c r="AC110" s="9">
        <f t="shared" si="42"/>
        <v>1.1353586289833026</v>
      </c>
      <c r="AD110" s="9">
        <f t="shared" si="43"/>
        <v>0.71117092905729706</v>
      </c>
      <c r="AE110" s="9">
        <f t="shared" si="44"/>
        <v>7.2483561360539683E-2</v>
      </c>
      <c r="AF110" s="9">
        <f t="shared" si="45"/>
        <v>99.820055082549914</v>
      </c>
      <c r="AG110" s="9">
        <f t="shared" si="59"/>
        <v>6.7468112563177654E-2</v>
      </c>
      <c r="AH110" s="9">
        <f t="shared" ca="1" si="56"/>
        <v>-0.69745512167515622</v>
      </c>
      <c r="AI110" s="11">
        <f t="shared" si="46"/>
        <v>7.2483561360539683E-2</v>
      </c>
      <c r="AJ110" s="9">
        <f t="shared" ca="1" si="47"/>
        <v>4.1893012061410051</v>
      </c>
      <c r="AK110" s="9">
        <f t="shared" si="48"/>
        <v>6.7468112563177654E-2</v>
      </c>
      <c r="AL110" s="9">
        <f t="shared" si="49"/>
        <v>3.2043541981059795</v>
      </c>
      <c r="AM110" s="9">
        <f t="shared" si="50"/>
        <v>2.9008701188454999</v>
      </c>
      <c r="AN110" s="9">
        <f t="shared" si="51"/>
        <v>0.42418769992600558</v>
      </c>
      <c r="AO110" s="9">
        <f t="shared" si="52"/>
        <v>1.98629584040747</v>
      </c>
      <c r="AP110" s="13">
        <f t="shared" ca="1" si="53"/>
        <v>1.8882679667059106</v>
      </c>
    </row>
    <row r="111" spans="1:42">
      <c r="A111" t="s">
        <v>72</v>
      </c>
      <c r="B111" t="s">
        <v>142</v>
      </c>
      <c r="C111">
        <v>1</v>
      </c>
      <c r="D111" s="14">
        <f t="shared" ca="1" si="30"/>
        <v>0.73436412758994418</v>
      </c>
      <c r="E111">
        <v>-1.66484698097601</v>
      </c>
      <c r="F111">
        <v>-10.2321753515302</v>
      </c>
      <c r="G111">
        <v>-9.7767645437000308</v>
      </c>
      <c r="H111">
        <v>320.20512820512801</v>
      </c>
      <c r="I111">
        <v>4.3492245657568196</v>
      </c>
      <c r="J111">
        <v>41.953794871794898</v>
      </c>
      <c r="K111">
        <v>4.2406947890818802</v>
      </c>
      <c r="L111" s="11">
        <f t="shared" si="54"/>
        <v>14.4</v>
      </c>
      <c r="M111" s="9">
        <f t="shared" si="55"/>
        <v>9.4</v>
      </c>
      <c r="N111" s="9">
        <f t="shared" si="31"/>
        <v>97.571800146673766</v>
      </c>
      <c r="O111" s="9">
        <f>stefan_boltzmann*(E111+273.16)^4</f>
        <v>26.638527554864414</v>
      </c>
      <c r="P111" s="9">
        <f>stefan_boltzmann*(F111+273.16)^4</f>
        <v>23.431931350863117</v>
      </c>
      <c r="Q111" s="11">
        <f t="shared" si="32"/>
        <v>6.8481917533393117</v>
      </c>
      <c r="R111" s="9">
        <f t="shared" si="33"/>
        <v>10.892219076923077</v>
      </c>
      <c r="S111" s="9">
        <f t="shared" si="34"/>
        <v>0.62872328448188397</v>
      </c>
      <c r="T111" s="9">
        <f t="shared" si="57"/>
        <v>5.2731076500712701</v>
      </c>
      <c r="U111" s="9">
        <f t="shared" si="35"/>
        <v>25.035229452863767</v>
      </c>
      <c r="V111" s="9">
        <f t="shared" si="36"/>
        <v>0.26450245329637345</v>
      </c>
      <c r="W111" s="9">
        <f t="shared" si="58"/>
        <v>0.49877643405054339</v>
      </c>
      <c r="X111" s="9">
        <f t="shared" si="37"/>
        <v>3.3028374981489255</v>
      </c>
      <c r="Y111" s="9">
        <f t="shared" si="38"/>
        <v>1.9702701519223447</v>
      </c>
      <c r="Z111" s="9">
        <f t="shared" si="39"/>
        <v>-5.9485111662531054</v>
      </c>
      <c r="AA111" s="9">
        <f t="shared" si="40"/>
        <v>0.54063848518951052</v>
      </c>
      <c r="AB111" s="9">
        <f t="shared" si="41"/>
        <v>0.28049205719540776</v>
      </c>
      <c r="AC111" s="9">
        <f t="shared" si="42"/>
        <v>0.41056527119245911</v>
      </c>
      <c r="AD111" s="9">
        <f t="shared" si="43"/>
        <v>0.29081018154419785</v>
      </c>
      <c r="AE111" s="9">
        <f t="shared" si="44"/>
        <v>2.9997115733851106E-2</v>
      </c>
      <c r="AF111" s="9">
        <f t="shared" si="45"/>
        <v>97.571800146673766</v>
      </c>
      <c r="AG111" s="9">
        <f t="shared" si="59"/>
        <v>6.5948522968091075E-2</v>
      </c>
      <c r="AH111" s="9">
        <f t="shared" ca="1" si="56"/>
        <v>-0.17982299421009126</v>
      </c>
      <c r="AI111" s="11">
        <f t="shared" si="46"/>
        <v>2.9997115733851106E-2</v>
      </c>
      <c r="AJ111" s="9">
        <f t="shared" ca="1" si="47"/>
        <v>2.150093146132436</v>
      </c>
      <c r="AK111" s="9">
        <f t="shared" si="48"/>
        <v>6.5948522968091075E-2</v>
      </c>
      <c r="AL111" s="9">
        <f t="shared" si="49"/>
        <v>3.370136612720013</v>
      </c>
      <c r="AM111" s="9">
        <f t="shared" si="50"/>
        <v>4.3492245657568196</v>
      </c>
      <c r="AN111" s="9">
        <f t="shared" si="51"/>
        <v>0.11975508964826126</v>
      </c>
      <c r="AO111" s="9">
        <f t="shared" si="52"/>
        <v>2.4787363523573189</v>
      </c>
      <c r="AP111" s="13">
        <f t="shared" ca="1" si="53"/>
        <v>0.73436412758994418</v>
      </c>
    </row>
    <row r="112" spans="1:42">
      <c r="A112" t="s">
        <v>72</v>
      </c>
      <c r="B112" t="s">
        <v>142</v>
      </c>
      <c r="C112">
        <v>2</v>
      </c>
      <c r="D112" s="14">
        <f t="shared" ca="1" si="30"/>
        <v>0.92487505418695848</v>
      </c>
      <c r="E112">
        <v>0.39093406593406599</v>
      </c>
      <c r="F112">
        <v>-8.8233516483516503</v>
      </c>
      <c r="G112">
        <v>-7.8980349511599499</v>
      </c>
      <c r="H112">
        <v>320.20512820512801</v>
      </c>
      <c r="I112">
        <v>4.3826427045177097</v>
      </c>
      <c r="J112">
        <v>41.953794871794898</v>
      </c>
      <c r="K112">
        <v>5.2032967032967097</v>
      </c>
      <c r="L112" s="11">
        <f t="shared" si="54"/>
        <v>20.100000000000001</v>
      </c>
      <c r="M112" s="9">
        <f t="shared" si="55"/>
        <v>10.45</v>
      </c>
      <c r="N112" s="9">
        <f t="shared" si="31"/>
        <v>97.571800146673766</v>
      </c>
      <c r="O112" s="9">
        <f>stefan_boltzmann*(E112+273.16)^4</f>
        <v>27.454573501930515</v>
      </c>
      <c r="P112" s="9">
        <f>stefan_boltzmann*(F112+273.16)^4</f>
        <v>23.938195503293731</v>
      </c>
      <c r="Q112" s="11">
        <f t="shared" si="32"/>
        <v>10.02912745149588</v>
      </c>
      <c r="R112" s="9">
        <f t="shared" si="33"/>
        <v>15.203722461538462</v>
      </c>
      <c r="S112" s="9">
        <f t="shared" si="34"/>
        <v>0.65964946919197009</v>
      </c>
      <c r="T112" s="9">
        <f t="shared" si="57"/>
        <v>7.7224281376518276</v>
      </c>
      <c r="U112" s="9">
        <f t="shared" si="35"/>
        <v>25.696384502612123</v>
      </c>
      <c r="V112" s="9">
        <f t="shared" si="36"/>
        <v>0.25872350502318897</v>
      </c>
      <c r="W112" s="9">
        <f t="shared" si="58"/>
        <v>0.54052678340915972</v>
      </c>
      <c r="X112" s="9">
        <f t="shared" si="37"/>
        <v>3.5935618714317483</v>
      </c>
      <c r="Y112" s="9">
        <f t="shared" si="38"/>
        <v>4.1288662662200792</v>
      </c>
      <c r="Z112" s="9">
        <f t="shared" si="39"/>
        <v>-4.2162087912087918</v>
      </c>
      <c r="AA112" s="9">
        <f t="shared" si="40"/>
        <v>0.62839805893380596</v>
      </c>
      <c r="AB112" s="9">
        <f t="shared" si="41"/>
        <v>0.31351075208533463</v>
      </c>
      <c r="AC112" s="9">
        <f t="shared" si="42"/>
        <v>0.4709544055095703</v>
      </c>
      <c r="AD112" s="9">
        <f t="shared" si="43"/>
        <v>0.33703411406712214</v>
      </c>
      <c r="AE112" s="9">
        <f t="shared" si="44"/>
        <v>3.371133428550329E-2</v>
      </c>
      <c r="AF112" s="9">
        <f t="shared" si="45"/>
        <v>97.571800146673766</v>
      </c>
      <c r="AG112" s="9">
        <f t="shared" si="59"/>
        <v>6.5948522968091075E-2</v>
      </c>
      <c r="AH112" s="9">
        <f t="shared" ca="1" si="56"/>
        <v>0.24252233250620392</v>
      </c>
      <c r="AI112" s="11">
        <f t="shared" si="46"/>
        <v>3.371133428550329E-2</v>
      </c>
      <c r="AJ112" s="9">
        <f t="shared" ca="1" si="47"/>
        <v>3.8863439337138752</v>
      </c>
      <c r="AK112" s="9">
        <f t="shared" si="48"/>
        <v>6.5948522968091075E-2</v>
      </c>
      <c r="AL112" s="9">
        <f t="shared" si="49"/>
        <v>3.3484161970945641</v>
      </c>
      <c r="AM112" s="9">
        <f t="shared" si="50"/>
        <v>4.3826427045177097</v>
      </c>
      <c r="AN112" s="9">
        <f t="shared" si="51"/>
        <v>0.13392029144244816</v>
      </c>
      <c r="AO112" s="9">
        <f t="shared" si="52"/>
        <v>2.4900985195360215</v>
      </c>
      <c r="AP112" s="13">
        <f t="shared" ca="1" si="53"/>
        <v>0.92487505418695848</v>
      </c>
    </row>
    <row r="113" spans="1:42">
      <c r="A113" t="s">
        <v>72</v>
      </c>
      <c r="B113" t="s">
        <v>142</v>
      </c>
      <c r="C113">
        <v>3</v>
      </c>
      <c r="D113" s="14">
        <f t="shared" ca="1" si="30"/>
        <v>1.9840322301965354</v>
      </c>
      <c r="E113">
        <v>9.4818858560793995</v>
      </c>
      <c r="F113">
        <v>-1.22357320099256</v>
      </c>
      <c r="G113">
        <v>-1.2239971050454901</v>
      </c>
      <c r="H113">
        <v>320.20512820512801</v>
      </c>
      <c r="I113">
        <v>4.9086055969120501</v>
      </c>
      <c r="J113">
        <v>41.953794871794898</v>
      </c>
      <c r="K113">
        <v>6.5856079404466499</v>
      </c>
      <c r="L113" s="11">
        <f t="shared" si="54"/>
        <v>26.75</v>
      </c>
      <c r="M113" s="9">
        <f t="shared" si="55"/>
        <v>11.7</v>
      </c>
      <c r="N113" s="9">
        <f t="shared" si="31"/>
        <v>97.571800146673766</v>
      </c>
      <c r="O113" s="9">
        <f>stefan_boltzmann*(E113+273.16)^4</f>
        <v>31.290174264410851</v>
      </c>
      <c r="P113" s="9">
        <f>stefan_boltzmann*(F113+273.16)^4</f>
        <v>26.812137629689619</v>
      </c>
      <c r="Q113" s="11">
        <f t="shared" si="32"/>
        <v>14.215919333630254</v>
      </c>
      <c r="R113" s="9">
        <f t="shared" si="33"/>
        <v>20.233809743589742</v>
      </c>
      <c r="S113" s="9">
        <f t="shared" si="34"/>
        <v>0.70258243572414669</v>
      </c>
      <c r="T113" s="9">
        <f t="shared" si="57"/>
        <v>10.946257886895296</v>
      </c>
      <c r="U113" s="9">
        <f t="shared" si="35"/>
        <v>29.051155947050233</v>
      </c>
      <c r="V113" s="9">
        <f t="shared" si="36"/>
        <v>0.23537535051588399</v>
      </c>
      <c r="W113" s="9">
        <f t="shared" si="58"/>
        <v>0.59848628822759808</v>
      </c>
      <c r="X113" s="9">
        <f t="shared" si="37"/>
        <v>4.092404959251037</v>
      </c>
      <c r="Y113" s="9">
        <f t="shared" si="38"/>
        <v>6.853852927644259</v>
      </c>
      <c r="Z113" s="9">
        <f t="shared" si="39"/>
        <v>4.12915632754342</v>
      </c>
      <c r="AA113" s="9">
        <f t="shared" si="40"/>
        <v>1.1859741333953759</v>
      </c>
      <c r="AB113" s="9">
        <f t="shared" si="41"/>
        <v>0.55850298441670732</v>
      </c>
      <c r="AC113" s="9">
        <f t="shared" si="42"/>
        <v>0.87223855890604163</v>
      </c>
      <c r="AD113" s="9">
        <f t="shared" si="43"/>
        <v>0.55848557549357869</v>
      </c>
      <c r="AE113" s="9">
        <f t="shared" si="44"/>
        <v>5.7699013815293229E-2</v>
      </c>
      <c r="AF113" s="9">
        <f t="shared" si="45"/>
        <v>97.571800146673766</v>
      </c>
      <c r="AG113" s="9">
        <f t="shared" si="59"/>
        <v>6.5948522968091075E-2</v>
      </c>
      <c r="AH113" s="9">
        <f t="shared" ca="1" si="56"/>
        <v>1.16835111662531</v>
      </c>
      <c r="AI113" s="11">
        <f t="shared" si="46"/>
        <v>5.7699013815293229E-2</v>
      </c>
      <c r="AJ113" s="9">
        <f t="shared" ca="1" si="47"/>
        <v>5.6855018110189492</v>
      </c>
      <c r="AK113" s="9">
        <f t="shared" si="48"/>
        <v>6.5948522968091075E-2</v>
      </c>
      <c r="AL113" s="9">
        <f t="shared" si="49"/>
        <v>3.2475832277145011</v>
      </c>
      <c r="AM113" s="9">
        <f t="shared" si="50"/>
        <v>4.9086055969120501</v>
      </c>
      <c r="AN113" s="9">
        <f t="shared" si="51"/>
        <v>0.31375298341246294</v>
      </c>
      <c r="AO113" s="9">
        <f t="shared" si="52"/>
        <v>2.6689259029500971</v>
      </c>
      <c r="AP113" s="13">
        <f t="shared" ca="1" si="53"/>
        <v>1.9840322301965354</v>
      </c>
    </row>
    <row r="114" spans="1:42">
      <c r="A114" t="s">
        <v>72</v>
      </c>
      <c r="B114" t="s">
        <v>142</v>
      </c>
      <c r="C114">
        <v>4</v>
      </c>
      <c r="D114" s="14">
        <f t="shared" ca="1" si="30"/>
        <v>3.2444520425445513</v>
      </c>
      <c r="E114">
        <v>16.504444444444399</v>
      </c>
      <c r="F114">
        <v>5.2422222222222201</v>
      </c>
      <c r="G114">
        <v>4.8999038461538502</v>
      </c>
      <c r="H114">
        <v>320.20512820512801</v>
      </c>
      <c r="I114">
        <v>5.29485042735043</v>
      </c>
      <c r="J114">
        <v>41.953794871794898</v>
      </c>
      <c r="K114">
        <v>6.7085470085470096</v>
      </c>
      <c r="L114" s="11">
        <f t="shared" si="54"/>
        <v>34.400000000000006</v>
      </c>
      <c r="M114" s="9">
        <f t="shared" si="55"/>
        <v>13.149999999999999</v>
      </c>
      <c r="N114" s="9">
        <f t="shared" si="31"/>
        <v>97.571800146673766</v>
      </c>
      <c r="O114" s="9">
        <f>stefan_boltzmann*(E114+273.16)^4</f>
        <v>34.517763838038306</v>
      </c>
      <c r="P114" s="9">
        <f>stefan_boltzmann*(F114+273.16)^4</f>
        <v>29.454569752274555</v>
      </c>
      <c r="Q114" s="11">
        <f t="shared" si="32"/>
        <v>17.374677456046278</v>
      </c>
      <c r="R114" s="9">
        <f t="shared" si="33"/>
        <v>26.02030112820513</v>
      </c>
      <c r="S114" s="9">
        <f t="shared" si="34"/>
        <v>0.6677354489649896</v>
      </c>
      <c r="T114" s="9">
        <f t="shared" si="57"/>
        <v>13.378501641155635</v>
      </c>
      <c r="U114" s="9">
        <f t="shared" si="35"/>
        <v>31.986166795156429</v>
      </c>
      <c r="V114" s="9">
        <f t="shared" si="36"/>
        <v>0.20969957539145553</v>
      </c>
      <c r="W114" s="9">
        <f t="shared" si="58"/>
        <v>0.55144285610273602</v>
      </c>
      <c r="X114" s="9">
        <f t="shared" si="37"/>
        <v>3.6987950139647743</v>
      </c>
      <c r="Y114" s="9">
        <f t="shared" si="38"/>
        <v>9.6797066271908605</v>
      </c>
      <c r="Z114" s="9">
        <f t="shared" si="39"/>
        <v>10.87333333333331</v>
      </c>
      <c r="AA114" s="9">
        <f t="shared" si="40"/>
        <v>1.8777066978501287</v>
      </c>
      <c r="AB114" s="9">
        <f t="shared" si="41"/>
        <v>0.8871705797768118</v>
      </c>
      <c r="AC114" s="9">
        <f t="shared" si="42"/>
        <v>1.3824386388134702</v>
      </c>
      <c r="AD114" s="9">
        <f t="shared" si="43"/>
        <v>0.86623472720239725</v>
      </c>
      <c r="AE114" s="9">
        <f t="shared" si="44"/>
        <v>8.6611063968488611E-2</v>
      </c>
      <c r="AF114" s="9">
        <f t="shared" si="45"/>
        <v>97.571800146673766</v>
      </c>
      <c r="AG114" s="9">
        <f t="shared" si="59"/>
        <v>6.5948522968091075E-2</v>
      </c>
      <c r="AH114" s="9">
        <f t="shared" ca="1" si="56"/>
        <v>0.94418478081058466</v>
      </c>
      <c r="AI114" s="11">
        <f t="shared" si="46"/>
        <v>8.6611063968488611E-2</v>
      </c>
      <c r="AJ114" s="9">
        <f t="shared" ca="1" si="47"/>
        <v>8.7355218463802764</v>
      </c>
      <c r="AK114" s="9">
        <f t="shared" si="48"/>
        <v>6.5948522968091075E-2</v>
      </c>
      <c r="AL114" s="9">
        <f t="shared" si="49"/>
        <v>3.1704281252201687</v>
      </c>
      <c r="AM114" s="9">
        <f t="shared" si="50"/>
        <v>5.29485042735043</v>
      </c>
      <c r="AN114" s="9">
        <f t="shared" si="51"/>
        <v>0.51620391161107293</v>
      </c>
      <c r="AO114" s="9">
        <f t="shared" si="52"/>
        <v>2.800249145299146</v>
      </c>
      <c r="AP114" s="13">
        <f t="shared" ca="1" si="53"/>
        <v>3.2444520425445513</v>
      </c>
    </row>
    <row r="115" spans="1:42">
      <c r="A115" t="s">
        <v>72</v>
      </c>
      <c r="B115" t="s">
        <v>142</v>
      </c>
      <c r="C115">
        <v>5</v>
      </c>
      <c r="D115" s="14">
        <f t="shared" ca="1" si="30"/>
        <v>4.0630883861360756</v>
      </c>
      <c r="E115">
        <v>20.926799007444199</v>
      </c>
      <c r="F115">
        <v>10.0738626964433</v>
      </c>
      <c r="G115">
        <v>9.6555934656741105</v>
      </c>
      <c r="H115">
        <v>320.20512820512801</v>
      </c>
      <c r="I115">
        <v>4.7043148607664698</v>
      </c>
      <c r="J115">
        <v>41.953794871794898</v>
      </c>
      <c r="K115">
        <v>7.4069478908188602</v>
      </c>
      <c r="L115" s="11">
        <f t="shared" si="54"/>
        <v>39.6</v>
      </c>
      <c r="M115" s="9">
        <f t="shared" si="55"/>
        <v>14.3</v>
      </c>
      <c r="N115" s="9">
        <f t="shared" si="31"/>
        <v>97.571800146673766</v>
      </c>
      <c r="O115" s="9">
        <f>stefan_boltzmann*(E115+273.16)^4</f>
        <v>36.674484192944902</v>
      </c>
      <c r="P115" s="9">
        <f>stefan_boltzmann*(F115+273.16)^4</f>
        <v>31.553140709384611</v>
      </c>
      <c r="Q115" s="11">
        <f t="shared" si="32"/>
        <v>20.15577400267227</v>
      </c>
      <c r="R115" s="9">
        <f t="shared" si="33"/>
        <v>29.953602461538459</v>
      </c>
      <c r="S115" s="9">
        <f t="shared" si="34"/>
        <v>0.67289982994710018</v>
      </c>
      <c r="T115" s="9">
        <f t="shared" si="57"/>
        <v>15.519945982057649</v>
      </c>
      <c r="U115" s="9">
        <f t="shared" si="35"/>
        <v>34.113812451164755</v>
      </c>
      <c r="V115" s="9">
        <f t="shared" si="36"/>
        <v>0.18664352335094403</v>
      </c>
      <c r="W115" s="9">
        <f t="shared" si="58"/>
        <v>0.55841477042858534</v>
      </c>
      <c r="X115" s="9">
        <f t="shared" si="37"/>
        <v>3.5554950541401813</v>
      </c>
      <c r="Y115" s="9">
        <f t="shared" si="38"/>
        <v>11.964450927917468</v>
      </c>
      <c r="Z115" s="9">
        <f t="shared" si="39"/>
        <v>15.500330851943749</v>
      </c>
      <c r="AA115" s="9">
        <f t="shared" si="40"/>
        <v>2.4758449453999303</v>
      </c>
      <c r="AB115" s="9">
        <f t="shared" si="41"/>
        <v>1.2340537422055977</v>
      </c>
      <c r="AC115" s="9">
        <f t="shared" si="42"/>
        <v>1.854949343802764</v>
      </c>
      <c r="AD115" s="9">
        <f t="shared" si="43"/>
        <v>1.1999086188883903</v>
      </c>
      <c r="AE115" s="9">
        <f t="shared" si="44"/>
        <v>0.11292520696972967</v>
      </c>
      <c r="AF115" s="9">
        <f t="shared" si="45"/>
        <v>97.571800146673766</v>
      </c>
      <c r="AG115" s="9">
        <f t="shared" si="59"/>
        <v>6.5948522968091075E-2</v>
      </c>
      <c r="AH115" s="9">
        <f t="shared" ca="1" si="56"/>
        <v>0.64777965260546155</v>
      </c>
      <c r="AI115" s="11">
        <f t="shared" si="46"/>
        <v>0.11292520696972967</v>
      </c>
      <c r="AJ115" s="9">
        <f t="shared" ca="1" si="47"/>
        <v>11.316671275312007</v>
      </c>
      <c r="AK115" s="9">
        <f t="shared" si="48"/>
        <v>6.5948522968091075E-2</v>
      </c>
      <c r="AL115" s="9">
        <f t="shared" si="49"/>
        <v>3.1195804779228253</v>
      </c>
      <c r="AM115" s="9">
        <f t="shared" si="50"/>
        <v>4.7043148607664698</v>
      </c>
      <c r="AN115" s="9">
        <f t="shared" si="51"/>
        <v>0.65504072491437371</v>
      </c>
      <c r="AO115" s="9">
        <f t="shared" si="52"/>
        <v>2.5994670526606001</v>
      </c>
      <c r="AP115" s="13">
        <f t="shared" ca="1" si="53"/>
        <v>4.0630883861360756</v>
      </c>
    </row>
    <row r="116" spans="1:42">
      <c r="A116" t="s">
        <v>72</v>
      </c>
      <c r="B116" t="s">
        <v>142</v>
      </c>
      <c r="C116">
        <v>6</v>
      </c>
      <c r="D116" s="14">
        <f t="shared" ca="1" si="30"/>
        <v>4.9722003798326719</v>
      </c>
      <c r="E116">
        <v>26.725213675213698</v>
      </c>
      <c r="F116">
        <v>16.086666666666702</v>
      </c>
      <c r="G116">
        <v>15.625829772079801</v>
      </c>
      <c r="H116">
        <v>320.20512820512801</v>
      </c>
      <c r="I116">
        <v>3.8635648148148101</v>
      </c>
      <c r="J116">
        <v>41.953794871794898</v>
      </c>
      <c r="K116">
        <v>8.7299145299145309</v>
      </c>
      <c r="L116" s="11">
        <f t="shared" si="54"/>
        <v>41.9</v>
      </c>
      <c r="M116" s="9">
        <f t="shared" si="55"/>
        <v>14.9</v>
      </c>
      <c r="N116" s="9">
        <f t="shared" si="31"/>
        <v>97.571800146673766</v>
      </c>
      <c r="O116" s="9">
        <f>stefan_boltzmann*(E116+273.16)^4</f>
        <v>39.653552762033591</v>
      </c>
      <c r="P116" s="9">
        <f>stefan_boltzmann*(F116+273.16)^4</f>
        <v>34.319056861833353</v>
      </c>
      <c r="Q116" s="11">
        <f t="shared" si="32"/>
        <v>22.749611369242242</v>
      </c>
      <c r="R116" s="9">
        <f t="shared" si="33"/>
        <v>31.693331897435893</v>
      </c>
      <c r="S116" s="9">
        <f t="shared" si="34"/>
        <v>0.71780434581202135</v>
      </c>
      <c r="T116" s="9">
        <f t="shared" si="57"/>
        <v>17.517200754316526</v>
      </c>
      <c r="U116" s="9">
        <f t="shared" si="35"/>
        <v>36.986304811933472</v>
      </c>
      <c r="V116" s="9">
        <f t="shared" si="36"/>
        <v>0.15346435847431653</v>
      </c>
      <c r="W116" s="9">
        <f t="shared" si="58"/>
        <v>0.61903586684622891</v>
      </c>
      <c r="X116" s="9">
        <f t="shared" si="37"/>
        <v>3.5136968185170723</v>
      </c>
      <c r="Y116" s="9">
        <f t="shared" si="38"/>
        <v>14.003503935799454</v>
      </c>
      <c r="Z116" s="9">
        <f t="shared" si="39"/>
        <v>21.405940170940198</v>
      </c>
      <c r="AA116" s="9">
        <f t="shared" si="40"/>
        <v>3.5082654221151515</v>
      </c>
      <c r="AB116" s="9">
        <f t="shared" si="41"/>
        <v>1.8283766018403722</v>
      </c>
      <c r="AC116" s="9">
        <f t="shared" si="42"/>
        <v>2.6683210119777616</v>
      </c>
      <c r="AD116" s="9">
        <f t="shared" si="43"/>
        <v>1.7752829367039944</v>
      </c>
      <c r="AE116" s="9">
        <f t="shared" si="44"/>
        <v>0.15611616339177239</v>
      </c>
      <c r="AF116" s="9">
        <f t="shared" si="45"/>
        <v>97.571800146673766</v>
      </c>
      <c r="AG116" s="9">
        <f t="shared" si="59"/>
        <v>6.5948522968091075E-2</v>
      </c>
      <c r="AH116" s="9">
        <f t="shared" ca="1" si="56"/>
        <v>0.82678530465950295</v>
      </c>
      <c r="AI116" s="11">
        <f t="shared" si="46"/>
        <v>0.15611616339177239</v>
      </c>
      <c r="AJ116" s="9">
        <f t="shared" ca="1" si="47"/>
        <v>13.176718631139952</v>
      </c>
      <c r="AK116" s="9">
        <f t="shared" si="48"/>
        <v>6.5948522968091075E-2</v>
      </c>
      <c r="AL116" s="9">
        <f t="shared" si="49"/>
        <v>3.0570035355857126</v>
      </c>
      <c r="AM116" s="9">
        <f t="shared" si="50"/>
        <v>3.8635648148148101</v>
      </c>
      <c r="AN116" s="9">
        <f t="shared" si="51"/>
        <v>0.89303807527376722</v>
      </c>
      <c r="AO116" s="9">
        <f t="shared" si="52"/>
        <v>2.3136120370370357</v>
      </c>
      <c r="AP116" s="13">
        <f t="shared" ca="1" si="53"/>
        <v>4.9722003798326719</v>
      </c>
    </row>
    <row r="117" spans="1:42">
      <c r="A117" t="s">
        <v>72</v>
      </c>
      <c r="B117" t="s">
        <v>142</v>
      </c>
      <c r="C117">
        <v>7</v>
      </c>
      <c r="D117" s="14">
        <f t="shared" ca="1" si="30"/>
        <v>5.0600894768233839</v>
      </c>
      <c r="E117">
        <v>28.521670802315999</v>
      </c>
      <c r="F117">
        <v>17.851282051282102</v>
      </c>
      <c r="G117">
        <v>18.320950510063401</v>
      </c>
      <c r="H117">
        <v>320.20512820512801</v>
      </c>
      <c r="I117">
        <v>3.1399090157154701</v>
      </c>
      <c r="J117">
        <v>41.953794871794898</v>
      </c>
      <c r="K117">
        <v>9.7915632754342496</v>
      </c>
      <c r="L117" s="11">
        <f t="shared" si="54"/>
        <v>40.799999999999997</v>
      </c>
      <c r="M117" s="9">
        <f t="shared" si="55"/>
        <v>14.7</v>
      </c>
      <c r="N117" s="9">
        <f t="shared" si="31"/>
        <v>97.571800146673766</v>
      </c>
      <c r="O117" s="9">
        <f>stefan_boltzmann*(E117+273.16)^4</f>
        <v>40.612300583864247</v>
      </c>
      <c r="P117" s="9">
        <f>stefan_boltzmann*(F117+273.16)^4</f>
        <v>35.164236976490457</v>
      </c>
      <c r="Q117" s="11">
        <f t="shared" si="32"/>
        <v>23.788291892439368</v>
      </c>
      <c r="R117" s="9">
        <f t="shared" si="33"/>
        <v>30.86128738461538</v>
      </c>
      <c r="S117" s="9">
        <f t="shared" si="34"/>
        <v>0.77081333633210769</v>
      </c>
      <c r="T117" s="9">
        <f t="shared" si="57"/>
        <v>18.316984757178314</v>
      </c>
      <c r="U117" s="9">
        <f t="shared" si="35"/>
        <v>37.888268780177356</v>
      </c>
      <c r="V117" s="9">
        <f t="shared" si="36"/>
        <v>0.13683058527253372</v>
      </c>
      <c r="W117" s="9">
        <f t="shared" si="58"/>
        <v>0.69059800404834537</v>
      </c>
      <c r="X117" s="9">
        <f t="shared" si="37"/>
        <v>3.580249271421807</v>
      </c>
      <c r="Y117" s="9">
        <f t="shared" si="38"/>
        <v>14.736735485756508</v>
      </c>
      <c r="Z117" s="9">
        <f t="shared" si="39"/>
        <v>23.18647642679905</v>
      </c>
      <c r="AA117" s="9">
        <f t="shared" si="40"/>
        <v>3.8962738952307379</v>
      </c>
      <c r="AB117" s="9">
        <f t="shared" si="41"/>
        <v>2.0447679273373565</v>
      </c>
      <c r="AC117" s="9">
        <f t="shared" si="42"/>
        <v>2.9705209112840469</v>
      </c>
      <c r="AD117" s="9">
        <f t="shared" si="43"/>
        <v>2.1060107694235297</v>
      </c>
      <c r="AE117" s="9">
        <f t="shared" si="44"/>
        <v>0.17159942613055179</v>
      </c>
      <c r="AF117" s="9">
        <f t="shared" si="45"/>
        <v>97.571800146673766</v>
      </c>
      <c r="AG117" s="9">
        <f t="shared" si="59"/>
        <v>6.5948522968091075E-2</v>
      </c>
      <c r="AH117" s="9">
        <f t="shared" ca="1" si="56"/>
        <v>0.24927507582023931</v>
      </c>
      <c r="AI117" s="11">
        <f t="shared" si="46"/>
        <v>0.17159942613055179</v>
      </c>
      <c r="AJ117" s="9">
        <f t="shared" ca="1" si="47"/>
        <v>14.487460409936268</v>
      </c>
      <c r="AK117" s="9">
        <f t="shared" si="48"/>
        <v>6.5948522968091075E-2</v>
      </c>
      <c r="AL117" s="9">
        <f t="shared" si="49"/>
        <v>3.0386262426888027</v>
      </c>
      <c r="AM117" s="9">
        <f t="shared" si="50"/>
        <v>3.1399090157154701</v>
      </c>
      <c r="AN117" s="9">
        <f t="shared" si="51"/>
        <v>0.86451014186051722</v>
      </c>
      <c r="AO117" s="9">
        <f t="shared" si="52"/>
        <v>2.0675690653432599</v>
      </c>
      <c r="AP117" s="13">
        <f t="shared" ca="1" si="53"/>
        <v>5.0600894768233839</v>
      </c>
    </row>
    <row r="118" spans="1:42">
      <c r="A118" t="s">
        <v>72</v>
      </c>
      <c r="B118" t="s">
        <v>142</v>
      </c>
      <c r="C118">
        <v>8</v>
      </c>
      <c r="D118" s="14">
        <f t="shared" ca="1" si="30"/>
        <v>4.5426305088347467</v>
      </c>
      <c r="E118">
        <v>28.2697270471464</v>
      </c>
      <c r="F118">
        <v>17.475186104218398</v>
      </c>
      <c r="G118">
        <v>18.162706782464898</v>
      </c>
      <c r="H118">
        <v>320.20512820512801</v>
      </c>
      <c r="I118">
        <v>2.8715191618417402</v>
      </c>
      <c r="J118">
        <v>41.953794871794898</v>
      </c>
      <c r="K118">
        <v>8.9818031430934706</v>
      </c>
      <c r="L118" s="11">
        <f t="shared" si="54"/>
        <v>36.5</v>
      </c>
      <c r="M118" s="9">
        <f t="shared" si="55"/>
        <v>13.649999999999999</v>
      </c>
      <c r="N118" s="9">
        <f t="shared" si="31"/>
        <v>97.571800146673766</v>
      </c>
      <c r="O118" s="9">
        <f>stefan_boltzmann*(E118+273.16)^4</f>
        <v>40.476804051897666</v>
      </c>
      <c r="P118" s="9">
        <f>stefan_boltzmann*(F118+273.16)^4</f>
        <v>34.982807428527785</v>
      </c>
      <c r="Q118" s="11">
        <f t="shared" si="32"/>
        <v>21.133637901938158</v>
      </c>
      <c r="R118" s="9">
        <f t="shared" si="33"/>
        <v>27.60874974358974</v>
      </c>
      <c r="S118" s="9">
        <f t="shared" si="34"/>
        <v>0.7654688494847548</v>
      </c>
      <c r="T118" s="9">
        <f t="shared" si="57"/>
        <v>16.272901184492383</v>
      </c>
      <c r="U118" s="9">
        <f t="shared" si="35"/>
        <v>37.729805740212726</v>
      </c>
      <c r="V118" s="9">
        <f t="shared" si="36"/>
        <v>0.13783692162634725</v>
      </c>
      <c r="W118" s="9">
        <f t="shared" si="58"/>
        <v>0.68338294680441913</v>
      </c>
      <c r="X118" s="9">
        <f t="shared" si="37"/>
        <v>3.5539742069874447</v>
      </c>
      <c r="Y118" s="9">
        <f t="shared" si="38"/>
        <v>12.718926977504939</v>
      </c>
      <c r="Z118" s="9">
        <f t="shared" si="39"/>
        <v>22.872456575682399</v>
      </c>
      <c r="AA118" s="9">
        <f t="shared" si="40"/>
        <v>3.839701823457998</v>
      </c>
      <c r="AB118" s="9">
        <f t="shared" si="41"/>
        <v>1.9968564617635742</v>
      </c>
      <c r="AC118" s="9">
        <f t="shared" si="42"/>
        <v>2.9182791426107864</v>
      </c>
      <c r="AD118" s="9">
        <f t="shared" si="43"/>
        <v>2.0851995029342683</v>
      </c>
      <c r="AE118" s="9">
        <f t="shared" si="44"/>
        <v>0.16877836174249344</v>
      </c>
      <c r="AF118" s="9">
        <f t="shared" si="45"/>
        <v>97.571800146673766</v>
      </c>
      <c r="AG118" s="9">
        <f t="shared" si="59"/>
        <v>6.5948522968091075E-2</v>
      </c>
      <c r="AH118" s="9">
        <f t="shared" ca="1" si="56"/>
        <v>-4.3962779156331143E-2</v>
      </c>
      <c r="AI118" s="11">
        <f t="shared" si="46"/>
        <v>0.16877836174249344</v>
      </c>
      <c r="AJ118" s="9">
        <f t="shared" ca="1" si="47"/>
        <v>12.76288975666127</v>
      </c>
      <c r="AK118" s="9">
        <f t="shared" si="48"/>
        <v>6.5948522968091075E-2</v>
      </c>
      <c r="AL118" s="9">
        <f t="shared" si="49"/>
        <v>3.0418512436617613</v>
      </c>
      <c r="AM118" s="9">
        <f t="shared" si="50"/>
        <v>2.8715191618417402</v>
      </c>
      <c r="AN118" s="9">
        <f t="shared" si="51"/>
        <v>0.8330796396765181</v>
      </c>
      <c r="AO118" s="9">
        <f t="shared" si="52"/>
        <v>1.9763165150261917</v>
      </c>
      <c r="AP118" s="13">
        <f t="shared" ca="1" si="53"/>
        <v>4.5426305088347467</v>
      </c>
    </row>
    <row r="119" spans="1:42">
      <c r="A119" t="s">
        <v>72</v>
      </c>
      <c r="B119" t="s">
        <v>142</v>
      </c>
      <c r="C119">
        <v>9</v>
      </c>
      <c r="D119" s="14">
        <f t="shared" ref="D119:D146" ca="1" si="60">AP119</f>
        <v>3.9354299809652398</v>
      </c>
      <c r="E119">
        <v>25.636068376068401</v>
      </c>
      <c r="F119">
        <v>12.552991452991501</v>
      </c>
      <c r="G119">
        <v>12.925954415954401</v>
      </c>
      <c r="H119">
        <v>320.20512820512801</v>
      </c>
      <c r="I119">
        <v>3.2444052706552702</v>
      </c>
      <c r="J119">
        <v>41.953794871794898</v>
      </c>
      <c r="K119">
        <v>8.2974358974358999</v>
      </c>
      <c r="L119" s="11">
        <f t="shared" si="54"/>
        <v>28.1</v>
      </c>
      <c r="M119" s="9">
        <f t="shared" si="55"/>
        <v>12.25</v>
      </c>
      <c r="N119" s="9">
        <f t="shared" ref="N119:N146" si="61">101.3*((293-0.0065*H119)/293)^5.26</f>
        <v>97.571800146673766</v>
      </c>
      <c r="O119" s="9">
        <f>stefan_boltzmann*(E119+273.16)^4</f>
        <v>39.080616650347565</v>
      </c>
      <c r="P119" s="9">
        <f>stefan_boltzmann*(F119+273.16)^4</f>
        <v>32.672460874101802</v>
      </c>
      <c r="Q119" s="11">
        <f t="shared" ref="Q119:Q146" si="62">(0.25+0.5*(K119/M119))*L119</f>
        <v>16.541650968079544</v>
      </c>
      <c r="R119" s="9">
        <f t="shared" ref="R119:R146" si="63">(0.75+2*(H119/100000))*L119</f>
        <v>21.254955282051281</v>
      </c>
      <c r="S119" s="9">
        <f t="shared" ref="S119:S146" si="64">Q119/R119</f>
        <v>0.7782491540712918</v>
      </c>
      <c r="T119" s="9">
        <f t="shared" si="57"/>
        <v>12.73707124542125</v>
      </c>
      <c r="U119" s="9">
        <f t="shared" ref="U119:U146" si="65">(O119+P119)/2</f>
        <v>35.876538762224683</v>
      </c>
      <c r="V119" s="9">
        <f t="shared" ref="V119:V146" si="66">0.34-(0.14*SQRT(AD119))</f>
        <v>0.16907773217414213</v>
      </c>
      <c r="W119" s="9">
        <f t="shared" si="58"/>
        <v>0.70063635799624413</v>
      </c>
      <c r="X119" s="9">
        <f t="shared" ref="X119:X146" si="67">U119*V119*W119</f>
        <v>4.2500067676447424</v>
      </c>
      <c r="Y119" s="9">
        <f t="shared" ref="Y119:Y146" si="68">T119-X119</f>
        <v>8.4870644777765065</v>
      </c>
      <c r="Z119" s="9">
        <f t="shared" ref="Z119:Z146" si="69">(E119+F119)/2</f>
        <v>19.09452991452995</v>
      </c>
      <c r="AA119" s="9">
        <f t="shared" ref="AA119:AA146" si="70">0.6108*EXP((17.27*E119)/(E119+237.3))</f>
        <v>3.2897983475640329</v>
      </c>
      <c r="AB119" s="9">
        <f t="shared" ref="AB119:AB146" si="71">0.6108*EXP((17.27*F119)/(F119+237.3))</f>
        <v>1.4545334031465535</v>
      </c>
      <c r="AC119" s="9">
        <f t="shared" ref="AC119:AC146" si="72">(AA119+AB119)/2</f>
        <v>2.372165875355293</v>
      </c>
      <c r="AD119" s="9">
        <f t="shared" ref="AD119:AD146" si="73">0.6108*EXP((17.27*G119)/(G119+237.3))</f>
        <v>1.490531716261954</v>
      </c>
      <c r="AE119" s="9">
        <f t="shared" ref="AE119:AE146" si="74">(4098*0.6108*EXP(17.27*Z119/(Z119+237.3)))/((Z119+237.3)^2)</f>
        <v>0.13779152827073188</v>
      </c>
      <c r="AF119" s="9">
        <f t="shared" ref="AF119:AF146" si="75">101.3*((293-0.0065*H119)/293)^5.26</f>
        <v>97.571800146673766</v>
      </c>
      <c r="AG119" s="9">
        <f t="shared" si="59"/>
        <v>6.5948522968091075E-2</v>
      </c>
      <c r="AH119" s="9">
        <f t="shared" ca="1" si="56"/>
        <v>-0.52890973256134288</v>
      </c>
      <c r="AI119" s="11">
        <f t="shared" ref="AI119:AI146" si="76">AE119</f>
        <v>0.13779152827073188</v>
      </c>
      <c r="AJ119" s="9">
        <f t="shared" ref="AJ119:AJ146" ca="1" si="77">Y119-AH119</f>
        <v>9.0159742103378502</v>
      </c>
      <c r="AK119" s="9">
        <f t="shared" ref="AK119:AK146" si="78">AG119</f>
        <v>6.5948522968091075E-2</v>
      </c>
      <c r="AL119" s="9">
        <f t="shared" ref="AL119:AL146" si="79">900/(Z119+273)</f>
        <v>3.0811942978300544</v>
      </c>
      <c r="AM119" s="9">
        <f t="shared" ref="AM119:AM146" si="80">I119</f>
        <v>3.2444052706552702</v>
      </c>
      <c r="AN119" s="9">
        <f t="shared" ref="AN119:AN146" si="81">AC119-AD119</f>
        <v>0.88163415909333898</v>
      </c>
      <c r="AO119" s="9">
        <f t="shared" ref="AO119:AO146" si="82">1+0.34*AM119</f>
        <v>2.1030977920227922</v>
      </c>
      <c r="AP119" s="13">
        <f t="shared" ref="AP119:AP146" ca="1" si="83">(0.408*AI119*AJ119+AK119*AL119*AM119*AN119)/(AI119+AK119*AO119)</f>
        <v>3.9354299809652398</v>
      </c>
    </row>
    <row r="120" spans="1:42">
      <c r="A120" t="s">
        <v>72</v>
      </c>
      <c r="B120" t="s">
        <v>142</v>
      </c>
      <c r="C120">
        <v>10</v>
      </c>
      <c r="D120" s="14">
        <f t="shared" ca="1" si="60"/>
        <v>2.8539346968499895</v>
      </c>
      <c r="E120">
        <v>17.209677419354801</v>
      </c>
      <c r="F120">
        <v>5.2944582299420997</v>
      </c>
      <c r="G120">
        <v>4.8962400055142004</v>
      </c>
      <c r="H120">
        <v>320.20512820512801</v>
      </c>
      <c r="I120">
        <v>4.1945788530465897</v>
      </c>
      <c r="J120">
        <v>41.953794871794898</v>
      </c>
      <c r="K120">
        <v>6.0669975186104201</v>
      </c>
      <c r="L120" s="11">
        <f t="shared" si="54"/>
        <v>21.95</v>
      </c>
      <c r="M120" s="9">
        <f t="shared" si="55"/>
        <v>10.850000000000001</v>
      </c>
      <c r="N120" s="9">
        <f t="shared" si="61"/>
        <v>97.571800146673766</v>
      </c>
      <c r="O120" s="9">
        <f>stefan_boltzmann*(E120+273.16)^4</f>
        <v>34.855148844400347</v>
      </c>
      <c r="P120" s="9">
        <f>stefan_boltzmann*(F120+273.16)^4</f>
        <v>29.476681963852222</v>
      </c>
      <c r="Q120" s="11">
        <f t="shared" si="62"/>
        <v>11.624393803387038</v>
      </c>
      <c r="R120" s="9">
        <f t="shared" si="63"/>
        <v>16.603070051282049</v>
      </c>
      <c r="S120" s="9">
        <f t="shared" si="64"/>
        <v>0.70013520195257084</v>
      </c>
      <c r="T120" s="9">
        <f t="shared" si="57"/>
        <v>8.9507832286080191</v>
      </c>
      <c r="U120" s="9">
        <f t="shared" si="65"/>
        <v>32.165915404126281</v>
      </c>
      <c r="V120" s="9">
        <f t="shared" si="66"/>
        <v>0.20971625067904079</v>
      </c>
      <c r="W120" s="9">
        <f t="shared" si="58"/>
        <v>0.59518252263597071</v>
      </c>
      <c r="X120" s="9">
        <f t="shared" si="67"/>
        <v>4.0149317767523121</v>
      </c>
      <c r="Y120" s="9">
        <f t="shared" si="68"/>
        <v>4.9358514518557071</v>
      </c>
      <c r="Z120" s="9">
        <f t="shared" si="69"/>
        <v>11.252067824648449</v>
      </c>
      <c r="AA120" s="9">
        <f t="shared" si="70"/>
        <v>1.963627600175764</v>
      </c>
      <c r="AB120" s="9">
        <f t="shared" si="71"/>
        <v>0.89040420162595868</v>
      </c>
      <c r="AC120" s="9">
        <f t="shared" si="72"/>
        <v>1.4270159009008614</v>
      </c>
      <c r="AD120" s="9">
        <f t="shared" si="73"/>
        <v>0.86601302740441521</v>
      </c>
      <c r="AE120" s="9">
        <f t="shared" si="74"/>
        <v>8.8547589161949214E-2</v>
      </c>
      <c r="AF120" s="9">
        <f t="shared" si="75"/>
        <v>97.571800146673766</v>
      </c>
      <c r="AG120" s="9">
        <f t="shared" si="59"/>
        <v>6.5948522968091075E-2</v>
      </c>
      <c r="AH120" s="9">
        <f t="shared" ca="1" si="56"/>
        <v>-1.0979446925834102</v>
      </c>
      <c r="AI120" s="11">
        <f t="shared" si="76"/>
        <v>8.8547589161949214E-2</v>
      </c>
      <c r="AJ120" s="9">
        <f t="shared" ca="1" si="77"/>
        <v>6.0337961444391173</v>
      </c>
      <c r="AK120" s="9">
        <f t="shared" si="78"/>
        <v>6.5948522968091075E-2</v>
      </c>
      <c r="AL120" s="9">
        <f t="shared" si="79"/>
        <v>3.1662038798437124</v>
      </c>
      <c r="AM120" s="9">
        <f t="shared" si="80"/>
        <v>4.1945788530465897</v>
      </c>
      <c r="AN120" s="9">
        <f t="shared" si="81"/>
        <v>0.56100287349644617</v>
      </c>
      <c r="AO120" s="9">
        <f t="shared" si="82"/>
        <v>2.4261568100358408</v>
      </c>
      <c r="AP120" s="13">
        <f t="shared" ca="1" si="83"/>
        <v>2.8539346968499895</v>
      </c>
    </row>
    <row r="121" spans="1:42">
      <c r="A121" t="s">
        <v>72</v>
      </c>
      <c r="B121" t="s">
        <v>142</v>
      </c>
      <c r="C121">
        <v>11</v>
      </c>
      <c r="D121" s="14">
        <f t="shared" ca="1" si="60"/>
        <v>1.450511080258523</v>
      </c>
      <c r="E121">
        <v>7.1625641025641</v>
      </c>
      <c r="F121">
        <v>-2.25017094017094</v>
      </c>
      <c r="G121">
        <v>-2.2723753561253601</v>
      </c>
      <c r="H121">
        <v>320.20512820512801</v>
      </c>
      <c r="I121">
        <v>4.5069586894586902</v>
      </c>
      <c r="J121">
        <v>41.953794871794898</v>
      </c>
      <c r="K121">
        <v>4.7094017094017104</v>
      </c>
      <c r="L121" s="11">
        <f t="shared" si="54"/>
        <v>15.7</v>
      </c>
      <c r="M121" s="9">
        <f t="shared" si="55"/>
        <v>9.6499999999999986</v>
      </c>
      <c r="N121" s="9">
        <f t="shared" si="61"/>
        <v>97.571800146673766</v>
      </c>
      <c r="O121" s="9">
        <f>stefan_boltzmann*(E121+273.16)^4</f>
        <v>30.275694980587005</v>
      </c>
      <c r="P121" s="9">
        <f>stefan_boltzmann*(F121+273.16)^4</f>
        <v>26.409546414075045</v>
      </c>
      <c r="Q121" s="11">
        <f t="shared" si="62"/>
        <v>7.7559640848500973</v>
      </c>
      <c r="R121" s="9">
        <f t="shared" si="63"/>
        <v>11.875544410256408</v>
      </c>
      <c r="S121" s="9">
        <f t="shared" si="64"/>
        <v>0.65310387607591258</v>
      </c>
      <c r="T121" s="9">
        <f t="shared" si="57"/>
        <v>5.9720923453345751</v>
      </c>
      <c r="U121" s="9">
        <f t="shared" si="65"/>
        <v>28.342620697331025</v>
      </c>
      <c r="V121" s="9">
        <f t="shared" si="66"/>
        <v>0.23934873938992912</v>
      </c>
      <c r="W121" s="9">
        <f t="shared" si="58"/>
        <v>0.53169023270248206</v>
      </c>
      <c r="X121" s="9">
        <f t="shared" si="67"/>
        <v>3.6068645343081847</v>
      </c>
      <c r="Y121" s="9">
        <f t="shared" si="68"/>
        <v>2.3652278110263905</v>
      </c>
      <c r="Z121" s="9">
        <f t="shared" si="69"/>
        <v>2.45619658119658</v>
      </c>
      <c r="AA121" s="9">
        <f t="shared" si="70"/>
        <v>1.0130969643650398</v>
      </c>
      <c r="AB121" s="9">
        <f t="shared" si="71"/>
        <v>0.51772333810731785</v>
      </c>
      <c r="AC121" s="9">
        <f t="shared" si="72"/>
        <v>0.76541015123617884</v>
      </c>
      <c r="AD121" s="9">
        <f t="shared" si="73"/>
        <v>0.51687123787736766</v>
      </c>
      <c r="AE121" s="9">
        <f t="shared" si="74"/>
        <v>5.1971855045747209E-2</v>
      </c>
      <c r="AF121" s="9">
        <f t="shared" si="75"/>
        <v>97.571800146673766</v>
      </c>
      <c r="AG121" s="9">
        <f t="shared" si="59"/>
        <v>6.5948522968091075E-2</v>
      </c>
      <c r="AH121" s="9">
        <f t="shared" ca="1" si="56"/>
        <v>-1.2314219740832619</v>
      </c>
      <c r="AI121" s="11">
        <f t="shared" si="76"/>
        <v>5.1971855045747209E-2</v>
      </c>
      <c r="AJ121" s="9">
        <f t="shared" ca="1" si="77"/>
        <v>3.5966497851096522</v>
      </c>
      <c r="AK121" s="9">
        <f t="shared" si="78"/>
        <v>6.5948522968091075E-2</v>
      </c>
      <c r="AL121" s="9">
        <f t="shared" si="79"/>
        <v>3.267307147816171</v>
      </c>
      <c r="AM121" s="9">
        <f t="shared" si="80"/>
        <v>4.5069586894586902</v>
      </c>
      <c r="AN121" s="9">
        <f t="shared" si="81"/>
        <v>0.24853891335881118</v>
      </c>
      <c r="AO121" s="9">
        <f t="shared" si="82"/>
        <v>2.5323659544159547</v>
      </c>
      <c r="AP121" s="13">
        <f t="shared" ca="1" si="83"/>
        <v>1.450511080258523</v>
      </c>
    </row>
    <row r="122" spans="1:42">
      <c r="A122" t="s">
        <v>72</v>
      </c>
      <c r="B122" t="s">
        <v>142</v>
      </c>
      <c r="C122">
        <v>12</v>
      </c>
      <c r="D122" s="14">
        <f t="shared" ca="1" si="60"/>
        <v>0.7530104678921089</v>
      </c>
      <c r="E122">
        <v>-0.61770057899090203</v>
      </c>
      <c r="F122">
        <v>-8.7104218362282904</v>
      </c>
      <c r="G122">
        <v>-8.1546526054590593</v>
      </c>
      <c r="H122">
        <v>320.20512820512801</v>
      </c>
      <c r="I122">
        <v>4.3143644885580397</v>
      </c>
      <c r="J122">
        <v>41.953794871794898</v>
      </c>
      <c r="K122">
        <v>4.0157154673283699</v>
      </c>
      <c r="L122" s="11">
        <f t="shared" si="54"/>
        <v>13</v>
      </c>
      <c r="M122" s="9">
        <f t="shared" si="55"/>
        <v>9.1</v>
      </c>
      <c r="N122" s="9">
        <f t="shared" si="61"/>
        <v>97.571800146673766</v>
      </c>
      <c r="O122" s="9">
        <f>stefan_boltzmann*(E122+273.16)^4</f>
        <v>27.051886467577649</v>
      </c>
      <c r="P122" s="9">
        <f>stefan_boltzmann*(F122+273.16)^4</f>
        <v>23.979129196119892</v>
      </c>
      <c r="Q122" s="11">
        <f t="shared" si="62"/>
        <v>6.1183681909488357</v>
      </c>
      <c r="R122" s="9">
        <f t="shared" si="63"/>
        <v>9.8332533333333334</v>
      </c>
      <c r="S122" s="9">
        <f t="shared" si="64"/>
        <v>0.62221199673646521</v>
      </c>
      <c r="T122" s="9">
        <f t="shared" si="57"/>
        <v>4.7111435070306031</v>
      </c>
      <c r="U122" s="9">
        <f t="shared" si="65"/>
        <v>25.515507831848772</v>
      </c>
      <c r="V122" s="9">
        <f t="shared" si="66"/>
        <v>0.25953247619606201</v>
      </c>
      <c r="W122" s="9">
        <f t="shared" si="58"/>
        <v>0.48998619559422807</v>
      </c>
      <c r="X122" s="9">
        <f t="shared" si="67"/>
        <v>3.2447390210139697</v>
      </c>
      <c r="Y122" s="9">
        <f t="shared" si="68"/>
        <v>1.4664044860166334</v>
      </c>
      <c r="Z122" s="9">
        <f t="shared" si="69"/>
        <v>-4.6640612076095964</v>
      </c>
      <c r="AA122" s="9">
        <f t="shared" si="70"/>
        <v>0.58388135810503383</v>
      </c>
      <c r="AB122" s="9">
        <f t="shared" si="71"/>
        <v>0.31630122953272388</v>
      </c>
      <c r="AC122" s="9">
        <f t="shared" si="72"/>
        <v>0.45009129381887886</v>
      </c>
      <c r="AD122" s="9">
        <f t="shared" si="73"/>
        <v>0.33035828505802717</v>
      </c>
      <c r="AE122" s="9">
        <f t="shared" si="74"/>
        <v>3.2714958154038278E-2</v>
      </c>
      <c r="AF122" s="9">
        <f t="shared" si="75"/>
        <v>97.571800146673766</v>
      </c>
      <c r="AG122" s="9">
        <f t="shared" si="59"/>
        <v>6.5948522968091075E-2</v>
      </c>
      <c r="AH122" s="9">
        <f t="shared" ca="1" si="56"/>
        <v>-0.99683609043286481</v>
      </c>
      <c r="AI122" s="11">
        <f t="shared" si="76"/>
        <v>3.2714958154038278E-2</v>
      </c>
      <c r="AJ122" s="9">
        <f t="shared" ca="1" si="77"/>
        <v>2.4632405764494982</v>
      </c>
      <c r="AK122" s="9">
        <f t="shared" si="78"/>
        <v>6.5948522968091075E-2</v>
      </c>
      <c r="AL122" s="9">
        <f t="shared" si="79"/>
        <v>3.3540047004151896</v>
      </c>
      <c r="AM122" s="9">
        <f t="shared" si="80"/>
        <v>4.3143644885580397</v>
      </c>
      <c r="AN122" s="9">
        <f t="shared" si="81"/>
        <v>0.11973300876085169</v>
      </c>
      <c r="AO122" s="9">
        <f t="shared" si="82"/>
        <v>2.4668839261097335</v>
      </c>
      <c r="AP122" s="13">
        <f t="shared" ca="1" si="83"/>
        <v>0.7530104678921089</v>
      </c>
    </row>
    <row r="123" spans="1:42">
      <c r="A123" t="s">
        <v>60</v>
      </c>
      <c r="B123" t="s">
        <v>142</v>
      </c>
      <c r="C123">
        <v>1</v>
      </c>
      <c r="D123" s="14">
        <f t="shared" ca="1" si="60"/>
        <v>0.71834632133506537</v>
      </c>
      <c r="E123">
        <v>3.50193548387097</v>
      </c>
      <c r="F123">
        <v>-3.2987096774193501</v>
      </c>
      <c r="G123">
        <v>-3.1755107526881701</v>
      </c>
      <c r="H123">
        <v>699.6</v>
      </c>
      <c r="I123">
        <v>3.4816129032258099</v>
      </c>
      <c r="J123">
        <v>44.8874</v>
      </c>
      <c r="K123">
        <v>3.8129032258064499</v>
      </c>
      <c r="L123" s="11">
        <f t="shared" si="54"/>
        <v>12.5</v>
      </c>
      <c r="M123" s="9">
        <f t="shared" si="55"/>
        <v>9.1</v>
      </c>
      <c r="N123" s="9">
        <f t="shared" si="61"/>
        <v>93.299090617257562</v>
      </c>
      <c r="O123" s="9">
        <f>stefan_boltzmann*(E123+273.16)^4</f>
        <v>28.724966887283969</v>
      </c>
      <c r="P123" s="9">
        <f>stefan_boltzmann*(F123+273.16)^4</f>
        <v>26.003048352990639</v>
      </c>
      <c r="Q123" s="11">
        <f t="shared" si="62"/>
        <v>5.743752215526408</v>
      </c>
      <c r="R123" s="9">
        <f t="shared" si="63"/>
        <v>9.5499000000000009</v>
      </c>
      <c r="S123" s="9">
        <f t="shared" si="64"/>
        <v>0.60144632043543989</v>
      </c>
      <c r="T123" s="9">
        <f t="shared" si="57"/>
        <v>4.4226892059553347</v>
      </c>
      <c r="U123" s="9">
        <f t="shared" si="65"/>
        <v>27.364007620137304</v>
      </c>
      <c r="V123" s="9">
        <f t="shared" si="66"/>
        <v>0.24267751003029386</v>
      </c>
      <c r="W123" s="9">
        <f t="shared" si="58"/>
        <v>0.46195253258784397</v>
      </c>
      <c r="X123" s="9">
        <f t="shared" si="67"/>
        <v>3.067655492486856</v>
      </c>
      <c r="Y123" s="9">
        <f t="shared" si="68"/>
        <v>1.3550337134684787</v>
      </c>
      <c r="Z123" s="9">
        <f t="shared" si="69"/>
        <v>0.10161290322580996</v>
      </c>
      <c r="AA123" s="9">
        <f t="shared" si="70"/>
        <v>0.78518849343598451</v>
      </c>
      <c r="AB123" s="9">
        <f t="shared" si="71"/>
        <v>0.47881526931188911</v>
      </c>
      <c r="AC123" s="9">
        <f t="shared" si="72"/>
        <v>0.63200188137393676</v>
      </c>
      <c r="AD123" s="9">
        <f t="shared" si="73"/>
        <v>0.48324831907671206</v>
      </c>
      <c r="AE123" s="9">
        <f t="shared" si="74"/>
        <v>4.4741848622529952E-2</v>
      </c>
      <c r="AF123" s="9">
        <f t="shared" si="75"/>
        <v>93.299090617257562</v>
      </c>
      <c r="AG123" s="9">
        <f t="shared" si="59"/>
        <v>6.3060609840393259E-2</v>
      </c>
      <c r="AH123" s="9">
        <f t="shared" ca="1" si="56"/>
        <v>7.1264516129032798E-2</v>
      </c>
      <c r="AI123" s="11">
        <f t="shared" si="76"/>
        <v>4.4741848622529952E-2</v>
      </c>
      <c r="AJ123" s="9">
        <f t="shared" ca="1" si="77"/>
        <v>1.2837691973394458</v>
      </c>
      <c r="AK123" s="9">
        <f t="shared" si="78"/>
        <v>6.3060609840393259E-2</v>
      </c>
      <c r="AL123" s="9">
        <f t="shared" si="79"/>
        <v>3.295476692475328</v>
      </c>
      <c r="AM123" s="9">
        <f t="shared" si="80"/>
        <v>3.4816129032258099</v>
      </c>
      <c r="AN123" s="9">
        <f t="shared" si="81"/>
        <v>0.1487535622972247</v>
      </c>
      <c r="AO123" s="9">
        <f t="shared" si="82"/>
        <v>2.1837483870967755</v>
      </c>
      <c r="AP123" s="13">
        <f t="shared" ca="1" si="83"/>
        <v>0.71834632133506537</v>
      </c>
    </row>
    <row r="124" spans="1:42">
      <c r="A124" t="s">
        <v>60</v>
      </c>
      <c r="B124" t="s">
        <v>142</v>
      </c>
      <c r="C124">
        <v>2</v>
      </c>
      <c r="D124" s="14">
        <f t="shared" ca="1" si="60"/>
        <v>1.1649709028902908</v>
      </c>
      <c r="E124">
        <v>5.8107142857142904</v>
      </c>
      <c r="F124">
        <v>-3.0728571428571398</v>
      </c>
      <c r="G124">
        <v>-3.1104464285714299</v>
      </c>
      <c r="H124">
        <v>699.6</v>
      </c>
      <c r="I124">
        <v>3.2093452380952399</v>
      </c>
      <c r="J124">
        <v>44.8874</v>
      </c>
      <c r="K124">
        <v>6.3928571428571397</v>
      </c>
      <c r="L124" s="11">
        <f t="shared" si="54"/>
        <v>18</v>
      </c>
      <c r="M124" s="9">
        <f t="shared" si="55"/>
        <v>10.3</v>
      </c>
      <c r="N124" s="9">
        <f t="shared" si="61"/>
        <v>93.299090617257562</v>
      </c>
      <c r="O124" s="9">
        <f>stefan_boltzmann*(E124+273.16)^4</f>
        <v>29.695890347583244</v>
      </c>
      <c r="P124" s="9">
        <f>stefan_boltzmann*(F124+273.16)^4</f>
        <v>26.090207665917415</v>
      </c>
      <c r="Q124" s="11">
        <f t="shared" si="62"/>
        <v>10.085991678224683</v>
      </c>
      <c r="R124" s="9">
        <f t="shared" si="63"/>
        <v>13.751856</v>
      </c>
      <c r="S124" s="9">
        <f t="shared" si="64"/>
        <v>0.7334276681071038</v>
      </c>
      <c r="T124" s="9">
        <f t="shared" si="57"/>
        <v>7.7662135922330062</v>
      </c>
      <c r="U124" s="9">
        <f t="shared" si="65"/>
        <v>27.893049006750331</v>
      </c>
      <c r="V124" s="9">
        <f t="shared" si="66"/>
        <v>0.24244057462030685</v>
      </c>
      <c r="W124" s="9">
        <f t="shared" si="58"/>
        <v>0.64012735194459025</v>
      </c>
      <c r="X124" s="9">
        <f t="shared" si="67"/>
        <v>4.3288015762895125</v>
      </c>
      <c r="Y124" s="9">
        <f t="shared" si="68"/>
        <v>3.4374120159434938</v>
      </c>
      <c r="Z124" s="9">
        <f t="shared" si="69"/>
        <v>1.3689285714285753</v>
      </c>
      <c r="AA124" s="9">
        <f t="shared" si="70"/>
        <v>0.9229256977049245</v>
      </c>
      <c r="AB124" s="9">
        <f t="shared" si="71"/>
        <v>0.48696981459131861</v>
      </c>
      <c r="AC124" s="9">
        <f t="shared" si="72"/>
        <v>0.70494775614812155</v>
      </c>
      <c r="AD124" s="9">
        <f t="shared" si="73"/>
        <v>0.48560415716407734</v>
      </c>
      <c r="AE124" s="9">
        <f t="shared" si="74"/>
        <v>4.8517491511903876E-2</v>
      </c>
      <c r="AF124" s="9">
        <f t="shared" si="75"/>
        <v>93.299090617257562</v>
      </c>
      <c r="AG124" s="9">
        <f t="shared" si="59"/>
        <v>6.3060609840393259E-2</v>
      </c>
      <c r="AH124" s="9">
        <f t="shared" ca="1" si="56"/>
        <v>0.17742419354838715</v>
      </c>
      <c r="AI124" s="11">
        <f t="shared" si="76"/>
        <v>4.8517491511903876E-2</v>
      </c>
      <c r="AJ124" s="9">
        <f t="shared" ca="1" si="77"/>
        <v>3.2599878223951064</v>
      </c>
      <c r="AK124" s="9">
        <f t="shared" si="78"/>
        <v>6.3060609840393259E-2</v>
      </c>
      <c r="AL124" s="9">
        <f t="shared" si="79"/>
        <v>3.2802548185251088</v>
      </c>
      <c r="AM124" s="9">
        <f t="shared" si="80"/>
        <v>3.2093452380952399</v>
      </c>
      <c r="AN124" s="9">
        <f t="shared" si="81"/>
        <v>0.21934359898404421</v>
      </c>
      <c r="AO124" s="9">
        <f t="shared" si="82"/>
        <v>2.0911773809523817</v>
      </c>
      <c r="AP124" s="13">
        <f t="shared" ca="1" si="83"/>
        <v>1.1649709028902908</v>
      </c>
    </row>
    <row r="125" spans="1:42">
      <c r="A125" t="s">
        <v>60</v>
      </c>
      <c r="B125" t="s">
        <v>142</v>
      </c>
      <c r="C125">
        <v>3</v>
      </c>
      <c r="D125" s="14">
        <f t="shared" ca="1" si="60"/>
        <v>2.3589009839248196</v>
      </c>
      <c r="E125">
        <v>11.0903225806452</v>
      </c>
      <c r="F125">
        <v>0.37225806451612897</v>
      </c>
      <c r="G125">
        <v>-1.7226344086021499</v>
      </c>
      <c r="H125">
        <v>699.6</v>
      </c>
      <c r="I125">
        <v>3.75811827956989</v>
      </c>
      <c r="J125">
        <v>44.8874</v>
      </c>
      <c r="K125">
        <v>7.8580645161290299</v>
      </c>
      <c r="L125" s="11">
        <f t="shared" si="54"/>
        <v>25.3</v>
      </c>
      <c r="M125" s="9">
        <f t="shared" si="55"/>
        <v>11.6</v>
      </c>
      <c r="N125" s="9">
        <f t="shared" si="61"/>
        <v>93.299090617257562</v>
      </c>
      <c r="O125" s="9">
        <f>stefan_boltzmann*(E125+273.16)^4</f>
        <v>32.008532108013341</v>
      </c>
      <c r="P125" s="9">
        <f>stefan_boltzmann*(F125+273.16)^4</f>
        <v>27.447076702132371</v>
      </c>
      <c r="Q125" s="11">
        <f t="shared" si="62"/>
        <v>14.894354838709676</v>
      </c>
      <c r="R125" s="9">
        <f t="shared" si="63"/>
        <v>19.328997600000001</v>
      </c>
      <c r="S125" s="9">
        <f t="shared" si="64"/>
        <v>0.77057047379992816</v>
      </c>
      <c r="T125" s="9">
        <f t="shared" si="57"/>
        <v>11.468653225806451</v>
      </c>
      <c r="U125" s="9">
        <f t="shared" si="65"/>
        <v>29.727804405072856</v>
      </c>
      <c r="V125" s="9">
        <f t="shared" si="66"/>
        <v>0.23727997826985908</v>
      </c>
      <c r="W125" s="9">
        <f t="shared" si="58"/>
        <v>0.69027013962990302</v>
      </c>
      <c r="X125" s="9">
        <f t="shared" si="67"/>
        <v>4.8690363348146244</v>
      </c>
      <c r="Y125" s="9">
        <f t="shared" si="68"/>
        <v>6.5996168909918262</v>
      </c>
      <c r="Z125" s="9">
        <f t="shared" si="69"/>
        <v>5.7312903225806648</v>
      </c>
      <c r="AA125" s="9">
        <f t="shared" si="70"/>
        <v>1.3206163586598842</v>
      </c>
      <c r="AB125" s="9">
        <f t="shared" si="71"/>
        <v>0.62754726666227023</v>
      </c>
      <c r="AC125" s="9">
        <f t="shared" si="72"/>
        <v>0.9740818126610773</v>
      </c>
      <c r="AD125" s="9">
        <f t="shared" si="73"/>
        <v>0.53833688082860331</v>
      </c>
      <c r="AE125" s="9">
        <f t="shared" si="74"/>
        <v>6.3682743489169052E-2</v>
      </c>
      <c r="AF125" s="9">
        <f t="shared" si="75"/>
        <v>93.299090617257562</v>
      </c>
      <c r="AG125" s="9">
        <f t="shared" si="59"/>
        <v>6.3060609840393259E-2</v>
      </c>
      <c r="AH125" s="9">
        <f t="shared" ca="1" si="56"/>
        <v>0.61073064516129261</v>
      </c>
      <c r="AI125" s="11">
        <f t="shared" si="76"/>
        <v>6.3682743489169052E-2</v>
      </c>
      <c r="AJ125" s="9">
        <f t="shared" ca="1" si="77"/>
        <v>5.9888862458305336</v>
      </c>
      <c r="AK125" s="9">
        <f t="shared" si="78"/>
        <v>6.3060609840393259E-2</v>
      </c>
      <c r="AL125" s="9">
        <f t="shared" si="79"/>
        <v>3.2289162761683987</v>
      </c>
      <c r="AM125" s="9">
        <f t="shared" si="80"/>
        <v>3.75811827956989</v>
      </c>
      <c r="AN125" s="9">
        <f t="shared" si="81"/>
        <v>0.43574493183247398</v>
      </c>
      <c r="AO125" s="9">
        <f t="shared" si="82"/>
        <v>2.2777602150537626</v>
      </c>
      <c r="AP125" s="13">
        <f t="shared" ca="1" si="83"/>
        <v>2.3589009839248196</v>
      </c>
    </row>
    <row r="126" spans="1:42">
      <c r="A126" t="s">
        <v>60</v>
      </c>
      <c r="B126" t="s">
        <v>142</v>
      </c>
      <c r="C126">
        <v>4</v>
      </c>
      <c r="D126" s="14">
        <f t="shared" ca="1" si="60"/>
        <v>3.580461648615358</v>
      </c>
      <c r="E126">
        <v>16.12</v>
      </c>
      <c r="F126">
        <v>3.2286666666666699</v>
      </c>
      <c r="G126">
        <v>0.89524999999999999</v>
      </c>
      <c r="H126">
        <v>699.6</v>
      </c>
      <c r="I126">
        <v>3.7008055555555601</v>
      </c>
      <c r="J126">
        <v>44.8874</v>
      </c>
      <c r="K126">
        <v>8.7466666666666697</v>
      </c>
      <c r="L126" s="11">
        <f t="shared" si="54"/>
        <v>33.5</v>
      </c>
      <c r="M126" s="9">
        <f t="shared" si="55"/>
        <v>13.2</v>
      </c>
      <c r="N126" s="9">
        <f t="shared" si="61"/>
        <v>93.299090617257562</v>
      </c>
      <c r="O126" s="9">
        <f>stefan_boltzmann*(E126+273.16)^4</f>
        <v>34.334879569007029</v>
      </c>
      <c r="P126" s="9">
        <f>stefan_boltzmann*(F126+273.16)^4</f>
        <v>28.611644245781534</v>
      </c>
      <c r="Q126" s="11">
        <f t="shared" si="62"/>
        <v>19.473989898989903</v>
      </c>
      <c r="R126" s="9">
        <f t="shared" si="63"/>
        <v>25.593731999999999</v>
      </c>
      <c r="S126" s="9">
        <f t="shared" si="64"/>
        <v>0.76088902935257363</v>
      </c>
      <c r="T126" s="9">
        <f t="shared" si="57"/>
        <v>14.994972222222225</v>
      </c>
      <c r="U126" s="9">
        <f t="shared" si="65"/>
        <v>31.473261907394281</v>
      </c>
      <c r="V126" s="9">
        <f t="shared" si="66"/>
        <v>0.22697557236965266</v>
      </c>
      <c r="W126" s="9">
        <f t="shared" si="58"/>
        <v>0.67720018962597439</v>
      </c>
      <c r="X126" s="9">
        <f t="shared" si="67"/>
        <v>4.8376890143677862</v>
      </c>
      <c r="Y126" s="9">
        <f t="shared" si="68"/>
        <v>10.157283207854439</v>
      </c>
      <c r="Z126" s="9">
        <f t="shared" si="69"/>
        <v>9.674333333333335</v>
      </c>
      <c r="AA126" s="9">
        <f t="shared" si="70"/>
        <v>1.832270385933914</v>
      </c>
      <c r="AB126" s="9">
        <f t="shared" si="71"/>
        <v>0.77015238680325138</v>
      </c>
      <c r="AC126" s="9">
        <f t="shared" si="72"/>
        <v>1.3012113863685828</v>
      </c>
      <c r="AD126" s="9">
        <f t="shared" si="73"/>
        <v>0.65176128781467502</v>
      </c>
      <c r="AE126" s="9">
        <f t="shared" si="74"/>
        <v>8.0716688446555995E-2</v>
      </c>
      <c r="AF126" s="9">
        <f t="shared" si="75"/>
        <v>93.299090617257562</v>
      </c>
      <c r="AG126" s="9">
        <f t="shared" si="59"/>
        <v>6.3060609840393259E-2</v>
      </c>
      <c r="AH126" s="9">
        <f t="shared" ca="1" si="56"/>
        <v>0.55202602150537383</v>
      </c>
      <c r="AI126" s="11">
        <f t="shared" si="76"/>
        <v>8.0716688446555995E-2</v>
      </c>
      <c r="AJ126" s="9">
        <f t="shared" ca="1" si="77"/>
        <v>9.6052571863490659</v>
      </c>
      <c r="AK126" s="9">
        <f t="shared" si="78"/>
        <v>6.3060609840393259E-2</v>
      </c>
      <c r="AL126" s="9">
        <f t="shared" si="79"/>
        <v>3.1838759090260527</v>
      </c>
      <c r="AM126" s="9">
        <f t="shared" si="80"/>
        <v>3.7008055555555601</v>
      </c>
      <c r="AN126" s="9">
        <f t="shared" si="81"/>
        <v>0.64945009855390778</v>
      </c>
      <c r="AO126" s="9">
        <f t="shared" si="82"/>
        <v>2.2582738888888905</v>
      </c>
      <c r="AP126" s="13">
        <f t="shared" ca="1" si="83"/>
        <v>3.580461648615358</v>
      </c>
    </row>
    <row r="127" spans="1:42">
      <c r="A127" t="s">
        <v>60</v>
      </c>
      <c r="B127" t="s">
        <v>142</v>
      </c>
      <c r="C127">
        <v>5</v>
      </c>
      <c r="D127" s="14">
        <f t="shared" ca="1" si="60"/>
        <v>4.8156489970738257</v>
      </c>
      <c r="E127">
        <v>19.973548387096798</v>
      </c>
      <c r="F127">
        <v>6.4451612903225799</v>
      </c>
      <c r="G127">
        <v>2.6327150537634401</v>
      </c>
      <c r="H127">
        <v>699.6</v>
      </c>
      <c r="I127">
        <v>3.6631182795698898</v>
      </c>
      <c r="J127">
        <v>44.8874</v>
      </c>
      <c r="K127">
        <v>9.8838709677419399</v>
      </c>
      <c r="L127" s="11">
        <f t="shared" si="54"/>
        <v>39.299999999999997</v>
      </c>
      <c r="M127" s="9">
        <f t="shared" si="55"/>
        <v>14.6</v>
      </c>
      <c r="N127" s="9">
        <f t="shared" si="61"/>
        <v>93.299090617257562</v>
      </c>
      <c r="O127" s="9">
        <f>stefan_boltzmann*(E127+273.16)^4</f>
        <v>36.201285620811426</v>
      </c>
      <c r="P127" s="9">
        <f>stefan_boltzmann*(F127+273.16)^4</f>
        <v>29.9669559025048</v>
      </c>
      <c r="Q127" s="11">
        <f t="shared" si="62"/>
        <v>23.12760715863898</v>
      </c>
      <c r="R127" s="9">
        <f t="shared" si="63"/>
        <v>30.024885599999998</v>
      </c>
      <c r="S127" s="9">
        <f t="shared" si="64"/>
        <v>0.77028127489814591</v>
      </c>
      <c r="T127" s="9">
        <f t="shared" si="57"/>
        <v>17.808257512152014</v>
      </c>
      <c r="U127" s="9">
        <f t="shared" si="65"/>
        <v>33.084120761658113</v>
      </c>
      <c r="V127" s="9">
        <f t="shared" si="66"/>
        <v>0.21971077792812527</v>
      </c>
      <c r="W127" s="9">
        <f t="shared" si="58"/>
        <v>0.68987972111249707</v>
      </c>
      <c r="X127" s="9">
        <f t="shared" si="67"/>
        <v>5.0146928578671455</v>
      </c>
      <c r="Y127" s="9">
        <f t="shared" si="68"/>
        <v>12.793564654284868</v>
      </c>
      <c r="Z127" s="9">
        <f t="shared" si="69"/>
        <v>13.20935483870969</v>
      </c>
      <c r="AA127" s="9">
        <f t="shared" si="70"/>
        <v>2.3344552396909877</v>
      </c>
      <c r="AB127" s="9">
        <f t="shared" si="71"/>
        <v>0.96432326828647097</v>
      </c>
      <c r="AC127" s="9">
        <f t="shared" si="72"/>
        <v>1.6493892539887294</v>
      </c>
      <c r="AD127" s="9">
        <f t="shared" si="73"/>
        <v>0.73823964013555088</v>
      </c>
      <c r="AE127" s="9">
        <f t="shared" si="74"/>
        <v>9.9154400464457601E-2</v>
      </c>
      <c r="AF127" s="9">
        <f t="shared" si="75"/>
        <v>93.299090617257562</v>
      </c>
      <c r="AG127" s="9">
        <f t="shared" si="59"/>
        <v>6.3060609840393259E-2</v>
      </c>
      <c r="AH127" s="9">
        <f t="shared" ca="1" si="56"/>
        <v>0.49490301075268966</v>
      </c>
      <c r="AI127" s="11">
        <f t="shared" si="76"/>
        <v>9.9154400464457601E-2</v>
      </c>
      <c r="AJ127" s="9">
        <f t="shared" ca="1" si="77"/>
        <v>12.298661643532178</v>
      </c>
      <c r="AK127" s="9">
        <f t="shared" si="78"/>
        <v>6.3060609840393259E-2</v>
      </c>
      <c r="AL127" s="9">
        <f t="shared" si="79"/>
        <v>3.1445513040871274</v>
      </c>
      <c r="AM127" s="9">
        <f t="shared" si="80"/>
        <v>3.6631182795698898</v>
      </c>
      <c r="AN127" s="9">
        <f t="shared" si="81"/>
        <v>0.9111496138531785</v>
      </c>
      <c r="AO127" s="9">
        <f t="shared" si="82"/>
        <v>2.2454602150537628</v>
      </c>
      <c r="AP127" s="13">
        <f t="shared" ca="1" si="83"/>
        <v>4.8156489970738257</v>
      </c>
    </row>
    <row r="128" spans="1:42">
      <c r="A128" t="s">
        <v>60</v>
      </c>
      <c r="B128" t="s">
        <v>142</v>
      </c>
      <c r="C128">
        <v>6</v>
      </c>
      <c r="D128" s="14">
        <f t="shared" ca="1" si="60"/>
        <v>6.4838032931959892</v>
      </c>
      <c r="E128">
        <v>26.654</v>
      </c>
      <c r="F128">
        <v>11.348000000000001</v>
      </c>
      <c r="G128">
        <v>5.5007222222222198</v>
      </c>
      <c r="H128">
        <v>699.6</v>
      </c>
      <c r="I128">
        <v>3.3510833333333299</v>
      </c>
      <c r="J128">
        <v>44.8874</v>
      </c>
      <c r="K128">
        <v>11.686666666666699</v>
      </c>
      <c r="L128" s="11">
        <f t="shared" si="54"/>
        <v>41.9</v>
      </c>
      <c r="M128" s="9">
        <f t="shared" si="55"/>
        <v>15.3</v>
      </c>
      <c r="N128" s="9">
        <f t="shared" si="61"/>
        <v>93.299090617257562</v>
      </c>
      <c r="O128" s="9">
        <f>stefan_boltzmann*(E128+273.16)^4</f>
        <v>39.615900095207273</v>
      </c>
      <c r="P128" s="9">
        <f>stefan_boltzmann*(F128+273.16)^4</f>
        <v>32.124754990726231</v>
      </c>
      <c r="Q128" s="11">
        <f t="shared" si="62"/>
        <v>26.477331154684137</v>
      </c>
      <c r="R128" s="9">
        <f t="shared" si="63"/>
        <v>32.011264799999999</v>
      </c>
      <c r="S128" s="9">
        <f t="shared" si="64"/>
        <v>0.82712542975447001</v>
      </c>
      <c r="T128" s="9">
        <f t="shared" si="57"/>
        <v>20.387544989106786</v>
      </c>
      <c r="U128" s="9">
        <f t="shared" si="65"/>
        <v>35.870327542966749</v>
      </c>
      <c r="V128" s="9">
        <f t="shared" si="66"/>
        <v>0.20694294110896347</v>
      </c>
      <c r="W128" s="9">
        <f t="shared" si="58"/>
        <v>0.76661933016853456</v>
      </c>
      <c r="X128" s="9">
        <f t="shared" si="67"/>
        <v>5.6907004441334861</v>
      </c>
      <c r="Y128" s="9">
        <f t="shared" si="68"/>
        <v>14.696844544973299</v>
      </c>
      <c r="Z128" s="9">
        <f t="shared" si="69"/>
        <v>19.001000000000001</v>
      </c>
      <c r="AA128" s="9">
        <f t="shared" si="70"/>
        <v>3.4936044344374886</v>
      </c>
      <c r="AB128" s="9">
        <f t="shared" si="71"/>
        <v>1.3433904760700879</v>
      </c>
      <c r="AC128" s="9">
        <f t="shared" si="72"/>
        <v>2.4184974552537883</v>
      </c>
      <c r="AD128" s="9">
        <f t="shared" si="73"/>
        <v>0.90327453677208014</v>
      </c>
      <c r="AE128" s="9">
        <f t="shared" si="74"/>
        <v>0.13709014873224137</v>
      </c>
      <c r="AF128" s="9">
        <f t="shared" si="75"/>
        <v>93.299090617257562</v>
      </c>
      <c r="AG128" s="9">
        <f t="shared" si="59"/>
        <v>6.3060609840393259E-2</v>
      </c>
      <c r="AH128" s="9">
        <f t="shared" ca="1" si="56"/>
        <v>0.81083032258064369</v>
      </c>
      <c r="AI128" s="11">
        <f t="shared" si="76"/>
        <v>0.13709014873224137</v>
      </c>
      <c r="AJ128" s="9">
        <f t="shared" ca="1" si="77"/>
        <v>13.886014222392655</v>
      </c>
      <c r="AK128" s="9">
        <f t="shared" si="78"/>
        <v>6.3060609840393259E-2</v>
      </c>
      <c r="AL128" s="9">
        <f t="shared" si="79"/>
        <v>3.0821812254067624</v>
      </c>
      <c r="AM128" s="9">
        <f t="shared" si="80"/>
        <v>3.3510833333333299</v>
      </c>
      <c r="AN128" s="9">
        <f t="shared" si="81"/>
        <v>1.5152229184817081</v>
      </c>
      <c r="AO128" s="9">
        <f t="shared" si="82"/>
        <v>2.1393683333333322</v>
      </c>
      <c r="AP128" s="13">
        <f t="shared" ca="1" si="83"/>
        <v>6.4838032931959892</v>
      </c>
    </row>
    <row r="129" spans="1:42">
      <c r="A129" t="s">
        <v>60</v>
      </c>
      <c r="B129" t="s">
        <v>142</v>
      </c>
      <c r="C129">
        <v>7</v>
      </c>
      <c r="D129" s="14">
        <f t="shared" ca="1" si="60"/>
        <v>7.6598629164432275</v>
      </c>
      <c r="E129">
        <v>32.056129032258099</v>
      </c>
      <c r="F129">
        <v>14.5741935483871</v>
      </c>
      <c r="G129">
        <v>6.1266666666666696</v>
      </c>
      <c r="H129">
        <v>699.6</v>
      </c>
      <c r="I129">
        <v>3.0144354838709702</v>
      </c>
      <c r="J129">
        <v>44.8874</v>
      </c>
      <c r="K129">
        <v>12.8258064516129</v>
      </c>
      <c r="L129" s="11">
        <f t="shared" si="54"/>
        <v>40.700000000000003</v>
      </c>
      <c r="M129" s="9">
        <f t="shared" si="55"/>
        <v>15</v>
      </c>
      <c r="N129" s="9">
        <f t="shared" si="61"/>
        <v>93.299090617257562</v>
      </c>
      <c r="O129" s="9">
        <f>stefan_boltzmann*(E129+273.16)^4</f>
        <v>42.549240592874803</v>
      </c>
      <c r="P129" s="9">
        <f>stefan_boltzmann*(F129+273.16)^4</f>
        <v>33.606848994273165</v>
      </c>
      <c r="Q129" s="11">
        <f t="shared" si="62"/>
        <v>27.575344086021506</v>
      </c>
      <c r="R129" s="9">
        <f t="shared" si="63"/>
        <v>31.094474400000003</v>
      </c>
      <c r="S129" s="9">
        <f t="shared" si="64"/>
        <v>0.88682457633120515</v>
      </c>
      <c r="T129" s="9">
        <f t="shared" si="57"/>
        <v>21.233014946236558</v>
      </c>
      <c r="U129" s="9">
        <f t="shared" si="65"/>
        <v>38.07804479357398</v>
      </c>
      <c r="V129" s="9">
        <f t="shared" si="66"/>
        <v>0.20402392511432363</v>
      </c>
      <c r="W129" s="9">
        <f t="shared" si="58"/>
        <v>0.84721317804712715</v>
      </c>
      <c r="X129" s="9">
        <f t="shared" si="67"/>
        <v>6.5818569835342196</v>
      </c>
      <c r="Y129" s="9">
        <f t="shared" si="68"/>
        <v>14.651157962702339</v>
      </c>
      <c r="Z129" s="9">
        <f t="shared" si="69"/>
        <v>23.3151612903226</v>
      </c>
      <c r="AA129" s="9">
        <f t="shared" si="70"/>
        <v>4.769877352455695</v>
      </c>
      <c r="AB129" s="9">
        <f t="shared" si="71"/>
        <v>1.6591544491860084</v>
      </c>
      <c r="AC129" s="9">
        <f t="shared" si="72"/>
        <v>3.2145159008208517</v>
      </c>
      <c r="AD129" s="9">
        <f t="shared" si="73"/>
        <v>0.94334147659770762</v>
      </c>
      <c r="AE129" s="9">
        <f t="shared" si="74"/>
        <v>0.17276693188563425</v>
      </c>
      <c r="AF129" s="9">
        <f t="shared" si="75"/>
        <v>93.299090617257562</v>
      </c>
      <c r="AG129" s="9">
        <f t="shared" si="59"/>
        <v>6.3060609840393259E-2</v>
      </c>
      <c r="AH129" s="9">
        <f t="shared" ca="1" si="56"/>
        <v>0.60398258064516386</v>
      </c>
      <c r="AI129" s="11">
        <f t="shared" si="76"/>
        <v>0.17276693188563425</v>
      </c>
      <c r="AJ129" s="9">
        <f t="shared" ca="1" si="77"/>
        <v>14.047175382057175</v>
      </c>
      <c r="AK129" s="9">
        <f t="shared" si="78"/>
        <v>6.3060609840393259E-2</v>
      </c>
      <c r="AL129" s="9">
        <f t="shared" si="79"/>
        <v>3.0373066166472706</v>
      </c>
      <c r="AM129" s="9">
        <f t="shared" si="80"/>
        <v>3.0144354838709702</v>
      </c>
      <c r="AN129" s="9">
        <f t="shared" si="81"/>
        <v>2.271174424223144</v>
      </c>
      <c r="AO129" s="9">
        <f t="shared" si="82"/>
        <v>2.0249080645161301</v>
      </c>
      <c r="AP129" s="13">
        <f t="shared" ca="1" si="83"/>
        <v>7.6598629164432275</v>
      </c>
    </row>
    <row r="130" spans="1:42">
      <c r="A130" t="s">
        <v>60</v>
      </c>
      <c r="B130" t="s">
        <v>142</v>
      </c>
      <c r="C130">
        <v>8</v>
      </c>
      <c r="D130" s="14">
        <f t="shared" ca="1" si="60"/>
        <v>10.548820537671887</v>
      </c>
      <c r="E130">
        <v>30.778064516129</v>
      </c>
      <c r="F130">
        <v>12.8683870967742</v>
      </c>
      <c r="G130">
        <v>5.2758064516129002</v>
      </c>
      <c r="H130">
        <v>699.6</v>
      </c>
      <c r="I130">
        <v>2.96922043010753</v>
      </c>
      <c r="J130">
        <v>44.8874</v>
      </c>
      <c r="K130">
        <v>11.941935483870999</v>
      </c>
      <c r="L130" s="11">
        <f t="shared" si="54"/>
        <v>65.900000000000006</v>
      </c>
      <c r="M130" s="9">
        <f t="shared" si="55"/>
        <v>13.8</v>
      </c>
      <c r="N130" s="9">
        <f t="shared" si="61"/>
        <v>93.299090617257562</v>
      </c>
      <c r="O130" s="9">
        <f>stefan_boltzmann*(E130+273.16)^4</f>
        <v>41.841020405792051</v>
      </c>
      <c r="P130" s="9">
        <f>stefan_boltzmann*(F130+273.16)^4</f>
        <v>32.816967111698602</v>
      </c>
      <c r="Q130" s="11">
        <f t="shared" si="62"/>
        <v>44.988534361851407</v>
      </c>
      <c r="R130" s="9">
        <f t="shared" si="63"/>
        <v>50.347072800000007</v>
      </c>
      <c r="S130" s="9">
        <f t="shared" si="64"/>
        <v>0.89356802411462943</v>
      </c>
      <c r="T130" s="9">
        <f t="shared" si="57"/>
        <v>34.641171458625585</v>
      </c>
      <c r="U130" s="9">
        <f t="shared" si="65"/>
        <v>37.328993758745327</v>
      </c>
      <c r="V130" s="9">
        <f t="shared" si="66"/>
        <v>0.20798004529634437</v>
      </c>
      <c r="W130" s="9">
        <f t="shared" si="58"/>
        <v>0.85631683255474977</v>
      </c>
      <c r="X130" s="9">
        <f t="shared" si="67"/>
        <v>6.6481748441763999</v>
      </c>
      <c r="Y130" s="9">
        <f t="shared" si="68"/>
        <v>27.992996614449186</v>
      </c>
      <c r="Z130" s="9">
        <f t="shared" si="69"/>
        <v>21.8232258064516</v>
      </c>
      <c r="AA130" s="9">
        <f t="shared" si="70"/>
        <v>4.4361390156657876</v>
      </c>
      <c r="AB130" s="9">
        <f t="shared" si="71"/>
        <v>1.4849247957944152</v>
      </c>
      <c r="AC130" s="9">
        <f t="shared" si="72"/>
        <v>2.9605319057301012</v>
      </c>
      <c r="AD130" s="9">
        <f t="shared" si="73"/>
        <v>0.88924838979363718</v>
      </c>
      <c r="AE130" s="9">
        <f t="shared" si="74"/>
        <v>0.15963453380487161</v>
      </c>
      <c r="AF130" s="9">
        <f t="shared" si="75"/>
        <v>93.299090617257562</v>
      </c>
      <c r="AG130" s="9">
        <f t="shared" si="59"/>
        <v>6.3060609840393259E-2</v>
      </c>
      <c r="AH130" s="9">
        <f t="shared" ca="1" si="56"/>
        <v>-0.20887096774194</v>
      </c>
      <c r="AI130" s="11">
        <f t="shared" si="76"/>
        <v>0.15963453380487161</v>
      </c>
      <c r="AJ130" s="9">
        <f t="shared" ca="1" si="77"/>
        <v>28.201867582191127</v>
      </c>
      <c r="AK130" s="9">
        <f t="shared" si="78"/>
        <v>6.3060609840393259E-2</v>
      </c>
      <c r="AL130" s="9">
        <f t="shared" si="79"/>
        <v>3.0526767270053572</v>
      </c>
      <c r="AM130" s="9">
        <f t="shared" si="80"/>
        <v>2.96922043010753</v>
      </c>
      <c r="AN130" s="9">
        <f t="shared" si="81"/>
        <v>2.071283515936464</v>
      </c>
      <c r="AO130" s="9">
        <f t="shared" si="82"/>
        <v>2.0095349462365606</v>
      </c>
      <c r="AP130" s="13">
        <f t="shared" ca="1" si="83"/>
        <v>10.548820537671887</v>
      </c>
    </row>
    <row r="131" spans="1:42">
      <c r="A131" t="s">
        <v>60</v>
      </c>
      <c r="B131" t="s">
        <v>142</v>
      </c>
      <c r="C131">
        <v>9</v>
      </c>
      <c r="D131" s="14">
        <f t="shared" ca="1" si="60"/>
        <v>4.6690898725196988</v>
      </c>
      <c r="E131">
        <v>23.67</v>
      </c>
      <c r="F131">
        <v>8.6873333333333296</v>
      </c>
      <c r="G131">
        <v>3.4982777777777798</v>
      </c>
      <c r="H131">
        <v>699.6</v>
      </c>
      <c r="I131">
        <v>2.9044444444444402</v>
      </c>
      <c r="J131">
        <v>44.8874</v>
      </c>
      <c r="K131">
        <v>9.42</v>
      </c>
      <c r="L131" s="11">
        <f t="shared" ref="L131:L194" si="84">VLOOKUP(J131, Ra,C131+1)</f>
        <v>28.4</v>
      </c>
      <c r="M131" s="9">
        <f t="shared" ref="M131:M194" si="85">VLOOKUP(J131, N, C131+1)</f>
        <v>12.3</v>
      </c>
      <c r="N131" s="9">
        <f t="shared" si="61"/>
        <v>93.299090617257562</v>
      </c>
      <c r="O131" s="9">
        <f>stefan_boltzmann*(E131+273.16)^4</f>
        <v>38.062127661570393</v>
      </c>
      <c r="P131" s="9">
        <f>stefan_boltzmann*(F131+273.16)^4</f>
        <v>30.939807965902723</v>
      </c>
      <c r="Q131" s="11">
        <f t="shared" si="62"/>
        <v>17.97512195121951</v>
      </c>
      <c r="R131" s="9">
        <f t="shared" si="63"/>
        <v>21.6973728</v>
      </c>
      <c r="S131" s="9">
        <f t="shared" si="64"/>
        <v>0.82844693304156669</v>
      </c>
      <c r="T131" s="9">
        <f t="shared" si="57"/>
        <v>13.840843902439023</v>
      </c>
      <c r="U131" s="9">
        <f t="shared" si="65"/>
        <v>34.500967813736558</v>
      </c>
      <c r="V131" s="9">
        <f t="shared" si="66"/>
        <v>0.21596082666892155</v>
      </c>
      <c r="W131" s="9">
        <f t="shared" si="58"/>
        <v>0.76840335960611517</v>
      </c>
      <c r="X131" s="9">
        <f t="shared" si="67"/>
        <v>5.7252639579465789</v>
      </c>
      <c r="Y131" s="9">
        <f t="shared" si="68"/>
        <v>8.1155799444924437</v>
      </c>
      <c r="Z131" s="9">
        <f t="shared" si="69"/>
        <v>16.178666666666665</v>
      </c>
      <c r="AA131" s="9">
        <f t="shared" si="70"/>
        <v>2.9253223626444713</v>
      </c>
      <c r="AB131" s="9">
        <f t="shared" si="71"/>
        <v>1.1240348433989515</v>
      </c>
      <c r="AC131" s="9">
        <f t="shared" si="72"/>
        <v>2.0246786030217114</v>
      </c>
      <c r="AD131" s="9">
        <f t="shared" si="73"/>
        <v>0.78498553676823102</v>
      </c>
      <c r="AE131" s="9">
        <f t="shared" si="74"/>
        <v>0.11730166467798374</v>
      </c>
      <c r="AF131" s="9">
        <f t="shared" si="75"/>
        <v>93.299090617257562</v>
      </c>
      <c r="AG131" s="9">
        <f t="shared" si="59"/>
        <v>6.3060609840393259E-2</v>
      </c>
      <c r="AH131" s="9">
        <f t="shared" ref="AH131:AH194" ca="1" si="86">0.14*(Z131-OFFSET(Z131, IF(C131=1, 11, -1), 0))</f>
        <v>-0.7902382795698909</v>
      </c>
      <c r="AI131" s="11">
        <f t="shared" si="76"/>
        <v>0.11730166467798374</v>
      </c>
      <c r="AJ131" s="9">
        <f t="shared" ca="1" si="77"/>
        <v>8.9058182240623349</v>
      </c>
      <c r="AK131" s="9">
        <f t="shared" si="78"/>
        <v>6.3060609840393259E-2</v>
      </c>
      <c r="AL131" s="9">
        <f t="shared" si="79"/>
        <v>3.1122627764150419</v>
      </c>
      <c r="AM131" s="9">
        <f t="shared" si="80"/>
        <v>2.9044444444444402</v>
      </c>
      <c r="AN131" s="9">
        <f t="shared" si="81"/>
        <v>1.2396930662534804</v>
      </c>
      <c r="AO131" s="9">
        <f t="shared" si="82"/>
        <v>1.9875111111111097</v>
      </c>
      <c r="AP131" s="13">
        <f t="shared" ca="1" si="83"/>
        <v>4.6690898725196988</v>
      </c>
    </row>
    <row r="132" spans="1:42">
      <c r="A132" t="s">
        <v>60</v>
      </c>
      <c r="B132" t="s">
        <v>142</v>
      </c>
      <c r="C132">
        <v>10</v>
      </c>
      <c r="D132" s="14">
        <f t="shared" ca="1" si="60"/>
        <v>2.5344713310770883</v>
      </c>
      <c r="E132">
        <v>16.0290322580645</v>
      </c>
      <c r="F132">
        <v>3.22129032258065</v>
      </c>
      <c r="G132">
        <v>1.3928763440860199</v>
      </c>
      <c r="H132">
        <v>699.6</v>
      </c>
      <c r="I132">
        <v>2.70612903225806</v>
      </c>
      <c r="J132">
        <v>44.8874</v>
      </c>
      <c r="K132">
        <v>7.6451612903225801</v>
      </c>
      <c r="L132" s="11">
        <f t="shared" si="84"/>
        <v>20.3</v>
      </c>
      <c r="M132" s="9">
        <f t="shared" si="85"/>
        <v>10.7</v>
      </c>
      <c r="N132" s="9">
        <f t="shared" si="61"/>
        <v>93.299090617257562</v>
      </c>
      <c r="O132" s="9">
        <f>stefan_boltzmann*(E132+273.16)^4</f>
        <v>34.291711793842055</v>
      </c>
      <c r="P132" s="9">
        <f>stefan_boltzmann*(F132+273.16)^4</f>
        <v>28.6085899832939</v>
      </c>
      <c r="Q132" s="11">
        <f t="shared" si="62"/>
        <v>12.327185709978899</v>
      </c>
      <c r="R132" s="9">
        <f t="shared" si="63"/>
        <v>15.509037600000001</v>
      </c>
      <c r="S132" s="9">
        <f t="shared" si="64"/>
        <v>0.79483885640840135</v>
      </c>
      <c r="T132" s="9">
        <f t="shared" ref="T132:T195" si="87">(1-0.23)*Q132</f>
        <v>9.4919329966837527</v>
      </c>
      <c r="U132" s="9">
        <f t="shared" si="65"/>
        <v>31.450150888567975</v>
      </c>
      <c r="V132" s="9">
        <f t="shared" si="66"/>
        <v>0.22493024199681361</v>
      </c>
      <c r="W132" s="9">
        <f t="shared" ref="W132:W195" si="88">1.35*S132-0.35</f>
        <v>0.72303245615134182</v>
      </c>
      <c r="X132" s="9">
        <f t="shared" si="67"/>
        <v>5.114796704033246</v>
      </c>
      <c r="Y132" s="9">
        <f t="shared" si="68"/>
        <v>4.3771362926505066</v>
      </c>
      <c r="Z132" s="9">
        <f t="shared" si="69"/>
        <v>9.6251612903225752</v>
      </c>
      <c r="AA132" s="9">
        <f t="shared" si="70"/>
        <v>1.8216612298542851</v>
      </c>
      <c r="AB132" s="9">
        <f t="shared" si="71"/>
        <v>0.76975006452785699</v>
      </c>
      <c r="AC132" s="9">
        <f t="shared" si="72"/>
        <v>1.2957056471910711</v>
      </c>
      <c r="AD132" s="9">
        <f t="shared" si="73"/>
        <v>0.67556373504652489</v>
      </c>
      <c r="AE132" s="9">
        <f t="shared" si="74"/>
        <v>8.0482453867170178E-2</v>
      </c>
      <c r="AF132" s="9">
        <f t="shared" si="75"/>
        <v>93.299090617257562</v>
      </c>
      <c r="AG132" s="9">
        <f t="shared" ref="AG132:AG195" si="89">AF132*(0.00103)/((2.45)*(0.622))</f>
        <v>6.3060609840393259E-2</v>
      </c>
      <c r="AH132" s="9">
        <f t="shared" ca="1" si="86"/>
        <v>-0.91749075268817259</v>
      </c>
      <c r="AI132" s="11">
        <f t="shared" si="76"/>
        <v>8.0482453867170178E-2</v>
      </c>
      <c r="AJ132" s="9">
        <f t="shared" ca="1" si="77"/>
        <v>5.2946270453386788</v>
      </c>
      <c r="AK132" s="9">
        <f t="shared" si="78"/>
        <v>6.3060609840393259E-2</v>
      </c>
      <c r="AL132" s="9">
        <f t="shared" si="79"/>
        <v>3.1844298500921089</v>
      </c>
      <c r="AM132" s="9">
        <f t="shared" si="80"/>
        <v>2.70612903225806</v>
      </c>
      <c r="AN132" s="9">
        <f t="shared" si="81"/>
        <v>0.62014191214454617</v>
      </c>
      <c r="AO132" s="9">
        <f t="shared" si="82"/>
        <v>1.9200838709677406</v>
      </c>
      <c r="AP132" s="13">
        <f t="shared" ca="1" si="83"/>
        <v>2.5344713310770883</v>
      </c>
    </row>
    <row r="133" spans="1:42">
      <c r="A133" t="s">
        <v>60</v>
      </c>
      <c r="B133" t="s">
        <v>142</v>
      </c>
      <c r="C133">
        <v>11</v>
      </c>
      <c r="D133" s="14">
        <f t="shared" ca="1" si="60"/>
        <v>1.2870759687596292</v>
      </c>
      <c r="E133">
        <v>8.5466666666666704</v>
      </c>
      <c r="F133">
        <v>-0.67866666666666697</v>
      </c>
      <c r="G133">
        <v>-1.3294999999999999</v>
      </c>
      <c r="H133">
        <v>699.6</v>
      </c>
      <c r="I133">
        <v>2.9535</v>
      </c>
      <c r="J133">
        <v>44.8874</v>
      </c>
      <c r="K133">
        <v>4.5199999999999996</v>
      </c>
      <c r="L133" s="11">
        <f t="shared" si="84"/>
        <v>13.9</v>
      </c>
      <c r="M133" s="9">
        <f t="shared" si="85"/>
        <v>9.4</v>
      </c>
      <c r="N133" s="9">
        <f t="shared" si="61"/>
        <v>93.299090617257562</v>
      </c>
      <c r="O133" s="9">
        <f>stefan_boltzmann*(E133+273.16)^4</f>
        <v>30.878087423942389</v>
      </c>
      <c r="P133" s="9">
        <f>stefan_boltzmann*(F133+273.16)^4</f>
        <v>27.027689205312079</v>
      </c>
      <c r="Q133" s="11">
        <f t="shared" si="62"/>
        <v>6.816914893617021</v>
      </c>
      <c r="R133" s="9">
        <f t="shared" si="63"/>
        <v>10.619488800000001</v>
      </c>
      <c r="S133" s="9">
        <f t="shared" si="64"/>
        <v>0.64192495721799903</v>
      </c>
      <c r="T133" s="9">
        <f t="shared" si="87"/>
        <v>5.2490244680851061</v>
      </c>
      <c r="U133" s="9">
        <f t="shared" si="65"/>
        <v>28.952888314627234</v>
      </c>
      <c r="V133" s="9">
        <f t="shared" si="66"/>
        <v>0.23578058509449135</v>
      </c>
      <c r="W133" s="9">
        <f t="shared" si="88"/>
        <v>0.51659869224429877</v>
      </c>
      <c r="X133" s="9">
        <f t="shared" si="67"/>
        <v>3.5265759265871566</v>
      </c>
      <c r="Y133" s="9">
        <f t="shared" si="68"/>
        <v>1.7224485414979496</v>
      </c>
      <c r="Z133" s="9">
        <f t="shared" si="69"/>
        <v>3.9340000000000019</v>
      </c>
      <c r="AA133" s="9">
        <f t="shared" si="70"/>
        <v>1.113370952876235</v>
      </c>
      <c r="AB133" s="9">
        <f t="shared" si="71"/>
        <v>0.58128230626633814</v>
      </c>
      <c r="AC133" s="9">
        <f t="shared" si="72"/>
        <v>0.84732662957128657</v>
      </c>
      <c r="AD133" s="9">
        <f t="shared" si="73"/>
        <v>0.55416767567584524</v>
      </c>
      <c r="AE133" s="9">
        <f t="shared" si="74"/>
        <v>5.7004207076233139E-2</v>
      </c>
      <c r="AF133" s="9">
        <f t="shared" si="75"/>
        <v>93.299090617257562</v>
      </c>
      <c r="AG133" s="9">
        <f t="shared" si="89"/>
        <v>6.3060609840393259E-2</v>
      </c>
      <c r="AH133" s="9">
        <f t="shared" ca="1" si="86"/>
        <v>-0.79676258064516037</v>
      </c>
      <c r="AI133" s="11">
        <f t="shared" si="76"/>
        <v>5.7004207076233139E-2</v>
      </c>
      <c r="AJ133" s="9">
        <f t="shared" ca="1" si="77"/>
        <v>2.5192111221431102</v>
      </c>
      <c r="AK133" s="9">
        <f t="shared" si="78"/>
        <v>6.3060609840393259E-2</v>
      </c>
      <c r="AL133" s="9">
        <f t="shared" si="79"/>
        <v>3.2498718106119147</v>
      </c>
      <c r="AM133" s="9">
        <f t="shared" si="80"/>
        <v>2.9535</v>
      </c>
      <c r="AN133" s="9">
        <f t="shared" si="81"/>
        <v>0.29315895389544133</v>
      </c>
      <c r="AO133" s="9">
        <f t="shared" si="82"/>
        <v>2.0041900000000004</v>
      </c>
      <c r="AP133" s="13">
        <f t="shared" ca="1" si="83"/>
        <v>1.2870759687596292</v>
      </c>
    </row>
    <row r="134" spans="1:42">
      <c r="A134" t="s">
        <v>60</v>
      </c>
      <c r="B134" t="s">
        <v>142</v>
      </c>
      <c r="C134">
        <v>12</v>
      </c>
      <c r="D134" s="14">
        <f t="shared" ca="1" si="60"/>
        <v>0.7055997115779552</v>
      </c>
      <c r="E134">
        <v>2.8767741935483899</v>
      </c>
      <c r="F134">
        <v>-3.6916129032258098</v>
      </c>
      <c r="G134">
        <v>-3.9422043010752699</v>
      </c>
      <c r="H134">
        <v>699.6</v>
      </c>
      <c r="I134">
        <v>3.0515860215053801</v>
      </c>
      <c r="J134">
        <v>44.8874</v>
      </c>
      <c r="K134">
        <v>3.9354838709677402</v>
      </c>
      <c r="L134" s="11">
        <f t="shared" si="84"/>
        <v>11.1</v>
      </c>
      <c r="M134" s="9">
        <f t="shared" si="85"/>
        <v>8.6999999999999993</v>
      </c>
      <c r="N134" s="9">
        <f t="shared" si="61"/>
        <v>93.299090617257562</v>
      </c>
      <c r="O134" s="9">
        <f>stefan_boltzmann*(E134+273.16)^4</f>
        <v>28.466211211873503</v>
      </c>
      <c r="P134" s="9">
        <f>stefan_boltzmann*(F134+273.16)^4</f>
        <v>25.851942711654164</v>
      </c>
      <c r="Q134" s="11">
        <f t="shared" si="62"/>
        <v>5.2855672969966614</v>
      </c>
      <c r="R134" s="9">
        <f t="shared" si="63"/>
        <v>8.4803111999999992</v>
      </c>
      <c r="S134" s="9">
        <f t="shared" si="64"/>
        <v>0.62327515728392868</v>
      </c>
      <c r="T134" s="9">
        <f t="shared" si="87"/>
        <v>4.0698868186874293</v>
      </c>
      <c r="U134" s="9">
        <f t="shared" si="65"/>
        <v>27.159076961763834</v>
      </c>
      <c r="V134" s="9">
        <f t="shared" si="66"/>
        <v>0.24543616157310177</v>
      </c>
      <c r="W134" s="9">
        <f t="shared" si="88"/>
        <v>0.49142146233330375</v>
      </c>
      <c r="X134" s="9">
        <f t="shared" si="67"/>
        <v>3.275726816152186</v>
      </c>
      <c r="Y134" s="9">
        <f t="shared" si="68"/>
        <v>0.79416000253524333</v>
      </c>
      <c r="Z134" s="9">
        <f t="shared" si="69"/>
        <v>-0.40741935483870995</v>
      </c>
      <c r="AA134" s="9">
        <f t="shared" si="70"/>
        <v>0.75116481497232912</v>
      </c>
      <c r="AB134" s="9">
        <f t="shared" si="71"/>
        <v>0.46491713641211729</v>
      </c>
      <c r="AC134" s="9">
        <f t="shared" si="72"/>
        <v>0.60804097569222315</v>
      </c>
      <c r="AD134" s="9">
        <f t="shared" si="73"/>
        <v>0.4562407927565571</v>
      </c>
      <c r="AE134" s="9">
        <f t="shared" si="74"/>
        <v>4.3298090460984824E-2</v>
      </c>
      <c r="AF134" s="9">
        <f t="shared" si="75"/>
        <v>93.299090617257562</v>
      </c>
      <c r="AG134" s="9">
        <f t="shared" si="89"/>
        <v>6.3060609840393259E-2</v>
      </c>
      <c r="AH134" s="9">
        <f t="shared" ca="1" si="86"/>
        <v>-0.60779870967741967</v>
      </c>
      <c r="AI134" s="11">
        <f t="shared" si="76"/>
        <v>4.3298090460984824E-2</v>
      </c>
      <c r="AJ134" s="9">
        <f t="shared" ca="1" si="77"/>
        <v>1.4019587122126631</v>
      </c>
      <c r="AK134" s="9">
        <f t="shared" si="78"/>
        <v>6.3060609840393259E-2</v>
      </c>
      <c r="AL134" s="9">
        <f t="shared" si="79"/>
        <v>3.301630579489419</v>
      </c>
      <c r="AM134" s="9">
        <f t="shared" si="80"/>
        <v>3.0515860215053801</v>
      </c>
      <c r="AN134" s="9">
        <f t="shared" si="81"/>
        <v>0.15180018293566605</v>
      </c>
      <c r="AO134" s="9">
        <f t="shared" si="82"/>
        <v>2.0375392473118294</v>
      </c>
      <c r="AP134" s="13">
        <f t="shared" ca="1" si="83"/>
        <v>0.7055997115779552</v>
      </c>
    </row>
    <row r="135" spans="1:42">
      <c r="A135" t="s">
        <v>73</v>
      </c>
      <c r="B135" t="s">
        <v>142</v>
      </c>
      <c r="C135">
        <v>1</v>
      </c>
      <c r="D135" s="14">
        <f t="shared" ca="1" si="60"/>
        <v>0.84005559393793572</v>
      </c>
      <c r="E135">
        <v>0.57487266553480498</v>
      </c>
      <c r="F135">
        <v>-7.7057724957555198</v>
      </c>
      <c r="G135">
        <v>-7.3148627617430702</v>
      </c>
      <c r="H135">
        <v>191.73684210526301</v>
      </c>
      <c r="I135">
        <v>4.54302490096208</v>
      </c>
      <c r="J135">
        <v>40.370789473684198</v>
      </c>
      <c r="K135">
        <v>4.6621392190152804</v>
      </c>
      <c r="L135" s="11">
        <f t="shared" si="84"/>
        <v>15</v>
      </c>
      <c r="M135" s="9">
        <f t="shared" si="85"/>
        <v>9.5</v>
      </c>
      <c r="N135" s="9">
        <f t="shared" si="61"/>
        <v>99.053987651975547</v>
      </c>
      <c r="O135" s="9">
        <f>stefan_boltzmann*(E135+273.16)^4</f>
        <v>27.528491020372165</v>
      </c>
      <c r="P135" s="9">
        <f>stefan_boltzmann*(F135+273.16)^4</f>
        <v>24.345599744248041</v>
      </c>
      <c r="Q135" s="11">
        <f t="shared" si="62"/>
        <v>7.4306362255383789</v>
      </c>
      <c r="R135" s="9">
        <f t="shared" si="63"/>
        <v>11.307521052631579</v>
      </c>
      <c r="S135" s="9">
        <f t="shared" si="64"/>
        <v>0.65714104718019173</v>
      </c>
      <c r="T135" s="9">
        <f t="shared" si="87"/>
        <v>5.721589893664552</v>
      </c>
      <c r="U135" s="9">
        <f t="shared" si="65"/>
        <v>25.937045382310103</v>
      </c>
      <c r="V135" s="9">
        <f t="shared" si="66"/>
        <v>0.25686162144228519</v>
      </c>
      <c r="W135" s="9">
        <f t="shared" si="88"/>
        <v>0.53714041369325893</v>
      </c>
      <c r="X135" s="9">
        <f t="shared" si="67"/>
        <v>3.5785538013918794</v>
      </c>
      <c r="Y135" s="9">
        <f t="shared" si="68"/>
        <v>2.1430360922726726</v>
      </c>
      <c r="Z135" s="9">
        <f t="shared" si="69"/>
        <v>-3.5654499151103574</v>
      </c>
      <c r="AA135" s="9">
        <f t="shared" si="70"/>
        <v>0.63683208359859289</v>
      </c>
      <c r="AB135" s="9">
        <f t="shared" si="71"/>
        <v>0.34211398709877777</v>
      </c>
      <c r="AC135" s="9">
        <f t="shared" si="72"/>
        <v>0.48947303534868536</v>
      </c>
      <c r="AD135" s="9">
        <f t="shared" si="73"/>
        <v>0.35265255046968863</v>
      </c>
      <c r="AE135" s="9">
        <f t="shared" si="74"/>
        <v>3.5205788691804803E-2</v>
      </c>
      <c r="AF135" s="9">
        <f t="shared" si="75"/>
        <v>99.053987651975547</v>
      </c>
      <c r="AG135" s="9">
        <f t="shared" si="89"/>
        <v>6.695032960268707E-2</v>
      </c>
      <c r="AH135" s="9">
        <f t="shared" ca="1" si="86"/>
        <v>-0.20188285229202052</v>
      </c>
      <c r="AI135" s="11">
        <f t="shared" si="76"/>
        <v>3.5205788691804803E-2</v>
      </c>
      <c r="AJ135" s="9">
        <f t="shared" ca="1" si="77"/>
        <v>2.344918944564693</v>
      </c>
      <c r="AK135" s="9">
        <f t="shared" si="78"/>
        <v>6.695032960268707E-2</v>
      </c>
      <c r="AL135" s="9">
        <f t="shared" si="79"/>
        <v>3.3403288468997046</v>
      </c>
      <c r="AM135" s="9">
        <f t="shared" si="80"/>
        <v>4.54302490096208</v>
      </c>
      <c r="AN135" s="9">
        <f t="shared" si="81"/>
        <v>0.13682048487899673</v>
      </c>
      <c r="AO135" s="9">
        <f t="shared" si="82"/>
        <v>2.544628466327107</v>
      </c>
      <c r="AP135" s="13">
        <f t="shared" ca="1" si="83"/>
        <v>0.84005559393793572</v>
      </c>
    </row>
    <row r="136" spans="1:42">
      <c r="A136" t="s">
        <v>73</v>
      </c>
      <c r="B136" t="s">
        <v>142</v>
      </c>
      <c r="C136">
        <v>2</v>
      </c>
      <c r="D136" s="14">
        <f t="shared" ca="1" si="60"/>
        <v>1.2027112609194122</v>
      </c>
      <c r="E136">
        <v>3.62312030075188</v>
      </c>
      <c r="F136">
        <v>-5.9377819548872202</v>
      </c>
      <c r="G136">
        <v>-5.4244439223057599</v>
      </c>
      <c r="H136">
        <v>191.73684210526301</v>
      </c>
      <c r="I136">
        <v>4.8407816416040097</v>
      </c>
      <c r="J136">
        <v>40.370789473684198</v>
      </c>
      <c r="K136">
        <v>5.36278195488722</v>
      </c>
      <c r="L136" s="11">
        <f t="shared" si="84"/>
        <v>20.399999999999999</v>
      </c>
      <c r="M136" s="9">
        <f t="shared" si="85"/>
        <v>10.5</v>
      </c>
      <c r="N136" s="9">
        <f t="shared" si="61"/>
        <v>99.053987651975547</v>
      </c>
      <c r="O136" s="9">
        <f>stefan_boltzmann*(E136+273.16)^4</f>
        <v>28.775328968076209</v>
      </c>
      <c r="P136" s="9">
        <f>stefan_boltzmann*(F136+273.16)^4</f>
        <v>25.000698988338382</v>
      </c>
      <c r="Q136" s="11">
        <f t="shared" si="62"/>
        <v>10.309559613319013</v>
      </c>
      <c r="R136" s="9">
        <f t="shared" si="63"/>
        <v>15.378228631578946</v>
      </c>
      <c r="S136" s="9">
        <f t="shared" si="64"/>
        <v>0.67039968388482007</v>
      </c>
      <c r="T136" s="9">
        <f t="shared" si="87"/>
        <v>7.9383609022556403</v>
      </c>
      <c r="U136" s="9">
        <f t="shared" si="65"/>
        <v>26.888013978207297</v>
      </c>
      <c r="V136" s="9">
        <f t="shared" si="66"/>
        <v>0.25059788430298602</v>
      </c>
      <c r="W136" s="9">
        <f t="shared" si="88"/>
        <v>0.55503957324450715</v>
      </c>
      <c r="X136" s="9">
        <f t="shared" si="67"/>
        <v>3.7399007235708037</v>
      </c>
      <c r="Y136" s="9">
        <f t="shared" si="68"/>
        <v>4.1984601786848366</v>
      </c>
      <c r="Z136" s="9">
        <f t="shared" si="69"/>
        <v>-1.1573308270676701</v>
      </c>
      <c r="AA136" s="9">
        <f t="shared" si="70"/>
        <v>0.79193896292682087</v>
      </c>
      <c r="AB136" s="9">
        <f t="shared" si="71"/>
        <v>0.39211088913839126</v>
      </c>
      <c r="AC136" s="9">
        <f t="shared" si="72"/>
        <v>0.59202492603260604</v>
      </c>
      <c r="AD136" s="9">
        <f t="shared" si="73"/>
        <v>0.40779276995419789</v>
      </c>
      <c r="AE136" s="9">
        <f t="shared" si="74"/>
        <v>4.1244247479115127E-2</v>
      </c>
      <c r="AF136" s="9">
        <f t="shared" si="75"/>
        <v>99.053987651975547</v>
      </c>
      <c r="AG136" s="9">
        <f t="shared" si="89"/>
        <v>6.695032960268707E-2</v>
      </c>
      <c r="AH136" s="9">
        <f t="shared" ca="1" si="86"/>
        <v>0.33713667232597622</v>
      </c>
      <c r="AI136" s="11">
        <f t="shared" si="76"/>
        <v>4.1244247479115127E-2</v>
      </c>
      <c r="AJ136" s="9">
        <f t="shared" ca="1" si="77"/>
        <v>3.8613235063588602</v>
      </c>
      <c r="AK136" s="9">
        <f t="shared" si="78"/>
        <v>6.695032960268707E-2</v>
      </c>
      <c r="AL136" s="9">
        <f t="shared" si="79"/>
        <v>3.3107385339402557</v>
      </c>
      <c r="AM136" s="9">
        <f t="shared" si="80"/>
        <v>4.8407816416040097</v>
      </c>
      <c r="AN136" s="9">
        <f t="shared" si="81"/>
        <v>0.18423215607840815</v>
      </c>
      <c r="AO136" s="9">
        <f t="shared" si="82"/>
        <v>2.6458657581453635</v>
      </c>
      <c r="AP136" s="13">
        <f t="shared" ca="1" si="83"/>
        <v>1.2027112609194122</v>
      </c>
    </row>
    <row r="137" spans="1:42">
      <c r="A137" t="s">
        <v>73</v>
      </c>
      <c r="B137" t="s">
        <v>142</v>
      </c>
      <c r="C137">
        <v>3</v>
      </c>
      <c r="D137" s="14">
        <f t="shared" ca="1" si="60"/>
        <v>2.130790731566746</v>
      </c>
      <c r="E137">
        <v>10.2624787775891</v>
      </c>
      <c r="F137">
        <v>-0.40713073005093398</v>
      </c>
      <c r="G137">
        <v>-0.79504810413129601</v>
      </c>
      <c r="H137">
        <v>191.73684210526301</v>
      </c>
      <c r="I137">
        <v>4.7606324278437997</v>
      </c>
      <c r="J137">
        <v>40.370789473684198</v>
      </c>
      <c r="K137">
        <v>6.0016977928692699</v>
      </c>
      <c r="L137" s="11">
        <f t="shared" si="84"/>
        <v>27.2</v>
      </c>
      <c r="M137" s="9">
        <f t="shared" si="85"/>
        <v>11.7</v>
      </c>
      <c r="N137" s="9">
        <f t="shared" si="61"/>
        <v>99.053987651975547</v>
      </c>
      <c r="O137" s="9">
        <f>stefan_boltzmann*(E137+273.16)^4</f>
        <v>31.637274396688888</v>
      </c>
      <c r="P137" s="9">
        <f>stefan_boltzmann*(F137+273.16)^4</f>
        <v>27.135586012648993</v>
      </c>
      <c r="Q137" s="11">
        <f t="shared" si="62"/>
        <v>13.776332477181375</v>
      </c>
      <c r="R137" s="9">
        <f t="shared" si="63"/>
        <v>20.504304842105263</v>
      </c>
      <c r="S137" s="9">
        <f t="shared" si="64"/>
        <v>0.67187512979673891</v>
      </c>
      <c r="T137" s="9">
        <f t="shared" si="87"/>
        <v>10.60777600742966</v>
      </c>
      <c r="U137" s="9">
        <f t="shared" si="65"/>
        <v>29.38643020466894</v>
      </c>
      <c r="V137" s="9">
        <f t="shared" si="66"/>
        <v>0.23371526446731425</v>
      </c>
      <c r="W137" s="9">
        <f t="shared" si="88"/>
        <v>0.55703142522559757</v>
      </c>
      <c r="X137" s="9">
        <f t="shared" si="67"/>
        <v>3.8257237502684918</v>
      </c>
      <c r="Y137" s="9">
        <f t="shared" si="68"/>
        <v>6.7820522571611681</v>
      </c>
      <c r="Z137" s="9">
        <f t="shared" si="69"/>
        <v>4.9276740237690833</v>
      </c>
      <c r="AA137" s="9">
        <f t="shared" si="70"/>
        <v>1.249728757068796</v>
      </c>
      <c r="AB137" s="9">
        <f t="shared" si="71"/>
        <v>0.59293742277710015</v>
      </c>
      <c r="AC137" s="9">
        <f t="shared" si="72"/>
        <v>0.92133308992294816</v>
      </c>
      <c r="AD137" s="9">
        <f t="shared" si="73"/>
        <v>0.57634923506392632</v>
      </c>
      <c r="AE137" s="9">
        <f t="shared" si="74"/>
        <v>6.0618124936588996E-2</v>
      </c>
      <c r="AF137" s="9">
        <f t="shared" si="75"/>
        <v>99.053987651975547</v>
      </c>
      <c r="AG137" s="9">
        <f t="shared" si="89"/>
        <v>6.695032960268707E-2</v>
      </c>
      <c r="AH137" s="9">
        <f t="shared" ca="1" si="86"/>
        <v>0.85190067911714562</v>
      </c>
      <c r="AI137" s="11">
        <f t="shared" si="76"/>
        <v>6.0618124936588996E-2</v>
      </c>
      <c r="AJ137" s="9">
        <f t="shared" ca="1" si="77"/>
        <v>5.9301515780440228</v>
      </c>
      <c r="AK137" s="9">
        <f t="shared" si="78"/>
        <v>6.695032960268707E-2</v>
      </c>
      <c r="AL137" s="9">
        <f t="shared" si="79"/>
        <v>3.2382525531553568</v>
      </c>
      <c r="AM137" s="9">
        <f t="shared" si="80"/>
        <v>4.7606324278437997</v>
      </c>
      <c r="AN137" s="9">
        <f t="shared" si="81"/>
        <v>0.34498385485902183</v>
      </c>
      <c r="AO137" s="9">
        <f t="shared" si="82"/>
        <v>2.6186150254668918</v>
      </c>
      <c r="AP137" s="13">
        <f t="shared" ca="1" si="83"/>
        <v>2.130790731566746</v>
      </c>
    </row>
    <row r="138" spans="1:42">
      <c r="A138" t="s">
        <v>73</v>
      </c>
      <c r="B138" t="s">
        <v>142</v>
      </c>
      <c r="C138">
        <v>4</v>
      </c>
      <c r="D138" s="14">
        <f t="shared" ca="1" si="60"/>
        <v>3.1438639613468862</v>
      </c>
      <c r="E138">
        <v>16.196140350877201</v>
      </c>
      <c r="F138">
        <v>5.4138596491228101</v>
      </c>
      <c r="G138">
        <v>4.8431652046783604</v>
      </c>
      <c r="H138">
        <v>191.73684210526301</v>
      </c>
      <c r="I138">
        <v>4.8441885964912297</v>
      </c>
      <c r="J138">
        <v>40.370789473684198</v>
      </c>
      <c r="K138">
        <v>6.2842105263157899</v>
      </c>
      <c r="L138" s="11">
        <f t="shared" si="84"/>
        <v>34.700000000000003</v>
      </c>
      <c r="M138" s="9">
        <f t="shared" si="85"/>
        <v>13.1</v>
      </c>
      <c r="N138" s="9">
        <f t="shared" si="61"/>
        <v>99.053987651975547</v>
      </c>
      <c r="O138" s="9">
        <f>stefan_boltzmann*(E138+273.16)^4</f>
        <v>34.371042485180773</v>
      </c>
      <c r="P138" s="9">
        <f>stefan_boltzmann*(F138+273.16)^4</f>
        <v>29.527272959752981</v>
      </c>
      <c r="Q138" s="11">
        <f t="shared" si="62"/>
        <v>16.997981116914424</v>
      </c>
      <c r="R138" s="9">
        <f t="shared" si="63"/>
        <v>26.158065368421052</v>
      </c>
      <c r="S138" s="9">
        <f t="shared" si="64"/>
        <v>0.64981797688429177</v>
      </c>
      <c r="T138" s="9">
        <f t="shared" si="87"/>
        <v>13.088445460024106</v>
      </c>
      <c r="U138" s="9">
        <f t="shared" si="65"/>
        <v>31.949157722466879</v>
      </c>
      <c r="V138" s="9">
        <f t="shared" si="66"/>
        <v>0.2099576280035817</v>
      </c>
      <c r="W138" s="9">
        <f t="shared" si="88"/>
        <v>0.527254268793794</v>
      </c>
      <c r="X138" s="9">
        <f t="shared" si="67"/>
        <v>3.5368054863890661</v>
      </c>
      <c r="Y138" s="9">
        <f t="shared" si="68"/>
        <v>9.5516399736350408</v>
      </c>
      <c r="Z138" s="9">
        <f t="shared" si="69"/>
        <v>10.805000000000005</v>
      </c>
      <c r="AA138" s="9">
        <f t="shared" si="70"/>
        <v>1.8411918770009787</v>
      </c>
      <c r="AB138" s="9">
        <f t="shared" si="71"/>
        <v>0.89783468646269082</v>
      </c>
      <c r="AC138" s="9">
        <f t="shared" si="72"/>
        <v>1.3695132817318347</v>
      </c>
      <c r="AD138" s="9">
        <f t="shared" si="73"/>
        <v>0.86280706706402266</v>
      </c>
      <c r="AE138" s="9">
        <f t="shared" si="74"/>
        <v>8.6265539830792173E-2</v>
      </c>
      <c r="AF138" s="9">
        <f t="shared" si="75"/>
        <v>99.053987651975547</v>
      </c>
      <c r="AG138" s="9">
        <f t="shared" si="89"/>
        <v>6.695032960268707E-2</v>
      </c>
      <c r="AH138" s="9">
        <f t="shared" ca="1" si="86"/>
        <v>0.82282563667232911</v>
      </c>
      <c r="AI138" s="11">
        <f t="shared" si="76"/>
        <v>8.6265539830792173E-2</v>
      </c>
      <c r="AJ138" s="9">
        <f t="shared" ca="1" si="77"/>
        <v>8.7288143369627118</v>
      </c>
      <c r="AK138" s="9">
        <f t="shared" si="78"/>
        <v>6.695032960268707E-2</v>
      </c>
      <c r="AL138" s="9">
        <f t="shared" si="79"/>
        <v>3.1711914871126301</v>
      </c>
      <c r="AM138" s="9">
        <f t="shared" si="80"/>
        <v>4.8441885964912297</v>
      </c>
      <c r="AN138" s="9">
        <f t="shared" si="81"/>
        <v>0.50670621466781207</v>
      </c>
      <c r="AO138" s="9">
        <f t="shared" si="82"/>
        <v>2.6470241228070179</v>
      </c>
      <c r="AP138" s="13">
        <f t="shared" ca="1" si="83"/>
        <v>3.1438639613468862</v>
      </c>
    </row>
    <row r="139" spans="1:42">
      <c r="A139" t="s">
        <v>73</v>
      </c>
      <c r="B139" t="s">
        <v>142</v>
      </c>
      <c r="C139">
        <v>5</v>
      </c>
      <c r="D139" s="14">
        <f t="shared" ca="1" si="60"/>
        <v>4.3620753322250909</v>
      </c>
      <c r="E139">
        <v>22.017826825127301</v>
      </c>
      <c r="F139">
        <v>10.640916808149401</v>
      </c>
      <c r="G139">
        <v>9.4355333899264302</v>
      </c>
      <c r="H139">
        <v>191.73684210526301</v>
      </c>
      <c r="I139">
        <v>4.1339204867006201</v>
      </c>
      <c r="J139">
        <v>40.370789473684198</v>
      </c>
      <c r="K139">
        <v>7.5823429541595901</v>
      </c>
      <c r="L139" s="11">
        <f t="shared" si="84"/>
        <v>39.700000000000003</v>
      </c>
      <c r="M139" s="9">
        <f t="shared" si="85"/>
        <v>14.2</v>
      </c>
      <c r="N139" s="9">
        <f t="shared" si="61"/>
        <v>99.053987651975547</v>
      </c>
      <c r="O139" s="9">
        <f>stefan_boltzmann*(E139+273.16)^4</f>
        <v>37.221752530275943</v>
      </c>
      <c r="P139" s="9">
        <f>stefan_boltzmann*(F139+273.16)^4</f>
        <v>31.806586993499398</v>
      </c>
      <c r="Q139" s="11">
        <f t="shared" si="62"/>
        <v>20.524261101413234</v>
      </c>
      <c r="R139" s="9">
        <f t="shared" si="63"/>
        <v>29.927239052631581</v>
      </c>
      <c r="S139" s="9">
        <f t="shared" si="64"/>
        <v>0.68580536498265721</v>
      </c>
      <c r="T139" s="9">
        <f t="shared" si="87"/>
        <v>15.80368104808819</v>
      </c>
      <c r="U139" s="9">
        <f t="shared" si="65"/>
        <v>34.514169761887672</v>
      </c>
      <c r="V139" s="9">
        <f t="shared" si="66"/>
        <v>0.18777422213598632</v>
      </c>
      <c r="W139" s="9">
        <f t="shared" si="88"/>
        <v>0.57583724272658732</v>
      </c>
      <c r="X139" s="9">
        <f t="shared" si="67"/>
        <v>3.7319271057566152</v>
      </c>
      <c r="Y139" s="9">
        <f t="shared" si="68"/>
        <v>12.071753942331576</v>
      </c>
      <c r="Z139" s="9">
        <f t="shared" si="69"/>
        <v>16.32937181663835</v>
      </c>
      <c r="AA139" s="9">
        <f t="shared" si="70"/>
        <v>2.6468053809924093</v>
      </c>
      <c r="AB139" s="9">
        <f t="shared" si="71"/>
        <v>1.2817078231097776</v>
      </c>
      <c r="AC139" s="9">
        <f t="shared" si="72"/>
        <v>1.9642566020510934</v>
      </c>
      <c r="AD139" s="9">
        <f t="shared" si="73"/>
        <v>1.1822799717502062</v>
      </c>
      <c r="AE139" s="9">
        <f t="shared" si="74"/>
        <v>0.11829328076803423</v>
      </c>
      <c r="AF139" s="9">
        <f t="shared" si="75"/>
        <v>99.053987651975547</v>
      </c>
      <c r="AG139" s="9">
        <f t="shared" si="89"/>
        <v>6.695032960268707E-2</v>
      </c>
      <c r="AH139" s="9">
        <f t="shared" ca="1" si="86"/>
        <v>0.77341205432936833</v>
      </c>
      <c r="AI139" s="11">
        <f t="shared" si="76"/>
        <v>0.11829328076803423</v>
      </c>
      <c r="AJ139" s="9">
        <f t="shared" ca="1" si="77"/>
        <v>11.298341888002208</v>
      </c>
      <c r="AK139" s="9">
        <f t="shared" si="78"/>
        <v>6.695032960268707E-2</v>
      </c>
      <c r="AL139" s="9">
        <f t="shared" si="79"/>
        <v>3.1106416688671774</v>
      </c>
      <c r="AM139" s="9">
        <f t="shared" si="80"/>
        <v>4.1339204867006201</v>
      </c>
      <c r="AN139" s="9">
        <f t="shared" si="81"/>
        <v>0.78197663030088727</v>
      </c>
      <c r="AO139" s="9">
        <f t="shared" si="82"/>
        <v>2.4055329654782112</v>
      </c>
      <c r="AP139" s="13">
        <f t="shared" ca="1" si="83"/>
        <v>4.3620753322250909</v>
      </c>
    </row>
    <row r="140" spans="1:42">
      <c r="A140" t="s">
        <v>73</v>
      </c>
      <c r="B140" t="s">
        <v>142</v>
      </c>
      <c r="C140">
        <v>6</v>
      </c>
      <c r="D140" s="14">
        <f t="shared" ca="1" si="60"/>
        <v>5.311602559468084</v>
      </c>
      <c r="E140">
        <v>27.752105263157901</v>
      </c>
      <c r="F140">
        <v>16.661403508771901</v>
      </c>
      <c r="G140">
        <v>15.670869883040901</v>
      </c>
      <c r="H140">
        <v>191.73684210526301</v>
      </c>
      <c r="I140">
        <v>3.2972587719298199</v>
      </c>
      <c r="J140">
        <v>40.370789473684198</v>
      </c>
      <c r="K140">
        <v>9.7491228070175406</v>
      </c>
      <c r="L140" s="11">
        <f t="shared" si="84"/>
        <v>41.9</v>
      </c>
      <c r="M140" s="9">
        <f t="shared" si="85"/>
        <v>14.8</v>
      </c>
      <c r="N140" s="9">
        <f t="shared" si="61"/>
        <v>99.053987651975547</v>
      </c>
      <c r="O140" s="9">
        <f>stefan_boltzmann*(E140+273.16)^4</f>
        <v>40.199488745736964</v>
      </c>
      <c r="P140" s="9">
        <f>stefan_boltzmann*(F140+273.16)^4</f>
        <v>34.592640561734534</v>
      </c>
      <c r="Q140" s="11">
        <f t="shared" si="62"/>
        <v>24.27527856804172</v>
      </c>
      <c r="R140" s="9">
        <f t="shared" si="63"/>
        <v>31.585675473684208</v>
      </c>
      <c r="S140" s="9">
        <f t="shared" si="64"/>
        <v>0.76855340922712934</v>
      </c>
      <c r="T140" s="9">
        <f t="shared" si="87"/>
        <v>18.691964497392124</v>
      </c>
      <c r="U140" s="9">
        <f t="shared" si="65"/>
        <v>37.396064653735749</v>
      </c>
      <c r="V140" s="9">
        <f t="shared" si="66"/>
        <v>0.15319509904715486</v>
      </c>
      <c r="W140" s="9">
        <f t="shared" si="88"/>
        <v>0.68754710245662476</v>
      </c>
      <c r="X140" s="9">
        <f t="shared" si="67"/>
        <v>3.9388843521375323</v>
      </c>
      <c r="Y140" s="9">
        <f t="shared" si="68"/>
        <v>14.753080145254593</v>
      </c>
      <c r="Z140" s="9">
        <f t="shared" si="69"/>
        <v>22.206754385964899</v>
      </c>
      <c r="AA140" s="9">
        <f t="shared" si="70"/>
        <v>3.7257128946116524</v>
      </c>
      <c r="AB140" s="9">
        <f t="shared" si="71"/>
        <v>1.8965391172637431</v>
      </c>
      <c r="AC140" s="9">
        <f t="shared" si="72"/>
        <v>2.8111260059376977</v>
      </c>
      <c r="AD140" s="9">
        <f t="shared" si="73"/>
        <v>1.7804117867348104</v>
      </c>
      <c r="AE140" s="9">
        <f t="shared" si="74"/>
        <v>0.16292712455577443</v>
      </c>
      <c r="AF140" s="9">
        <f t="shared" si="75"/>
        <v>99.053987651975547</v>
      </c>
      <c r="AG140" s="9">
        <f t="shared" si="89"/>
        <v>6.695032960268707E-2</v>
      </c>
      <c r="AH140" s="9">
        <f t="shared" ca="1" si="86"/>
        <v>0.82283355970571703</v>
      </c>
      <c r="AI140" s="11">
        <f t="shared" si="76"/>
        <v>0.16292712455577443</v>
      </c>
      <c r="AJ140" s="9">
        <f t="shared" ca="1" si="77"/>
        <v>13.930246585548876</v>
      </c>
      <c r="AK140" s="9">
        <f t="shared" si="78"/>
        <v>6.695032960268707E-2</v>
      </c>
      <c r="AL140" s="9">
        <f t="shared" si="79"/>
        <v>3.0487107311349138</v>
      </c>
      <c r="AM140" s="9">
        <f t="shared" si="80"/>
        <v>3.2972587719298199</v>
      </c>
      <c r="AN140" s="9">
        <f t="shared" si="81"/>
        <v>1.0307142192028873</v>
      </c>
      <c r="AO140" s="9">
        <f t="shared" si="82"/>
        <v>2.1210679824561387</v>
      </c>
      <c r="AP140" s="13">
        <f t="shared" ca="1" si="83"/>
        <v>5.311602559468084</v>
      </c>
    </row>
    <row r="141" spans="1:42">
      <c r="A141" t="s">
        <v>73</v>
      </c>
      <c r="B141" t="s">
        <v>142</v>
      </c>
      <c r="C141">
        <v>7</v>
      </c>
      <c r="D141" s="14">
        <f t="shared" ca="1" si="60"/>
        <v>5.4963557038246398</v>
      </c>
      <c r="E141">
        <v>29.702376910017001</v>
      </c>
      <c r="F141">
        <v>18.500679117147701</v>
      </c>
      <c r="G141">
        <v>17.936304470854601</v>
      </c>
      <c r="H141">
        <v>191.73684210526301</v>
      </c>
      <c r="I141">
        <v>3.12292020373514</v>
      </c>
      <c r="J141">
        <v>40.370789473684198</v>
      </c>
      <c r="K141">
        <v>9.7487266553480492</v>
      </c>
      <c r="L141" s="11">
        <f t="shared" si="84"/>
        <v>40.799999999999997</v>
      </c>
      <c r="M141" s="9">
        <f t="shared" si="85"/>
        <v>14.6</v>
      </c>
      <c r="N141" s="9">
        <f t="shared" si="61"/>
        <v>99.053987651975547</v>
      </c>
      <c r="O141" s="9">
        <f>stefan_boltzmann*(E141+273.16)^4</f>
        <v>41.251828066754769</v>
      </c>
      <c r="P141" s="9">
        <f>stefan_boltzmann*(F141+273.16)^4</f>
        <v>35.47916776361884</v>
      </c>
      <c r="Q141" s="11">
        <f t="shared" si="62"/>
        <v>23.821508477335634</v>
      </c>
      <c r="R141" s="9">
        <f t="shared" si="63"/>
        <v>30.756457263157891</v>
      </c>
      <c r="S141" s="9">
        <f t="shared" si="64"/>
        <v>0.77452055916305429</v>
      </c>
      <c r="T141" s="9">
        <f t="shared" si="87"/>
        <v>18.342561527548437</v>
      </c>
      <c r="U141" s="9">
        <f t="shared" si="65"/>
        <v>38.365497915186808</v>
      </c>
      <c r="V141" s="9">
        <f t="shared" si="66"/>
        <v>0.13927019406273514</v>
      </c>
      <c r="W141" s="9">
        <f t="shared" si="88"/>
        <v>0.69560275487012346</v>
      </c>
      <c r="X141" s="9">
        <f t="shared" si="67"/>
        <v>3.7167240082175725</v>
      </c>
      <c r="Y141" s="9">
        <f t="shared" si="68"/>
        <v>14.625837519330865</v>
      </c>
      <c r="Z141" s="9">
        <f t="shared" si="69"/>
        <v>24.101528013582353</v>
      </c>
      <c r="AA141" s="9">
        <f t="shared" si="70"/>
        <v>4.1711671041149954</v>
      </c>
      <c r="AB141" s="9">
        <f t="shared" si="71"/>
        <v>2.1298678923873062</v>
      </c>
      <c r="AC141" s="9">
        <f t="shared" si="72"/>
        <v>3.1505174982511508</v>
      </c>
      <c r="AD141" s="9">
        <f t="shared" si="73"/>
        <v>2.0557374995720412</v>
      </c>
      <c r="AE141" s="9">
        <f t="shared" si="74"/>
        <v>0.18004789520833486</v>
      </c>
      <c r="AF141" s="9">
        <f t="shared" si="75"/>
        <v>99.053987651975547</v>
      </c>
      <c r="AG141" s="9">
        <f t="shared" si="89"/>
        <v>6.695032960268707E-2</v>
      </c>
      <c r="AH141" s="9">
        <f t="shared" ca="1" si="86"/>
        <v>0.26526830786644356</v>
      </c>
      <c r="AI141" s="11">
        <f t="shared" si="76"/>
        <v>0.18004789520833486</v>
      </c>
      <c r="AJ141" s="9">
        <f t="shared" ca="1" si="77"/>
        <v>14.360569211464421</v>
      </c>
      <c r="AK141" s="9">
        <f t="shared" si="78"/>
        <v>6.695032960268707E-2</v>
      </c>
      <c r="AL141" s="9">
        <f t="shared" si="79"/>
        <v>3.0292674898624399</v>
      </c>
      <c r="AM141" s="9">
        <f t="shared" si="80"/>
        <v>3.12292020373514</v>
      </c>
      <c r="AN141" s="9">
        <f t="shared" si="81"/>
        <v>1.0947799986791096</v>
      </c>
      <c r="AO141" s="9">
        <f t="shared" si="82"/>
        <v>2.0617928692699476</v>
      </c>
      <c r="AP141" s="13">
        <f t="shared" ca="1" si="83"/>
        <v>5.4963557038246398</v>
      </c>
    </row>
    <row r="142" spans="1:42">
      <c r="A142" t="s">
        <v>73</v>
      </c>
      <c r="B142" t="s">
        <v>142</v>
      </c>
      <c r="C142">
        <v>8</v>
      </c>
      <c r="D142" s="14">
        <f t="shared" ca="1" si="60"/>
        <v>4.7231618622937788</v>
      </c>
      <c r="E142">
        <v>28.7067911714771</v>
      </c>
      <c r="F142">
        <v>17.675551782682501</v>
      </c>
      <c r="G142">
        <v>18.0830008488964</v>
      </c>
      <c r="H142">
        <v>191.73684210526301</v>
      </c>
      <c r="I142">
        <v>2.9938384267119398</v>
      </c>
      <c r="J142">
        <v>40.370789473684198</v>
      </c>
      <c r="K142">
        <v>8.8404074702886302</v>
      </c>
      <c r="L142" s="11">
        <f t="shared" si="84"/>
        <v>36.700000000000003</v>
      </c>
      <c r="M142" s="9">
        <f t="shared" si="85"/>
        <v>13.6</v>
      </c>
      <c r="N142" s="9">
        <f t="shared" si="61"/>
        <v>99.053987651975547</v>
      </c>
      <c r="O142" s="9">
        <f>stefan_boltzmann*(E142+273.16)^4</f>
        <v>40.712075779668211</v>
      </c>
      <c r="P142" s="9">
        <f>stefan_boltzmann*(F142+273.16)^4</f>
        <v>35.079376681664471</v>
      </c>
      <c r="Q142" s="11">
        <f t="shared" si="62"/>
        <v>21.103049785279147</v>
      </c>
      <c r="R142" s="9">
        <f t="shared" si="63"/>
        <v>27.665734842105262</v>
      </c>
      <c r="S142" s="9">
        <f t="shared" si="64"/>
        <v>0.76278652657227886</v>
      </c>
      <c r="T142" s="9">
        <f t="shared" si="87"/>
        <v>16.249348334664944</v>
      </c>
      <c r="U142" s="9">
        <f t="shared" si="65"/>
        <v>37.895726230666341</v>
      </c>
      <c r="V142" s="9">
        <f t="shared" si="66"/>
        <v>0.13834238487647557</v>
      </c>
      <c r="W142" s="9">
        <f t="shared" si="88"/>
        <v>0.67976181087257659</v>
      </c>
      <c r="X142" s="9">
        <f t="shared" si="67"/>
        <v>3.563709170715204</v>
      </c>
      <c r="Y142" s="9">
        <f t="shared" si="68"/>
        <v>12.685639163949741</v>
      </c>
      <c r="Z142" s="9">
        <f t="shared" si="69"/>
        <v>23.191171477079799</v>
      </c>
      <c r="AA142" s="9">
        <f t="shared" si="70"/>
        <v>3.9383022626801152</v>
      </c>
      <c r="AB142" s="9">
        <f t="shared" si="71"/>
        <v>2.0222575478933256</v>
      </c>
      <c r="AC142" s="9">
        <f t="shared" si="72"/>
        <v>2.9802799052867206</v>
      </c>
      <c r="AD142" s="9">
        <f t="shared" si="73"/>
        <v>2.0747853947605872</v>
      </c>
      <c r="AE142" s="9">
        <f t="shared" si="74"/>
        <v>0.17164190510785818</v>
      </c>
      <c r="AF142" s="9">
        <f t="shared" si="75"/>
        <v>99.053987651975547</v>
      </c>
      <c r="AG142" s="9">
        <f t="shared" si="89"/>
        <v>6.695032960268707E-2</v>
      </c>
      <c r="AH142" s="9">
        <f t="shared" ca="1" si="86"/>
        <v>-0.12744991511035764</v>
      </c>
      <c r="AI142" s="11">
        <f t="shared" si="76"/>
        <v>0.17164190510785818</v>
      </c>
      <c r="AJ142" s="9">
        <f t="shared" ca="1" si="77"/>
        <v>12.813089079060099</v>
      </c>
      <c r="AK142" s="9">
        <f t="shared" si="78"/>
        <v>6.695032960268707E-2</v>
      </c>
      <c r="AL142" s="9">
        <f t="shared" si="79"/>
        <v>3.0385780761518908</v>
      </c>
      <c r="AM142" s="9">
        <f t="shared" si="80"/>
        <v>2.9938384267119398</v>
      </c>
      <c r="AN142" s="9">
        <f t="shared" si="81"/>
        <v>0.90549451052613339</v>
      </c>
      <c r="AO142" s="9">
        <f t="shared" si="82"/>
        <v>2.0179050650820596</v>
      </c>
      <c r="AP142" s="13">
        <f t="shared" ca="1" si="83"/>
        <v>4.7231618622937788</v>
      </c>
    </row>
    <row r="143" spans="1:42">
      <c r="A143" t="s">
        <v>73</v>
      </c>
      <c r="B143" t="s">
        <v>142</v>
      </c>
      <c r="C143">
        <v>9</v>
      </c>
      <c r="D143" s="14">
        <f t="shared" ca="1" si="60"/>
        <v>4.0226588363667446</v>
      </c>
      <c r="E143">
        <v>25.551052631578901</v>
      </c>
      <c r="F143">
        <v>13.2987719298246</v>
      </c>
      <c r="G143">
        <v>13.4584283625731</v>
      </c>
      <c r="H143">
        <v>191.73684210526301</v>
      </c>
      <c r="I143">
        <v>3.2091447368421</v>
      </c>
      <c r="J143">
        <v>40.370789473684198</v>
      </c>
      <c r="K143">
        <v>8.0385964912280699</v>
      </c>
      <c r="L143" s="11">
        <f t="shared" si="84"/>
        <v>30</v>
      </c>
      <c r="M143" s="9">
        <f t="shared" si="85"/>
        <v>12.2</v>
      </c>
      <c r="N143" s="9">
        <f t="shared" si="61"/>
        <v>99.053987651975547</v>
      </c>
      <c r="O143" s="9">
        <f>stefan_boltzmann*(E143+273.16)^4</f>
        <v>39.036157564848594</v>
      </c>
      <c r="P143" s="9">
        <f>stefan_boltzmann*(F143+273.16)^4</f>
        <v>33.01493117108258</v>
      </c>
      <c r="Q143" s="11">
        <f t="shared" si="62"/>
        <v>17.383520276100086</v>
      </c>
      <c r="R143" s="9">
        <f t="shared" si="63"/>
        <v>22.615042105263157</v>
      </c>
      <c r="S143" s="9">
        <f t="shared" si="64"/>
        <v>0.76867070134945492</v>
      </c>
      <c r="T143" s="9">
        <f t="shared" si="87"/>
        <v>13.385310612597067</v>
      </c>
      <c r="U143" s="9">
        <f t="shared" si="65"/>
        <v>36.025544367965587</v>
      </c>
      <c r="V143" s="9">
        <f t="shared" si="66"/>
        <v>0.1660796011688962</v>
      </c>
      <c r="W143" s="9">
        <f t="shared" si="88"/>
        <v>0.68770544682176415</v>
      </c>
      <c r="X143" s="9">
        <f t="shared" si="67"/>
        <v>4.1146159883915159</v>
      </c>
      <c r="Y143" s="9">
        <f t="shared" si="68"/>
        <v>9.2706946242055501</v>
      </c>
      <c r="Z143" s="9">
        <f t="shared" si="69"/>
        <v>19.424912280701751</v>
      </c>
      <c r="AA143" s="9">
        <f t="shared" si="70"/>
        <v>3.273255715167056</v>
      </c>
      <c r="AB143" s="9">
        <f t="shared" si="71"/>
        <v>1.5272953094479542</v>
      </c>
      <c r="AC143" s="9">
        <f t="shared" si="72"/>
        <v>2.400275512307505</v>
      </c>
      <c r="AD143" s="9">
        <f t="shared" si="73"/>
        <v>1.543280873957664</v>
      </c>
      <c r="AE143" s="9">
        <f t="shared" si="74"/>
        <v>0.14029343610188025</v>
      </c>
      <c r="AF143" s="9">
        <f t="shared" si="75"/>
        <v>99.053987651975547</v>
      </c>
      <c r="AG143" s="9">
        <f t="shared" si="89"/>
        <v>6.695032960268707E-2</v>
      </c>
      <c r="AH143" s="9">
        <f t="shared" ca="1" si="86"/>
        <v>-0.52727628749292677</v>
      </c>
      <c r="AI143" s="11">
        <f t="shared" si="76"/>
        <v>0.14029343610188025</v>
      </c>
      <c r="AJ143" s="9">
        <f t="shared" ca="1" si="77"/>
        <v>9.7979709116984761</v>
      </c>
      <c r="AK143" s="9">
        <f t="shared" si="78"/>
        <v>6.695032960268707E-2</v>
      </c>
      <c r="AL143" s="9">
        <f t="shared" si="79"/>
        <v>3.0777131571337555</v>
      </c>
      <c r="AM143" s="9">
        <f t="shared" si="80"/>
        <v>3.2091447368421</v>
      </c>
      <c r="AN143" s="9">
        <f t="shared" si="81"/>
        <v>0.85699463834984102</v>
      </c>
      <c r="AO143" s="9">
        <f t="shared" si="82"/>
        <v>2.091109210526314</v>
      </c>
      <c r="AP143" s="13">
        <f t="shared" ca="1" si="83"/>
        <v>4.0226588363667446</v>
      </c>
    </row>
    <row r="144" spans="1:42">
      <c r="A144" t="s">
        <v>73</v>
      </c>
      <c r="B144" t="s">
        <v>142</v>
      </c>
      <c r="C144">
        <v>10</v>
      </c>
      <c r="D144" s="14">
        <f t="shared" ca="1" si="60"/>
        <v>2.8470222910216658</v>
      </c>
      <c r="E144">
        <v>17.747538200339601</v>
      </c>
      <c r="F144">
        <v>6.4252971137521202</v>
      </c>
      <c r="G144">
        <v>5.8852645727221304</v>
      </c>
      <c r="H144">
        <v>191.73684210526301</v>
      </c>
      <c r="I144">
        <v>3.9074985851726098</v>
      </c>
      <c r="J144">
        <v>40.370789473684198</v>
      </c>
      <c r="K144">
        <v>6.3820033955857403</v>
      </c>
      <c r="L144" s="11">
        <f t="shared" si="84"/>
        <v>22.5</v>
      </c>
      <c r="M144" s="9">
        <f t="shared" si="85"/>
        <v>10.9</v>
      </c>
      <c r="N144" s="9">
        <f t="shared" si="61"/>
        <v>99.053987651975547</v>
      </c>
      <c r="O144" s="9">
        <f>stefan_boltzmann*(E144+273.16)^4</f>
        <v>35.114120389649209</v>
      </c>
      <c r="P144" s="9">
        <f>stefan_boltzmann*(F144+273.16)^4</f>
        <v>29.958440959955748</v>
      </c>
      <c r="Q144" s="11">
        <f t="shared" si="62"/>
        <v>12.211930110122896</v>
      </c>
      <c r="R144" s="9">
        <f t="shared" si="63"/>
        <v>16.961281578947368</v>
      </c>
      <c r="S144" s="9">
        <f t="shared" si="64"/>
        <v>0.71998864315067745</v>
      </c>
      <c r="T144" s="9">
        <f t="shared" si="87"/>
        <v>9.403186184794631</v>
      </c>
      <c r="U144" s="9">
        <f t="shared" si="65"/>
        <v>32.536280674802477</v>
      </c>
      <c r="V144" s="9">
        <f t="shared" si="66"/>
        <v>0.20515540020626888</v>
      </c>
      <c r="W144" s="9">
        <f t="shared" si="88"/>
        <v>0.6219846682534147</v>
      </c>
      <c r="X144" s="9">
        <f t="shared" si="67"/>
        <v>4.1517437315533261</v>
      </c>
      <c r="Y144" s="9">
        <f t="shared" si="68"/>
        <v>5.2514424532413049</v>
      </c>
      <c r="Z144" s="9">
        <f t="shared" si="69"/>
        <v>12.08641765704586</v>
      </c>
      <c r="AA144" s="9">
        <f t="shared" si="70"/>
        <v>2.0314523606011843</v>
      </c>
      <c r="AB144" s="9">
        <f t="shared" si="71"/>
        <v>0.96300273562107097</v>
      </c>
      <c r="AC144" s="9">
        <f t="shared" si="72"/>
        <v>1.4972275481111277</v>
      </c>
      <c r="AD144" s="9">
        <f t="shared" si="73"/>
        <v>0.92770745375160779</v>
      </c>
      <c r="AE144" s="9">
        <f t="shared" si="74"/>
        <v>9.2944331215800452E-2</v>
      </c>
      <c r="AF144" s="9">
        <f t="shared" si="75"/>
        <v>99.053987651975547</v>
      </c>
      <c r="AG144" s="9">
        <f t="shared" si="89"/>
        <v>6.695032960268707E-2</v>
      </c>
      <c r="AH144" s="9">
        <f t="shared" ca="1" si="86"/>
        <v>-1.0273892473118247</v>
      </c>
      <c r="AI144" s="11">
        <f t="shared" si="76"/>
        <v>9.2944331215800452E-2</v>
      </c>
      <c r="AJ144" s="9">
        <f t="shared" ca="1" si="77"/>
        <v>6.2788317005531296</v>
      </c>
      <c r="AK144" s="9">
        <f t="shared" si="78"/>
        <v>6.695032960268707E-2</v>
      </c>
      <c r="AL144" s="9">
        <f t="shared" si="79"/>
        <v>3.1569374907319676</v>
      </c>
      <c r="AM144" s="9">
        <f t="shared" si="80"/>
        <v>3.9074985851726098</v>
      </c>
      <c r="AN144" s="9">
        <f t="shared" si="81"/>
        <v>0.56952009435951989</v>
      </c>
      <c r="AO144" s="9">
        <f t="shared" si="82"/>
        <v>2.3285495189586873</v>
      </c>
      <c r="AP144" s="13">
        <f t="shared" ca="1" si="83"/>
        <v>2.8470222910216658</v>
      </c>
    </row>
    <row r="145" spans="1:42">
      <c r="A145" t="s">
        <v>73</v>
      </c>
      <c r="B145" t="s">
        <v>142</v>
      </c>
      <c r="C145">
        <v>11</v>
      </c>
      <c r="D145" s="14">
        <f t="shared" ca="1" si="60"/>
        <v>1.7293526076206265</v>
      </c>
      <c r="E145">
        <v>10.984736842105301</v>
      </c>
      <c r="F145">
        <v>1.2719298245613999</v>
      </c>
      <c r="G145">
        <v>1.1163084795321601</v>
      </c>
      <c r="H145">
        <v>191.73684210526301</v>
      </c>
      <c r="I145">
        <v>4.3651681286549699</v>
      </c>
      <c r="J145">
        <v>40.370789473684198</v>
      </c>
      <c r="K145">
        <v>4.72456140350877</v>
      </c>
      <c r="L145" s="11">
        <f t="shared" si="84"/>
        <v>16.3</v>
      </c>
      <c r="M145" s="9">
        <f t="shared" si="85"/>
        <v>9.6999999999999993</v>
      </c>
      <c r="N145" s="9">
        <f t="shared" si="61"/>
        <v>99.053987651975547</v>
      </c>
      <c r="O145" s="9">
        <f>stefan_boltzmann*(E145+273.16)^4</f>
        <v>31.960999892502326</v>
      </c>
      <c r="P145" s="9">
        <f>stefan_boltzmann*(F145+273.16)^4</f>
        <v>27.809965603030264</v>
      </c>
      <c r="Q145" s="11">
        <f t="shared" si="62"/>
        <v>8.044605715319225</v>
      </c>
      <c r="R145" s="9">
        <f t="shared" si="63"/>
        <v>12.287506210526315</v>
      </c>
      <c r="S145" s="9">
        <f t="shared" si="64"/>
        <v>0.65469799790845007</v>
      </c>
      <c r="T145" s="9">
        <f t="shared" si="87"/>
        <v>6.1943464007958031</v>
      </c>
      <c r="U145" s="9">
        <f t="shared" si="65"/>
        <v>29.885482747766297</v>
      </c>
      <c r="V145" s="9">
        <f t="shared" si="66"/>
        <v>0.22607045752280283</v>
      </c>
      <c r="W145" s="9">
        <f t="shared" si="88"/>
        <v>0.53384229717640763</v>
      </c>
      <c r="X145" s="9">
        <f t="shared" si="67"/>
        <v>3.6067585450921356</v>
      </c>
      <c r="Y145" s="9">
        <f t="shared" si="68"/>
        <v>2.5875878557036676</v>
      </c>
      <c r="Z145" s="9">
        <f t="shared" si="69"/>
        <v>6.1283333333333507</v>
      </c>
      <c r="AA145" s="9">
        <f t="shared" si="70"/>
        <v>1.3113828953359739</v>
      </c>
      <c r="AB145" s="9">
        <f t="shared" si="71"/>
        <v>0.66970906702972666</v>
      </c>
      <c r="AC145" s="9">
        <f t="shared" si="72"/>
        <v>0.99054598118285031</v>
      </c>
      <c r="AD145" s="9">
        <f t="shared" si="73"/>
        <v>0.66224186985017752</v>
      </c>
      <c r="AE145" s="9">
        <f t="shared" si="74"/>
        <v>6.5245218787885029E-2</v>
      </c>
      <c r="AF145" s="9">
        <f t="shared" si="75"/>
        <v>99.053987651975547</v>
      </c>
      <c r="AG145" s="9">
        <f t="shared" si="89"/>
        <v>6.695032960268707E-2</v>
      </c>
      <c r="AH145" s="9">
        <f t="shared" ca="1" si="86"/>
        <v>-0.8341318053197514</v>
      </c>
      <c r="AI145" s="11">
        <f t="shared" si="76"/>
        <v>6.5245218787885029E-2</v>
      </c>
      <c r="AJ145" s="9">
        <f t="shared" ca="1" si="77"/>
        <v>3.4217196610234191</v>
      </c>
      <c r="AK145" s="9">
        <f t="shared" si="78"/>
        <v>6.695032960268707E-2</v>
      </c>
      <c r="AL145" s="9">
        <f t="shared" si="79"/>
        <v>3.2243233399213027</v>
      </c>
      <c r="AM145" s="9">
        <f t="shared" si="80"/>
        <v>4.3651681286549699</v>
      </c>
      <c r="AN145" s="9">
        <f t="shared" si="81"/>
        <v>0.32830411133267279</v>
      </c>
      <c r="AO145" s="9">
        <f t="shared" si="82"/>
        <v>2.4841571637426898</v>
      </c>
      <c r="AP145" s="13">
        <f t="shared" ca="1" si="83"/>
        <v>1.7293526076206265</v>
      </c>
    </row>
    <row r="146" spans="1:42">
      <c r="A146" t="s">
        <v>73</v>
      </c>
      <c r="B146" t="s">
        <v>142</v>
      </c>
      <c r="C146">
        <v>12</v>
      </c>
      <c r="D146" s="14">
        <f t="shared" ca="1" si="60"/>
        <v>0.89704358696169784</v>
      </c>
      <c r="E146">
        <v>1.9546689303904901</v>
      </c>
      <c r="F146">
        <v>-6.2015280135823403</v>
      </c>
      <c r="G146">
        <v>-5.72629456706282</v>
      </c>
      <c r="H146">
        <v>191.73684210526301</v>
      </c>
      <c r="I146">
        <v>4.25923174872666</v>
      </c>
      <c r="J146">
        <v>40.370789473684198</v>
      </c>
      <c r="K146">
        <v>4.1477079796264897</v>
      </c>
      <c r="L146" s="11">
        <f t="shared" si="84"/>
        <v>13.6</v>
      </c>
      <c r="M146" s="9">
        <f t="shared" si="85"/>
        <v>9.1999999999999993</v>
      </c>
      <c r="N146" s="9">
        <f t="shared" si="61"/>
        <v>99.053987651975547</v>
      </c>
      <c r="O146" s="9">
        <f>stefan_boltzmann*(E146+273.16)^4</f>
        <v>28.087745568618271</v>
      </c>
      <c r="P146" s="9">
        <f>stefan_boltzmann*(F146+273.16)^4</f>
        <v>24.902143109222013</v>
      </c>
      <c r="Q146" s="11">
        <f t="shared" si="62"/>
        <v>6.4656972023326231</v>
      </c>
      <c r="R146" s="9">
        <f t="shared" si="63"/>
        <v>10.252152421052632</v>
      </c>
      <c r="S146" s="9">
        <f t="shared" si="64"/>
        <v>0.63066729178308123</v>
      </c>
      <c r="T146" s="9">
        <f t="shared" si="87"/>
        <v>4.9785868457961202</v>
      </c>
      <c r="U146" s="9">
        <f t="shared" si="65"/>
        <v>26.494944338920142</v>
      </c>
      <c r="V146" s="9">
        <f t="shared" si="66"/>
        <v>0.25162178276860103</v>
      </c>
      <c r="W146" s="9">
        <f t="shared" si="88"/>
        <v>0.50140084390715978</v>
      </c>
      <c r="X146" s="9">
        <f t="shared" si="67"/>
        <v>3.3426915777176398</v>
      </c>
      <c r="Y146" s="9">
        <f t="shared" si="68"/>
        <v>1.6358952680784804</v>
      </c>
      <c r="Z146" s="9">
        <f t="shared" si="69"/>
        <v>-2.1234295415959252</v>
      </c>
      <c r="AA146" s="9">
        <f t="shared" si="70"/>
        <v>0.70335550589061324</v>
      </c>
      <c r="AB146" s="9">
        <f t="shared" si="71"/>
        <v>0.38426371882621468</v>
      </c>
      <c r="AC146" s="9">
        <f t="shared" si="72"/>
        <v>0.54380961235841396</v>
      </c>
      <c r="AD146" s="9">
        <f t="shared" si="73"/>
        <v>0.398505575561242</v>
      </c>
      <c r="AE146" s="9">
        <f t="shared" si="74"/>
        <v>3.8722405696128399E-2</v>
      </c>
      <c r="AF146" s="9">
        <f t="shared" si="75"/>
        <v>99.053987651975547</v>
      </c>
      <c r="AG146" s="9">
        <f t="shared" si="89"/>
        <v>6.695032960268707E-2</v>
      </c>
      <c r="AH146" s="9">
        <f t="shared" ca="1" si="86"/>
        <v>-1.1552468024900988</v>
      </c>
      <c r="AI146" s="11">
        <f t="shared" si="76"/>
        <v>3.8722405696128399E-2</v>
      </c>
      <c r="AJ146" s="9">
        <f t="shared" ca="1" si="77"/>
        <v>2.7911420705685792</v>
      </c>
      <c r="AK146" s="9">
        <f t="shared" si="78"/>
        <v>6.695032960268707E-2</v>
      </c>
      <c r="AL146" s="9">
        <f t="shared" si="79"/>
        <v>3.3225464959074573</v>
      </c>
      <c r="AM146" s="9">
        <f t="shared" si="80"/>
        <v>4.25923174872666</v>
      </c>
      <c r="AN146" s="9">
        <f t="shared" si="81"/>
        <v>0.14530403679717196</v>
      </c>
      <c r="AO146" s="9">
        <f t="shared" si="82"/>
        <v>2.4481387945670647</v>
      </c>
      <c r="AP146" s="13">
        <f t="shared" ca="1" si="83"/>
        <v>0.89704358696169784</v>
      </c>
    </row>
    <row r="147" spans="1:42">
      <c r="A147" t="s">
        <v>74</v>
      </c>
      <c r="B147" t="s">
        <v>142</v>
      </c>
      <c r="C147">
        <v>1</v>
      </c>
      <c r="D147" s="14">
        <f t="shared" ref="D147:D198" ca="1" si="90">AP147</f>
        <v>0.8773333338697149</v>
      </c>
      <c r="E147">
        <v>1.7390322580645201</v>
      </c>
      <c r="F147">
        <v>-6.57</v>
      </c>
      <c r="G147">
        <v>-5.9088844086021499</v>
      </c>
      <c r="H147">
        <v>216.3</v>
      </c>
      <c r="I147">
        <v>4.6411559139784897</v>
      </c>
      <c r="J147">
        <v>39.86</v>
      </c>
      <c r="K147">
        <v>4.0064516129032297</v>
      </c>
      <c r="L147" s="11">
        <f t="shared" si="84"/>
        <v>15.6</v>
      </c>
      <c r="M147" s="9">
        <f t="shared" si="85"/>
        <v>9.5500000000000007</v>
      </c>
      <c r="N147" s="9">
        <f t="shared" ref="N147:N198" si="91">101.3*((293-0.0065*H147)/293)^5.26</f>
        <v>98.769192458305767</v>
      </c>
      <c r="O147" s="9">
        <f>stefan_boltzmann*(E147+273.16)^4</f>
        <v>27.999787616344097</v>
      </c>
      <c r="P147" s="9">
        <f>stefan_boltzmann*(F147+273.16)^4</f>
        <v>24.764941810678117</v>
      </c>
      <c r="Q147" s="11">
        <f t="shared" ref="Q147:Q198" si="92">(0.25+0.5*(K147/M147))*L147</f>
        <v>7.1722850869785537</v>
      </c>
      <c r="R147" s="9">
        <f t="shared" ref="R147:R198" si="93">(0.75+2*(H147/100000))*L147</f>
        <v>11.767485600000001</v>
      </c>
      <c r="S147" s="9">
        <f t="shared" ref="S147:S198" si="94">Q147/R147</f>
        <v>0.6095002221186957</v>
      </c>
      <c r="T147" s="9">
        <f t="shared" si="87"/>
        <v>5.5226595169734862</v>
      </c>
      <c r="U147" s="9">
        <f t="shared" ref="U147:U198" si="95">(O147+P147)/2</f>
        <v>26.382364713511109</v>
      </c>
      <c r="V147" s="9">
        <f t="shared" ref="V147:V198" si="96">0.34-(0.14*SQRT(AD147))</f>
        <v>0.25223671986216178</v>
      </c>
      <c r="W147" s="9">
        <f t="shared" si="88"/>
        <v>0.47282529986023925</v>
      </c>
      <c r="X147" s="9">
        <f t="shared" ref="X147:X198" si="97">U147*V147*W147</f>
        <v>3.1464637783091924</v>
      </c>
      <c r="Y147" s="9">
        <f t="shared" ref="Y147:Y198" si="98">T147-X147</f>
        <v>2.3761957386642938</v>
      </c>
      <c r="Z147" s="9">
        <f t="shared" ref="Z147:Z198" si="99">(E147+F147)/2</f>
        <v>-2.4154838709677402</v>
      </c>
      <c r="AA147" s="9">
        <f t="shared" ref="AA147:AA198" si="100">0.6108*EXP((17.27*E147)/(E147+237.3))</f>
        <v>0.69257082458260388</v>
      </c>
      <c r="AB147" s="9">
        <f t="shared" ref="AB147:AB198" si="101">0.6108*EXP((17.27*F147)/(F147+237.3))</f>
        <v>0.373534016002179</v>
      </c>
      <c r="AC147" s="9">
        <f t="shared" ref="AC147:AC198" si="102">(AA147+AB147)/2</f>
        <v>0.53305242029239142</v>
      </c>
      <c r="AD147" s="9">
        <f t="shared" ref="AD147:AD198" si="103">0.6108*EXP((17.27*G147)/(G147+237.3))</f>
        <v>0.39297925206901368</v>
      </c>
      <c r="AE147" s="9">
        <f t="shared" ref="AE147:AE198" si="104">(4098*0.6108*EXP(17.27*Z147/(Z147+237.3)))/((Z147+237.3)^2)</f>
        <v>3.7986708144195795E-2</v>
      </c>
      <c r="AF147" s="9">
        <f t="shared" ref="AF147:AF198" si="105">101.3*((293-0.0065*H147)/293)^5.26</f>
        <v>98.769192458305767</v>
      </c>
      <c r="AG147" s="9">
        <f t="shared" si="89"/>
        <v>6.6757837280697521E-2</v>
      </c>
      <c r="AH147" s="9">
        <f t="shared" ca="1" si="86"/>
        <v>-0.20243548387096796</v>
      </c>
      <c r="AI147" s="11">
        <f t="shared" ref="AI147:AI198" si="106">AE147</f>
        <v>3.7986708144195795E-2</v>
      </c>
      <c r="AJ147" s="9">
        <f t="shared" ref="AJ147:AJ198" ca="1" si="107">Y147-AH147</f>
        <v>2.5786312225352619</v>
      </c>
      <c r="AK147" s="9">
        <f t="shared" ref="AK147:AK198" si="108">AG147</f>
        <v>6.6757837280697521E-2</v>
      </c>
      <c r="AL147" s="9">
        <f t="shared" ref="AL147:AL198" si="109">900/(Z147+273)</f>
        <v>3.3261326733523129</v>
      </c>
      <c r="AM147" s="9">
        <f t="shared" ref="AM147:AM198" si="110">I147</f>
        <v>4.6411559139784897</v>
      </c>
      <c r="AN147" s="9">
        <f t="shared" ref="AN147:AN198" si="111">AC147-AD147</f>
        <v>0.14007316822337773</v>
      </c>
      <c r="AO147" s="9">
        <f t="shared" ref="AO147:AO198" si="112">1+0.34*AM147</f>
        <v>2.5779930107526869</v>
      </c>
      <c r="AP147" s="13">
        <f t="shared" ref="AP147:AP198" ca="1" si="113">(0.408*AI147*AJ147+AK147*AL147*AM147*AN147)/(AI147+AK147*AO147)</f>
        <v>0.8773333338697149</v>
      </c>
    </row>
    <row r="148" spans="1:42">
      <c r="A148" t="s">
        <v>74</v>
      </c>
      <c r="B148" t="s">
        <v>142</v>
      </c>
      <c r="C148">
        <v>2</v>
      </c>
      <c r="D148" s="14">
        <f t="shared" ca="1" si="90"/>
        <v>1.2298479112487193</v>
      </c>
      <c r="E148">
        <v>3.7082142857142899</v>
      </c>
      <c r="F148">
        <v>-5.41928571428571</v>
      </c>
      <c r="G148">
        <v>-5.2565476190476197</v>
      </c>
      <c r="H148">
        <v>216.3</v>
      </c>
      <c r="I148">
        <v>4.7789732142857098</v>
      </c>
      <c r="J148">
        <v>39.86</v>
      </c>
      <c r="K148">
        <v>4.0535714285714297</v>
      </c>
      <c r="L148" s="11">
        <f t="shared" si="84"/>
        <v>20.95</v>
      </c>
      <c r="M148" s="9">
        <f t="shared" si="85"/>
        <v>10.55</v>
      </c>
      <c r="N148" s="9">
        <f t="shared" si="91"/>
        <v>98.769192458305767</v>
      </c>
      <c r="O148" s="9">
        <f>stefan_boltzmann*(E148+273.16)^4</f>
        <v>28.810731948376443</v>
      </c>
      <c r="P148" s="9">
        <f>stefan_boltzmann*(F148+273.16)^4</f>
        <v>25.19530174570561</v>
      </c>
      <c r="Q148" s="11">
        <f t="shared" si="92"/>
        <v>9.2622545700744752</v>
      </c>
      <c r="R148" s="9">
        <f t="shared" si="93"/>
        <v>15.803129700000001</v>
      </c>
      <c r="S148" s="9">
        <f t="shared" si="94"/>
        <v>0.5861025471476371</v>
      </c>
      <c r="T148" s="9">
        <f t="shared" si="87"/>
        <v>7.1319360189573464</v>
      </c>
      <c r="U148" s="9">
        <f t="shared" si="95"/>
        <v>27.003016847041025</v>
      </c>
      <c r="V148" s="9">
        <f t="shared" si="96"/>
        <v>0.25002441006006265</v>
      </c>
      <c r="W148" s="9">
        <f t="shared" si="88"/>
        <v>0.44123843864931012</v>
      </c>
      <c r="X148" s="9">
        <f t="shared" si="97"/>
        <v>2.9789830883290871</v>
      </c>
      <c r="Y148" s="9">
        <f t="shared" si="98"/>
        <v>4.1529529306282598</v>
      </c>
      <c r="Z148" s="9">
        <f t="shared" si="99"/>
        <v>-0.85553571428571007</v>
      </c>
      <c r="AA148" s="9">
        <f t="shared" si="100"/>
        <v>0.796709586427503</v>
      </c>
      <c r="AB148" s="9">
        <f t="shared" si="101"/>
        <v>0.40795312928240074</v>
      </c>
      <c r="AC148" s="9">
        <f t="shared" si="102"/>
        <v>0.60233135785495184</v>
      </c>
      <c r="AD148" s="9">
        <f t="shared" si="103"/>
        <v>0.41304116250202833</v>
      </c>
      <c r="AE148" s="9">
        <f t="shared" si="104"/>
        <v>4.2060476991167453E-2</v>
      </c>
      <c r="AF148" s="9">
        <f t="shared" si="105"/>
        <v>98.769192458305767</v>
      </c>
      <c r="AG148" s="9">
        <f t="shared" si="89"/>
        <v>6.6757837280697521E-2</v>
      </c>
      <c r="AH148" s="9">
        <f t="shared" ca="1" si="86"/>
        <v>0.21839274193548425</v>
      </c>
      <c r="AI148" s="11">
        <f t="shared" si="106"/>
        <v>4.2060476991167453E-2</v>
      </c>
      <c r="AJ148" s="9">
        <f t="shared" ca="1" si="107"/>
        <v>3.9345601886927755</v>
      </c>
      <c r="AK148" s="9">
        <f t="shared" si="108"/>
        <v>6.6757837280697521E-2</v>
      </c>
      <c r="AL148" s="9">
        <f t="shared" si="109"/>
        <v>3.3070670842495029</v>
      </c>
      <c r="AM148" s="9">
        <f t="shared" si="110"/>
        <v>4.7789732142857098</v>
      </c>
      <c r="AN148" s="9">
        <f t="shared" si="111"/>
        <v>0.18929019535292352</v>
      </c>
      <c r="AO148" s="9">
        <f t="shared" si="112"/>
        <v>2.6248508928571415</v>
      </c>
      <c r="AP148" s="13">
        <f t="shared" ca="1" si="113"/>
        <v>1.2298479112487193</v>
      </c>
    </row>
    <row r="149" spans="1:42">
      <c r="A149" t="s">
        <v>74</v>
      </c>
      <c r="B149" t="s">
        <v>142</v>
      </c>
      <c r="C149">
        <v>3</v>
      </c>
      <c r="D149" s="14">
        <f t="shared" ca="1" si="90"/>
        <v>2.1134316655460408</v>
      </c>
      <c r="E149">
        <v>10.816774193548399</v>
      </c>
      <c r="F149">
        <v>0.429354838709677</v>
      </c>
      <c r="G149">
        <v>0.267298387096774</v>
      </c>
      <c r="H149">
        <v>216.3</v>
      </c>
      <c r="I149">
        <v>4.6143010752688198</v>
      </c>
      <c r="J149">
        <v>39.86</v>
      </c>
      <c r="K149">
        <v>6.0064516129032297</v>
      </c>
      <c r="L149" s="11">
        <f t="shared" si="84"/>
        <v>27.65</v>
      </c>
      <c r="M149" s="9">
        <f t="shared" si="85"/>
        <v>11.7</v>
      </c>
      <c r="N149" s="9">
        <f t="shared" si="91"/>
        <v>98.769192458305767</v>
      </c>
      <c r="O149" s="9">
        <f>stefan_boltzmann*(E149+273.16)^4</f>
        <v>31.885496172363759</v>
      </c>
      <c r="P149" s="9">
        <f>stefan_boltzmann*(F149+273.16)^4</f>
        <v>27.470000949592951</v>
      </c>
      <c r="Q149" s="11">
        <f t="shared" si="92"/>
        <v>14.00986696994762</v>
      </c>
      <c r="R149" s="9">
        <f t="shared" si="93"/>
        <v>20.857113900000002</v>
      </c>
      <c r="S149" s="9">
        <f t="shared" si="94"/>
        <v>0.67170688318231886</v>
      </c>
      <c r="T149" s="9">
        <f t="shared" si="87"/>
        <v>10.787597566859667</v>
      </c>
      <c r="U149" s="9">
        <f t="shared" si="95"/>
        <v>29.677748560978355</v>
      </c>
      <c r="V149" s="9">
        <f t="shared" si="96"/>
        <v>0.22951660663562595</v>
      </c>
      <c r="W149" s="9">
        <f t="shared" si="88"/>
        <v>0.55680429229613049</v>
      </c>
      <c r="X149" s="9">
        <f t="shared" si="97"/>
        <v>3.7926925611634692</v>
      </c>
      <c r="Y149" s="9">
        <f t="shared" si="98"/>
        <v>6.9949050056961974</v>
      </c>
      <c r="Z149" s="9">
        <f t="shared" si="99"/>
        <v>5.6230645161290385</v>
      </c>
      <c r="AA149" s="9">
        <f t="shared" si="100"/>
        <v>1.2968114685195486</v>
      </c>
      <c r="AB149" s="9">
        <f t="shared" si="101"/>
        <v>0.63015153887040409</v>
      </c>
      <c r="AC149" s="9">
        <f t="shared" si="102"/>
        <v>0.96348150369497643</v>
      </c>
      <c r="AD149" s="9">
        <f t="shared" si="103"/>
        <v>0.6227847045564805</v>
      </c>
      <c r="AE149" s="9">
        <f t="shared" si="104"/>
        <v>6.3262444506517759E-2</v>
      </c>
      <c r="AF149" s="9">
        <f t="shared" si="105"/>
        <v>98.769192458305767</v>
      </c>
      <c r="AG149" s="9">
        <f t="shared" si="89"/>
        <v>6.6757837280697521E-2</v>
      </c>
      <c r="AH149" s="9">
        <f t="shared" ca="1" si="86"/>
        <v>0.90700403225806492</v>
      </c>
      <c r="AI149" s="11">
        <f t="shared" si="106"/>
        <v>6.3262444506517759E-2</v>
      </c>
      <c r="AJ149" s="9">
        <f t="shared" ca="1" si="107"/>
        <v>6.0879009734381322</v>
      </c>
      <c r="AK149" s="9">
        <f t="shared" si="108"/>
        <v>6.6757837280697521E-2</v>
      </c>
      <c r="AL149" s="9">
        <f t="shared" si="109"/>
        <v>3.2301704870089836</v>
      </c>
      <c r="AM149" s="9">
        <f t="shared" si="110"/>
        <v>4.6143010752688198</v>
      </c>
      <c r="AN149" s="9">
        <f t="shared" si="111"/>
        <v>0.34069679913849593</v>
      </c>
      <c r="AO149" s="9">
        <f t="shared" si="112"/>
        <v>2.5688623655913991</v>
      </c>
      <c r="AP149" s="13">
        <f t="shared" ca="1" si="113"/>
        <v>2.1134316655460408</v>
      </c>
    </row>
    <row r="150" spans="1:42">
      <c r="A150" t="s">
        <v>74</v>
      </c>
      <c r="B150" t="s">
        <v>142</v>
      </c>
      <c r="C150">
        <v>4</v>
      </c>
      <c r="D150" s="14">
        <f t="shared" ca="1" si="90"/>
        <v>3.5166343911721869</v>
      </c>
      <c r="E150">
        <v>17.263999999999999</v>
      </c>
      <c r="F150">
        <v>5.9113333333333298</v>
      </c>
      <c r="G150">
        <v>4.80033333333333</v>
      </c>
      <c r="H150">
        <v>216.3</v>
      </c>
      <c r="I150">
        <v>4.8036250000000003</v>
      </c>
      <c r="J150">
        <v>39.86</v>
      </c>
      <c r="K150">
        <v>6.96</v>
      </c>
      <c r="L150" s="11">
        <f t="shared" si="84"/>
        <v>34.950000000000003</v>
      </c>
      <c r="M150" s="9">
        <f t="shared" si="85"/>
        <v>13.05</v>
      </c>
      <c r="N150" s="9">
        <f t="shared" si="91"/>
        <v>98.769192458305767</v>
      </c>
      <c r="O150" s="9">
        <f>stefan_boltzmann*(E150+273.16)^4</f>
        <v>34.881239076014722</v>
      </c>
      <c r="P150" s="9">
        <f>stefan_boltzmann*(F150+273.16)^4</f>
        <v>29.738756340199412</v>
      </c>
      <c r="Q150" s="11">
        <f t="shared" si="92"/>
        <v>18.057500000000001</v>
      </c>
      <c r="R150" s="9">
        <f t="shared" si="93"/>
        <v>26.363693700000002</v>
      </c>
      <c r="S150" s="9">
        <f t="shared" si="94"/>
        <v>0.68493816554999654</v>
      </c>
      <c r="T150" s="9">
        <f t="shared" si="87"/>
        <v>13.904275000000002</v>
      </c>
      <c r="U150" s="9">
        <f t="shared" si="95"/>
        <v>32.309997708107069</v>
      </c>
      <c r="V150" s="9">
        <f t="shared" si="96"/>
        <v>0.21015217268058123</v>
      </c>
      <c r="W150" s="9">
        <f t="shared" si="88"/>
        <v>0.57466652349249536</v>
      </c>
      <c r="X150" s="9">
        <f t="shared" si="97"/>
        <v>3.9019950142622313</v>
      </c>
      <c r="Y150" s="9">
        <f t="shared" si="98"/>
        <v>10.00227998573777</v>
      </c>
      <c r="Z150" s="9">
        <f t="shared" si="99"/>
        <v>11.587666666666664</v>
      </c>
      <c r="AA150" s="9">
        <f t="shared" si="100"/>
        <v>1.9703864791354695</v>
      </c>
      <c r="AB150" s="9">
        <f t="shared" si="101"/>
        <v>0.92938468417988473</v>
      </c>
      <c r="AC150" s="9">
        <f t="shared" si="102"/>
        <v>1.4498855816576772</v>
      </c>
      <c r="AD150" s="9">
        <f t="shared" si="103"/>
        <v>0.86022746222314295</v>
      </c>
      <c r="AE150" s="9">
        <f t="shared" si="104"/>
        <v>9.0294279097290084E-2</v>
      </c>
      <c r="AF150" s="9">
        <f t="shared" si="105"/>
        <v>98.769192458305767</v>
      </c>
      <c r="AG150" s="9">
        <f t="shared" si="89"/>
        <v>6.6757837280697521E-2</v>
      </c>
      <c r="AH150" s="9">
        <f t="shared" ca="1" si="86"/>
        <v>0.83504430107526761</v>
      </c>
      <c r="AI150" s="11">
        <f t="shared" si="106"/>
        <v>9.0294279097290084E-2</v>
      </c>
      <c r="AJ150" s="9">
        <f t="shared" ca="1" si="107"/>
        <v>9.1672356846625025</v>
      </c>
      <c r="AK150" s="9">
        <f t="shared" si="108"/>
        <v>6.6757837280697521E-2</v>
      </c>
      <c r="AL150" s="9">
        <f t="shared" si="109"/>
        <v>3.1624701468674559</v>
      </c>
      <c r="AM150" s="9">
        <f t="shared" si="110"/>
        <v>4.8036250000000003</v>
      </c>
      <c r="AN150" s="9">
        <f t="shared" si="111"/>
        <v>0.58965811943453428</v>
      </c>
      <c r="AO150" s="9">
        <f t="shared" si="112"/>
        <v>2.6332325000000001</v>
      </c>
      <c r="AP150" s="13">
        <f t="shared" ca="1" si="113"/>
        <v>3.5166343911721869</v>
      </c>
    </row>
    <row r="151" spans="1:42">
      <c r="A151" t="s">
        <v>74</v>
      </c>
      <c r="B151" t="s">
        <v>142</v>
      </c>
      <c r="C151">
        <v>5</v>
      </c>
      <c r="D151" s="14">
        <f t="shared" ca="1" si="90"/>
        <v>4.3972805400128978</v>
      </c>
      <c r="E151">
        <v>22.6845161290323</v>
      </c>
      <c r="F151">
        <v>11.3709677419355</v>
      </c>
      <c r="G151">
        <v>10.302634408602099</v>
      </c>
      <c r="H151">
        <v>216.3</v>
      </c>
      <c r="I151">
        <v>3.76686827956989</v>
      </c>
      <c r="J151">
        <v>39.86</v>
      </c>
      <c r="K151">
        <v>8.0064516129032306</v>
      </c>
      <c r="L151" s="11">
        <f t="shared" si="84"/>
        <v>39.799999999999997</v>
      </c>
      <c r="M151" s="9">
        <f t="shared" si="85"/>
        <v>14.149999999999999</v>
      </c>
      <c r="N151" s="9">
        <f t="shared" si="91"/>
        <v>98.769192458305767</v>
      </c>
      <c r="O151" s="9">
        <f>stefan_boltzmann*(E151+273.16)^4</f>
        <v>37.559170055197974</v>
      </c>
      <c r="P151" s="9">
        <f>stefan_boltzmann*(F151+273.16)^4</f>
        <v>32.135129706836601</v>
      </c>
      <c r="Q151" s="11">
        <f t="shared" si="92"/>
        <v>21.209956685284403</v>
      </c>
      <c r="R151" s="9">
        <f t="shared" si="93"/>
        <v>30.022174799999998</v>
      </c>
      <c r="S151" s="9">
        <f t="shared" si="94"/>
        <v>0.70647635711202394</v>
      </c>
      <c r="T151" s="9">
        <f t="shared" si="87"/>
        <v>16.331666647668992</v>
      </c>
      <c r="U151" s="9">
        <f t="shared" si="95"/>
        <v>34.847149881017287</v>
      </c>
      <c r="V151" s="9">
        <f t="shared" si="96"/>
        <v>0.1832819953778129</v>
      </c>
      <c r="W151" s="9">
        <f t="shared" si="88"/>
        <v>0.6037430821012324</v>
      </c>
      <c r="X151" s="9">
        <f t="shared" si="97"/>
        <v>3.8560196212989091</v>
      </c>
      <c r="Y151" s="9">
        <f t="shared" si="98"/>
        <v>12.475647026370083</v>
      </c>
      <c r="Z151" s="9">
        <f t="shared" si="99"/>
        <v>17.027741935483899</v>
      </c>
      <c r="AA151" s="9">
        <f t="shared" si="100"/>
        <v>2.756272967417722</v>
      </c>
      <c r="AB151" s="9">
        <f t="shared" si="101"/>
        <v>1.3454370676807073</v>
      </c>
      <c r="AC151" s="9">
        <f t="shared" si="102"/>
        <v>2.0508550175492148</v>
      </c>
      <c r="AD151" s="9">
        <f t="shared" si="103"/>
        <v>1.2530884169775438</v>
      </c>
      <c r="AE151" s="9">
        <f t="shared" si="104"/>
        <v>0.12298185355490214</v>
      </c>
      <c r="AF151" s="9">
        <f t="shared" si="105"/>
        <v>98.769192458305767</v>
      </c>
      <c r="AG151" s="9">
        <f t="shared" si="89"/>
        <v>6.6757837280697521E-2</v>
      </c>
      <c r="AH151" s="9">
        <f t="shared" ca="1" si="86"/>
        <v>0.761610537634413</v>
      </c>
      <c r="AI151" s="11">
        <f t="shared" si="106"/>
        <v>0.12298185355490214</v>
      </c>
      <c r="AJ151" s="9">
        <f t="shared" ca="1" si="107"/>
        <v>11.714036488735671</v>
      </c>
      <c r="AK151" s="9">
        <f t="shared" si="108"/>
        <v>6.6757837280697521E-2</v>
      </c>
      <c r="AL151" s="9">
        <f t="shared" si="109"/>
        <v>3.1031514226670192</v>
      </c>
      <c r="AM151" s="9">
        <f t="shared" si="110"/>
        <v>3.76686827956989</v>
      </c>
      <c r="AN151" s="9">
        <f t="shared" si="111"/>
        <v>0.79776660057167104</v>
      </c>
      <c r="AO151" s="9">
        <f t="shared" si="112"/>
        <v>2.2807352150537628</v>
      </c>
      <c r="AP151" s="13">
        <f t="shared" ca="1" si="113"/>
        <v>4.3972805400128978</v>
      </c>
    </row>
    <row r="152" spans="1:42">
      <c r="A152" t="s">
        <v>74</v>
      </c>
      <c r="B152" t="s">
        <v>142</v>
      </c>
      <c r="C152">
        <v>6</v>
      </c>
      <c r="D152" s="14">
        <f t="shared" ca="1" si="90"/>
        <v>3.8907819759034696</v>
      </c>
      <c r="E152">
        <v>27.253333333333298</v>
      </c>
      <c r="F152">
        <v>16.742999999999999</v>
      </c>
      <c r="G152">
        <v>15.585986111111101</v>
      </c>
      <c r="H152">
        <v>216.3</v>
      </c>
      <c r="I152">
        <v>3.50047222222222</v>
      </c>
      <c r="J152">
        <v>39.86</v>
      </c>
      <c r="K152">
        <v>8.2066666666666706</v>
      </c>
      <c r="L152" s="11">
        <f t="shared" si="84"/>
        <v>28.35</v>
      </c>
      <c r="M152" s="9">
        <f t="shared" si="85"/>
        <v>14.7</v>
      </c>
      <c r="N152" s="9">
        <f t="shared" si="91"/>
        <v>98.769192458305767</v>
      </c>
      <c r="O152" s="9">
        <f>stefan_boltzmann*(E152+273.16)^4</f>
        <v>39.933622666785645</v>
      </c>
      <c r="P152" s="9">
        <f>stefan_boltzmann*(F152+273.16)^4</f>
        <v>34.631613947585841</v>
      </c>
      <c r="Q152" s="11">
        <f t="shared" si="92"/>
        <v>15.001071428571436</v>
      </c>
      <c r="R152" s="9">
        <f t="shared" si="93"/>
        <v>21.385142100000003</v>
      </c>
      <c r="S152" s="9">
        <f t="shared" si="94"/>
        <v>0.70147167404472999</v>
      </c>
      <c r="T152" s="9">
        <f t="shared" si="87"/>
        <v>11.550825000000005</v>
      </c>
      <c r="U152" s="9">
        <f t="shared" si="95"/>
        <v>37.282618307185743</v>
      </c>
      <c r="V152" s="9">
        <f t="shared" si="96"/>
        <v>0.15370230865997972</v>
      </c>
      <c r="W152" s="9">
        <f t="shared" si="88"/>
        <v>0.59698675996038553</v>
      </c>
      <c r="X152" s="9">
        <f t="shared" si="97"/>
        <v>3.4209875594543777</v>
      </c>
      <c r="Y152" s="9">
        <f t="shared" si="98"/>
        <v>8.1298374405456268</v>
      </c>
      <c r="Z152" s="9">
        <f t="shared" si="99"/>
        <v>21.998166666666648</v>
      </c>
      <c r="AA152" s="9">
        <f t="shared" si="100"/>
        <v>3.6186738135962329</v>
      </c>
      <c r="AB152" s="9">
        <f t="shared" si="101"/>
        <v>1.9063945202537436</v>
      </c>
      <c r="AC152" s="9">
        <f t="shared" si="102"/>
        <v>2.7625341669249881</v>
      </c>
      <c r="AD152" s="9">
        <f t="shared" si="103"/>
        <v>1.7707566223786462</v>
      </c>
      <c r="AE152" s="9">
        <f t="shared" si="104"/>
        <v>0.16112935917815738</v>
      </c>
      <c r="AF152" s="9">
        <f t="shared" si="105"/>
        <v>98.769192458305767</v>
      </c>
      <c r="AG152" s="9">
        <f t="shared" si="89"/>
        <v>6.6757837280697521E-2</v>
      </c>
      <c r="AH152" s="9">
        <f t="shared" ca="1" si="86"/>
        <v>0.69585946236558494</v>
      </c>
      <c r="AI152" s="11">
        <f t="shared" si="106"/>
        <v>0.16112935917815738</v>
      </c>
      <c r="AJ152" s="9">
        <f t="shared" ca="1" si="107"/>
        <v>7.4339779781800424</v>
      </c>
      <c r="AK152" s="9">
        <f t="shared" si="108"/>
        <v>6.6757837280697521E-2</v>
      </c>
      <c r="AL152" s="9">
        <f t="shared" si="109"/>
        <v>3.0508664178138964</v>
      </c>
      <c r="AM152" s="9">
        <f t="shared" si="110"/>
        <v>3.50047222222222</v>
      </c>
      <c r="AN152" s="9">
        <f t="shared" si="111"/>
        <v>0.99177754454634193</v>
      </c>
      <c r="AO152" s="9">
        <f t="shared" si="112"/>
        <v>2.190160555555555</v>
      </c>
      <c r="AP152" s="13">
        <f t="shared" ca="1" si="113"/>
        <v>3.8907819759034696</v>
      </c>
    </row>
    <row r="153" spans="1:42">
      <c r="A153" t="s">
        <v>74</v>
      </c>
      <c r="B153" t="s">
        <v>142</v>
      </c>
      <c r="C153">
        <v>7</v>
      </c>
      <c r="D153" s="14">
        <f t="shared" ca="1" si="90"/>
        <v>5.4178504908256446</v>
      </c>
      <c r="E153">
        <v>29.735806451612898</v>
      </c>
      <c r="F153">
        <v>18.455806451612901</v>
      </c>
      <c r="G153">
        <v>18.200860215053801</v>
      </c>
      <c r="H153">
        <v>216.3</v>
      </c>
      <c r="I153">
        <v>3.1423252688172001</v>
      </c>
      <c r="J153">
        <v>39.86</v>
      </c>
      <c r="K153">
        <v>9.5516129032258092</v>
      </c>
      <c r="L153" s="11">
        <f t="shared" si="84"/>
        <v>40.799999999999997</v>
      </c>
      <c r="M153" s="9">
        <f t="shared" si="85"/>
        <v>14.5</v>
      </c>
      <c r="N153" s="9">
        <f t="shared" si="91"/>
        <v>98.769192458305767</v>
      </c>
      <c r="O153" s="9">
        <f>stefan_boltzmann*(E153+273.16)^4</f>
        <v>41.270044367588227</v>
      </c>
      <c r="P153" s="9">
        <f>stefan_boltzmann*(F153+273.16)^4</f>
        <v>35.457338596089237</v>
      </c>
      <c r="Q153" s="11">
        <f t="shared" si="92"/>
        <v>23.638131256952171</v>
      </c>
      <c r="R153" s="9">
        <f t="shared" si="93"/>
        <v>30.776500800000001</v>
      </c>
      <c r="S153" s="9">
        <f t="shared" si="94"/>
        <v>0.76805779222802906</v>
      </c>
      <c r="T153" s="9">
        <f t="shared" si="87"/>
        <v>18.201361067853171</v>
      </c>
      <c r="U153" s="9">
        <f t="shared" si="95"/>
        <v>38.363691481838728</v>
      </c>
      <c r="V153" s="9">
        <f t="shared" si="96"/>
        <v>0.13759463146376927</v>
      </c>
      <c r="W153" s="9">
        <f t="shared" si="88"/>
        <v>0.68687801950783933</v>
      </c>
      <c r="X153" s="9">
        <f t="shared" si="97"/>
        <v>3.6257804089798231</v>
      </c>
      <c r="Y153" s="9">
        <f t="shared" si="98"/>
        <v>14.575580658873347</v>
      </c>
      <c r="Z153" s="9">
        <f t="shared" si="99"/>
        <v>24.095806451612901</v>
      </c>
      <c r="AA153" s="9">
        <f t="shared" si="100"/>
        <v>4.1791896234054393</v>
      </c>
      <c r="AB153" s="9">
        <f t="shared" si="101"/>
        <v>2.123889461954477</v>
      </c>
      <c r="AC153" s="9">
        <f t="shared" si="102"/>
        <v>3.1515395426799584</v>
      </c>
      <c r="AD153" s="9">
        <f t="shared" si="103"/>
        <v>2.0902006740962951</v>
      </c>
      <c r="AE153" s="9">
        <f t="shared" si="104"/>
        <v>0.17999399972821686</v>
      </c>
      <c r="AF153" s="9">
        <f t="shared" si="105"/>
        <v>98.769192458305767</v>
      </c>
      <c r="AG153" s="9">
        <f t="shared" si="89"/>
        <v>6.6757837280697521E-2</v>
      </c>
      <c r="AH153" s="9">
        <f t="shared" ca="1" si="86"/>
        <v>0.29366956989247545</v>
      </c>
      <c r="AI153" s="11">
        <f t="shared" si="106"/>
        <v>0.17999399972821686</v>
      </c>
      <c r="AJ153" s="9">
        <f t="shared" ca="1" si="107"/>
        <v>14.281911088980872</v>
      </c>
      <c r="AK153" s="9">
        <f t="shared" si="108"/>
        <v>6.6757837280697521E-2</v>
      </c>
      <c r="AL153" s="9">
        <f t="shared" si="109"/>
        <v>3.0293258284228934</v>
      </c>
      <c r="AM153" s="9">
        <f t="shared" si="110"/>
        <v>3.1423252688172001</v>
      </c>
      <c r="AN153" s="9">
        <f t="shared" si="111"/>
        <v>1.0613388685836633</v>
      </c>
      <c r="AO153" s="9">
        <f t="shared" si="112"/>
        <v>2.068390591397848</v>
      </c>
      <c r="AP153" s="13">
        <f t="shared" ca="1" si="113"/>
        <v>5.4178504908256446</v>
      </c>
    </row>
    <row r="154" spans="1:42">
      <c r="A154" t="s">
        <v>74</v>
      </c>
      <c r="B154" t="s">
        <v>142</v>
      </c>
      <c r="C154">
        <v>8</v>
      </c>
      <c r="D154" s="14">
        <f t="shared" ca="1" si="90"/>
        <v>4.5774407703300266</v>
      </c>
      <c r="E154">
        <v>29.0003225806452</v>
      </c>
      <c r="F154">
        <v>18.1109677419355</v>
      </c>
      <c r="G154">
        <v>18.880819892473099</v>
      </c>
      <c r="H154">
        <v>216.3</v>
      </c>
      <c r="I154">
        <v>2.6392876344085998</v>
      </c>
      <c r="J154">
        <v>39.86</v>
      </c>
      <c r="K154">
        <v>8.7322580645161292</v>
      </c>
      <c r="L154" s="11">
        <f t="shared" si="84"/>
        <v>36.85</v>
      </c>
      <c r="M154" s="9">
        <f t="shared" si="85"/>
        <v>13.55</v>
      </c>
      <c r="N154" s="9">
        <f t="shared" si="91"/>
        <v>98.769192458305767</v>
      </c>
      <c r="O154" s="9">
        <f>stefan_boltzmann*(E154+273.16)^4</f>
        <v>40.870658506420263</v>
      </c>
      <c r="P154" s="9">
        <f>stefan_boltzmann*(F154+273.16)^4</f>
        <v>35.289921168503795</v>
      </c>
      <c r="Q154" s="11">
        <f t="shared" si="92"/>
        <v>21.086437626473039</v>
      </c>
      <c r="R154" s="9">
        <f t="shared" si="93"/>
        <v>27.796913100000005</v>
      </c>
      <c r="S154" s="9">
        <f t="shared" si="94"/>
        <v>0.75858918400809894</v>
      </c>
      <c r="T154" s="9">
        <f t="shared" si="87"/>
        <v>16.236556972384239</v>
      </c>
      <c r="U154" s="9">
        <f t="shared" si="95"/>
        <v>38.080289837462033</v>
      </c>
      <c r="V154" s="9">
        <f t="shared" si="96"/>
        <v>0.13323994598705172</v>
      </c>
      <c r="W154" s="9">
        <f t="shared" si="88"/>
        <v>0.67409539841093358</v>
      </c>
      <c r="X154" s="9">
        <f t="shared" si="97"/>
        <v>3.4202358569522984</v>
      </c>
      <c r="Y154" s="9">
        <f t="shared" si="98"/>
        <v>12.81632111543194</v>
      </c>
      <c r="Z154" s="9">
        <f t="shared" si="99"/>
        <v>23.55564516129035</v>
      </c>
      <c r="AA154" s="9">
        <f t="shared" si="100"/>
        <v>4.0057522734235036</v>
      </c>
      <c r="AB154" s="9">
        <f t="shared" si="101"/>
        <v>2.0784342577952337</v>
      </c>
      <c r="AC154" s="9">
        <f t="shared" si="102"/>
        <v>3.0420932656093687</v>
      </c>
      <c r="AD154" s="9">
        <f t="shared" si="103"/>
        <v>2.18110815997129</v>
      </c>
      <c r="AE154" s="9">
        <f t="shared" si="104"/>
        <v>0.17496671319731333</v>
      </c>
      <c r="AF154" s="9">
        <f t="shared" si="105"/>
        <v>98.769192458305767</v>
      </c>
      <c r="AG154" s="9">
        <f t="shared" si="89"/>
        <v>6.6757837280697521E-2</v>
      </c>
      <c r="AH154" s="9">
        <f t="shared" ca="1" si="86"/>
        <v>-7.5622580645157172E-2</v>
      </c>
      <c r="AI154" s="11">
        <f t="shared" si="106"/>
        <v>0.17496671319731333</v>
      </c>
      <c r="AJ154" s="9">
        <f t="shared" ca="1" si="107"/>
        <v>12.891943696077098</v>
      </c>
      <c r="AK154" s="9">
        <f t="shared" si="108"/>
        <v>6.6757837280697521E-2</v>
      </c>
      <c r="AL154" s="9">
        <f t="shared" si="109"/>
        <v>3.034843594059756</v>
      </c>
      <c r="AM154" s="9">
        <f t="shared" si="110"/>
        <v>2.6392876344085998</v>
      </c>
      <c r="AN154" s="9">
        <f t="shared" si="111"/>
        <v>0.86098510563807862</v>
      </c>
      <c r="AO154" s="9">
        <f t="shared" si="112"/>
        <v>1.897357795698924</v>
      </c>
      <c r="AP154" s="13">
        <f t="shared" ca="1" si="113"/>
        <v>4.5774407703300266</v>
      </c>
    </row>
    <row r="155" spans="1:42">
      <c r="A155" t="s">
        <v>74</v>
      </c>
      <c r="B155" t="s">
        <v>142</v>
      </c>
      <c r="C155">
        <v>9</v>
      </c>
      <c r="D155" s="14">
        <f t="shared" ca="1" si="90"/>
        <v>3.9947661563596992</v>
      </c>
      <c r="E155">
        <v>25.302666666666699</v>
      </c>
      <c r="F155">
        <v>13.0033333333333</v>
      </c>
      <c r="G155">
        <v>13.1959583333333</v>
      </c>
      <c r="H155">
        <v>216.3</v>
      </c>
      <c r="I155">
        <v>3.0296666666666701</v>
      </c>
      <c r="J155">
        <v>39.86</v>
      </c>
      <c r="K155">
        <v>8.1033333333333406</v>
      </c>
      <c r="L155" s="11">
        <f t="shared" si="84"/>
        <v>30.35</v>
      </c>
      <c r="M155" s="9">
        <f t="shared" si="85"/>
        <v>12.2</v>
      </c>
      <c r="N155" s="9">
        <f t="shared" si="91"/>
        <v>98.769192458305767</v>
      </c>
      <c r="O155" s="9">
        <f>stefan_boltzmann*(E155+273.16)^4</f>
        <v>38.906481122995011</v>
      </c>
      <c r="P155" s="9">
        <f>stefan_boltzmann*(F155+273.16)^4</f>
        <v>32.878942236061661</v>
      </c>
      <c r="Q155" s="11">
        <f t="shared" si="92"/>
        <v>17.666851092896188</v>
      </c>
      <c r="R155" s="9">
        <f t="shared" si="93"/>
        <v>22.893794100000001</v>
      </c>
      <c r="S155" s="9">
        <f t="shared" si="94"/>
        <v>0.77168734093298175</v>
      </c>
      <c r="T155" s="9">
        <f t="shared" si="87"/>
        <v>13.603475341530064</v>
      </c>
      <c r="U155" s="9">
        <f t="shared" si="95"/>
        <v>35.892711679528333</v>
      </c>
      <c r="V155" s="9">
        <f t="shared" si="96"/>
        <v>0.16756237917806374</v>
      </c>
      <c r="W155" s="9">
        <f t="shared" si="88"/>
        <v>0.69177791025952551</v>
      </c>
      <c r="X155" s="9">
        <f t="shared" si="97"/>
        <v>4.1605378623527125</v>
      </c>
      <c r="Y155" s="9">
        <f t="shared" si="98"/>
        <v>9.4429374791773526</v>
      </c>
      <c r="Z155" s="9">
        <f t="shared" si="99"/>
        <v>19.152999999999999</v>
      </c>
      <c r="AA155" s="9">
        <f t="shared" si="100"/>
        <v>3.2253386906963755</v>
      </c>
      <c r="AB155" s="9">
        <f t="shared" si="101"/>
        <v>1.4980975162149661</v>
      </c>
      <c r="AC155" s="9">
        <f t="shared" si="102"/>
        <v>2.3617181034556709</v>
      </c>
      <c r="AD155" s="9">
        <f t="shared" si="103"/>
        <v>1.517078218098463</v>
      </c>
      <c r="AE155" s="9">
        <f t="shared" si="104"/>
        <v>0.13823153624145237</v>
      </c>
      <c r="AF155" s="9">
        <f t="shared" si="105"/>
        <v>98.769192458305767</v>
      </c>
      <c r="AG155" s="9">
        <f t="shared" si="89"/>
        <v>6.6757837280697521E-2</v>
      </c>
      <c r="AH155" s="9">
        <f t="shared" ca="1" si="86"/>
        <v>-0.61637032258064928</v>
      </c>
      <c r="AI155" s="11">
        <f t="shared" si="106"/>
        <v>0.13823153624145237</v>
      </c>
      <c r="AJ155" s="9">
        <f t="shared" ca="1" si="107"/>
        <v>10.059307801758003</v>
      </c>
      <c r="AK155" s="9">
        <f t="shared" si="108"/>
        <v>6.6757837280697521E-2</v>
      </c>
      <c r="AL155" s="9">
        <f t="shared" si="109"/>
        <v>3.0805776425366158</v>
      </c>
      <c r="AM155" s="9">
        <f t="shared" si="110"/>
        <v>3.0296666666666701</v>
      </c>
      <c r="AN155" s="9">
        <f t="shared" si="111"/>
        <v>0.84463988535720791</v>
      </c>
      <c r="AO155" s="9">
        <f t="shared" si="112"/>
        <v>2.0300866666666679</v>
      </c>
      <c r="AP155" s="13">
        <f t="shared" ca="1" si="113"/>
        <v>3.9947661563596992</v>
      </c>
    </row>
    <row r="156" spans="1:42">
      <c r="A156" t="s">
        <v>74</v>
      </c>
      <c r="B156" t="s">
        <v>142</v>
      </c>
      <c r="C156">
        <v>10</v>
      </c>
      <c r="D156" s="14">
        <f t="shared" ca="1" si="90"/>
        <v>2.7266956352177805</v>
      </c>
      <c r="E156">
        <v>17.878064516129001</v>
      </c>
      <c r="F156">
        <v>6.8874193548387099</v>
      </c>
      <c r="G156">
        <v>6.5797446236559098</v>
      </c>
      <c r="H156">
        <v>216.3</v>
      </c>
      <c r="I156">
        <v>3.5935618279569899</v>
      </c>
      <c r="J156">
        <v>39.86</v>
      </c>
      <c r="K156">
        <v>6.1870967741935496</v>
      </c>
      <c r="L156" s="11">
        <f t="shared" si="84"/>
        <v>23.05</v>
      </c>
      <c r="M156" s="9">
        <f t="shared" si="85"/>
        <v>10.95</v>
      </c>
      <c r="N156" s="9">
        <f t="shared" si="91"/>
        <v>98.769192458305767</v>
      </c>
      <c r="O156" s="9">
        <f>stefan_boltzmann*(E156+273.16)^4</f>
        <v>35.17718375922837</v>
      </c>
      <c r="P156" s="9">
        <f>stefan_boltzmann*(F156+273.16)^4</f>
        <v>30.157003971754349</v>
      </c>
      <c r="Q156" s="11">
        <f t="shared" si="92"/>
        <v>12.27448998379732</v>
      </c>
      <c r="R156" s="9">
        <f t="shared" si="93"/>
        <v>17.3872143</v>
      </c>
      <c r="S156" s="9">
        <f t="shared" si="94"/>
        <v>0.70594919761225461</v>
      </c>
      <c r="T156" s="9">
        <f t="shared" si="87"/>
        <v>9.4513572875239369</v>
      </c>
      <c r="U156" s="9">
        <f t="shared" si="95"/>
        <v>32.66709386549136</v>
      </c>
      <c r="V156" s="9">
        <f t="shared" si="96"/>
        <v>0.2018807785795966</v>
      </c>
      <c r="W156" s="9">
        <f t="shared" si="88"/>
        <v>0.60303141677654382</v>
      </c>
      <c r="X156" s="9">
        <f t="shared" si="97"/>
        <v>3.9769067703203063</v>
      </c>
      <c r="Y156" s="9">
        <f t="shared" si="98"/>
        <v>5.4744505172036302</v>
      </c>
      <c r="Z156" s="9">
        <f t="shared" si="99"/>
        <v>12.382741935483855</v>
      </c>
      <c r="AA156" s="9">
        <f t="shared" si="100"/>
        <v>2.0482178524080661</v>
      </c>
      <c r="AB156" s="9">
        <f t="shared" si="101"/>
        <v>0.99413988762529948</v>
      </c>
      <c r="AC156" s="9">
        <f t="shared" si="102"/>
        <v>1.5211788700166828</v>
      </c>
      <c r="AD156" s="9">
        <f t="shared" si="103"/>
        <v>0.97331221049889927</v>
      </c>
      <c r="AE156" s="9">
        <f t="shared" si="104"/>
        <v>9.4549968781430307E-2</v>
      </c>
      <c r="AF156" s="9">
        <f t="shared" si="105"/>
        <v>98.769192458305767</v>
      </c>
      <c r="AG156" s="9">
        <f t="shared" si="89"/>
        <v>6.6757837280697521E-2</v>
      </c>
      <c r="AH156" s="9">
        <f t="shared" ca="1" si="86"/>
        <v>-0.94783612903226022</v>
      </c>
      <c r="AI156" s="11">
        <f t="shared" si="106"/>
        <v>9.4549968781430307E-2</v>
      </c>
      <c r="AJ156" s="9">
        <f t="shared" ca="1" si="107"/>
        <v>6.4222866462358903</v>
      </c>
      <c r="AK156" s="9">
        <f t="shared" si="108"/>
        <v>6.6757837280697521E-2</v>
      </c>
      <c r="AL156" s="9">
        <f t="shared" si="109"/>
        <v>3.1536595166762464</v>
      </c>
      <c r="AM156" s="9">
        <f t="shared" si="110"/>
        <v>3.5935618279569899</v>
      </c>
      <c r="AN156" s="9">
        <f t="shared" si="111"/>
        <v>0.54786665951778357</v>
      </c>
      <c r="AO156" s="9">
        <f t="shared" si="112"/>
        <v>2.2218110215053768</v>
      </c>
      <c r="AP156" s="13">
        <f t="shared" ca="1" si="113"/>
        <v>2.7266956352177805</v>
      </c>
    </row>
    <row r="157" spans="1:42">
      <c r="A157" t="s">
        <v>74</v>
      </c>
      <c r="B157" t="s">
        <v>142</v>
      </c>
      <c r="C157">
        <v>11</v>
      </c>
      <c r="D157" s="14">
        <f t="shared" ca="1" si="90"/>
        <v>1.6545939561830771</v>
      </c>
      <c r="E157">
        <v>11.295666666666699</v>
      </c>
      <c r="F157">
        <v>2.31233333333333</v>
      </c>
      <c r="G157">
        <v>2.34934722222222</v>
      </c>
      <c r="H157">
        <v>216.3</v>
      </c>
      <c r="I157">
        <v>4.3348055555555502</v>
      </c>
      <c r="J157">
        <v>39.86</v>
      </c>
      <c r="K157">
        <v>4.16</v>
      </c>
      <c r="L157" s="11">
        <f t="shared" si="84"/>
        <v>16.899999999999999</v>
      </c>
      <c r="M157" s="9">
        <f t="shared" si="85"/>
        <v>9.8000000000000007</v>
      </c>
      <c r="N157" s="9">
        <f t="shared" si="91"/>
        <v>98.769192458305767</v>
      </c>
      <c r="O157" s="9">
        <f>stefan_boltzmann*(E157+273.16)^4</f>
        <v>32.101124981009129</v>
      </c>
      <c r="P157" s="9">
        <f>stefan_boltzmann*(F157+273.16)^4</f>
        <v>28.234093188491197</v>
      </c>
      <c r="Q157" s="11">
        <f t="shared" si="92"/>
        <v>7.8119387755102032</v>
      </c>
      <c r="R157" s="9">
        <f t="shared" si="93"/>
        <v>12.748109400000001</v>
      </c>
      <c r="S157" s="9">
        <f t="shared" si="94"/>
        <v>0.61279194666388748</v>
      </c>
      <c r="T157" s="9">
        <f t="shared" si="87"/>
        <v>6.015192857142857</v>
      </c>
      <c r="U157" s="9">
        <f t="shared" si="95"/>
        <v>30.167609084750161</v>
      </c>
      <c r="V157" s="9">
        <f t="shared" si="96"/>
        <v>0.22091937258122837</v>
      </c>
      <c r="W157" s="9">
        <f t="shared" si="88"/>
        <v>0.47726912799624821</v>
      </c>
      <c r="X157" s="9">
        <f t="shared" si="97"/>
        <v>3.18081225533893</v>
      </c>
      <c r="Y157" s="9">
        <f t="shared" si="98"/>
        <v>2.834380601803927</v>
      </c>
      <c r="Z157" s="9">
        <f t="shared" si="99"/>
        <v>6.8040000000000145</v>
      </c>
      <c r="AA157" s="9">
        <f t="shared" si="100"/>
        <v>1.3387374123530564</v>
      </c>
      <c r="AB157" s="9">
        <f t="shared" si="101"/>
        <v>0.72157074761556539</v>
      </c>
      <c r="AC157" s="9">
        <f t="shared" si="102"/>
        <v>1.030154079984311</v>
      </c>
      <c r="AD157" s="9">
        <f t="shared" si="103"/>
        <v>0.72347937890042391</v>
      </c>
      <c r="AE157" s="9">
        <f t="shared" si="104"/>
        <v>6.7979636391432313E-2</v>
      </c>
      <c r="AF157" s="9">
        <f t="shared" si="105"/>
        <v>98.769192458305767</v>
      </c>
      <c r="AG157" s="9">
        <f t="shared" si="89"/>
        <v>6.6757837280697521E-2</v>
      </c>
      <c r="AH157" s="9">
        <f t="shared" ca="1" si="86"/>
        <v>-0.78102387096773773</v>
      </c>
      <c r="AI157" s="11">
        <f t="shared" si="106"/>
        <v>6.7979636391432313E-2</v>
      </c>
      <c r="AJ157" s="9">
        <f t="shared" ca="1" si="107"/>
        <v>3.6154044727716648</v>
      </c>
      <c r="AK157" s="9">
        <f t="shared" si="108"/>
        <v>6.6757837280697521E-2</v>
      </c>
      <c r="AL157" s="9">
        <f t="shared" si="109"/>
        <v>3.2165372903889864</v>
      </c>
      <c r="AM157" s="9">
        <f t="shared" si="110"/>
        <v>4.3348055555555502</v>
      </c>
      <c r="AN157" s="9">
        <f t="shared" si="111"/>
        <v>0.30667470108388706</v>
      </c>
      <c r="AO157" s="9">
        <f t="shared" si="112"/>
        <v>2.4738338888888869</v>
      </c>
      <c r="AP157" s="13">
        <f t="shared" ca="1" si="113"/>
        <v>1.6545939561830771</v>
      </c>
    </row>
    <row r="158" spans="1:42">
      <c r="A158" t="s">
        <v>74</v>
      </c>
      <c r="B158" t="s">
        <v>142</v>
      </c>
      <c r="C158">
        <v>12</v>
      </c>
      <c r="D158" s="14">
        <f t="shared" ca="1" si="90"/>
        <v>0.92336265463478373</v>
      </c>
      <c r="E158">
        <v>3.0416129032258099</v>
      </c>
      <c r="F158">
        <v>-4.9806451612903198</v>
      </c>
      <c r="G158">
        <v>-4.2149462365591397</v>
      </c>
      <c r="H158">
        <v>216.3</v>
      </c>
      <c r="I158">
        <v>4.5369623655913998</v>
      </c>
      <c r="J158">
        <v>39.86</v>
      </c>
      <c r="K158">
        <v>3.49677419354839</v>
      </c>
      <c r="L158" s="11">
        <f t="shared" si="84"/>
        <v>14.2</v>
      </c>
      <c r="M158" s="9">
        <f t="shared" si="85"/>
        <v>9.3000000000000007</v>
      </c>
      <c r="N158" s="9">
        <f t="shared" si="91"/>
        <v>98.769192458305767</v>
      </c>
      <c r="O158" s="9">
        <f>stefan_boltzmann*(E158+273.16)^4</f>
        <v>28.534267916835457</v>
      </c>
      <c r="P158" s="9">
        <f>stefan_boltzmann*(F158+273.16)^4</f>
        <v>25.360818145516674</v>
      </c>
      <c r="Q158" s="11">
        <f t="shared" si="92"/>
        <v>6.2195802983003841</v>
      </c>
      <c r="R158" s="9">
        <f t="shared" si="93"/>
        <v>10.7114292</v>
      </c>
      <c r="S158" s="9">
        <f t="shared" si="94"/>
        <v>0.58064896683445233</v>
      </c>
      <c r="T158" s="9">
        <f t="shared" si="87"/>
        <v>4.7890768296912958</v>
      </c>
      <c r="U158" s="9">
        <f t="shared" si="95"/>
        <v>26.947543031176068</v>
      </c>
      <c r="V158" s="9">
        <f t="shared" si="96"/>
        <v>0.24640281569478856</v>
      </c>
      <c r="W158" s="9">
        <f t="shared" si="88"/>
        <v>0.43387610522651077</v>
      </c>
      <c r="X158" s="9">
        <f t="shared" si="97"/>
        <v>2.8809158526986374</v>
      </c>
      <c r="Y158" s="9">
        <f t="shared" si="98"/>
        <v>1.9081609769926584</v>
      </c>
      <c r="Z158" s="9">
        <f t="shared" si="99"/>
        <v>-0.96951612903225493</v>
      </c>
      <c r="AA158" s="9">
        <f t="shared" si="100"/>
        <v>0.76000717607418478</v>
      </c>
      <c r="AB158" s="9">
        <f t="shared" si="101"/>
        <v>0.42179597353258619</v>
      </c>
      <c r="AC158" s="9">
        <f t="shared" si="102"/>
        <v>0.59090157480338545</v>
      </c>
      <c r="AD158" s="9">
        <f t="shared" si="103"/>
        <v>0.44696086274814917</v>
      </c>
      <c r="AE158" s="9">
        <f t="shared" si="104"/>
        <v>4.175058797574295E-2</v>
      </c>
      <c r="AF158" s="9">
        <f t="shared" si="105"/>
        <v>98.769192458305767</v>
      </c>
      <c r="AG158" s="9">
        <f t="shared" si="89"/>
        <v>6.6757837280697521E-2</v>
      </c>
      <c r="AH158" s="9">
        <f t="shared" ca="1" si="86"/>
        <v>-1.0882922580645178</v>
      </c>
      <c r="AI158" s="11">
        <f t="shared" si="106"/>
        <v>4.175058797574295E-2</v>
      </c>
      <c r="AJ158" s="9">
        <f t="shared" ca="1" si="107"/>
        <v>2.9964532350571762</v>
      </c>
      <c r="AK158" s="9">
        <f t="shared" si="108"/>
        <v>6.6757837280697521E-2</v>
      </c>
      <c r="AL158" s="9">
        <f t="shared" si="109"/>
        <v>3.3084527410056626</v>
      </c>
      <c r="AM158" s="9">
        <f t="shared" si="110"/>
        <v>4.5369623655913998</v>
      </c>
      <c r="AN158" s="9">
        <f t="shared" si="111"/>
        <v>0.14394071205523629</v>
      </c>
      <c r="AO158" s="9">
        <f t="shared" si="112"/>
        <v>2.5425672043010761</v>
      </c>
      <c r="AP158" s="13">
        <f t="shared" ca="1" si="113"/>
        <v>0.92336265463478373</v>
      </c>
    </row>
    <row r="159" spans="1:42">
      <c r="A159" t="s">
        <v>75</v>
      </c>
      <c r="B159" t="s">
        <v>145</v>
      </c>
      <c r="C159">
        <v>1</v>
      </c>
      <c r="D159" s="14">
        <f t="shared" ca="1" si="90"/>
        <v>1.1929990937458392</v>
      </c>
      <c r="E159">
        <v>4.6382795698924699</v>
      </c>
      <c r="F159">
        <v>-5.78408602150538</v>
      </c>
      <c r="G159">
        <v>-5.3843279569892504</v>
      </c>
      <c r="H159">
        <v>372.73333333333301</v>
      </c>
      <c r="I159">
        <v>4.2284139784946202</v>
      </c>
      <c r="J159">
        <v>38.492266666666701</v>
      </c>
      <c r="K159">
        <v>5.8172043010752699</v>
      </c>
      <c r="L159" s="11">
        <f t="shared" si="84"/>
        <v>16.2</v>
      </c>
      <c r="M159" s="9">
        <f t="shared" si="85"/>
        <v>9.6</v>
      </c>
      <c r="N159" s="9">
        <f t="shared" si="91"/>
        <v>96.970960270240823</v>
      </c>
      <c r="O159" s="9">
        <f>stefan_boltzmann*(E159+273.16)^4</f>
        <v>29.199815031461391</v>
      </c>
      <c r="P159" s="9">
        <f>stefan_boltzmann*(F159+273.16)^4</f>
        <v>25.058266389099813</v>
      </c>
      <c r="Q159" s="11">
        <f t="shared" si="92"/>
        <v>8.9582661290322587</v>
      </c>
      <c r="R159" s="9">
        <f t="shared" si="93"/>
        <v>12.270765599999999</v>
      </c>
      <c r="S159" s="9">
        <f t="shared" si="94"/>
        <v>0.73004948680889636</v>
      </c>
      <c r="T159" s="9">
        <f t="shared" si="87"/>
        <v>6.8978649193548396</v>
      </c>
      <c r="U159" s="9">
        <f t="shared" si="95"/>
        <v>27.129040710280602</v>
      </c>
      <c r="V159" s="9">
        <f t="shared" si="96"/>
        <v>0.25046112022880018</v>
      </c>
      <c r="W159" s="9">
        <f t="shared" si="88"/>
        <v>0.6355668071920102</v>
      </c>
      <c r="X159" s="9">
        <f t="shared" si="97"/>
        <v>4.3185302281264937</v>
      </c>
      <c r="Y159" s="9">
        <f t="shared" si="98"/>
        <v>2.5793346912283459</v>
      </c>
      <c r="Z159" s="9">
        <f t="shared" si="99"/>
        <v>-0.57290322580645503</v>
      </c>
      <c r="AA159" s="9">
        <f t="shared" si="100"/>
        <v>0.85052900257543473</v>
      </c>
      <c r="AB159" s="9">
        <f t="shared" si="101"/>
        <v>0.39674903129775868</v>
      </c>
      <c r="AC159" s="9">
        <f t="shared" si="102"/>
        <v>0.62363901693659674</v>
      </c>
      <c r="AD159" s="9">
        <f t="shared" si="103"/>
        <v>0.40904137707558041</v>
      </c>
      <c r="AE159" s="9">
        <f t="shared" si="104"/>
        <v>4.2837453520001088E-2</v>
      </c>
      <c r="AF159" s="9">
        <f t="shared" si="105"/>
        <v>96.970960270240823</v>
      </c>
      <c r="AG159" s="9">
        <f t="shared" si="89"/>
        <v>6.5542416876663859E-2</v>
      </c>
      <c r="AH159" s="9">
        <f t="shared" ca="1" si="86"/>
        <v>-8.610752688172605E-3</v>
      </c>
      <c r="AI159" s="11">
        <f t="shared" si="106"/>
        <v>4.2837453520001088E-2</v>
      </c>
      <c r="AJ159" s="9">
        <f t="shared" ca="1" si="107"/>
        <v>2.5879454439165186</v>
      </c>
      <c r="AK159" s="9">
        <f t="shared" si="108"/>
        <v>6.5542416876663859E-2</v>
      </c>
      <c r="AL159" s="9">
        <f t="shared" si="109"/>
        <v>3.3036361311223836</v>
      </c>
      <c r="AM159" s="9">
        <f t="shared" si="110"/>
        <v>4.2284139784946202</v>
      </c>
      <c r="AN159" s="9">
        <f t="shared" si="111"/>
        <v>0.21459763986101632</v>
      </c>
      <c r="AO159" s="9">
        <f t="shared" si="112"/>
        <v>2.4376607526881711</v>
      </c>
      <c r="AP159" s="13">
        <f t="shared" ca="1" si="113"/>
        <v>1.1929990937458392</v>
      </c>
    </row>
    <row r="160" spans="1:42">
      <c r="A160" t="s">
        <v>75</v>
      </c>
      <c r="B160" t="s">
        <v>145</v>
      </c>
      <c r="C160">
        <v>2</v>
      </c>
      <c r="D160" s="14">
        <f t="shared" ca="1" si="90"/>
        <v>1.8079837396691452</v>
      </c>
      <c r="E160">
        <v>7.64</v>
      </c>
      <c r="F160">
        <v>-4.1830952380952402</v>
      </c>
      <c r="G160">
        <v>-4.2986706349206303</v>
      </c>
      <c r="H160">
        <v>372.73333333333301</v>
      </c>
      <c r="I160">
        <v>4.7768055555555602</v>
      </c>
      <c r="J160">
        <v>38.492266666666701</v>
      </c>
      <c r="K160">
        <v>6.4095238095238098</v>
      </c>
      <c r="L160" s="11">
        <f t="shared" si="84"/>
        <v>21.5</v>
      </c>
      <c r="M160" s="9">
        <f t="shared" si="85"/>
        <v>10.6</v>
      </c>
      <c r="N160" s="9">
        <f t="shared" si="91"/>
        <v>96.970960270240823</v>
      </c>
      <c r="O160" s="9">
        <f>stefan_boltzmann*(E160+273.16)^4</f>
        <v>30.48248067035259</v>
      </c>
      <c r="P160" s="9">
        <f>stefan_boltzmann*(F160+273.16)^4</f>
        <v>25.663853050610587</v>
      </c>
      <c r="Q160" s="11">
        <f t="shared" si="92"/>
        <v>11.875224618149149</v>
      </c>
      <c r="R160" s="9">
        <f t="shared" si="93"/>
        <v>16.285275333333331</v>
      </c>
      <c r="S160" s="9">
        <f t="shared" si="94"/>
        <v>0.72920011329759227</v>
      </c>
      <c r="T160" s="9">
        <f t="shared" si="87"/>
        <v>9.1439229559748441</v>
      </c>
      <c r="U160" s="9">
        <f t="shared" si="95"/>
        <v>28.073166860481589</v>
      </c>
      <c r="V160" s="9">
        <f t="shared" si="96"/>
        <v>0.24669801566105523</v>
      </c>
      <c r="W160" s="9">
        <f t="shared" si="88"/>
        <v>0.63442015295174969</v>
      </c>
      <c r="X160" s="9">
        <f t="shared" si="97"/>
        <v>4.3937367586428699</v>
      </c>
      <c r="Y160" s="9">
        <f t="shared" si="98"/>
        <v>4.7501861973319741</v>
      </c>
      <c r="Z160" s="9">
        <f t="shared" si="99"/>
        <v>1.7284523809523797</v>
      </c>
      <c r="AA160" s="9">
        <f t="shared" si="100"/>
        <v>1.0467480419672528</v>
      </c>
      <c r="AB160" s="9">
        <f t="shared" si="101"/>
        <v>0.44803588185699289</v>
      </c>
      <c r="AC160" s="9">
        <f t="shared" si="102"/>
        <v>0.74739196191212287</v>
      </c>
      <c r="AD160" s="9">
        <f t="shared" si="103"/>
        <v>0.44414593273391323</v>
      </c>
      <c r="AE160" s="9">
        <f t="shared" si="104"/>
        <v>4.96372126198431E-2</v>
      </c>
      <c r="AF160" s="9">
        <f t="shared" si="105"/>
        <v>96.970960270240823</v>
      </c>
      <c r="AG160" s="9">
        <f t="shared" si="89"/>
        <v>6.5542416876663859E-2</v>
      </c>
      <c r="AH160" s="9">
        <f t="shared" ca="1" si="86"/>
        <v>0.3221897849462369</v>
      </c>
      <c r="AI160" s="11">
        <f t="shared" si="106"/>
        <v>4.96372126198431E-2</v>
      </c>
      <c r="AJ160" s="9">
        <f t="shared" ca="1" si="107"/>
        <v>4.4279964123857374</v>
      </c>
      <c r="AK160" s="9">
        <f t="shared" si="108"/>
        <v>6.5542416876663859E-2</v>
      </c>
      <c r="AL160" s="9">
        <f t="shared" si="109"/>
        <v>3.2759621080382839</v>
      </c>
      <c r="AM160" s="9">
        <f t="shared" si="110"/>
        <v>4.7768055555555602</v>
      </c>
      <c r="AN160" s="9">
        <f t="shared" si="111"/>
        <v>0.30324602917820964</v>
      </c>
      <c r="AO160" s="9">
        <f t="shared" si="112"/>
        <v>2.6241138888888909</v>
      </c>
      <c r="AP160" s="13">
        <f t="shared" ca="1" si="113"/>
        <v>1.8079837396691452</v>
      </c>
    </row>
    <row r="161" spans="1:42">
      <c r="A161" t="s">
        <v>75</v>
      </c>
      <c r="B161" t="s">
        <v>145</v>
      </c>
      <c r="C161">
        <v>3</v>
      </c>
      <c r="D161" s="14">
        <f t="shared" ca="1" si="90"/>
        <v>2.8453279672787621</v>
      </c>
      <c r="E161">
        <v>13.5161290322581</v>
      </c>
      <c r="F161">
        <v>1.34451612903226</v>
      </c>
      <c r="G161">
        <v>0.49480286738351198</v>
      </c>
      <c r="H161">
        <v>372.73333333333301</v>
      </c>
      <c r="I161">
        <v>5.3459856630824403</v>
      </c>
      <c r="J161">
        <v>38.492266666666701</v>
      </c>
      <c r="K161">
        <v>6.6236559139784896</v>
      </c>
      <c r="L161" s="11">
        <f t="shared" si="84"/>
        <v>28.1</v>
      </c>
      <c r="M161" s="9">
        <f t="shared" si="85"/>
        <v>11.7</v>
      </c>
      <c r="N161" s="9">
        <f t="shared" si="91"/>
        <v>96.970960270240823</v>
      </c>
      <c r="O161" s="9">
        <f>stefan_boltzmann*(E161+273.16)^4</f>
        <v>33.115248593010392</v>
      </c>
      <c r="P161" s="9">
        <f>stefan_boltzmann*(F161+273.16)^4</f>
        <v>27.839399840529552</v>
      </c>
      <c r="Q161" s="11">
        <f t="shared" si="92"/>
        <v>14.979048341145113</v>
      </c>
      <c r="R161" s="9">
        <f t="shared" si="93"/>
        <v>21.284476133333332</v>
      </c>
      <c r="S161" s="9">
        <f t="shared" si="94"/>
        <v>0.70375461661875849</v>
      </c>
      <c r="T161" s="9">
        <f t="shared" si="87"/>
        <v>11.533867222681737</v>
      </c>
      <c r="U161" s="9">
        <f t="shared" si="95"/>
        <v>30.477324216769972</v>
      </c>
      <c r="V161" s="9">
        <f t="shared" si="96"/>
        <v>0.22860112179019301</v>
      </c>
      <c r="W161" s="9">
        <f t="shared" si="88"/>
        <v>0.60006873243532399</v>
      </c>
      <c r="X161" s="9">
        <f t="shared" si="97"/>
        <v>4.1807691722917042</v>
      </c>
      <c r="Y161" s="9">
        <f t="shared" si="98"/>
        <v>7.3530980503900327</v>
      </c>
      <c r="Z161" s="9">
        <f t="shared" si="99"/>
        <v>7.4303225806451803</v>
      </c>
      <c r="AA161" s="9">
        <f t="shared" si="100"/>
        <v>1.5490941584922917</v>
      </c>
      <c r="AB161" s="9">
        <f t="shared" si="101"/>
        <v>0.67321735467517685</v>
      </c>
      <c r="AC161" s="9">
        <f t="shared" si="102"/>
        <v>1.1111557565837342</v>
      </c>
      <c r="AD161" s="9">
        <f t="shared" si="103"/>
        <v>0.63314847277568442</v>
      </c>
      <c r="AE161" s="9">
        <f t="shared" si="104"/>
        <v>7.0601346521807704E-2</v>
      </c>
      <c r="AF161" s="9">
        <f t="shared" si="105"/>
        <v>96.970960270240823</v>
      </c>
      <c r="AG161" s="9">
        <f t="shared" si="89"/>
        <v>6.5542416876663859E-2</v>
      </c>
      <c r="AH161" s="9">
        <f t="shared" ca="1" si="86"/>
        <v>0.79826182795699219</v>
      </c>
      <c r="AI161" s="11">
        <f t="shared" si="106"/>
        <v>7.0601346521807704E-2</v>
      </c>
      <c r="AJ161" s="9">
        <f t="shared" ca="1" si="107"/>
        <v>6.5548362224330408</v>
      </c>
      <c r="AK161" s="9">
        <f t="shared" si="108"/>
        <v>6.5542416876663859E-2</v>
      </c>
      <c r="AL161" s="9">
        <f t="shared" si="109"/>
        <v>3.2093533670603014</v>
      </c>
      <c r="AM161" s="9">
        <f t="shared" si="110"/>
        <v>5.3459856630824403</v>
      </c>
      <c r="AN161" s="9">
        <f t="shared" si="111"/>
        <v>0.4780072838080498</v>
      </c>
      <c r="AO161" s="9">
        <f t="shared" si="112"/>
        <v>2.8176351254480299</v>
      </c>
      <c r="AP161" s="13">
        <f t="shared" ca="1" si="113"/>
        <v>2.8453279672787621</v>
      </c>
    </row>
    <row r="162" spans="1:42">
      <c r="A162" t="s">
        <v>75</v>
      </c>
      <c r="B162" t="s">
        <v>145</v>
      </c>
      <c r="C162">
        <v>4</v>
      </c>
      <c r="D162" s="14">
        <f t="shared" ca="1" si="90"/>
        <v>3.830661643027347</v>
      </c>
      <c r="E162">
        <v>19.167111111111101</v>
      </c>
      <c r="F162">
        <v>7.2513333333333296</v>
      </c>
      <c r="G162">
        <v>6.7737499999999997</v>
      </c>
      <c r="H162">
        <v>372.73333333333301</v>
      </c>
      <c r="I162">
        <v>5.4131111111111103</v>
      </c>
      <c r="J162">
        <v>38.492266666666701</v>
      </c>
      <c r="K162">
        <v>7.1822222222222196</v>
      </c>
      <c r="L162" s="11">
        <f t="shared" si="84"/>
        <v>35.200000000000003</v>
      </c>
      <c r="M162" s="9">
        <f t="shared" si="85"/>
        <v>13</v>
      </c>
      <c r="N162" s="9">
        <f t="shared" si="91"/>
        <v>96.970960270240823</v>
      </c>
      <c r="O162" s="9">
        <f>stefan_boltzmann*(E162+273.16)^4</f>
        <v>35.804554318012158</v>
      </c>
      <c r="P162" s="9">
        <f>stefan_boltzmann*(F162+273.16)^4</f>
        <v>30.314062595051578</v>
      </c>
      <c r="Q162" s="11">
        <f t="shared" si="92"/>
        <v>18.523623931623931</v>
      </c>
      <c r="R162" s="9">
        <f t="shared" si="93"/>
        <v>26.662404266666666</v>
      </c>
      <c r="S162" s="9">
        <f t="shared" si="94"/>
        <v>0.69474694578771212</v>
      </c>
      <c r="T162" s="9">
        <f t="shared" si="87"/>
        <v>14.263190427350427</v>
      </c>
      <c r="U162" s="9">
        <f t="shared" si="95"/>
        <v>33.059308456531866</v>
      </c>
      <c r="V162" s="9">
        <f t="shared" si="96"/>
        <v>0.20095526631052593</v>
      </c>
      <c r="W162" s="9">
        <f t="shared" si="88"/>
        <v>0.58790837681341146</v>
      </c>
      <c r="X162" s="9">
        <f t="shared" si="97"/>
        <v>3.9057352819971016</v>
      </c>
      <c r="Y162" s="9">
        <f t="shared" si="98"/>
        <v>10.357455145353326</v>
      </c>
      <c r="Z162" s="9">
        <f t="shared" si="99"/>
        <v>13.209222222222216</v>
      </c>
      <c r="AA162" s="9">
        <f t="shared" si="100"/>
        <v>2.2204070680956733</v>
      </c>
      <c r="AB162" s="9">
        <f t="shared" si="101"/>
        <v>1.0192805899976363</v>
      </c>
      <c r="AC162" s="9">
        <f t="shared" si="102"/>
        <v>1.6198438290466548</v>
      </c>
      <c r="AD162" s="9">
        <f t="shared" si="103"/>
        <v>0.98639989626412095</v>
      </c>
      <c r="AE162" s="9">
        <f t="shared" si="104"/>
        <v>9.9153646728842679E-2</v>
      </c>
      <c r="AF162" s="9">
        <f t="shared" si="105"/>
        <v>96.970960270240823</v>
      </c>
      <c r="AG162" s="9">
        <f t="shared" si="89"/>
        <v>6.5542416876663859E-2</v>
      </c>
      <c r="AH162" s="9">
        <f t="shared" ca="1" si="86"/>
        <v>0.80904594982078515</v>
      </c>
      <c r="AI162" s="11">
        <f t="shared" si="106"/>
        <v>9.9153646728842679E-2</v>
      </c>
      <c r="AJ162" s="9">
        <f t="shared" ca="1" si="107"/>
        <v>9.5484091955325407</v>
      </c>
      <c r="AK162" s="9">
        <f t="shared" si="108"/>
        <v>6.5542416876663859E-2</v>
      </c>
      <c r="AL162" s="9">
        <f t="shared" si="109"/>
        <v>3.1445527611308437</v>
      </c>
      <c r="AM162" s="9">
        <f t="shared" si="110"/>
        <v>5.4131111111111103</v>
      </c>
      <c r="AN162" s="9">
        <f t="shared" si="111"/>
        <v>0.63344393278253386</v>
      </c>
      <c r="AO162" s="9">
        <f t="shared" si="112"/>
        <v>2.840457777777778</v>
      </c>
      <c r="AP162" s="13">
        <f t="shared" ca="1" si="113"/>
        <v>3.830661643027347</v>
      </c>
    </row>
    <row r="163" spans="1:42">
      <c r="A163" t="s">
        <v>75</v>
      </c>
      <c r="B163" t="s">
        <v>145</v>
      </c>
      <c r="C163">
        <v>5</v>
      </c>
      <c r="D163" s="14">
        <f t="shared" ca="1" si="90"/>
        <v>4.7201697012758785</v>
      </c>
      <c r="E163">
        <v>24.3735483870968</v>
      </c>
      <c r="F163">
        <v>12.6978494623656</v>
      </c>
      <c r="G163">
        <v>12.5538799283154</v>
      </c>
      <c r="H163">
        <v>372.73333333333301</v>
      </c>
      <c r="I163">
        <v>4.6484856630824396</v>
      </c>
      <c r="J163">
        <v>38.492266666666701</v>
      </c>
      <c r="K163">
        <v>8.4666666666666703</v>
      </c>
      <c r="L163" s="11">
        <f t="shared" si="84"/>
        <v>39.9</v>
      </c>
      <c r="M163" s="9">
        <f t="shared" si="85"/>
        <v>14.1</v>
      </c>
      <c r="N163" s="9">
        <f t="shared" si="91"/>
        <v>96.970960270240823</v>
      </c>
      <c r="O163" s="9">
        <f>stefan_boltzmann*(E163+273.16)^4</f>
        <v>38.424273065836687</v>
      </c>
      <c r="P163" s="9">
        <f>stefan_boltzmann*(F163+273.16)^4</f>
        <v>32.738771729900499</v>
      </c>
      <c r="Q163" s="11">
        <f t="shared" si="92"/>
        <v>21.95443262411348</v>
      </c>
      <c r="R163" s="9">
        <f t="shared" si="93"/>
        <v>30.222441199999995</v>
      </c>
      <c r="S163" s="9">
        <f t="shared" si="94"/>
        <v>0.7264281690161245</v>
      </c>
      <c r="T163" s="9">
        <f t="shared" si="87"/>
        <v>16.904913120567379</v>
      </c>
      <c r="U163" s="9">
        <f t="shared" si="95"/>
        <v>35.581522397868596</v>
      </c>
      <c r="V163" s="9">
        <f t="shared" si="96"/>
        <v>0.17114942236526026</v>
      </c>
      <c r="W163" s="9">
        <f t="shared" si="88"/>
        <v>0.63067802817176821</v>
      </c>
      <c r="X163" s="9">
        <f t="shared" si="97"/>
        <v>3.8406759401300192</v>
      </c>
      <c r="Y163" s="9">
        <f t="shared" si="98"/>
        <v>13.06423718043736</v>
      </c>
      <c r="Z163" s="9">
        <f t="shared" si="99"/>
        <v>18.5356989247312</v>
      </c>
      <c r="AA163" s="9">
        <f t="shared" si="100"/>
        <v>3.0514783622251125</v>
      </c>
      <c r="AB163" s="9">
        <f t="shared" si="101"/>
        <v>1.4684233597474714</v>
      </c>
      <c r="AC163" s="9">
        <f t="shared" si="102"/>
        <v>2.2599508609862919</v>
      </c>
      <c r="AD163" s="9">
        <f t="shared" si="103"/>
        <v>1.4546182432441468</v>
      </c>
      <c r="AE163" s="9">
        <f t="shared" si="104"/>
        <v>0.13364562408203717</v>
      </c>
      <c r="AF163" s="9">
        <f t="shared" si="105"/>
        <v>96.970960270240823</v>
      </c>
      <c r="AG163" s="9">
        <f t="shared" si="89"/>
        <v>6.5542416876663859E-2</v>
      </c>
      <c r="AH163" s="9">
        <f t="shared" ca="1" si="86"/>
        <v>0.74570673835125778</v>
      </c>
      <c r="AI163" s="11">
        <f t="shared" si="106"/>
        <v>0.13364562408203717</v>
      </c>
      <c r="AJ163" s="9">
        <f t="shared" ca="1" si="107"/>
        <v>12.318530442086102</v>
      </c>
      <c r="AK163" s="9">
        <f t="shared" si="108"/>
        <v>6.5542416876663859E-2</v>
      </c>
      <c r="AL163" s="9">
        <f t="shared" si="109"/>
        <v>3.0871004934197179</v>
      </c>
      <c r="AM163" s="9">
        <f t="shared" si="110"/>
        <v>4.6484856630824396</v>
      </c>
      <c r="AN163" s="9">
        <f t="shared" si="111"/>
        <v>0.80533261774214515</v>
      </c>
      <c r="AO163" s="9">
        <f t="shared" si="112"/>
        <v>2.5804851254480297</v>
      </c>
      <c r="AP163" s="13">
        <f t="shared" ca="1" si="113"/>
        <v>4.7201697012758785</v>
      </c>
    </row>
    <row r="164" spans="1:42">
      <c r="A164" t="s">
        <v>75</v>
      </c>
      <c r="B164" t="s">
        <v>145</v>
      </c>
      <c r="C164">
        <v>6</v>
      </c>
      <c r="D164" s="14">
        <f t="shared" ca="1" si="90"/>
        <v>3.5584199313783409</v>
      </c>
      <c r="E164">
        <v>29.985555555555599</v>
      </c>
      <c r="F164">
        <v>18.345777777777801</v>
      </c>
      <c r="G164">
        <v>17.402101851851899</v>
      </c>
      <c r="H164">
        <v>372.73333333333301</v>
      </c>
      <c r="I164">
        <v>4.6192407407407403</v>
      </c>
      <c r="J164">
        <v>38.492266666666701</v>
      </c>
      <c r="K164">
        <v>9.9111111111111097</v>
      </c>
      <c r="L164" s="11">
        <f t="shared" si="84"/>
        <v>14.8</v>
      </c>
      <c r="M164" s="9">
        <f t="shared" si="85"/>
        <v>14.6</v>
      </c>
      <c r="N164" s="9">
        <f t="shared" si="91"/>
        <v>96.970960270240823</v>
      </c>
      <c r="O164" s="9">
        <f>stefan_boltzmann*(E164+273.16)^4</f>
        <v>41.406327688163501</v>
      </c>
      <c r="P164" s="9">
        <f>stefan_boltzmann*(F164+273.16)^4</f>
        <v>35.403855672084383</v>
      </c>
      <c r="Q164" s="11">
        <f t="shared" si="92"/>
        <v>8.723439878234398</v>
      </c>
      <c r="R164" s="9">
        <f t="shared" si="93"/>
        <v>11.210329066666667</v>
      </c>
      <c r="S164" s="9">
        <f t="shared" si="94"/>
        <v>0.77816091092036677</v>
      </c>
      <c r="T164" s="9">
        <f t="shared" si="87"/>
        <v>6.7170487062404867</v>
      </c>
      <c r="U164" s="9">
        <f t="shared" si="95"/>
        <v>38.405091680123945</v>
      </c>
      <c r="V164" s="9">
        <f t="shared" si="96"/>
        <v>0.1426217909700763</v>
      </c>
      <c r="W164" s="9">
        <f t="shared" si="88"/>
        <v>0.7005172297424952</v>
      </c>
      <c r="X164" s="9">
        <f t="shared" si="97"/>
        <v>3.8370151461738775</v>
      </c>
      <c r="Y164" s="9">
        <f t="shared" si="98"/>
        <v>2.8800335600666092</v>
      </c>
      <c r="Z164" s="9">
        <f t="shared" si="99"/>
        <v>24.165666666666702</v>
      </c>
      <c r="AA164" s="9">
        <f t="shared" si="100"/>
        <v>4.2395509414333814</v>
      </c>
      <c r="AB164" s="9">
        <f t="shared" si="101"/>
        <v>2.1092923468794775</v>
      </c>
      <c r="AC164" s="9">
        <f t="shared" si="102"/>
        <v>3.1744216441564292</v>
      </c>
      <c r="AD164" s="9">
        <f t="shared" si="103"/>
        <v>1.9876610918296049</v>
      </c>
      <c r="AE164" s="9">
        <f t="shared" si="104"/>
        <v>0.1806529947261076</v>
      </c>
      <c r="AF164" s="9">
        <f t="shared" si="105"/>
        <v>96.970960270240823</v>
      </c>
      <c r="AG164" s="9">
        <f t="shared" si="89"/>
        <v>6.5542416876663859E-2</v>
      </c>
      <c r="AH164" s="9">
        <f t="shared" ca="1" si="86"/>
        <v>0.78819548387097038</v>
      </c>
      <c r="AI164" s="11">
        <f t="shared" si="106"/>
        <v>0.1806529947261076</v>
      </c>
      <c r="AJ164" s="9">
        <f t="shared" ca="1" si="107"/>
        <v>2.0918380761956388</v>
      </c>
      <c r="AK164" s="9">
        <f t="shared" si="108"/>
        <v>6.5542416876663859E-2</v>
      </c>
      <c r="AL164" s="9">
        <f t="shared" si="109"/>
        <v>3.0286136689186836</v>
      </c>
      <c r="AM164" s="9">
        <f t="shared" si="110"/>
        <v>4.6192407407407403</v>
      </c>
      <c r="AN164" s="9">
        <f t="shared" si="111"/>
        <v>1.1867605523268243</v>
      </c>
      <c r="AO164" s="9">
        <f t="shared" si="112"/>
        <v>2.5705418518518517</v>
      </c>
      <c r="AP164" s="13">
        <f t="shared" ca="1" si="113"/>
        <v>3.5584199313783409</v>
      </c>
    </row>
    <row r="165" spans="1:42">
      <c r="A165" t="s">
        <v>75</v>
      </c>
      <c r="B165" t="s">
        <v>145</v>
      </c>
      <c r="C165">
        <v>7</v>
      </c>
      <c r="D165" s="14">
        <f t="shared" ca="1" si="90"/>
        <v>6.6787251628467095</v>
      </c>
      <c r="E165">
        <v>32.222580645161301</v>
      </c>
      <c r="F165">
        <v>20.432903225806399</v>
      </c>
      <c r="G165">
        <v>18.7610394265233</v>
      </c>
      <c r="H165">
        <v>372.73333333333301</v>
      </c>
      <c r="I165">
        <v>3.9925716845878099</v>
      </c>
      <c r="J165">
        <v>38.492266666666701</v>
      </c>
      <c r="K165">
        <v>10.572043010752701</v>
      </c>
      <c r="L165" s="11">
        <f t="shared" si="84"/>
        <v>40.799999999999997</v>
      </c>
      <c r="M165" s="9">
        <f t="shared" si="85"/>
        <v>14.4</v>
      </c>
      <c r="N165" s="9">
        <f t="shared" si="91"/>
        <v>96.970960270240823</v>
      </c>
      <c r="O165" s="9">
        <f>stefan_boltzmann*(E165+273.16)^4</f>
        <v>42.642134575837183</v>
      </c>
      <c r="P165" s="9">
        <f>stefan_boltzmann*(F165+273.16)^4</f>
        <v>36.428736418154386</v>
      </c>
      <c r="Q165" s="11">
        <f t="shared" si="92"/>
        <v>25.177060931899661</v>
      </c>
      <c r="R165" s="9">
        <f t="shared" si="93"/>
        <v>30.904150399999995</v>
      </c>
      <c r="S165" s="9">
        <f t="shared" si="94"/>
        <v>0.81468219012743559</v>
      </c>
      <c r="T165" s="9">
        <f t="shared" si="87"/>
        <v>19.38633691756274</v>
      </c>
      <c r="U165" s="9">
        <f t="shared" si="95"/>
        <v>39.535435496995788</v>
      </c>
      <c r="V165" s="9">
        <f t="shared" si="96"/>
        <v>0.1340121114587417</v>
      </c>
      <c r="W165" s="9">
        <f t="shared" si="88"/>
        <v>0.74982095667203807</v>
      </c>
      <c r="X165" s="9">
        <f t="shared" si="97"/>
        <v>3.9727217790668612</v>
      </c>
      <c r="Y165" s="9">
        <f t="shared" si="98"/>
        <v>15.41361513849588</v>
      </c>
      <c r="Z165" s="9">
        <f t="shared" si="99"/>
        <v>26.32774193548385</v>
      </c>
      <c r="AA165" s="9">
        <f t="shared" si="100"/>
        <v>4.8149076951256742</v>
      </c>
      <c r="AB165" s="9">
        <f t="shared" si="101"/>
        <v>2.4016814189079314</v>
      </c>
      <c r="AC165" s="9">
        <f t="shared" si="102"/>
        <v>3.6082945570168028</v>
      </c>
      <c r="AD165" s="9">
        <f t="shared" si="103"/>
        <v>2.1648474604941761</v>
      </c>
      <c r="AE165" s="9">
        <f t="shared" si="104"/>
        <v>0.20207782456167195</v>
      </c>
      <c r="AF165" s="9">
        <f t="shared" si="105"/>
        <v>96.970960270240823</v>
      </c>
      <c r="AG165" s="9">
        <f t="shared" si="89"/>
        <v>6.5542416876663859E-2</v>
      </c>
      <c r="AH165" s="9">
        <f t="shared" ca="1" si="86"/>
        <v>0.30269053763440074</v>
      </c>
      <c r="AI165" s="11">
        <f t="shared" si="106"/>
        <v>0.20207782456167195</v>
      </c>
      <c r="AJ165" s="9">
        <f t="shared" ca="1" si="107"/>
        <v>15.110924600861479</v>
      </c>
      <c r="AK165" s="9">
        <f t="shared" si="108"/>
        <v>6.5542416876663859E-2</v>
      </c>
      <c r="AL165" s="9">
        <f t="shared" si="109"/>
        <v>3.0067376788416196</v>
      </c>
      <c r="AM165" s="9">
        <f t="shared" si="110"/>
        <v>3.9925716845878099</v>
      </c>
      <c r="AN165" s="9">
        <f t="shared" si="111"/>
        <v>1.4434470965226267</v>
      </c>
      <c r="AO165" s="9">
        <f t="shared" si="112"/>
        <v>2.3574743727598557</v>
      </c>
      <c r="AP165" s="13">
        <f t="shared" ca="1" si="113"/>
        <v>6.6787251628467095</v>
      </c>
    </row>
    <row r="166" spans="1:42">
      <c r="A166" t="s">
        <v>75</v>
      </c>
      <c r="B166" t="s">
        <v>145</v>
      </c>
      <c r="C166">
        <v>8</v>
      </c>
      <c r="D166" s="14">
        <f t="shared" ca="1" si="90"/>
        <v>6.1578355525793462</v>
      </c>
      <c r="E166">
        <v>31.618494623655899</v>
      </c>
      <c r="F166">
        <v>19.7268817204301</v>
      </c>
      <c r="G166">
        <v>18.440026881720399</v>
      </c>
      <c r="H166">
        <v>372.73333333333301</v>
      </c>
      <c r="I166">
        <v>3.7888978494623702</v>
      </c>
      <c r="J166">
        <v>38.492266666666701</v>
      </c>
      <c r="K166">
        <v>10.3247311827957</v>
      </c>
      <c r="L166" s="11">
        <f t="shared" si="84"/>
        <v>37</v>
      </c>
      <c r="M166" s="9">
        <f t="shared" si="85"/>
        <v>13.5</v>
      </c>
      <c r="N166" s="9">
        <f t="shared" si="91"/>
        <v>96.970960270240823</v>
      </c>
      <c r="O166" s="9">
        <f>stefan_boltzmann*(E166+273.16)^4</f>
        <v>42.305727899866334</v>
      </c>
      <c r="P166" s="9">
        <f>stefan_boltzmann*(F166+273.16)^4</f>
        <v>36.079588386074931</v>
      </c>
      <c r="Q166" s="11">
        <f t="shared" si="92"/>
        <v>23.398705694942254</v>
      </c>
      <c r="R166" s="9">
        <f t="shared" si="93"/>
        <v>28.025822666666663</v>
      </c>
      <c r="S166" s="9">
        <f t="shared" si="94"/>
        <v>0.83489808571336588</v>
      </c>
      <c r="T166" s="9">
        <f t="shared" si="87"/>
        <v>18.017003385105536</v>
      </c>
      <c r="U166" s="9">
        <f t="shared" si="95"/>
        <v>39.192658142970629</v>
      </c>
      <c r="V166" s="9">
        <f t="shared" si="96"/>
        <v>0.13607085472773015</v>
      </c>
      <c r="W166" s="9">
        <f t="shared" si="88"/>
        <v>0.77711241571304412</v>
      </c>
      <c r="X166" s="9">
        <f t="shared" si="97"/>
        <v>4.1443237993034758</v>
      </c>
      <c r="Y166" s="9">
        <f t="shared" si="98"/>
        <v>13.872679585802061</v>
      </c>
      <c r="Z166" s="9">
        <f t="shared" si="99"/>
        <v>25.672688172042999</v>
      </c>
      <c r="AA166" s="9">
        <f t="shared" si="100"/>
        <v>4.6532244090250625</v>
      </c>
      <c r="AB166" s="9">
        <f t="shared" si="101"/>
        <v>2.2990394384060693</v>
      </c>
      <c r="AC166" s="9">
        <f t="shared" si="102"/>
        <v>3.4761319237155659</v>
      </c>
      <c r="AD166" s="9">
        <f t="shared" si="103"/>
        <v>2.1217906271162521</v>
      </c>
      <c r="AE166" s="9">
        <f t="shared" si="104"/>
        <v>0.19537210013949691</v>
      </c>
      <c r="AF166" s="9">
        <f t="shared" si="105"/>
        <v>96.970960270240823</v>
      </c>
      <c r="AG166" s="9">
        <f t="shared" si="89"/>
        <v>6.5542416876663859E-2</v>
      </c>
      <c r="AH166" s="9">
        <f t="shared" ca="1" si="86"/>
        <v>-9.1707526881719098E-2</v>
      </c>
      <c r="AI166" s="11">
        <f t="shared" si="106"/>
        <v>0.19537210013949691</v>
      </c>
      <c r="AJ166" s="9">
        <f t="shared" ca="1" si="107"/>
        <v>13.964387112683779</v>
      </c>
      <c r="AK166" s="9">
        <f t="shared" si="108"/>
        <v>6.5542416876663859E-2</v>
      </c>
      <c r="AL166" s="9">
        <f t="shared" si="109"/>
        <v>3.0133321044794603</v>
      </c>
      <c r="AM166" s="9">
        <f t="shared" si="110"/>
        <v>3.7888978494623702</v>
      </c>
      <c r="AN166" s="9">
        <f t="shared" si="111"/>
        <v>1.3543412965993138</v>
      </c>
      <c r="AO166" s="9">
        <f t="shared" si="112"/>
        <v>2.288225268817206</v>
      </c>
      <c r="AP166" s="13">
        <f t="shared" ca="1" si="113"/>
        <v>6.1578355525793462</v>
      </c>
    </row>
    <row r="167" spans="1:42">
      <c r="A167" t="s">
        <v>75</v>
      </c>
      <c r="B167" t="s">
        <v>145</v>
      </c>
      <c r="C167">
        <v>9</v>
      </c>
      <c r="D167" s="14">
        <f t="shared" ca="1" si="90"/>
        <v>5.1847258259052342</v>
      </c>
      <c r="E167">
        <v>28.359111111111101</v>
      </c>
      <c r="F167">
        <v>15.702666666666699</v>
      </c>
      <c r="G167">
        <v>14.562138888888899</v>
      </c>
      <c r="H167">
        <v>372.73333333333301</v>
      </c>
      <c r="I167">
        <v>4.09265740740741</v>
      </c>
      <c r="J167">
        <v>38.492266666666701</v>
      </c>
      <c r="K167">
        <v>8.8800000000000008</v>
      </c>
      <c r="L167" s="11">
        <f t="shared" si="84"/>
        <v>30.7</v>
      </c>
      <c r="M167" s="9">
        <f t="shared" si="85"/>
        <v>12.2</v>
      </c>
      <c r="N167" s="9">
        <f t="shared" si="91"/>
        <v>96.970960270240823</v>
      </c>
      <c r="O167" s="9">
        <f>stefan_boltzmann*(E167+273.16)^4</f>
        <v>40.524836352838634</v>
      </c>
      <c r="P167" s="9">
        <f>stefan_boltzmann*(F167+273.16)^4</f>
        <v>34.137173381271268</v>
      </c>
      <c r="Q167" s="11">
        <f t="shared" si="92"/>
        <v>18.847786885245903</v>
      </c>
      <c r="R167" s="9">
        <f t="shared" si="93"/>
        <v>23.253858266666665</v>
      </c>
      <c r="S167" s="9">
        <f t="shared" si="94"/>
        <v>0.81052299661873051</v>
      </c>
      <c r="T167" s="9">
        <f t="shared" si="87"/>
        <v>14.512795901639345</v>
      </c>
      <c r="U167" s="9">
        <f t="shared" si="95"/>
        <v>37.331004867054951</v>
      </c>
      <c r="V167" s="9">
        <f t="shared" si="96"/>
        <v>0.15973876585697436</v>
      </c>
      <c r="W167" s="9">
        <f t="shared" si="88"/>
        <v>0.74420604543528623</v>
      </c>
      <c r="X167" s="9">
        <f t="shared" si="97"/>
        <v>4.4378559242951594</v>
      </c>
      <c r="Y167" s="9">
        <f t="shared" si="98"/>
        <v>10.074939977344187</v>
      </c>
      <c r="Z167" s="9">
        <f t="shared" si="99"/>
        <v>22.030888888888899</v>
      </c>
      <c r="AA167" s="9">
        <f t="shared" si="100"/>
        <v>3.859689961401723</v>
      </c>
      <c r="AB167" s="9">
        <f t="shared" si="101"/>
        <v>1.7840403968084488</v>
      </c>
      <c r="AC167" s="9">
        <f t="shared" si="102"/>
        <v>2.8218651791050862</v>
      </c>
      <c r="AD167" s="9">
        <f t="shared" si="103"/>
        <v>1.6578628844268737</v>
      </c>
      <c r="AE167" s="9">
        <f t="shared" si="104"/>
        <v>0.16141027068449187</v>
      </c>
      <c r="AF167" s="9">
        <f t="shared" si="105"/>
        <v>96.970960270240823</v>
      </c>
      <c r="AG167" s="9">
        <f t="shared" si="89"/>
        <v>6.5542416876663859E-2</v>
      </c>
      <c r="AH167" s="9">
        <f t="shared" ca="1" si="86"/>
        <v>-0.50985189964157407</v>
      </c>
      <c r="AI167" s="11">
        <f t="shared" si="106"/>
        <v>0.16141027068449187</v>
      </c>
      <c r="AJ167" s="9">
        <f t="shared" ca="1" si="107"/>
        <v>10.584791876985761</v>
      </c>
      <c r="AK167" s="9">
        <f t="shared" si="108"/>
        <v>6.5542416876663859E-2</v>
      </c>
      <c r="AL167" s="9">
        <f t="shared" si="109"/>
        <v>3.0505280426380965</v>
      </c>
      <c r="AM167" s="9">
        <f t="shared" si="110"/>
        <v>4.09265740740741</v>
      </c>
      <c r="AN167" s="9">
        <f t="shared" si="111"/>
        <v>1.1640022946782125</v>
      </c>
      <c r="AO167" s="9">
        <f t="shared" si="112"/>
        <v>2.3915035185185198</v>
      </c>
      <c r="AP167" s="13">
        <f t="shared" ca="1" si="113"/>
        <v>5.1847258259052342</v>
      </c>
    </row>
    <row r="168" spans="1:42">
      <c r="A168" t="s">
        <v>75</v>
      </c>
      <c r="B168" t="s">
        <v>145</v>
      </c>
      <c r="C168">
        <v>10</v>
      </c>
      <c r="D168" s="14">
        <f t="shared" ca="1" si="90"/>
        <v>3.5745477424763186</v>
      </c>
      <c r="E168">
        <v>20.228602150537601</v>
      </c>
      <c r="F168">
        <v>7.8430107526881701</v>
      </c>
      <c r="G168">
        <v>6.9088709677419304</v>
      </c>
      <c r="H168">
        <v>372.73333333333301</v>
      </c>
      <c r="I168">
        <v>4.4722491039426497</v>
      </c>
      <c r="J168">
        <v>38.492266666666701</v>
      </c>
      <c r="K168">
        <v>7.2086021505376303</v>
      </c>
      <c r="L168" s="11">
        <f t="shared" si="84"/>
        <v>23.6</v>
      </c>
      <c r="M168" s="9">
        <f t="shared" si="85"/>
        <v>11</v>
      </c>
      <c r="N168" s="9">
        <f t="shared" si="91"/>
        <v>96.970960270240823</v>
      </c>
      <c r="O168" s="9">
        <f>stefan_boltzmann*(E168+273.16)^4</f>
        <v>36.32744425270085</v>
      </c>
      <c r="P168" s="9">
        <f>stefan_boltzmann*(F168+273.16)^4</f>
        <v>30.570728327151681</v>
      </c>
      <c r="Q168" s="11">
        <f t="shared" si="92"/>
        <v>13.632864125122184</v>
      </c>
      <c r="R168" s="9">
        <f t="shared" si="93"/>
        <v>17.875930133333334</v>
      </c>
      <c r="S168" s="9">
        <f t="shared" si="94"/>
        <v>0.76263802909482825</v>
      </c>
      <c r="T168" s="9">
        <f t="shared" si="87"/>
        <v>10.497305376344082</v>
      </c>
      <c r="U168" s="9">
        <f t="shared" si="95"/>
        <v>33.449086289926264</v>
      </c>
      <c r="V168" s="9">
        <f t="shared" si="96"/>
        <v>0.20030787936824349</v>
      </c>
      <c r="W168" s="9">
        <f t="shared" si="88"/>
        <v>0.67956133927801832</v>
      </c>
      <c r="X168" s="9">
        <f t="shared" si="97"/>
        <v>4.5531394907267382</v>
      </c>
      <c r="Y168" s="9">
        <f t="shared" si="98"/>
        <v>5.9441658856173438</v>
      </c>
      <c r="Z168" s="9">
        <f t="shared" si="99"/>
        <v>14.035806451612885</v>
      </c>
      <c r="AA168" s="9">
        <f t="shared" si="100"/>
        <v>2.3715760124742773</v>
      </c>
      <c r="AB168" s="9">
        <f t="shared" si="101"/>
        <v>1.0613524600172084</v>
      </c>
      <c r="AC168" s="9">
        <f t="shared" si="102"/>
        <v>1.7164642362457427</v>
      </c>
      <c r="AD168" s="9">
        <f t="shared" si="103"/>
        <v>0.99560655952026611</v>
      </c>
      <c r="AE168" s="9">
        <f t="shared" si="104"/>
        <v>0.10394733233574294</v>
      </c>
      <c r="AF168" s="9">
        <f t="shared" si="105"/>
        <v>96.970960270240823</v>
      </c>
      <c r="AG168" s="9">
        <f t="shared" si="89"/>
        <v>6.5542416876663859E-2</v>
      </c>
      <c r="AH168" s="9">
        <f t="shared" ca="1" si="86"/>
        <v>-1.1193115412186421</v>
      </c>
      <c r="AI168" s="11">
        <f t="shared" si="106"/>
        <v>0.10394733233574294</v>
      </c>
      <c r="AJ168" s="9">
        <f t="shared" ca="1" si="107"/>
        <v>7.0634774268359859</v>
      </c>
      <c r="AK168" s="9">
        <f t="shared" si="108"/>
        <v>6.5542416876663859E-2</v>
      </c>
      <c r="AL168" s="9">
        <f t="shared" si="109"/>
        <v>3.1354973134744348</v>
      </c>
      <c r="AM168" s="9">
        <f t="shared" si="110"/>
        <v>4.4722491039426497</v>
      </c>
      <c r="AN168" s="9">
        <f t="shared" si="111"/>
        <v>0.72085767672547663</v>
      </c>
      <c r="AO168" s="9">
        <f t="shared" si="112"/>
        <v>2.520564695340501</v>
      </c>
      <c r="AP168" s="13">
        <f t="shared" ca="1" si="113"/>
        <v>3.5745477424763186</v>
      </c>
    </row>
    <row r="169" spans="1:42">
      <c r="A169" t="s">
        <v>75</v>
      </c>
      <c r="B169" t="s">
        <v>145</v>
      </c>
      <c r="C169">
        <v>11</v>
      </c>
      <c r="D169" s="14">
        <f t="shared" ca="1" si="90"/>
        <v>2.5640497854336894</v>
      </c>
      <c r="E169">
        <v>14.2451111111111</v>
      </c>
      <c r="F169">
        <v>1.4402222222222201</v>
      </c>
      <c r="G169">
        <v>0.61783333333333301</v>
      </c>
      <c r="H169">
        <v>372.73333333333301</v>
      </c>
      <c r="I169">
        <v>4.7103518518518497</v>
      </c>
      <c r="J169">
        <v>38.492266666666701</v>
      </c>
      <c r="K169">
        <v>7.0888888888888903</v>
      </c>
      <c r="L169" s="11">
        <f t="shared" si="84"/>
        <v>17.5</v>
      </c>
      <c r="M169" s="9">
        <f t="shared" si="85"/>
        <v>9.9</v>
      </c>
      <c r="N169" s="9">
        <f t="shared" si="91"/>
        <v>96.970960270240823</v>
      </c>
      <c r="O169" s="9">
        <f>stefan_boltzmann*(E169+273.16)^4</f>
        <v>33.453367545865994</v>
      </c>
      <c r="P169" s="9">
        <f>stefan_boltzmann*(F169+273.16)^4</f>
        <v>27.878245014708</v>
      </c>
      <c r="Q169" s="11">
        <f t="shared" si="92"/>
        <v>10.640432098765432</v>
      </c>
      <c r="R169" s="9">
        <f t="shared" si="93"/>
        <v>13.255456666666666</v>
      </c>
      <c r="S169" s="9">
        <f t="shared" si="94"/>
        <v>0.80272089950116887</v>
      </c>
      <c r="T169" s="9">
        <f t="shared" si="87"/>
        <v>8.1931327160493836</v>
      </c>
      <c r="U169" s="9">
        <f t="shared" si="95"/>
        <v>30.665806280286997</v>
      </c>
      <c r="V169" s="9">
        <f t="shared" si="96"/>
        <v>0.22810362283268942</v>
      </c>
      <c r="W169" s="9">
        <f t="shared" si="88"/>
        <v>0.73367321432657817</v>
      </c>
      <c r="X169" s="9">
        <f t="shared" si="97"/>
        <v>5.1320305683170808</v>
      </c>
      <c r="Y169" s="9">
        <f t="shared" si="98"/>
        <v>3.0611021477323028</v>
      </c>
      <c r="Z169" s="9">
        <f t="shared" si="99"/>
        <v>7.84266666666666</v>
      </c>
      <c r="AA169" s="9">
        <f t="shared" si="100"/>
        <v>1.6242108179685448</v>
      </c>
      <c r="AB169" s="9">
        <f t="shared" si="101"/>
        <v>0.67786789756342791</v>
      </c>
      <c r="AC169" s="9">
        <f t="shared" si="102"/>
        <v>1.1510393577659863</v>
      </c>
      <c r="AD169" s="9">
        <f t="shared" si="103"/>
        <v>0.63881628689637904</v>
      </c>
      <c r="AE169" s="9">
        <f t="shared" si="104"/>
        <v>7.2374167658322192E-2</v>
      </c>
      <c r="AF169" s="9">
        <f t="shared" si="105"/>
        <v>96.970960270240823</v>
      </c>
      <c r="AG169" s="9">
        <f t="shared" si="89"/>
        <v>6.5542416876663859E-2</v>
      </c>
      <c r="AH169" s="9">
        <f t="shared" ca="1" si="86"/>
        <v>-0.86703956989247155</v>
      </c>
      <c r="AI169" s="11">
        <f t="shared" si="106"/>
        <v>7.2374167658322192E-2</v>
      </c>
      <c r="AJ169" s="9">
        <f t="shared" ca="1" si="107"/>
        <v>3.9281417176247744</v>
      </c>
      <c r="AK169" s="9">
        <f t="shared" si="108"/>
        <v>6.5542416876663859E-2</v>
      </c>
      <c r="AL169" s="9">
        <f t="shared" si="109"/>
        <v>3.2046412700824187</v>
      </c>
      <c r="AM169" s="9">
        <f t="shared" si="110"/>
        <v>4.7103518518518497</v>
      </c>
      <c r="AN169" s="9">
        <f t="shared" si="111"/>
        <v>0.51222307086960728</v>
      </c>
      <c r="AO169" s="9">
        <f t="shared" si="112"/>
        <v>2.601519629629629</v>
      </c>
      <c r="AP169" s="13">
        <f t="shared" ca="1" si="113"/>
        <v>2.5640497854336894</v>
      </c>
    </row>
    <row r="170" spans="1:42">
      <c r="A170" t="s">
        <v>75</v>
      </c>
      <c r="B170" t="s">
        <v>145</v>
      </c>
      <c r="C170">
        <v>12</v>
      </c>
      <c r="D170" s="14">
        <f t="shared" ca="1" si="90"/>
        <v>1.3224813499621362</v>
      </c>
      <c r="E170">
        <v>4.8144086021505403</v>
      </c>
      <c r="F170">
        <v>-5.8372043010752703</v>
      </c>
      <c r="G170">
        <v>-5.6410035842293897</v>
      </c>
      <c r="H170">
        <v>372.73333333333301</v>
      </c>
      <c r="I170">
        <v>4.5038082437276001</v>
      </c>
      <c r="J170">
        <v>38.492266666666701</v>
      </c>
      <c r="K170">
        <v>5.7161290322580696</v>
      </c>
      <c r="L170" s="11">
        <f t="shared" si="84"/>
        <v>14.8</v>
      </c>
      <c r="M170" s="9">
        <f t="shared" si="85"/>
        <v>9.4</v>
      </c>
      <c r="N170" s="9">
        <f t="shared" si="91"/>
        <v>96.970960270240823</v>
      </c>
      <c r="O170" s="9">
        <f>stefan_boltzmann*(E170+273.16)^4</f>
        <v>29.273938288197243</v>
      </c>
      <c r="P170" s="9">
        <f>stefan_boltzmann*(F170+273.16)^4</f>
        <v>25.038359503968255</v>
      </c>
      <c r="Q170" s="11">
        <f t="shared" si="92"/>
        <v>8.1999313658201842</v>
      </c>
      <c r="R170" s="9">
        <f t="shared" si="93"/>
        <v>11.210329066666667</v>
      </c>
      <c r="S170" s="9">
        <f t="shared" si="94"/>
        <v>0.73146214683405286</v>
      </c>
      <c r="T170" s="9">
        <f t="shared" si="87"/>
        <v>6.3139471516815417</v>
      </c>
      <c r="U170" s="9">
        <f t="shared" si="95"/>
        <v>27.156148896082748</v>
      </c>
      <c r="V170" s="9">
        <f t="shared" si="96"/>
        <v>0.25133339446973879</v>
      </c>
      <c r="W170" s="9">
        <f t="shared" si="88"/>
        <v>0.63747389822597145</v>
      </c>
      <c r="X170" s="9">
        <f t="shared" si="97"/>
        <v>4.3509168642140121</v>
      </c>
      <c r="Y170" s="9">
        <f t="shared" si="98"/>
        <v>1.9630302874675296</v>
      </c>
      <c r="Z170" s="9">
        <f t="shared" si="99"/>
        <v>-0.511397849462365</v>
      </c>
      <c r="AA170" s="9">
        <f t="shared" si="100"/>
        <v>0.86107441220218672</v>
      </c>
      <c r="AB170" s="9">
        <f t="shared" si="101"/>
        <v>0.39514058676394703</v>
      </c>
      <c r="AC170" s="9">
        <f t="shared" si="102"/>
        <v>0.62810749948306688</v>
      </c>
      <c r="AD170" s="9">
        <f t="shared" si="103"/>
        <v>0.4011105579723957</v>
      </c>
      <c r="AE170" s="9">
        <f t="shared" si="104"/>
        <v>4.3008163371709929E-2</v>
      </c>
      <c r="AF170" s="9">
        <f t="shared" si="105"/>
        <v>96.970960270240823</v>
      </c>
      <c r="AG170" s="9">
        <f t="shared" si="89"/>
        <v>6.5542416876663859E-2</v>
      </c>
      <c r="AH170" s="9">
        <f t="shared" ca="1" si="86"/>
        <v>-1.1695690322580636</v>
      </c>
      <c r="AI170" s="11">
        <f t="shared" si="106"/>
        <v>4.3008163371709929E-2</v>
      </c>
      <c r="AJ170" s="9">
        <f t="shared" ca="1" si="107"/>
        <v>3.1325993197255935</v>
      </c>
      <c r="AK170" s="9">
        <f t="shared" si="108"/>
        <v>6.5542416876663859E-2</v>
      </c>
      <c r="AL170" s="9">
        <f t="shared" si="109"/>
        <v>3.3028904434791393</v>
      </c>
      <c r="AM170" s="9">
        <f t="shared" si="110"/>
        <v>4.5038082437276001</v>
      </c>
      <c r="AN170" s="9">
        <f t="shared" si="111"/>
        <v>0.22699694151067118</v>
      </c>
      <c r="AO170" s="9">
        <f t="shared" si="112"/>
        <v>2.5312948028673841</v>
      </c>
      <c r="AP170" s="13">
        <f t="shared" ca="1" si="113"/>
        <v>1.3224813499621362</v>
      </c>
    </row>
    <row r="171" spans="1:42">
      <c r="A171" t="s">
        <v>75</v>
      </c>
      <c r="B171" t="s">
        <v>146</v>
      </c>
      <c r="C171">
        <v>1</v>
      </c>
      <c r="D171" s="14">
        <f t="shared" ca="1" si="90"/>
        <v>1.3792913658672439</v>
      </c>
      <c r="E171">
        <v>5.0815668202764996</v>
      </c>
      <c r="F171">
        <v>-7.2230414746543801</v>
      </c>
      <c r="G171">
        <v>-6.4134408602150499</v>
      </c>
      <c r="H171">
        <v>711.57142857142901</v>
      </c>
      <c r="I171">
        <v>4.58596390168971</v>
      </c>
      <c r="J171">
        <v>38.314142857142897</v>
      </c>
      <c r="K171">
        <v>6.2764976958525303</v>
      </c>
      <c r="L171" s="11">
        <f t="shared" si="84"/>
        <v>16.2</v>
      </c>
      <c r="M171" s="9">
        <f t="shared" si="85"/>
        <v>9.6</v>
      </c>
      <c r="N171" s="9">
        <f t="shared" si="91"/>
        <v>93.166778844359513</v>
      </c>
      <c r="O171" s="9">
        <f>stefan_boltzmann*(E171+273.16)^4</f>
        <v>29.386640103409242</v>
      </c>
      <c r="P171" s="9">
        <f>stefan_boltzmann*(F171+273.16)^4</f>
        <v>24.523174204869484</v>
      </c>
      <c r="Q171" s="11">
        <f t="shared" si="92"/>
        <v>9.3457949308755719</v>
      </c>
      <c r="R171" s="9">
        <f t="shared" si="93"/>
        <v>12.380549142857141</v>
      </c>
      <c r="S171" s="9">
        <f t="shared" si="94"/>
        <v>0.75487725326526034</v>
      </c>
      <c r="T171" s="9">
        <f t="shared" si="87"/>
        <v>7.1962620967741904</v>
      </c>
      <c r="U171" s="9">
        <f t="shared" si="95"/>
        <v>26.954907154139363</v>
      </c>
      <c r="V171" s="9">
        <f t="shared" si="96"/>
        <v>0.25391878153525338</v>
      </c>
      <c r="W171" s="9">
        <f t="shared" si="88"/>
        <v>0.66908429190810159</v>
      </c>
      <c r="X171" s="9">
        <f t="shared" si="97"/>
        <v>4.5794518779987552</v>
      </c>
      <c r="Y171" s="9">
        <f t="shared" si="98"/>
        <v>2.6168102187754352</v>
      </c>
      <c r="Z171" s="9">
        <f t="shared" si="99"/>
        <v>-1.0707373271889402</v>
      </c>
      <c r="AA171" s="9">
        <f t="shared" si="100"/>
        <v>0.87729014787143589</v>
      </c>
      <c r="AB171" s="9">
        <f t="shared" si="101"/>
        <v>0.35516937384055275</v>
      </c>
      <c r="AC171" s="9">
        <f t="shared" si="102"/>
        <v>0.61622976085599435</v>
      </c>
      <c r="AD171" s="9">
        <f t="shared" si="103"/>
        <v>0.37806000879466517</v>
      </c>
      <c r="AE171" s="9">
        <f t="shared" si="104"/>
        <v>4.1477038916763263E-2</v>
      </c>
      <c r="AF171" s="9">
        <f t="shared" si="105"/>
        <v>93.166778844359513</v>
      </c>
      <c r="AG171" s="9">
        <f t="shared" si="89"/>
        <v>6.2971180661257495E-2</v>
      </c>
      <c r="AH171" s="9">
        <f t="shared" ca="1" si="86"/>
        <v>-0.44735483870967757</v>
      </c>
      <c r="AI171" s="11">
        <f t="shared" si="106"/>
        <v>4.1477038916763263E-2</v>
      </c>
      <c r="AJ171" s="9">
        <f t="shared" ca="1" si="107"/>
        <v>3.0641650574851127</v>
      </c>
      <c r="AK171" s="9">
        <f t="shared" si="108"/>
        <v>6.2971180661257495E-2</v>
      </c>
      <c r="AL171" s="9">
        <f t="shared" si="109"/>
        <v>3.3096842581553725</v>
      </c>
      <c r="AM171" s="9">
        <f t="shared" si="110"/>
        <v>4.58596390168971</v>
      </c>
      <c r="AN171" s="9">
        <f t="shared" si="111"/>
        <v>0.23816975206132918</v>
      </c>
      <c r="AO171" s="9">
        <f t="shared" si="112"/>
        <v>2.5592277265745018</v>
      </c>
      <c r="AP171" s="13">
        <f t="shared" ca="1" si="113"/>
        <v>1.3792913658672439</v>
      </c>
    </row>
    <row r="172" spans="1:42">
      <c r="A172" t="s">
        <v>75</v>
      </c>
      <c r="B172" t="s">
        <v>146</v>
      </c>
      <c r="C172">
        <v>2</v>
      </c>
      <c r="D172" s="14">
        <f t="shared" ca="1" si="90"/>
        <v>2.029483663290407</v>
      </c>
      <c r="E172">
        <v>8.4561224489795901</v>
      </c>
      <c r="F172">
        <v>-4.8051020408163296</v>
      </c>
      <c r="G172">
        <v>-4.5098639455782301</v>
      </c>
      <c r="H172">
        <v>711.57142857142901</v>
      </c>
      <c r="I172">
        <v>5.5671768707483</v>
      </c>
      <c r="J172">
        <v>38.314142857142897</v>
      </c>
      <c r="K172">
        <v>7.1479591836734704</v>
      </c>
      <c r="L172" s="11">
        <f t="shared" si="84"/>
        <v>21.5</v>
      </c>
      <c r="M172" s="9">
        <f t="shared" si="85"/>
        <v>10.6</v>
      </c>
      <c r="N172" s="9">
        <f t="shared" si="91"/>
        <v>93.166778844359513</v>
      </c>
      <c r="O172" s="9">
        <f>stefan_boltzmann*(E172+273.16)^4</f>
        <v>30.838408070015845</v>
      </c>
      <c r="P172" s="9">
        <f>stefan_boltzmann*(F172+273.16)^4</f>
        <v>25.427285457686249</v>
      </c>
      <c r="Q172" s="11">
        <f t="shared" si="92"/>
        <v>12.624109549480171</v>
      </c>
      <c r="R172" s="9">
        <f t="shared" si="93"/>
        <v>16.430975714285715</v>
      </c>
      <c r="S172" s="9">
        <f t="shared" si="94"/>
        <v>0.76831161879840704</v>
      </c>
      <c r="T172" s="9">
        <f t="shared" si="87"/>
        <v>9.7205643530997321</v>
      </c>
      <c r="U172" s="9">
        <f t="shared" si="95"/>
        <v>28.132846763851049</v>
      </c>
      <c r="V172" s="9">
        <f t="shared" si="96"/>
        <v>0.24743945701341424</v>
      </c>
      <c r="W172" s="9">
        <f t="shared" si="88"/>
        <v>0.68722068537784964</v>
      </c>
      <c r="X172" s="9">
        <f t="shared" si="97"/>
        <v>4.7838643668129786</v>
      </c>
      <c r="Y172" s="9">
        <f t="shared" si="98"/>
        <v>4.9366999862867535</v>
      </c>
      <c r="Z172" s="9">
        <f t="shared" si="99"/>
        <v>1.8255102040816302</v>
      </c>
      <c r="AA172" s="9">
        <f t="shared" si="100"/>
        <v>1.1065540193035361</v>
      </c>
      <c r="AB172" s="9">
        <f t="shared" si="101"/>
        <v>0.42745149840859642</v>
      </c>
      <c r="AC172" s="9">
        <f t="shared" si="102"/>
        <v>0.76700275885606628</v>
      </c>
      <c r="AD172" s="9">
        <f t="shared" si="103"/>
        <v>0.43711500601895892</v>
      </c>
      <c r="AE172" s="9">
        <f t="shared" si="104"/>
        <v>4.9943274001423094E-2</v>
      </c>
      <c r="AF172" s="9">
        <f t="shared" si="105"/>
        <v>93.166778844359513</v>
      </c>
      <c r="AG172" s="9">
        <f t="shared" si="89"/>
        <v>6.2971180661257495E-2</v>
      </c>
      <c r="AH172" s="9">
        <f t="shared" ca="1" si="86"/>
        <v>0.40547465437787988</v>
      </c>
      <c r="AI172" s="11">
        <f t="shared" si="106"/>
        <v>4.9943274001423094E-2</v>
      </c>
      <c r="AJ172" s="9">
        <f t="shared" ca="1" si="107"/>
        <v>4.5312253319088738</v>
      </c>
      <c r="AK172" s="9">
        <f t="shared" si="108"/>
        <v>6.2971180661257495E-2</v>
      </c>
      <c r="AL172" s="9">
        <f t="shared" si="109"/>
        <v>3.2748051639444693</v>
      </c>
      <c r="AM172" s="9">
        <f t="shared" si="110"/>
        <v>5.5671768707483</v>
      </c>
      <c r="AN172" s="9">
        <f t="shared" si="111"/>
        <v>0.32988775283710736</v>
      </c>
      <c r="AO172" s="9">
        <f t="shared" si="112"/>
        <v>2.8928401360544225</v>
      </c>
      <c r="AP172" s="13">
        <f t="shared" ca="1" si="113"/>
        <v>2.029483663290407</v>
      </c>
    </row>
    <row r="173" spans="1:42">
      <c r="A173" t="s">
        <v>75</v>
      </c>
      <c r="B173" t="s">
        <v>146</v>
      </c>
      <c r="C173">
        <v>3</v>
      </c>
      <c r="D173" s="14">
        <f t="shared" ca="1" si="90"/>
        <v>3.2865560124359372</v>
      </c>
      <c r="E173">
        <v>12.247465437788</v>
      </c>
      <c r="F173">
        <v>-2.85944700460829</v>
      </c>
      <c r="G173">
        <v>-4.5275153609830996</v>
      </c>
      <c r="H173">
        <v>711.57142857142901</v>
      </c>
      <c r="I173">
        <v>6.2402649769585201</v>
      </c>
      <c r="J173">
        <v>38.314142857142897</v>
      </c>
      <c r="K173">
        <v>7.5944700460829502</v>
      </c>
      <c r="L173" s="11">
        <f t="shared" si="84"/>
        <v>28.1</v>
      </c>
      <c r="M173" s="9">
        <f t="shared" si="85"/>
        <v>11.7</v>
      </c>
      <c r="N173" s="9">
        <f t="shared" si="91"/>
        <v>93.166778844359513</v>
      </c>
      <c r="O173" s="9">
        <f>stefan_boltzmann*(E173+273.16)^4</f>
        <v>32.532932232262226</v>
      </c>
      <c r="P173" s="9">
        <f>stefan_boltzmann*(F173+273.16)^4</f>
        <v>26.172766465258412</v>
      </c>
      <c r="Q173" s="11">
        <f t="shared" si="92"/>
        <v>16.144855055338926</v>
      </c>
      <c r="R173" s="9">
        <f t="shared" si="93"/>
        <v>21.474903142857144</v>
      </c>
      <c r="S173" s="9">
        <f t="shared" si="94"/>
        <v>0.75180106508228572</v>
      </c>
      <c r="T173" s="9">
        <f t="shared" si="87"/>
        <v>12.431538392610973</v>
      </c>
      <c r="U173" s="9">
        <f t="shared" si="95"/>
        <v>29.352849348760319</v>
      </c>
      <c r="V173" s="9">
        <f t="shared" si="96"/>
        <v>0.24750121944102516</v>
      </c>
      <c r="W173" s="9">
        <f t="shared" si="88"/>
        <v>0.66493143786108588</v>
      </c>
      <c r="X173" s="9">
        <f t="shared" si="97"/>
        <v>4.83063780049235</v>
      </c>
      <c r="Y173" s="9">
        <f t="shared" si="98"/>
        <v>7.6009005921186228</v>
      </c>
      <c r="Z173" s="9">
        <f t="shared" si="99"/>
        <v>4.6940092165898548</v>
      </c>
      <c r="AA173" s="9">
        <f t="shared" si="100"/>
        <v>1.42561522925155</v>
      </c>
      <c r="AB173" s="9">
        <f t="shared" si="101"/>
        <v>0.49478789820055902</v>
      </c>
      <c r="AC173" s="9">
        <f t="shared" si="102"/>
        <v>0.96020156372605459</v>
      </c>
      <c r="AD173" s="9">
        <f t="shared" si="103"/>
        <v>0.43653185739272365</v>
      </c>
      <c r="AE173" s="9">
        <f t="shared" si="104"/>
        <v>5.975111314293409E-2</v>
      </c>
      <c r="AF173" s="9">
        <f t="shared" si="105"/>
        <v>93.166778844359513</v>
      </c>
      <c r="AG173" s="9">
        <f t="shared" si="89"/>
        <v>6.2971180661257495E-2</v>
      </c>
      <c r="AH173" s="9">
        <f t="shared" ca="1" si="86"/>
        <v>0.40158986175115147</v>
      </c>
      <c r="AI173" s="11">
        <f t="shared" si="106"/>
        <v>5.975111314293409E-2</v>
      </c>
      <c r="AJ173" s="9">
        <f t="shared" ca="1" si="107"/>
        <v>7.199310730367471</v>
      </c>
      <c r="AK173" s="9">
        <f t="shared" si="108"/>
        <v>6.2971180661257495E-2</v>
      </c>
      <c r="AL173" s="9">
        <f t="shared" si="109"/>
        <v>3.2409773712404331</v>
      </c>
      <c r="AM173" s="9">
        <f t="shared" si="110"/>
        <v>6.2402649769585201</v>
      </c>
      <c r="AN173" s="9">
        <f t="shared" si="111"/>
        <v>0.52366970633333088</v>
      </c>
      <c r="AO173" s="9">
        <f t="shared" si="112"/>
        <v>3.1216900921658972</v>
      </c>
      <c r="AP173" s="13">
        <f t="shared" ca="1" si="113"/>
        <v>3.2865560124359372</v>
      </c>
    </row>
    <row r="174" spans="1:42">
      <c r="A174" t="s">
        <v>75</v>
      </c>
      <c r="B174" t="s">
        <v>146</v>
      </c>
      <c r="C174">
        <v>4</v>
      </c>
      <c r="D174" s="14">
        <f t="shared" ca="1" si="90"/>
        <v>4.757212707625909</v>
      </c>
      <c r="E174">
        <v>19.79</v>
      </c>
      <c r="F174">
        <v>5.93333333333333</v>
      </c>
      <c r="G174">
        <v>4.0773412698412699</v>
      </c>
      <c r="H174">
        <v>711.57142857142901</v>
      </c>
      <c r="I174">
        <v>6.5164484126984101</v>
      </c>
      <c r="J174">
        <v>38.314142857142897</v>
      </c>
      <c r="K174">
        <v>8.5714285714285694</v>
      </c>
      <c r="L174" s="11">
        <f t="shared" si="84"/>
        <v>35.200000000000003</v>
      </c>
      <c r="M174" s="9">
        <f t="shared" si="85"/>
        <v>13</v>
      </c>
      <c r="N174" s="9">
        <f t="shared" si="91"/>
        <v>93.166778844359513</v>
      </c>
      <c r="O174" s="9">
        <f>stefan_boltzmann*(E174+273.16)^4</f>
        <v>36.110699616235273</v>
      </c>
      <c r="P174" s="9">
        <f>stefan_boltzmann*(F174+273.16)^4</f>
        <v>29.748135017696306</v>
      </c>
      <c r="Q174" s="11">
        <f t="shared" si="92"/>
        <v>20.404395604395603</v>
      </c>
      <c r="R174" s="9">
        <f t="shared" si="93"/>
        <v>26.900946285714287</v>
      </c>
      <c r="S174" s="9">
        <f t="shared" si="94"/>
        <v>0.75850103515619938</v>
      </c>
      <c r="T174" s="9">
        <f t="shared" si="87"/>
        <v>15.711384615384615</v>
      </c>
      <c r="U174" s="9">
        <f t="shared" si="95"/>
        <v>32.92941731696579</v>
      </c>
      <c r="V174" s="9">
        <f t="shared" si="96"/>
        <v>0.21340261943817182</v>
      </c>
      <c r="W174" s="9">
        <f t="shared" si="88"/>
        <v>0.67397639746086935</v>
      </c>
      <c r="X174" s="9">
        <f t="shared" si="97"/>
        <v>4.73618305636953</v>
      </c>
      <c r="Y174" s="9">
        <f t="shared" si="98"/>
        <v>10.975201559015085</v>
      </c>
      <c r="Z174" s="9">
        <f t="shared" si="99"/>
        <v>12.861666666666665</v>
      </c>
      <c r="AA174" s="9">
        <f t="shared" si="100"/>
        <v>2.3080567739095703</v>
      </c>
      <c r="AB174" s="9">
        <f t="shared" si="101"/>
        <v>0.9308022145034619</v>
      </c>
      <c r="AC174" s="9">
        <f t="shared" si="102"/>
        <v>1.6194294942065162</v>
      </c>
      <c r="AD174" s="9">
        <f t="shared" si="103"/>
        <v>0.81769881454675275</v>
      </c>
      <c r="AE174" s="9">
        <f t="shared" si="104"/>
        <v>9.7194964325836422E-2</v>
      </c>
      <c r="AF174" s="9">
        <f t="shared" si="105"/>
        <v>93.166778844359513</v>
      </c>
      <c r="AG174" s="9">
        <f t="shared" si="89"/>
        <v>6.2971180661257495E-2</v>
      </c>
      <c r="AH174" s="9">
        <f t="shared" ca="1" si="86"/>
        <v>1.1434720430107534</v>
      </c>
      <c r="AI174" s="11">
        <f t="shared" si="106"/>
        <v>9.7194964325836422E-2</v>
      </c>
      <c r="AJ174" s="9">
        <f t="shared" ca="1" si="107"/>
        <v>9.8317295160043319</v>
      </c>
      <c r="AK174" s="9">
        <f t="shared" si="108"/>
        <v>6.2971180661257495E-2</v>
      </c>
      <c r="AL174" s="9">
        <f t="shared" si="109"/>
        <v>3.1483759627325569</v>
      </c>
      <c r="AM174" s="9">
        <f t="shared" si="110"/>
        <v>6.5164484126984101</v>
      </c>
      <c r="AN174" s="9">
        <f t="shared" si="111"/>
        <v>0.80173067965976341</v>
      </c>
      <c r="AO174" s="9">
        <f t="shared" si="112"/>
        <v>3.2155924603174597</v>
      </c>
      <c r="AP174" s="13">
        <f t="shared" ca="1" si="113"/>
        <v>4.757212707625909</v>
      </c>
    </row>
    <row r="175" spans="1:42">
      <c r="A175" t="s">
        <v>75</v>
      </c>
      <c r="B175" t="s">
        <v>146</v>
      </c>
      <c r="C175">
        <v>5</v>
      </c>
      <c r="D175" s="14">
        <f t="shared" ca="1" si="90"/>
        <v>5.4802118863057956</v>
      </c>
      <c r="E175">
        <v>24.058986175115201</v>
      </c>
      <c r="F175">
        <v>10.0147465437788</v>
      </c>
      <c r="G175">
        <v>9.5627304147465395</v>
      </c>
      <c r="H175">
        <v>711.57142857142901</v>
      </c>
      <c r="I175">
        <v>5.6593509984638999</v>
      </c>
      <c r="J175">
        <v>38.314142857142897</v>
      </c>
      <c r="K175">
        <v>9.9677419354838701</v>
      </c>
      <c r="L175" s="11">
        <f t="shared" si="84"/>
        <v>39.9</v>
      </c>
      <c r="M175" s="9">
        <f t="shared" si="85"/>
        <v>14.1</v>
      </c>
      <c r="N175" s="9">
        <f t="shared" si="91"/>
        <v>93.166778844359513</v>
      </c>
      <c r="O175" s="9">
        <f>stefan_boltzmann*(E175+273.16)^4</f>
        <v>38.262036974863413</v>
      </c>
      <c r="P175" s="9">
        <f>stefan_boltzmann*(F175+273.16)^4</f>
        <v>31.526806056279913</v>
      </c>
      <c r="Q175" s="11">
        <f t="shared" si="92"/>
        <v>24.078294440631431</v>
      </c>
      <c r="R175" s="9">
        <f t="shared" si="93"/>
        <v>30.492833999999998</v>
      </c>
      <c r="S175" s="9">
        <f t="shared" si="94"/>
        <v>0.78963780279102402</v>
      </c>
      <c r="T175" s="9">
        <f t="shared" si="87"/>
        <v>18.540286719286204</v>
      </c>
      <c r="U175" s="9">
        <f t="shared" si="95"/>
        <v>34.894421515571665</v>
      </c>
      <c r="V175" s="9">
        <f t="shared" si="96"/>
        <v>0.18712144110029882</v>
      </c>
      <c r="W175" s="9">
        <f t="shared" si="88"/>
        <v>0.71601103376788255</v>
      </c>
      <c r="X175" s="9">
        <f t="shared" si="97"/>
        <v>4.6751900642202564</v>
      </c>
      <c r="Y175" s="9">
        <f t="shared" si="98"/>
        <v>13.865096655065948</v>
      </c>
      <c r="Z175" s="9">
        <f t="shared" si="99"/>
        <v>17.036866359447</v>
      </c>
      <c r="AA175" s="9">
        <f t="shared" si="100"/>
        <v>2.9944982924016394</v>
      </c>
      <c r="AB175" s="9">
        <f t="shared" si="101"/>
        <v>1.2291765836561193</v>
      </c>
      <c r="AC175" s="9">
        <f t="shared" si="102"/>
        <v>2.1118374380288794</v>
      </c>
      <c r="AD175" s="9">
        <f t="shared" si="103"/>
        <v>1.1924415189412962</v>
      </c>
      <c r="AE175" s="9">
        <f t="shared" si="104"/>
        <v>0.12304413922253564</v>
      </c>
      <c r="AF175" s="9">
        <f t="shared" si="105"/>
        <v>93.166778844359513</v>
      </c>
      <c r="AG175" s="9">
        <f t="shared" si="89"/>
        <v>6.2971180661257495E-2</v>
      </c>
      <c r="AH175" s="9">
        <f t="shared" ca="1" si="86"/>
        <v>0.58452795698924698</v>
      </c>
      <c r="AI175" s="11">
        <f t="shared" si="106"/>
        <v>0.12304413922253564</v>
      </c>
      <c r="AJ175" s="9">
        <f t="shared" ca="1" si="107"/>
        <v>13.280568698076701</v>
      </c>
      <c r="AK175" s="9">
        <f t="shared" si="108"/>
        <v>6.2971180661257495E-2</v>
      </c>
      <c r="AL175" s="9">
        <f t="shared" si="109"/>
        <v>3.1030537989767706</v>
      </c>
      <c r="AM175" s="9">
        <f t="shared" si="110"/>
        <v>5.6593509984638999</v>
      </c>
      <c r="AN175" s="9">
        <f t="shared" si="111"/>
        <v>0.91939591908758311</v>
      </c>
      <c r="AO175" s="9">
        <f t="shared" si="112"/>
        <v>2.924179339477726</v>
      </c>
      <c r="AP175" s="13">
        <f t="shared" ca="1" si="113"/>
        <v>5.4802118863057956</v>
      </c>
    </row>
    <row r="176" spans="1:42">
      <c r="A176" t="s">
        <v>75</v>
      </c>
      <c r="B176" t="s">
        <v>146</v>
      </c>
      <c r="C176">
        <v>6</v>
      </c>
      <c r="D176" s="14">
        <f t="shared" ca="1" si="90"/>
        <v>5.0703517278045274</v>
      </c>
      <c r="E176">
        <v>30.680476190476199</v>
      </c>
      <c r="F176">
        <v>16.617619047619002</v>
      </c>
      <c r="G176">
        <v>14.2705555555556</v>
      </c>
      <c r="H176">
        <v>711.57142857142901</v>
      </c>
      <c r="I176">
        <v>6.0168452380952404</v>
      </c>
      <c r="J176">
        <v>38.314142857142897</v>
      </c>
      <c r="K176">
        <v>11.271428571428601</v>
      </c>
      <c r="L176" s="11">
        <f t="shared" si="84"/>
        <v>14.8</v>
      </c>
      <c r="M176" s="9">
        <f t="shared" si="85"/>
        <v>14.6</v>
      </c>
      <c r="N176" s="9">
        <f t="shared" si="91"/>
        <v>93.166778844359513</v>
      </c>
      <c r="O176" s="9">
        <f>stefan_boltzmann*(E176+273.16)^4</f>
        <v>41.787309081333149</v>
      </c>
      <c r="P176" s="9">
        <f>stefan_boltzmann*(F176+273.16)^4</f>
        <v>34.571741112437259</v>
      </c>
      <c r="Q176" s="11">
        <f t="shared" si="92"/>
        <v>9.4129158512720306</v>
      </c>
      <c r="R176" s="9">
        <f t="shared" si="93"/>
        <v>11.310625142857143</v>
      </c>
      <c r="S176" s="9">
        <f t="shared" si="94"/>
        <v>0.8322188855508531</v>
      </c>
      <c r="T176" s="9">
        <f t="shared" si="87"/>
        <v>7.2479452054794633</v>
      </c>
      <c r="U176" s="9">
        <f t="shared" si="95"/>
        <v>38.1795250968852</v>
      </c>
      <c r="V176" s="9">
        <f t="shared" si="96"/>
        <v>0.16143059454894304</v>
      </c>
      <c r="W176" s="9">
        <f t="shared" si="88"/>
        <v>0.77349549549365182</v>
      </c>
      <c r="X176" s="9">
        <f t="shared" si="97"/>
        <v>4.7673183849159013</v>
      </c>
      <c r="Y176" s="9">
        <f t="shared" si="98"/>
        <v>2.480626820563562</v>
      </c>
      <c r="Z176" s="9">
        <f t="shared" si="99"/>
        <v>23.6490476190476</v>
      </c>
      <c r="AA176" s="9">
        <f t="shared" si="100"/>
        <v>4.411511514306155</v>
      </c>
      <c r="AB176" s="9">
        <f t="shared" si="101"/>
        <v>1.891269158194937</v>
      </c>
      <c r="AC176" s="9">
        <f t="shared" si="102"/>
        <v>3.1513903362505458</v>
      </c>
      <c r="AD176" s="9">
        <f t="shared" si="103"/>
        <v>1.6268894164869372</v>
      </c>
      <c r="AE176" s="9">
        <f t="shared" si="104"/>
        <v>0.17582744098658643</v>
      </c>
      <c r="AF176" s="9">
        <f t="shared" si="105"/>
        <v>93.166778844359513</v>
      </c>
      <c r="AG176" s="9">
        <f t="shared" si="89"/>
        <v>6.2971180661257495E-2</v>
      </c>
      <c r="AH176" s="9">
        <f t="shared" ca="1" si="86"/>
        <v>0.92570537634408412</v>
      </c>
      <c r="AI176" s="11">
        <f t="shared" si="106"/>
        <v>0.17582744098658643</v>
      </c>
      <c r="AJ176" s="9">
        <f t="shared" ca="1" si="107"/>
        <v>1.5549214442194779</v>
      </c>
      <c r="AK176" s="9">
        <f t="shared" si="108"/>
        <v>6.2971180661257495E-2</v>
      </c>
      <c r="AL176" s="9">
        <f t="shared" si="109"/>
        <v>3.0338880479257999</v>
      </c>
      <c r="AM176" s="9">
        <f t="shared" si="110"/>
        <v>6.0168452380952404</v>
      </c>
      <c r="AN176" s="9">
        <f t="shared" si="111"/>
        <v>1.5245009197636086</v>
      </c>
      <c r="AO176" s="9">
        <f t="shared" si="112"/>
        <v>3.0457273809523819</v>
      </c>
      <c r="AP176" s="13">
        <f t="shared" ca="1" si="113"/>
        <v>5.0703517278045274</v>
      </c>
    </row>
    <row r="177" spans="1:42">
      <c r="A177" t="s">
        <v>75</v>
      </c>
      <c r="B177" t="s">
        <v>146</v>
      </c>
      <c r="C177">
        <v>7</v>
      </c>
      <c r="D177" s="14">
        <f t="shared" ca="1" si="90"/>
        <v>8.4565552183703954</v>
      </c>
      <c r="E177">
        <v>33.788940092165902</v>
      </c>
      <c r="F177">
        <v>19.4718894009217</v>
      </c>
      <c r="G177">
        <v>16.275249615975401</v>
      </c>
      <c r="H177">
        <v>711.57142857142901</v>
      </c>
      <c r="I177">
        <v>5.4826804915514602</v>
      </c>
      <c r="J177">
        <v>38.314142857142897</v>
      </c>
      <c r="K177">
        <v>11.566820276497699</v>
      </c>
      <c r="L177" s="11">
        <f t="shared" si="84"/>
        <v>40.799999999999997</v>
      </c>
      <c r="M177" s="9">
        <f t="shared" si="85"/>
        <v>14.4</v>
      </c>
      <c r="N177" s="9">
        <f t="shared" si="91"/>
        <v>93.166778844359513</v>
      </c>
      <c r="O177" s="9">
        <f>stefan_boltzmann*(E177+273.16)^4</f>
        <v>43.523763882091863</v>
      </c>
      <c r="P177" s="9">
        <f>stefan_boltzmann*(F177+273.16)^4</f>
        <v>35.954106352760988</v>
      </c>
      <c r="Q177" s="11">
        <f t="shared" si="92"/>
        <v>26.586328725038406</v>
      </c>
      <c r="R177" s="9">
        <f t="shared" si="93"/>
        <v>31.180642285714285</v>
      </c>
      <c r="S177" s="9">
        <f t="shared" si="94"/>
        <v>0.85265494153143828</v>
      </c>
      <c r="T177" s="9">
        <f t="shared" si="87"/>
        <v>20.471473118279572</v>
      </c>
      <c r="U177" s="9">
        <f t="shared" si="95"/>
        <v>39.738935117426422</v>
      </c>
      <c r="V177" s="9">
        <f t="shared" si="96"/>
        <v>0.14955360289932673</v>
      </c>
      <c r="W177" s="9">
        <f t="shared" si="88"/>
        <v>0.80108417106744179</v>
      </c>
      <c r="X177" s="9">
        <f t="shared" si="97"/>
        <v>4.7609240758256899</v>
      </c>
      <c r="Y177" s="9">
        <f t="shared" si="98"/>
        <v>15.710549042453883</v>
      </c>
      <c r="Z177" s="9">
        <f t="shared" si="99"/>
        <v>26.630414746543799</v>
      </c>
      <c r="AA177" s="9">
        <f t="shared" si="100"/>
        <v>5.2570682625152392</v>
      </c>
      <c r="AB177" s="9">
        <f t="shared" si="101"/>
        <v>2.26292309316239</v>
      </c>
      <c r="AC177" s="9">
        <f t="shared" si="102"/>
        <v>3.7599956778388144</v>
      </c>
      <c r="AD177" s="9">
        <f t="shared" si="103"/>
        <v>1.8505015392156803</v>
      </c>
      <c r="AE177" s="9">
        <f t="shared" si="104"/>
        <v>0.20524105954995375</v>
      </c>
      <c r="AF177" s="9">
        <f t="shared" si="105"/>
        <v>93.166778844359513</v>
      </c>
      <c r="AG177" s="9">
        <f t="shared" si="89"/>
        <v>6.2971180661257495E-2</v>
      </c>
      <c r="AH177" s="9">
        <f t="shared" ca="1" si="86"/>
        <v>0.41739139784946788</v>
      </c>
      <c r="AI177" s="11">
        <f t="shared" si="106"/>
        <v>0.20524105954995375</v>
      </c>
      <c r="AJ177" s="9">
        <f t="shared" ca="1" si="107"/>
        <v>15.293157644604415</v>
      </c>
      <c r="AK177" s="9">
        <f t="shared" si="108"/>
        <v>6.2971180661257495E-2</v>
      </c>
      <c r="AL177" s="9">
        <f t="shared" si="109"/>
        <v>3.0037004112593393</v>
      </c>
      <c r="AM177" s="9">
        <f t="shared" si="110"/>
        <v>5.4826804915514602</v>
      </c>
      <c r="AN177" s="9">
        <f t="shared" si="111"/>
        <v>1.9094941386231341</v>
      </c>
      <c r="AO177" s="9">
        <f t="shared" si="112"/>
        <v>2.8641113671274967</v>
      </c>
      <c r="AP177" s="13">
        <f t="shared" ca="1" si="113"/>
        <v>8.4565552183703954</v>
      </c>
    </row>
    <row r="178" spans="1:42">
      <c r="A178" t="s">
        <v>75</v>
      </c>
      <c r="B178" t="s">
        <v>146</v>
      </c>
      <c r="C178">
        <v>8</v>
      </c>
      <c r="D178" s="14">
        <f t="shared" ca="1" si="90"/>
        <v>6.8472371148643836</v>
      </c>
      <c r="E178">
        <v>30.939170506912401</v>
      </c>
      <c r="F178">
        <v>17.530414746543801</v>
      </c>
      <c r="G178">
        <v>16.077841781874</v>
      </c>
      <c r="H178">
        <v>711.57142857142901</v>
      </c>
      <c r="I178">
        <v>4.9952764976958504</v>
      </c>
      <c r="J178">
        <v>38.314142857142897</v>
      </c>
      <c r="K178">
        <v>10.935483870967699</v>
      </c>
      <c r="L178" s="11">
        <f t="shared" si="84"/>
        <v>37</v>
      </c>
      <c r="M178" s="9">
        <f t="shared" si="85"/>
        <v>13.5</v>
      </c>
      <c r="N178" s="9">
        <f t="shared" si="91"/>
        <v>93.166778844359513</v>
      </c>
      <c r="O178" s="9">
        <f>stefan_boltzmann*(E178+273.16)^4</f>
        <v>41.929804290703885</v>
      </c>
      <c r="P178" s="9">
        <f>stefan_boltzmann*(F178+273.16)^4</f>
        <v>35.009405773609416</v>
      </c>
      <c r="Q178" s="11">
        <f t="shared" si="92"/>
        <v>24.235663082437217</v>
      </c>
      <c r="R178" s="9">
        <f t="shared" si="93"/>
        <v>28.276562857142856</v>
      </c>
      <c r="S178" s="9">
        <f t="shared" si="94"/>
        <v>0.85709367170540385</v>
      </c>
      <c r="T178" s="9">
        <f t="shared" si="87"/>
        <v>18.661460573476656</v>
      </c>
      <c r="U178" s="9">
        <f t="shared" si="95"/>
        <v>38.46960503215665</v>
      </c>
      <c r="V178" s="9">
        <f t="shared" si="96"/>
        <v>0.15074884350316681</v>
      </c>
      <c r="W178" s="9">
        <f t="shared" si="88"/>
        <v>0.80707645680229534</v>
      </c>
      <c r="X178" s="9">
        <f t="shared" si="97"/>
        <v>4.6804369061709528</v>
      </c>
      <c r="Y178" s="9">
        <f t="shared" si="98"/>
        <v>13.981023667305703</v>
      </c>
      <c r="Z178" s="9">
        <f t="shared" si="99"/>
        <v>24.234792626728101</v>
      </c>
      <c r="AA178" s="9">
        <f t="shared" si="100"/>
        <v>4.477057422932357</v>
      </c>
      <c r="AB178" s="9">
        <f t="shared" si="101"/>
        <v>2.0038299509236221</v>
      </c>
      <c r="AC178" s="9">
        <f t="shared" si="102"/>
        <v>3.2404436869279896</v>
      </c>
      <c r="AD178" s="9">
        <f t="shared" si="103"/>
        <v>1.8273469507851452</v>
      </c>
      <c r="AE178" s="9">
        <f t="shared" si="104"/>
        <v>0.18130706435022001</v>
      </c>
      <c r="AF178" s="9">
        <f t="shared" si="105"/>
        <v>93.166778844359513</v>
      </c>
      <c r="AG178" s="9">
        <f t="shared" si="89"/>
        <v>6.2971180661257495E-2</v>
      </c>
      <c r="AH178" s="9">
        <f t="shared" ca="1" si="86"/>
        <v>-0.33538709677419776</v>
      </c>
      <c r="AI178" s="11">
        <f t="shared" si="106"/>
        <v>0.18130706435022001</v>
      </c>
      <c r="AJ178" s="9">
        <f t="shared" ca="1" si="107"/>
        <v>14.316410764079901</v>
      </c>
      <c r="AK178" s="9">
        <f t="shared" si="108"/>
        <v>6.2971180661257495E-2</v>
      </c>
      <c r="AL178" s="9">
        <f t="shared" si="109"/>
        <v>3.0279093239607162</v>
      </c>
      <c r="AM178" s="9">
        <f t="shared" si="110"/>
        <v>4.9952764976958504</v>
      </c>
      <c r="AN178" s="9">
        <f t="shared" si="111"/>
        <v>1.4130967361428444</v>
      </c>
      <c r="AO178" s="9">
        <f t="shared" si="112"/>
        <v>2.6983940092165892</v>
      </c>
      <c r="AP178" s="13">
        <f t="shared" ca="1" si="113"/>
        <v>6.8472371148643836</v>
      </c>
    </row>
    <row r="179" spans="1:42">
      <c r="A179" t="s">
        <v>75</v>
      </c>
      <c r="B179" t="s">
        <v>146</v>
      </c>
      <c r="C179">
        <v>9</v>
      </c>
      <c r="D179" s="14">
        <f t="shared" ca="1" si="90"/>
        <v>5.523965997106246</v>
      </c>
      <c r="E179">
        <v>27.533333333333299</v>
      </c>
      <c r="F179">
        <v>13.28</v>
      </c>
      <c r="G179">
        <v>12.5004166666667</v>
      </c>
      <c r="H179">
        <v>711.57142857142901</v>
      </c>
      <c r="I179">
        <v>5.1402380952380904</v>
      </c>
      <c r="J179">
        <v>38.314142857142897</v>
      </c>
      <c r="K179">
        <v>8.8238095238095209</v>
      </c>
      <c r="L179" s="11">
        <f t="shared" si="84"/>
        <v>30.7</v>
      </c>
      <c r="M179" s="9">
        <f t="shared" si="85"/>
        <v>12.2</v>
      </c>
      <c r="N179" s="9">
        <f t="shared" si="91"/>
        <v>93.166778844359513</v>
      </c>
      <c r="O179" s="9">
        <f>stefan_boltzmann*(E179+273.16)^4</f>
        <v>40.082711342447922</v>
      </c>
      <c r="P179" s="9">
        <f>stefan_boltzmann*(F179+273.16)^4</f>
        <v>33.006278015866563</v>
      </c>
      <c r="Q179" s="11">
        <f t="shared" si="92"/>
        <v>18.77708821233411</v>
      </c>
      <c r="R179" s="9">
        <f t="shared" si="93"/>
        <v>23.461904857142855</v>
      </c>
      <c r="S179" s="9">
        <f t="shared" si="94"/>
        <v>0.80032240888648576</v>
      </c>
      <c r="T179" s="9">
        <f t="shared" si="87"/>
        <v>14.458357923497266</v>
      </c>
      <c r="U179" s="9">
        <f t="shared" si="95"/>
        <v>36.544494679157239</v>
      </c>
      <c r="V179" s="9">
        <f t="shared" si="96"/>
        <v>0.17144553554320652</v>
      </c>
      <c r="W179" s="9">
        <f t="shared" si="88"/>
        <v>0.73043525199675596</v>
      </c>
      <c r="X179" s="9">
        <f t="shared" si="97"/>
        <v>4.5764620605482911</v>
      </c>
      <c r="Y179" s="9">
        <f t="shared" si="98"/>
        <v>9.8818958629489746</v>
      </c>
      <c r="Z179" s="9">
        <f t="shared" si="99"/>
        <v>20.406666666666649</v>
      </c>
      <c r="AA179" s="9">
        <f t="shared" si="100"/>
        <v>3.6784286363610224</v>
      </c>
      <c r="AB179" s="9">
        <f t="shared" si="101"/>
        <v>1.5254253565328149</v>
      </c>
      <c r="AC179" s="9">
        <f t="shared" si="102"/>
        <v>2.6019269964469185</v>
      </c>
      <c r="AD179" s="9">
        <f t="shared" si="103"/>
        <v>1.4495207902202276</v>
      </c>
      <c r="AE179" s="9">
        <f t="shared" si="104"/>
        <v>0.14795614110230268</v>
      </c>
      <c r="AF179" s="9">
        <f t="shared" si="105"/>
        <v>93.166778844359513</v>
      </c>
      <c r="AG179" s="9">
        <f t="shared" si="89"/>
        <v>6.2971180661257495E-2</v>
      </c>
      <c r="AH179" s="9">
        <f t="shared" ca="1" si="86"/>
        <v>-0.53593763440860342</v>
      </c>
      <c r="AI179" s="11">
        <f t="shared" si="106"/>
        <v>0.14795614110230268</v>
      </c>
      <c r="AJ179" s="9">
        <f t="shared" ca="1" si="107"/>
        <v>10.417833497357577</v>
      </c>
      <c r="AK179" s="9">
        <f t="shared" si="108"/>
        <v>6.2971180661257495E-2</v>
      </c>
      <c r="AL179" s="9">
        <f t="shared" si="109"/>
        <v>3.0674149644407085</v>
      </c>
      <c r="AM179" s="9">
        <f t="shared" si="110"/>
        <v>5.1402380952380904</v>
      </c>
      <c r="AN179" s="9">
        <f t="shared" si="111"/>
        <v>1.1524062062266909</v>
      </c>
      <c r="AO179" s="9">
        <f t="shared" si="112"/>
        <v>2.7476809523809509</v>
      </c>
      <c r="AP179" s="13">
        <f t="shared" ca="1" si="113"/>
        <v>5.523965997106246</v>
      </c>
    </row>
    <row r="180" spans="1:42">
      <c r="A180" t="s">
        <v>75</v>
      </c>
      <c r="B180" t="s">
        <v>146</v>
      </c>
      <c r="C180">
        <v>10</v>
      </c>
      <c r="D180" s="14">
        <f t="shared" ca="1" si="90"/>
        <v>4.3197882663370937</v>
      </c>
      <c r="E180">
        <v>20.285253456221199</v>
      </c>
      <c r="F180">
        <v>5.6364055299539197</v>
      </c>
      <c r="G180">
        <v>3.62908986175115</v>
      </c>
      <c r="H180">
        <v>711.57142857142901</v>
      </c>
      <c r="I180">
        <v>5.4080261136712702</v>
      </c>
      <c r="J180">
        <v>38.314142857142897</v>
      </c>
      <c r="K180">
        <v>8.1244239631336406</v>
      </c>
      <c r="L180" s="11">
        <f t="shared" si="84"/>
        <v>23.6</v>
      </c>
      <c r="M180" s="9">
        <f t="shared" si="85"/>
        <v>11</v>
      </c>
      <c r="N180" s="9">
        <f t="shared" si="91"/>
        <v>93.166778844359513</v>
      </c>
      <c r="O180" s="9">
        <f>stefan_boltzmann*(E180+273.16)^4</f>
        <v>36.355510691385781</v>
      </c>
      <c r="P180" s="9">
        <f>stefan_boltzmann*(F180+273.16)^4</f>
        <v>29.621740566980993</v>
      </c>
      <c r="Q180" s="11">
        <f t="shared" si="92"/>
        <v>14.615291160452452</v>
      </c>
      <c r="R180" s="9">
        <f t="shared" si="93"/>
        <v>18.035861714285716</v>
      </c>
      <c r="S180" s="9">
        <f t="shared" si="94"/>
        <v>0.81034615323514469</v>
      </c>
      <c r="T180" s="9">
        <f t="shared" si="87"/>
        <v>11.253774193548388</v>
      </c>
      <c r="U180" s="9">
        <f t="shared" si="95"/>
        <v>32.988625629183389</v>
      </c>
      <c r="V180" s="9">
        <f t="shared" si="96"/>
        <v>0.21538640891857591</v>
      </c>
      <c r="W180" s="9">
        <f t="shared" si="88"/>
        <v>0.74396730686744539</v>
      </c>
      <c r="X180" s="9">
        <f t="shared" si="97"/>
        <v>5.2861121028478983</v>
      </c>
      <c r="Y180" s="9">
        <f t="shared" si="98"/>
        <v>5.9676620907004896</v>
      </c>
      <c r="Z180" s="9">
        <f t="shared" si="99"/>
        <v>12.960829493087559</v>
      </c>
      <c r="AA180" s="9">
        <f t="shared" si="100"/>
        <v>2.379890793058423</v>
      </c>
      <c r="AB180" s="9">
        <f t="shared" si="101"/>
        <v>0.91182997672216537</v>
      </c>
      <c r="AC180" s="9">
        <f t="shared" si="102"/>
        <v>1.6458603848902942</v>
      </c>
      <c r="AD180" s="9">
        <f t="shared" si="103"/>
        <v>0.79227281031675412</v>
      </c>
      <c r="AE180" s="9">
        <f t="shared" si="104"/>
        <v>9.7750417994977509E-2</v>
      </c>
      <c r="AF180" s="9">
        <f t="shared" si="105"/>
        <v>93.166778844359513</v>
      </c>
      <c r="AG180" s="9">
        <f t="shared" si="89"/>
        <v>6.2971180661257495E-2</v>
      </c>
      <c r="AH180" s="9">
        <f t="shared" ca="1" si="86"/>
        <v>-1.0424172043010727</v>
      </c>
      <c r="AI180" s="11">
        <f t="shared" si="106"/>
        <v>9.7750417994977509E-2</v>
      </c>
      <c r="AJ180" s="9">
        <f t="shared" ca="1" si="107"/>
        <v>7.010079295001562</v>
      </c>
      <c r="AK180" s="9">
        <f t="shared" si="108"/>
        <v>6.2971180661257495E-2</v>
      </c>
      <c r="AL180" s="9">
        <f t="shared" si="109"/>
        <v>3.1472841983127462</v>
      </c>
      <c r="AM180" s="9">
        <f t="shared" si="110"/>
        <v>5.4080261136712702</v>
      </c>
      <c r="AN180" s="9">
        <f t="shared" si="111"/>
        <v>0.85358757457354006</v>
      </c>
      <c r="AO180" s="9">
        <f t="shared" si="112"/>
        <v>2.8387288786482321</v>
      </c>
      <c r="AP180" s="13">
        <f t="shared" ca="1" si="113"/>
        <v>4.3197882663370937</v>
      </c>
    </row>
    <row r="181" spans="1:42">
      <c r="A181" t="s">
        <v>75</v>
      </c>
      <c r="B181" t="s">
        <v>146</v>
      </c>
      <c r="C181">
        <v>11</v>
      </c>
      <c r="D181" s="14">
        <f t="shared" ca="1" si="90"/>
        <v>2.7861702899472918</v>
      </c>
      <c r="E181">
        <v>13.9571428571429</v>
      </c>
      <c r="F181">
        <v>-0.54285714285714304</v>
      </c>
      <c r="G181">
        <v>-1.45426587301587</v>
      </c>
      <c r="H181">
        <v>711.57142857142901</v>
      </c>
      <c r="I181">
        <v>5.1218650793650804</v>
      </c>
      <c r="J181">
        <v>38.314142857142897</v>
      </c>
      <c r="K181">
        <v>6.8285714285714301</v>
      </c>
      <c r="L181" s="11">
        <f t="shared" si="84"/>
        <v>17.5</v>
      </c>
      <c r="M181" s="9">
        <f t="shared" si="85"/>
        <v>9.9</v>
      </c>
      <c r="N181" s="9">
        <f t="shared" si="91"/>
        <v>93.166778844359513</v>
      </c>
      <c r="O181" s="9">
        <f>stefan_boltzmann*(E181+273.16)^4</f>
        <v>33.319493253964126</v>
      </c>
      <c r="P181" s="9">
        <f>stefan_boltzmann*(F181+273.16)^4</f>
        <v>27.081613820535278</v>
      </c>
      <c r="Q181" s="11">
        <f t="shared" si="92"/>
        <v>10.410353535353538</v>
      </c>
      <c r="R181" s="9">
        <f t="shared" si="93"/>
        <v>13.37405</v>
      </c>
      <c r="S181" s="9">
        <f t="shared" si="94"/>
        <v>0.77839947774634743</v>
      </c>
      <c r="T181" s="9">
        <f t="shared" si="87"/>
        <v>8.0159722222222243</v>
      </c>
      <c r="U181" s="9">
        <f t="shared" si="95"/>
        <v>30.200553537249704</v>
      </c>
      <c r="V181" s="9">
        <f t="shared" si="96"/>
        <v>0.23625824813396407</v>
      </c>
      <c r="W181" s="9">
        <f t="shared" si="88"/>
        <v>0.70083929495756914</v>
      </c>
      <c r="X181" s="9">
        <f t="shared" si="97"/>
        <v>5.0005793884932803</v>
      </c>
      <c r="Y181" s="9">
        <f t="shared" si="98"/>
        <v>3.015392833728944</v>
      </c>
      <c r="Z181" s="9">
        <f t="shared" si="99"/>
        <v>6.7071428571428786</v>
      </c>
      <c r="AA181" s="9">
        <f t="shared" si="100"/>
        <v>1.5941642801643001</v>
      </c>
      <c r="AB181" s="9">
        <f t="shared" si="101"/>
        <v>0.58708606753012282</v>
      </c>
      <c r="AC181" s="9">
        <f t="shared" si="102"/>
        <v>1.0906251738472115</v>
      </c>
      <c r="AD181" s="9">
        <f t="shared" si="103"/>
        <v>0.54909954490990676</v>
      </c>
      <c r="AE181" s="9">
        <f t="shared" si="104"/>
        <v>6.7581736940778805E-2</v>
      </c>
      <c r="AF181" s="9">
        <f t="shared" si="105"/>
        <v>93.166778844359513</v>
      </c>
      <c r="AG181" s="9">
        <f t="shared" si="89"/>
        <v>6.2971180661257495E-2</v>
      </c>
      <c r="AH181" s="9">
        <f t="shared" ca="1" si="86"/>
        <v>-0.87551612903225529</v>
      </c>
      <c r="AI181" s="11">
        <f t="shared" si="106"/>
        <v>6.7581736940778805E-2</v>
      </c>
      <c r="AJ181" s="9">
        <f t="shared" ca="1" si="107"/>
        <v>3.8909089627611992</v>
      </c>
      <c r="AK181" s="9">
        <f t="shared" si="108"/>
        <v>6.2971180661257495E-2</v>
      </c>
      <c r="AL181" s="9">
        <f t="shared" si="109"/>
        <v>3.2176511146862792</v>
      </c>
      <c r="AM181" s="9">
        <f t="shared" si="110"/>
        <v>5.1218650793650804</v>
      </c>
      <c r="AN181" s="9">
        <f t="shared" si="111"/>
        <v>0.54152562893730471</v>
      </c>
      <c r="AO181" s="9">
        <f t="shared" si="112"/>
        <v>2.7414341269841271</v>
      </c>
      <c r="AP181" s="13">
        <f t="shared" ca="1" si="113"/>
        <v>2.7861702899472918</v>
      </c>
    </row>
    <row r="182" spans="1:42">
      <c r="A182" t="s">
        <v>75</v>
      </c>
      <c r="B182" t="s">
        <v>146</v>
      </c>
      <c r="C182">
        <v>12</v>
      </c>
      <c r="D182" s="14">
        <f t="shared" ca="1" si="90"/>
        <v>1.961041196396025</v>
      </c>
      <c r="E182">
        <v>9.2317972350230395</v>
      </c>
      <c r="F182">
        <v>-4.9824884792626696</v>
      </c>
      <c r="G182">
        <v>-5.4476382488479302</v>
      </c>
      <c r="H182">
        <v>711.57142857142901</v>
      </c>
      <c r="I182">
        <v>4.5831413210445504</v>
      </c>
      <c r="J182">
        <v>38.314142857142897</v>
      </c>
      <c r="K182">
        <v>6.8755760368663603</v>
      </c>
      <c r="L182" s="11">
        <f t="shared" si="84"/>
        <v>14.8</v>
      </c>
      <c r="M182" s="9">
        <f t="shared" si="85"/>
        <v>9.4</v>
      </c>
      <c r="N182" s="9">
        <f t="shared" si="91"/>
        <v>93.166778844359513</v>
      </c>
      <c r="O182" s="9">
        <f>stefan_boltzmann*(E182+273.16)^4</f>
        <v>31.179575842923803</v>
      </c>
      <c r="P182" s="9">
        <f>stefan_boltzmann*(F182+273.16)^4</f>
        <v>25.360120887222056</v>
      </c>
      <c r="Q182" s="11">
        <f t="shared" si="92"/>
        <v>9.1126875183841562</v>
      </c>
      <c r="R182" s="9">
        <f t="shared" si="93"/>
        <v>11.310625142857143</v>
      </c>
      <c r="S182" s="9">
        <f t="shared" si="94"/>
        <v>0.80567496520198778</v>
      </c>
      <c r="T182" s="9">
        <f t="shared" si="87"/>
        <v>7.0167693891558001</v>
      </c>
      <c r="U182" s="9">
        <f t="shared" si="95"/>
        <v>28.269848365072932</v>
      </c>
      <c r="V182" s="9">
        <f t="shared" si="96"/>
        <v>0.25067688504980423</v>
      </c>
      <c r="W182" s="9">
        <f t="shared" si="88"/>
        <v>0.73766120302268356</v>
      </c>
      <c r="X182" s="9">
        <f t="shared" si="97"/>
        <v>5.2275080585699678</v>
      </c>
      <c r="Y182" s="9">
        <f t="shared" si="98"/>
        <v>1.7892613305858323</v>
      </c>
      <c r="Z182" s="9">
        <f t="shared" si="99"/>
        <v>2.124654377880185</v>
      </c>
      <c r="AA182" s="9">
        <f t="shared" si="100"/>
        <v>1.1661625097702106</v>
      </c>
      <c r="AB182" s="9">
        <f t="shared" si="101"/>
        <v>0.42173694050869709</v>
      </c>
      <c r="AC182" s="9">
        <f t="shared" si="102"/>
        <v>0.79394972513945383</v>
      </c>
      <c r="AD182" s="9">
        <f t="shared" si="103"/>
        <v>0.40707239104111675</v>
      </c>
      <c r="AE182" s="9">
        <f t="shared" si="104"/>
        <v>5.0896814498205795E-2</v>
      </c>
      <c r="AF182" s="9">
        <f t="shared" si="105"/>
        <v>93.166778844359513</v>
      </c>
      <c r="AG182" s="9">
        <f t="shared" si="89"/>
        <v>6.2971180661257495E-2</v>
      </c>
      <c r="AH182" s="9">
        <f t="shared" ca="1" si="86"/>
        <v>-0.64154838709677708</v>
      </c>
      <c r="AI182" s="11">
        <f t="shared" si="106"/>
        <v>5.0896814498205795E-2</v>
      </c>
      <c r="AJ182" s="9">
        <f t="shared" ca="1" si="107"/>
        <v>2.4308097176826093</v>
      </c>
      <c r="AK182" s="9">
        <f t="shared" si="108"/>
        <v>6.2971180661257495E-2</v>
      </c>
      <c r="AL182" s="9">
        <f t="shared" si="109"/>
        <v>3.2712444547549038</v>
      </c>
      <c r="AM182" s="9">
        <f t="shared" si="110"/>
        <v>4.5831413210445504</v>
      </c>
      <c r="AN182" s="9">
        <f t="shared" si="111"/>
        <v>0.38687733409833708</v>
      </c>
      <c r="AO182" s="9">
        <f t="shared" si="112"/>
        <v>2.5582680491551475</v>
      </c>
      <c r="AP182" s="13">
        <f t="shared" ca="1" si="113"/>
        <v>1.961041196396025</v>
      </c>
    </row>
    <row r="183" spans="1:42">
      <c r="A183" t="s">
        <v>76</v>
      </c>
      <c r="B183" t="s">
        <v>142</v>
      </c>
      <c r="C183">
        <v>1</v>
      </c>
      <c r="D183" s="14">
        <f t="shared" ca="1" si="90"/>
        <v>1.0980860998321338</v>
      </c>
      <c r="E183">
        <v>4.5059139784946201</v>
      </c>
      <c r="F183">
        <v>-4.4997311827957001</v>
      </c>
      <c r="G183">
        <v>-4.1814628136200698</v>
      </c>
      <c r="H183">
        <v>228.833333333333</v>
      </c>
      <c r="I183">
        <v>3.7135528673835099</v>
      </c>
      <c r="J183">
        <v>37.715166666666697</v>
      </c>
      <c r="K183">
        <v>4.0994623655913998</v>
      </c>
      <c r="L183" s="11">
        <f t="shared" si="84"/>
        <v>16.850000000000001</v>
      </c>
      <c r="M183" s="9">
        <f t="shared" si="85"/>
        <v>9.6999999999999993</v>
      </c>
      <c r="N183" s="9">
        <f t="shared" si="91"/>
        <v>98.62413164957826</v>
      </c>
      <c r="O183" s="9">
        <f>stefan_boltzmann*(E183+273.16)^4</f>
        <v>29.144202171165091</v>
      </c>
      <c r="P183" s="9">
        <f>stefan_boltzmann*(F183+273.16)^4</f>
        <v>25.543221716529139</v>
      </c>
      <c r="Q183" s="11">
        <f t="shared" si="92"/>
        <v>7.7731155082585097</v>
      </c>
      <c r="R183" s="9">
        <f t="shared" si="93"/>
        <v>12.714616833333334</v>
      </c>
      <c r="S183" s="9">
        <f t="shared" si="94"/>
        <v>0.61135271397877167</v>
      </c>
      <c r="T183" s="9">
        <f t="shared" si="87"/>
        <v>5.9852989413590523</v>
      </c>
      <c r="U183" s="9">
        <f t="shared" si="95"/>
        <v>27.343711943847115</v>
      </c>
      <c r="V183" s="9">
        <f t="shared" si="96"/>
        <v>0.24628455628769491</v>
      </c>
      <c r="W183" s="9">
        <f t="shared" si="88"/>
        <v>0.47532616387134186</v>
      </c>
      <c r="X183" s="9">
        <f t="shared" si="97"/>
        <v>3.2010051290271369</v>
      </c>
      <c r="Y183" s="9">
        <f t="shared" si="98"/>
        <v>2.7842938123319154</v>
      </c>
      <c r="Z183" s="9">
        <f t="shared" si="99"/>
        <v>3.0913978494599981E-3</v>
      </c>
      <c r="AA183" s="9">
        <f t="shared" si="100"/>
        <v>0.84267898057650359</v>
      </c>
      <c r="AB183" s="9">
        <f t="shared" si="101"/>
        <v>0.43745007329506508</v>
      </c>
      <c r="AC183" s="9">
        <f t="shared" si="102"/>
        <v>0.64006452693578431</v>
      </c>
      <c r="AD183" s="9">
        <f t="shared" si="103"/>
        <v>0.44809104031603197</v>
      </c>
      <c r="AE183" s="9">
        <f t="shared" si="104"/>
        <v>4.4459226051159088E-2</v>
      </c>
      <c r="AF183" s="9">
        <f t="shared" si="105"/>
        <v>98.62413164957826</v>
      </c>
      <c r="AG183" s="9">
        <f t="shared" si="89"/>
        <v>6.6659791061792512E-2</v>
      </c>
      <c r="AH183" s="9">
        <f t="shared" ca="1" si="86"/>
        <v>-0.40075</v>
      </c>
      <c r="AI183" s="11">
        <f t="shared" si="106"/>
        <v>4.4459226051159088E-2</v>
      </c>
      <c r="AJ183" s="9">
        <f t="shared" ca="1" si="107"/>
        <v>3.1850438123319154</v>
      </c>
      <c r="AK183" s="9">
        <f t="shared" si="108"/>
        <v>6.6659791061792512E-2</v>
      </c>
      <c r="AL183" s="9">
        <f t="shared" si="109"/>
        <v>3.2966659659118043</v>
      </c>
      <c r="AM183" s="9">
        <f t="shared" si="110"/>
        <v>3.7135528673835099</v>
      </c>
      <c r="AN183" s="9">
        <f t="shared" si="111"/>
        <v>0.19197348661975233</v>
      </c>
      <c r="AO183" s="9">
        <f t="shared" si="112"/>
        <v>2.2626079749103933</v>
      </c>
      <c r="AP183" s="13">
        <f t="shared" ca="1" si="113"/>
        <v>1.0980860998321338</v>
      </c>
    </row>
    <row r="184" spans="1:42">
      <c r="A184" t="s">
        <v>76</v>
      </c>
      <c r="B184" t="s">
        <v>142</v>
      </c>
      <c r="C184">
        <v>2</v>
      </c>
      <c r="D184" s="14">
        <f t="shared" ca="1" si="90"/>
        <v>1.5831774691004279</v>
      </c>
      <c r="E184">
        <v>7.5342261904761898</v>
      </c>
      <c r="F184">
        <v>-2.03154761904762</v>
      </c>
      <c r="G184">
        <v>-2.6607018849206301</v>
      </c>
      <c r="H184">
        <v>228.833333333333</v>
      </c>
      <c r="I184">
        <v>3.8066468253968302</v>
      </c>
      <c r="J184">
        <v>37.715166666666697</v>
      </c>
      <c r="K184">
        <v>5.15178571428571</v>
      </c>
      <c r="L184" s="11">
        <f t="shared" si="84"/>
        <v>22.05</v>
      </c>
      <c r="M184" s="9">
        <f t="shared" si="85"/>
        <v>10.649999999999999</v>
      </c>
      <c r="N184" s="9">
        <f t="shared" si="91"/>
        <v>98.62413164957826</v>
      </c>
      <c r="O184" s="9">
        <f>stefan_boltzmann*(E184+273.16)^4</f>
        <v>30.43657715523215</v>
      </c>
      <c r="P184" s="9">
        <f>stefan_boltzmann*(F184+273.16)^4</f>
        <v>26.494899324507454</v>
      </c>
      <c r="Q184" s="11">
        <f t="shared" si="92"/>
        <v>10.845686619718306</v>
      </c>
      <c r="R184" s="9">
        <f t="shared" si="93"/>
        <v>16.638415500000001</v>
      </c>
      <c r="S184" s="9">
        <f t="shared" si="94"/>
        <v>0.65184612198909841</v>
      </c>
      <c r="T184" s="9">
        <f t="shared" si="87"/>
        <v>8.3511786971830961</v>
      </c>
      <c r="U184" s="9">
        <f t="shared" si="95"/>
        <v>28.4657382398698</v>
      </c>
      <c r="V184" s="9">
        <f t="shared" si="96"/>
        <v>0.24079061314920636</v>
      </c>
      <c r="W184" s="9">
        <f t="shared" si="88"/>
        <v>0.52999226468528293</v>
      </c>
      <c r="X184" s="9">
        <f t="shared" si="97"/>
        <v>3.6327167391644251</v>
      </c>
      <c r="Y184" s="9">
        <f t="shared" si="98"/>
        <v>4.7184619580186711</v>
      </c>
      <c r="Z184" s="9">
        <f t="shared" si="99"/>
        <v>2.7513392857142849</v>
      </c>
      <c r="AA184" s="9">
        <f t="shared" si="100"/>
        <v>1.039209109106376</v>
      </c>
      <c r="AB184" s="9">
        <f t="shared" si="101"/>
        <v>0.52617970065340136</v>
      </c>
      <c r="AC184" s="9">
        <f t="shared" si="102"/>
        <v>0.78269440487988873</v>
      </c>
      <c r="AD184" s="9">
        <f t="shared" si="103"/>
        <v>0.50216849180155254</v>
      </c>
      <c r="AE184" s="9">
        <f t="shared" si="104"/>
        <v>5.2945216144450559E-2</v>
      </c>
      <c r="AF184" s="9">
        <f t="shared" si="105"/>
        <v>98.62413164957826</v>
      </c>
      <c r="AG184" s="9">
        <f t="shared" si="89"/>
        <v>6.6659791061792512E-2</v>
      </c>
      <c r="AH184" s="9">
        <f t="shared" ca="1" si="86"/>
        <v>0.3847547043010755</v>
      </c>
      <c r="AI184" s="11">
        <f t="shared" si="106"/>
        <v>5.2945216144450559E-2</v>
      </c>
      <c r="AJ184" s="9">
        <f t="shared" ca="1" si="107"/>
        <v>4.3337072537175958</v>
      </c>
      <c r="AK184" s="9">
        <f t="shared" si="108"/>
        <v>6.6659791061792512E-2</v>
      </c>
      <c r="AL184" s="9">
        <f t="shared" si="109"/>
        <v>3.2638100773374048</v>
      </c>
      <c r="AM184" s="9">
        <f t="shared" si="110"/>
        <v>3.8066468253968302</v>
      </c>
      <c r="AN184" s="9">
        <f t="shared" si="111"/>
        <v>0.28052591307833619</v>
      </c>
      <c r="AO184" s="9">
        <f t="shared" si="112"/>
        <v>2.2942599206349223</v>
      </c>
      <c r="AP184" s="13">
        <f t="shared" ca="1" si="113"/>
        <v>1.5831774691004279</v>
      </c>
    </row>
    <row r="185" spans="1:42">
      <c r="A185" t="s">
        <v>76</v>
      </c>
      <c r="B185" t="s">
        <v>142</v>
      </c>
      <c r="C185">
        <v>3</v>
      </c>
      <c r="D185" s="14">
        <f t="shared" ca="1" si="90"/>
        <v>2.4548917177321341</v>
      </c>
      <c r="E185">
        <v>13.3206989247312</v>
      </c>
      <c r="F185">
        <v>1.68010752688172</v>
      </c>
      <c r="G185">
        <v>1.0762320788530499</v>
      </c>
      <c r="H185">
        <v>228.833333333333</v>
      </c>
      <c r="I185">
        <v>3.6534610215053802</v>
      </c>
      <c r="J185">
        <v>37.715166666666697</v>
      </c>
      <c r="K185">
        <v>5.8413978494623704</v>
      </c>
      <c r="L185" s="11">
        <f t="shared" si="84"/>
        <v>28.55</v>
      </c>
      <c r="M185" s="9">
        <f t="shared" si="85"/>
        <v>11.7</v>
      </c>
      <c r="N185" s="9">
        <f t="shared" si="91"/>
        <v>98.62413164957826</v>
      </c>
      <c r="O185" s="9">
        <f>stefan_boltzmann*(E185+273.16)^4</f>
        <v>33.025040847187171</v>
      </c>
      <c r="P185" s="9">
        <f>stefan_boltzmann*(F185+273.16)^4</f>
        <v>27.975788265863226</v>
      </c>
      <c r="Q185" s="11">
        <f t="shared" si="92"/>
        <v>14.264504641117551</v>
      </c>
      <c r="R185" s="9">
        <f t="shared" si="93"/>
        <v>21.543163833333335</v>
      </c>
      <c r="S185" s="9">
        <f t="shared" si="94"/>
        <v>0.66213601453684112</v>
      </c>
      <c r="T185" s="9">
        <f t="shared" si="87"/>
        <v>10.983668573660514</v>
      </c>
      <c r="U185" s="9">
        <f t="shared" si="95"/>
        <v>30.5004145565252</v>
      </c>
      <c r="V185" s="9">
        <f t="shared" si="96"/>
        <v>0.226234960024284</v>
      </c>
      <c r="W185" s="9">
        <f t="shared" si="88"/>
        <v>0.54388361962473564</v>
      </c>
      <c r="X185" s="9">
        <f t="shared" si="97"/>
        <v>3.7529384220921194</v>
      </c>
      <c r="Y185" s="9">
        <f t="shared" si="98"/>
        <v>7.2307301515683946</v>
      </c>
      <c r="Z185" s="9">
        <f t="shared" si="99"/>
        <v>7.5004032258064601</v>
      </c>
      <c r="AA185" s="9">
        <f t="shared" si="100"/>
        <v>1.5294820993591534</v>
      </c>
      <c r="AB185" s="9">
        <f t="shared" si="101"/>
        <v>0.68964933936328976</v>
      </c>
      <c r="AC185" s="9">
        <f t="shared" si="102"/>
        <v>1.1095657193612216</v>
      </c>
      <c r="AD185" s="9">
        <f t="shared" si="103"/>
        <v>0.66033083268756465</v>
      </c>
      <c r="AE185" s="9">
        <f t="shared" si="104"/>
        <v>7.0900002844334217E-2</v>
      </c>
      <c r="AF185" s="9">
        <f t="shared" si="105"/>
        <v>98.62413164957826</v>
      </c>
      <c r="AG185" s="9">
        <f t="shared" si="89"/>
        <v>6.6659791061792512E-2</v>
      </c>
      <c r="AH185" s="9">
        <f t="shared" ca="1" si="86"/>
        <v>0.6648689516129046</v>
      </c>
      <c r="AI185" s="11">
        <f t="shared" si="106"/>
        <v>7.0900002844334217E-2</v>
      </c>
      <c r="AJ185" s="9">
        <f t="shared" ca="1" si="107"/>
        <v>6.5658611999554903</v>
      </c>
      <c r="AK185" s="9">
        <f t="shared" si="108"/>
        <v>6.6659791061792512E-2</v>
      </c>
      <c r="AL185" s="9">
        <f t="shared" si="109"/>
        <v>3.2085515373590687</v>
      </c>
      <c r="AM185" s="9">
        <f t="shared" si="110"/>
        <v>3.6534610215053802</v>
      </c>
      <c r="AN185" s="9">
        <f t="shared" si="111"/>
        <v>0.44923488667365696</v>
      </c>
      <c r="AO185" s="9">
        <f t="shared" si="112"/>
        <v>2.242176747311829</v>
      </c>
      <c r="AP185" s="13">
        <f t="shared" ca="1" si="113"/>
        <v>2.4548917177321341</v>
      </c>
    </row>
    <row r="186" spans="1:42">
      <c r="A186" t="s">
        <v>76</v>
      </c>
      <c r="B186" t="s">
        <v>142</v>
      </c>
      <c r="C186">
        <v>4</v>
      </c>
      <c r="D186" s="14">
        <f t="shared" ca="1" si="90"/>
        <v>3.7339485917090047</v>
      </c>
      <c r="E186">
        <v>19.404444444444401</v>
      </c>
      <c r="F186">
        <v>7.4933333333333296</v>
      </c>
      <c r="G186">
        <v>6.2914004629629598</v>
      </c>
      <c r="H186">
        <v>228.833333333333</v>
      </c>
      <c r="I186">
        <v>3.9298379629629601</v>
      </c>
      <c r="J186">
        <v>37.715166666666697</v>
      </c>
      <c r="K186">
        <v>7.0111111111111102</v>
      </c>
      <c r="L186" s="11">
        <f t="shared" si="84"/>
        <v>35.47</v>
      </c>
      <c r="M186" s="9">
        <f t="shared" si="85"/>
        <v>12.95</v>
      </c>
      <c r="N186" s="9">
        <f t="shared" si="91"/>
        <v>98.62413164957826</v>
      </c>
      <c r="O186" s="9">
        <f>stefan_boltzmann*(E186+273.16)^4</f>
        <v>35.920971414009898</v>
      </c>
      <c r="P186" s="9">
        <f>stefan_boltzmann*(F186+273.16)^4</f>
        <v>30.41884445502512</v>
      </c>
      <c r="Q186" s="11">
        <f t="shared" si="92"/>
        <v>18.469203131703132</v>
      </c>
      <c r="R186" s="9">
        <f t="shared" si="93"/>
        <v>26.764834366666665</v>
      </c>
      <c r="S186" s="9">
        <f t="shared" si="94"/>
        <v>0.69005482636966964</v>
      </c>
      <c r="T186" s="9">
        <f t="shared" si="87"/>
        <v>14.221286411411413</v>
      </c>
      <c r="U186" s="9">
        <f t="shared" si="95"/>
        <v>33.169907934517511</v>
      </c>
      <c r="V186" s="9">
        <f t="shared" si="96"/>
        <v>0.20324765671396003</v>
      </c>
      <c r="W186" s="9">
        <f t="shared" si="88"/>
        <v>0.58157401559905408</v>
      </c>
      <c r="X186" s="9">
        <f t="shared" si="97"/>
        <v>3.9208010659473369</v>
      </c>
      <c r="Y186" s="9">
        <f t="shared" si="98"/>
        <v>10.300485345464075</v>
      </c>
      <c r="Z186" s="9">
        <f t="shared" si="99"/>
        <v>13.448888888888865</v>
      </c>
      <c r="AA186" s="9">
        <f t="shared" si="100"/>
        <v>2.2534537853692731</v>
      </c>
      <c r="AB186" s="9">
        <f t="shared" si="101"/>
        <v>1.0363073475787217</v>
      </c>
      <c r="AC186" s="9">
        <f t="shared" si="102"/>
        <v>1.6448805664739974</v>
      </c>
      <c r="AD186" s="9">
        <f t="shared" si="103"/>
        <v>0.95414303031749603</v>
      </c>
      <c r="AE186" s="9">
        <f t="shared" si="104"/>
        <v>0.1005237932654213</v>
      </c>
      <c r="AF186" s="9">
        <f t="shared" si="105"/>
        <v>98.62413164957826</v>
      </c>
      <c r="AG186" s="9">
        <f t="shared" si="89"/>
        <v>6.6659791061792512E-2</v>
      </c>
      <c r="AH186" s="9">
        <f t="shared" ca="1" si="86"/>
        <v>0.83278799283153671</v>
      </c>
      <c r="AI186" s="11">
        <f t="shared" si="106"/>
        <v>0.1005237932654213</v>
      </c>
      <c r="AJ186" s="9">
        <f t="shared" ca="1" si="107"/>
        <v>9.4676973526325376</v>
      </c>
      <c r="AK186" s="9">
        <f t="shared" si="108"/>
        <v>6.6659791061792512E-2</v>
      </c>
      <c r="AL186" s="9">
        <f t="shared" si="109"/>
        <v>3.1419217700268423</v>
      </c>
      <c r="AM186" s="9">
        <f t="shared" si="110"/>
        <v>3.9298379629629601</v>
      </c>
      <c r="AN186" s="9">
        <f t="shared" si="111"/>
        <v>0.69073753615650135</v>
      </c>
      <c r="AO186" s="9">
        <f t="shared" si="112"/>
        <v>2.3361449074074065</v>
      </c>
      <c r="AP186" s="13">
        <f t="shared" ca="1" si="113"/>
        <v>3.7339485917090047</v>
      </c>
    </row>
    <row r="187" spans="1:42">
      <c r="A187" t="s">
        <v>76</v>
      </c>
      <c r="B187" t="s">
        <v>142</v>
      </c>
      <c r="C187">
        <v>5</v>
      </c>
      <c r="D187" s="14">
        <f t="shared" ca="1" si="90"/>
        <v>4.2791707326574651</v>
      </c>
      <c r="E187">
        <v>24.4005376344086</v>
      </c>
      <c r="F187">
        <v>13.2244623655914</v>
      </c>
      <c r="G187">
        <v>12.641554659498199</v>
      </c>
      <c r="H187">
        <v>228.833333333333</v>
      </c>
      <c r="I187">
        <v>2.86446012544803</v>
      </c>
      <c r="J187">
        <v>37.715166666666697</v>
      </c>
      <c r="K187">
        <v>7.8037634408602203</v>
      </c>
      <c r="L187" s="11">
        <f t="shared" si="84"/>
        <v>39.950000000000003</v>
      </c>
      <c r="M187" s="9">
        <f t="shared" si="85"/>
        <v>14</v>
      </c>
      <c r="N187" s="9">
        <f t="shared" si="91"/>
        <v>98.62413164957826</v>
      </c>
      <c r="O187" s="9">
        <f>stefan_boltzmann*(E187+273.16)^4</f>
        <v>38.438216815410406</v>
      </c>
      <c r="P187" s="9">
        <f>stefan_boltzmann*(F187+273.16)^4</f>
        <v>32.980687210871181</v>
      </c>
      <c r="Q187" s="11">
        <f t="shared" si="92"/>
        <v>21.121798195084494</v>
      </c>
      <c r="R187" s="9">
        <f t="shared" si="93"/>
        <v>30.145337833333336</v>
      </c>
      <c r="S187" s="9">
        <f t="shared" si="94"/>
        <v>0.7006654996491356</v>
      </c>
      <c r="T187" s="9">
        <f t="shared" si="87"/>
        <v>16.263784610215062</v>
      </c>
      <c r="U187" s="9">
        <f t="shared" si="95"/>
        <v>35.70945201314079</v>
      </c>
      <c r="V187" s="9">
        <f t="shared" si="96"/>
        <v>0.17066297332779137</v>
      </c>
      <c r="W187" s="9">
        <f t="shared" si="88"/>
        <v>0.59589842452633313</v>
      </c>
      <c r="X187" s="9">
        <f t="shared" si="97"/>
        <v>3.6315725993500561</v>
      </c>
      <c r="Y187" s="9">
        <f t="shared" si="98"/>
        <v>12.632212010865006</v>
      </c>
      <c r="Z187" s="9">
        <f t="shared" si="99"/>
        <v>18.8125</v>
      </c>
      <c r="AA187" s="9">
        <f t="shared" si="100"/>
        <v>3.0564109801912198</v>
      </c>
      <c r="AB187" s="9">
        <f t="shared" si="101"/>
        <v>1.5199047751362695</v>
      </c>
      <c r="AC187" s="9">
        <f t="shared" si="102"/>
        <v>2.2881578776637448</v>
      </c>
      <c r="AD187" s="9">
        <f t="shared" si="103"/>
        <v>1.4630116633767498</v>
      </c>
      <c r="AE187" s="9">
        <f t="shared" si="104"/>
        <v>0.13568577273518939</v>
      </c>
      <c r="AF187" s="9">
        <f t="shared" si="105"/>
        <v>98.62413164957826</v>
      </c>
      <c r="AG187" s="9">
        <f t="shared" si="89"/>
        <v>6.6659791061792512E-2</v>
      </c>
      <c r="AH187" s="9">
        <f t="shared" ca="1" si="86"/>
        <v>0.75090555555555893</v>
      </c>
      <c r="AI187" s="11">
        <f t="shared" si="106"/>
        <v>0.13568577273518939</v>
      </c>
      <c r="AJ187" s="9">
        <f t="shared" ca="1" si="107"/>
        <v>11.881306455309447</v>
      </c>
      <c r="AK187" s="9">
        <f t="shared" si="108"/>
        <v>6.6659791061792512E-2</v>
      </c>
      <c r="AL187" s="9">
        <f t="shared" si="109"/>
        <v>3.0841721996144784</v>
      </c>
      <c r="AM187" s="9">
        <f t="shared" si="110"/>
        <v>2.86446012544803</v>
      </c>
      <c r="AN187" s="9">
        <f t="shared" si="111"/>
        <v>0.82514621428699497</v>
      </c>
      <c r="AO187" s="9">
        <f t="shared" si="112"/>
        <v>1.9739164426523303</v>
      </c>
      <c r="AP187" s="13">
        <f t="shared" ca="1" si="113"/>
        <v>4.2791707326574651</v>
      </c>
    </row>
    <row r="188" spans="1:42">
      <c r="A188" t="s">
        <v>76</v>
      </c>
      <c r="B188" t="s">
        <v>142</v>
      </c>
      <c r="C188">
        <v>6</v>
      </c>
      <c r="D188" s="14">
        <f t="shared" ca="1" si="90"/>
        <v>3.4154041408257929</v>
      </c>
      <c r="E188">
        <v>28.199166666666699</v>
      </c>
      <c r="F188">
        <v>17.7561111111111</v>
      </c>
      <c r="G188">
        <v>17.622071759259299</v>
      </c>
      <c r="H188">
        <v>228.833333333333</v>
      </c>
      <c r="I188">
        <v>2.2595138888888902</v>
      </c>
      <c r="J188">
        <v>37.715166666666697</v>
      </c>
      <c r="K188">
        <v>9.0555555555555607</v>
      </c>
      <c r="L188" s="11">
        <f t="shared" si="84"/>
        <v>28.25</v>
      </c>
      <c r="M188" s="9">
        <f t="shared" si="85"/>
        <v>14.5</v>
      </c>
      <c r="N188" s="9">
        <f t="shared" si="91"/>
        <v>98.62413164957826</v>
      </c>
      <c r="O188" s="9">
        <f>stefan_boltzmann*(E188+273.16)^4</f>
        <v>40.43891719799867</v>
      </c>
      <c r="P188" s="9">
        <f>stefan_boltzmann*(F188+273.16)^4</f>
        <v>35.118259760253039</v>
      </c>
      <c r="Q188" s="11">
        <f t="shared" si="92"/>
        <v>15.883860153256711</v>
      </c>
      <c r="R188" s="9">
        <f t="shared" si="93"/>
        <v>21.316790833333332</v>
      </c>
      <c r="S188" s="9">
        <f t="shared" si="94"/>
        <v>0.7451337435097839</v>
      </c>
      <c r="T188" s="9">
        <f t="shared" si="87"/>
        <v>12.230572318007667</v>
      </c>
      <c r="U188" s="9">
        <f t="shared" si="95"/>
        <v>37.778588479125858</v>
      </c>
      <c r="V188" s="9">
        <f t="shared" si="96"/>
        <v>0.14124682834914473</v>
      </c>
      <c r="W188" s="9">
        <f t="shared" si="88"/>
        <v>0.65593055373820841</v>
      </c>
      <c r="X188" s="9">
        <f t="shared" si="97"/>
        <v>3.5001148336322614</v>
      </c>
      <c r="Y188" s="9">
        <f t="shared" si="98"/>
        <v>8.730457484375405</v>
      </c>
      <c r="Z188" s="9">
        <f t="shared" si="99"/>
        <v>22.977638888888897</v>
      </c>
      <c r="AA188" s="9">
        <f t="shared" si="100"/>
        <v>3.8239867468000748</v>
      </c>
      <c r="AB188" s="9">
        <f t="shared" si="101"/>
        <v>2.032549812350283</v>
      </c>
      <c r="AC188" s="9">
        <f t="shared" si="102"/>
        <v>2.9282682795751791</v>
      </c>
      <c r="AD188" s="9">
        <f t="shared" si="103"/>
        <v>2.0154501653711394</v>
      </c>
      <c r="AE188" s="9">
        <f t="shared" si="104"/>
        <v>0.16971889692235623</v>
      </c>
      <c r="AF188" s="9">
        <f t="shared" si="105"/>
        <v>98.62413164957826</v>
      </c>
      <c r="AG188" s="9">
        <f t="shared" si="89"/>
        <v>6.6659791061792512E-2</v>
      </c>
      <c r="AH188" s="9">
        <f t="shared" ca="1" si="86"/>
        <v>0.58311944444444563</v>
      </c>
      <c r="AI188" s="11">
        <f t="shared" si="106"/>
        <v>0.16971889692235623</v>
      </c>
      <c r="AJ188" s="9">
        <f t="shared" ca="1" si="107"/>
        <v>8.1473380399309594</v>
      </c>
      <c r="AK188" s="9">
        <f t="shared" si="108"/>
        <v>6.6659791061792512E-2</v>
      </c>
      <c r="AL188" s="9">
        <f t="shared" si="109"/>
        <v>3.0407702533834433</v>
      </c>
      <c r="AM188" s="9">
        <f t="shared" si="110"/>
        <v>2.2595138888888902</v>
      </c>
      <c r="AN188" s="9">
        <f t="shared" si="111"/>
        <v>0.91281811420403969</v>
      </c>
      <c r="AO188" s="9">
        <f t="shared" si="112"/>
        <v>1.7682347222222226</v>
      </c>
      <c r="AP188" s="13">
        <f t="shared" ca="1" si="113"/>
        <v>3.4154041408257929</v>
      </c>
    </row>
    <row r="189" spans="1:42">
      <c r="A189" t="s">
        <v>76</v>
      </c>
      <c r="B189" t="s">
        <v>142</v>
      </c>
      <c r="C189">
        <v>7</v>
      </c>
      <c r="D189" s="14">
        <f t="shared" ca="1" si="90"/>
        <v>5.3490234638500196</v>
      </c>
      <c r="E189">
        <v>30.362903225806399</v>
      </c>
      <c r="F189">
        <v>19.806989247311801</v>
      </c>
      <c r="G189">
        <v>19.4096550179211</v>
      </c>
      <c r="H189">
        <v>228.833333333333</v>
      </c>
      <c r="I189">
        <v>2.3331093189964198</v>
      </c>
      <c r="J189">
        <v>37.715166666666697</v>
      </c>
      <c r="K189">
        <v>10.002688172042999</v>
      </c>
      <c r="L189" s="11">
        <f t="shared" si="84"/>
        <v>40.799999999999997</v>
      </c>
      <c r="M189" s="9">
        <f t="shared" si="85"/>
        <v>14.3</v>
      </c>
      <c r="N189" s="9">
        <f t="shared" si="91"/>
        <v>98.62413164957826</v>
      </c>
      <c r="O189" s="9">
        <f>stefan_boltzmann*(E189+273.16)^4</f>
        <v>41.612879014062166</v>
      </c>
      <c r="P189" s="9">
        <f>stefan_boltzmann*(F189+273.16)^4</f>
        <v>36.119077113781863</v>
      </c>
      <c r="Q189" s="11">
        <f t="shared" si="92"/>
        <v>24.469569140536866</v>
      </c>
      <c r="R189" s="9">
        <f t="shared" si="93"/>
        <v>30.786727999999997</v>
      </c>
      <c r="S189" s="9">
        <f t="shared" si="94"/>
        <v>0.79480902096958361</v>
      </c>
      <c r="T189" s="9">
        <f t="shared" si="87"/>
        <v>18.841568238213387</v>
      </c>
      <c r="U189" s="9">
        <f t="shared" si="95"/>
        <v>38.865978063922014</v>
      </c>
      <c r="V189" s="9">
        <f t="shared" si="96"/>
        <v>0.12980483198312026</v>
      </c>
      <c r="W189" s="9">
        <f t="shared" si="88"/>
        <v>0.72299217830893803</v>
      </c>
      <c r="X189" s="9">
        <f t="shared" si="97"/>
        <v>3.6474895766523083</v>
      </c>
      <c r="Y189" s="9">
        <f t="shared" si="98"/>
        <v>15.194078661561079</v>
      </c>
      <c r="Z189" s="9">
        <f t="shared" si="99"/>
        <v>25.084946236559098</v>
      </c>
      <c r="AA189" s="9">
        <f t="shared" si="100"/>
        <v>4.3321891534282093</v>
      </c>
      <c r="AB189" s="9">
        <f t="shared" si="101"/>
        <v>2.3104892040870397</v>
      </c>
      <c r="AC189" s="9">
        <f t="shared" si="102"/>
        <v>3.3213391787576247</v>
      </c>
      <c r="AD189" s="9">
        <f t="shared" si="103"/>
        <v>2.2541841151859341</v>
      </c>
      <c r="AE189" s="9">
        <f t="shared" si="104"/>
        <v>0.18951586747192295</v>
      </c>
      <c r="AF189" s="9">
        <f t="shared" si="105"/>
        <v>98.62413164957826</v>
      </c>
      <c r="AG189" s="9">
        <f t="shared" si="89"/>
        <v>6.6659791061792512E-2</v>
      </c>
      <c r="AH189" s="9">
        <f t="shared" ca="1" si="86"/>
        <v>0.29502302867382812</v>
      </c>
      <c r="AI189" s="11">
        <f t="shared" si="106"/>
        <v>0.18951586747192295</v>
      </c>
      <c r="AJ189" s="9">
        <f t="shared" ca="1" si="107"/>
        <v>14.899055632887251</v>
      </c>
      <c r="AK189" s="9">
        <f t="shared" si="108"/>
        <v>6.6659791061792512E-2</v>
      </c>
      <c r="AL189" s="9">
        <f t="shared" si="109"/>
        <v>3.0192735707148501</v>
      </c>
      <c r="AM189" s="9">
        <f t="shared" si="110"/>
        <v>2.3331093189964198</v>
      </c>
      <c r="AN189" s="9">
        <f t="shared" si="111"/>
        <v>1.0671550635716907</v>
      </c>
      <c r="AO189" s="9">
        <f t="shared" si="112"/>
        <v>1.7932571684587828</v>
      </c>
      <c r="AP189" s="13">
        <f t="shared" ca="1" si="113"/>
        <v>5.3490234638500196</v>
      </c>
    </row>
    <row r="190" spans="1:42">
      <c r="A190" t="s">
        <v>76</v>
      </c>
      <c r="B190" t="s">
        <v>142</v>
      </c>
      <c r="C190">
        <v>8</v>
      </c>
      <c r="D190" s="14">
        <f t="shared" ca="1" si="90"/>
        <v>4.8195726427049213</v>
      </c>
      <c r="E190">
        <v>29.515322580645201</v>
      </c>
      <c r="F190">
        <v>18.506182795698901</v>
      </c>
      <c r="G190">
        <v>18.428853046594998</v>
      </c>
      <c r="H190">
        <v>228.833333333333</v>
      </c>
      <c r="I190">
        <v>2.1403337813620098</v>
      </c>
      <c r="J190">
        <v>37.715166666666697</v>
      </c>
      <c r="K190">
        <v>9.2473118279569899</v>
      </c>
      <c r="L190" s="11">
        <f t="shared" si="84"/>
        <v>37.200000000000003</v>
      </c>
      <c r="M190" s="9">
        <f t="shared" si="85"/>
        <v>13.45</v>
      </c>
      <c r="N190" s="9">
        <f t="shared" si="91"/>
        <v>98.62413164957826</v>
      </c>
      <c r="O190" s="9">
        <f>stefan_boltzmann*(E190+273.16)^4</f>
        <v>41.150010371262489</v>
      </c>
      <c r="P190" s="9">
        <f>stefan_boltzmann*(F190+273.16)^4</f>
        <v>35.481845827214407</v>
      </c>
      <c r="Q190" s="11">
        <f t="shared" si="92"/>
        <v>22.088104089219332</v>
      </c>
      <c r="R190" s="9">
        <f t="shared" si="93"/>
        <v>28.070252000000004</v>
      </c>
      <c r="S190" s="9">
        <f t="shared" si="94"/>
        <v>0.7868865619453409</v>
      </c>
      <c r="T190" s="9">
        <f t="shared" si="87"/>
        <v>17.007840148698886</v>
      </c>
      <c r="U190" s="9">
        <f t="shared" si="95"/>
        <v>38.315928099238448</v>
      </c>
      <c r="V190" s="9">
        <f t="shared" si="96"/>
        <v>0.13614223647610929</v>
      </c>
      <c r="W190" s="9">
        <f t="shared" si="88"/>
        <v>0.71229685862621028</v>
      </c>
      <c r="X190" s="9">
        <f t="shared" si="97"/>
        <v>3.7156368327210179</v>
      </c>
      <c r="Y190" s="9">
        <f t="shared" si="98"/>
        <v>13.292203315977869</v>
      </c>
      <c r="Z190" s="9">
        <f t="shared" si="99"/>
        <v>24.010752688172051</v>
      </c>
      <c r="AA190" s="9">
        <f t="shared" si="100"/>
        <v>4.1265239346480138</v>
      </c>
      <c r="AB190" s="9">
        <f t="shared" si="101"/>
        <v>2.1306021660036976</v>
      </c>
      <c r="AC190" s="9">
        <f t="shared" si="102"/>
        <v>3.1285630503258557</v>
      </c>
      <c r="AD190" s="9">
        <f t="shared" si="103"/>
        <v>2.1203054973960485</v>
      </c>
      <c r="AE190" s="9">
        <f t="shared" si="104"/>
        <v>0.17919442010837736</v>
      </c>
      <c r="AF190" s="9">
        <f t="shared" si="105"/>
        <v>98.62413164957826</v>
      </c>
      <c r="AG190" s="9">
        <f t="shared" si="89"/>
        <v>6.6659791061792512E-2</v>
      </c>
      <c r="AH190" s="9">
        <f t="shared" ca="1" si="86"/>
        <v>-0.1503870967741866</v>
      </c>
      <c r="AI190" s="11">
        <f t="shared" si="106"/>
        <v>0.17919442010837736</v>
      </c>
      <c r="AJ190" s="9">
        <f t="shared" ca="1" si="107"/>
        <v>13.442590412752056</v>
      </c>
      <c r="AK190" s="9">
        <f t="shared" si="108"/>
        <v>6.6659791061792512E-2</v>
      </c>
      <c r="AL190" s="9">
        <f t="shared" si="109"/>
        <v>3.0301933241619001</v>
      </c>
      <c r="AM190" s="9">
        <f t="shared" si="110"/>
        <v>2.1403337813620098</v>
      </c>
      <c r="AN190" s="9">
        <f t="shared" si="111"/>
        <v>1.0082575529298072</v>
      </c>
      <c r="AO190" s="9">
        <f t="shared" si="112"/>
        <v>1.7277134856630834</v>
      </c>
      <c r="AP190" s="13">
        <f t="shared" ca="1" si="113"/>
        <v>4.8195726427049213</v>
      </c>
    </row>
    <row r="191" spans="1:42">
      <c r="A191" t="s">
        <v>76</v>
      </c>
      <c r="B191" t="s">
        <v>142</v>
      </c>
      <c r="C191">
        <v>9</v>
      </c>
      <c r="D191" s="14">
        <f t="shared" ca="1" si="90"/>
        <v>4.0284170125272913</v>
      </c>
      <c r="E191">
        <v>26.5055555555555</v>
      </c>
      <c r="F191">
        <v>13.808055555555599</v>
      </c>
      <c r="G191">
        <v>13.6972685185185</v>
      </c>
      <c r="H191">
        <v>228.833333333333</v>
      </c>
      <c r="I191">
        <v>2.3333101851851898</v>
      </c>
      <c r="J191">
        <v>37.715166666666697</v>
      </c>
      <c r="K191">
        <v>8.06666666666667</v>
      </c>
      <c r="L191" s="11">
        <f t="shared" si="84"/>
        <v>31.1</v>
      </c>
      <c r="M191" s="9">
        <f t="shared" si="85"/>
        <v>12.2</v>
      </c>
      <c r="N191" s="9">
        <f t="shared" si="91"/>
        <v>98.62413164957826</v>
      </c>
      <c r="O191" s="9">
        <f>stefan_boltzmann*(E191+273.16)^4</f>
        <v>39.537499564432487</v>
      </c>
      <c r="P191" s="9">
        <f>stefan_boltzmann*(F191+273.16)^4</f>
        <v>33.250341749981139</v>
      </c>
      <c r="Q191" s="11">
        <f t="shared" si="92"/>
        <v>18.056693989071043</v>
      </c>
      <c r="R191" s="9">
        <f t="shared" si="93"/>
        <v>23.467334333333334</v>
      </c>
      <c r="S191" s="9">
        <f t="shared" si="94"/>
        <v>0.76943949971442049</v>
      </c>
      <c r="T191" s="9">
        <f t="shared" si="87"/>
        <v>13.903654371584704</v>
      </c>
      <c r="U191" s="9">
        <f t="shared" si="95"/>
        <v>36.393920657206813</v>
      </c>
      <c r="V191" s="9">
        <f t="shared" si="96"/>
        <v>0.16472196626946406</v>
      </c>
      <c r="W191" s="9">
        <f t="shared" si="88"/>
        <v>0.68874332461446774</v>
      </c>
      <c r="X191" s="9">
        <f t="shared" si="97"/>
        <v>4.1289323220912335</v>
      </c>
      <c r="Y191" s="9">
        <f t="shared" si="98"/>
        <v>9.7747220494934695</v>
      </c>
      <c r="Z191" s="9">
        <f t="shared" si="99"/>
        <v>20.15680555555555</v>
      </c>
      <c r="AA191" s="9">
        <f t="shared" si="100"/>
        <v>3.4632151954212116</v>
      </c>
      <c r="AB191" s="9">
        <f t="shared" si="101"/>
        <v>1.5788010123952778</v>
      </c>
      <c r="AC191" s="9">
        <f t="shared" si="102"/>
        <v>2.5210081039082448</v>
      </c>
      <c r="AD191" s="9">
        <f t="shared" si="103"/>
        <v>1.5674688320634127</v>
      </c>
      <c r="AE191" s="9">
        <f t="shared" si="104"/>
        <v>0.14597314145409437</v>
      </c>
      <c r="AF191" s="9">
        <f t="shared" si="105"/>
        <v>98.62413164957826</v>
      </c>
      <c r="AG191" s="9">
        <f t="shared" si="89"/>
        <v>6.6659791061792512E-2</v>
      </c>
      <c r="AH191" s="9">
        <f t="shared" ca="1" si="86"/>
        <v>-0.5395525985663101</v>
      </c>
      <c r="AI191" s="11">
        <f t="shared" si="106"/>
        <v>0.14597314145409437</v>
      </c>
      <c r="AJ191" s="9">
        <f t="shared" ca="1" si="107"/>
        <v>10.314274648059779</v>
      </c>
      <c r="AK191" s="9">
        <f t="shared" si="108"/>
        <v>6.6659791061792512E-2</v>
      </c>
      <c r="AL191" s="9">
        <f t="shared" si="109"/>
        <v>3.0700293595246007</v>
      </c>
      <c r="AM191" s="9">
        <f t="shared" si="110"/>
        <v>2.3333101851851898</v>
      </c>
      <c r="AN191" s="9">
        <f t="shared" si="111"/>
        <v>0.95353927184483211</v>
      </c>
      <c r="AO191" s="9">
        <f t="shared" si="112"/>
        <v>1.7933254629629647</v>
      </c>
      <c r="AP191" s="13">
        <f t="shared" ca="1" si="113"/>
        <v>4.0284170125272913</v>
      </c>
    </row>
    <row r="192" spans="1:42">
      <c r="A192" t="s">
        <v>76</v>
      </c>
      <c r="B192" t="s">
        <v>142</v>
      </c>
      <c r="C192">
        <v>10</v>
      </c>
      <c r="D192" s="14">
        <f t="shared" ca="1" si="90"/>
        <v>2.8351921504757338</v>
      </c>
      <c r="E192">
        <v>20.036021505376301</v>
      </c>
      <c r="F192">
        <v>8.5005376344085999</v>
      </c>
      <c r="G192">
        <v>8.3705197132616505</v>
      </c>
      <c r="H192">
        <v>228.833333333333</v>
      </c>
      <c r="I192">
        <v>2.8551299283154101</v>
      </c>
      <c r="J192">
        <v>37.715166666666697</v>
      </c>
      <c r="K192">
        <v>6.6290322580645196</v>
      </c>
      <c r="L192" s="11">
        <f t="shared" si="84"/>
        <v>24.1</v>
      </c>
      <c r="M192" s="9">
        <f t="shared" si="85"/>
        <v>11.05</v>
      </c>
      <c r="N192" s="9">
        <f t="shared" si="91"/>
        <v>98.62413164957826</v>
      </c>
      <c r="O192" s="9">
        <f>stefan_boltzmann*(E192+273.16)^4</f>
        <v>36.23215660517976</v>
      </c>
      <c r="P192" s="9">
        <f>stefan_boltzmann*(F192+273.16)^4</f>
        <v>30.857867434309107</v>
      </c>
      <c r="Q192" s="11">
        <f t="shared" si="92"/>
        <v>13.25394467960882</v>
      </c>
      <c r="R192" s="9">
        <f t="shared" si="93"/>
        <v>18.185297666666667</v>
      </c>
      <c r="S192" s="9">
        <f t="shared" si="94"/>
        <v>0.72882748044883905</v>
      </c>
      <c r="T192" s="9">
        <f t="shared" si="87"/>
        <v>10.205537403298791</v>
      </c>
      <c r="U192" s="9">
        <f t="shared" si="95"/>
        <v>33.545012019744433</v>
      </c>
      <c r="V192" s="9">
        <f t="shared" si="96"/>
        <v>0.1931572220577509</v>
      </c>
      <c r="W192" s="9">
        <f t="shared" si="88"/>
        <v>0.63391709860593282</v>
      </c>
      <c r="X192" s="9">
        <f t="shared" si="97"/>
        <v>4.1074413304104329</v>
      </c>
      <c r="Y192" s="9">
        <f t="shared" si="98"/>
        <v>6.0980960728883584</v>
      </c>
      <c r="Z192" s="9">
        <f t="shared" si="99"/>
        <v>14.268279569892449</v>
      </c>
      <c r="AA192" s="9">
        <f t="shared" si="100"/>
        <v>2.3435003339485525</v>
      </c>
      <c r="AB192" s="9">
        <f t="shared" si="101"/>
        <v>1.1098933657868633</v>
      </c>
      <c r="AC192" s="9">
        <f t="shared" si="102"/>
        <v>1.7266968498677078</v>
      </c>
      <c r="AD192" s="9">
        <f t="shared" si="103"/>
        <v>1.1001429302957491</v>
      </c>
      <c r="AE192" s="9">
        <f t="shared" si="104"/>
        <v>0.10533051835422372</v>
      </c>
      <c r="AF192" s="9">
        <f t="shared" si="105"/>
        <v>98.62413164957826</v>
      </c>
      <c r="AG192" s="9">
        <f t="shared" si="89"/>
        <v>6.6659791061792512E-2</v>
      </c>
      <c r="AH192" s="9">
        <f t="shared" ca="1" si="86"/>
        <v>-0.82439363799283416</v>
      </c>
      <c r="AI192" s="11">
        <f t="shared" si="106"/>
        <v>0.10533051835422372</v>
      </c>
      <c r="AJ192" s="9">
        <f t="shared" ca="1" si="107"/>
        <v>6.9224897108811927</v>
      </c>
      <c r="AK192" s="9">
        <f t="shared" si="108"/>
        <v>6.6659791061792512E-2</v>
      </c>
      <c r="AL192" s="9">
        <f t="shared" si="109"/>
        <v>3.1329598984876079</v>
      </c>
      <c r="AM192" s="9">
        <f t="shared" si="110"/>
        <v>2.8551299283154101</v>
      </c>
      <c r="AN192" s="9">
        <f t="shared" si="111"/>
        <v>0.62655391957195872</v>
      </c>
      <c r="AO192" s="9">
        <f t="shared" si="112"/>
        <v>1.9707441756272395</v>
      </c>
      <c r="AP192" s="13">
        <f t="shared" ca="1" si="113"/>
        <v>2.8351921504757338</v>
      </c>
    </row>
    <row r="193" spans="1:42">
      <c r="A193" t="s">
        <v>76</v>
      </c>
      <c r="B193" t="s">
        <v>142</v>
      </c>
      <c r="C193">
        <v>11</v>
      </c>
      <c r="D193" s="14">
        <f t="shared" ca="1" si="90"/>
        <v>2.2082817193165272</v>
      </c>
      <c r="E193">
        <v>14.630277777777801</v>
      </c>
      <c r="F193">
        <v>3.3725000000000001</v>
      </c>
      <c r="G193">
        <v>2.32528935185185</v>
      </c>
      <c r="H193">
        <v>228.833333333333</v>
      </c>
      <c r="I193">
        <v>3.4279398148148199</v>
      </c>
      <c r="J193">
        <v>37.715166666666697</v>
      </c>
      <c r="K193">
        <v>5.2611111111111102</v>
      </c>
      <c r="L193" s="11">
        <f t="shared" si="84"/>
        <v>18.100000000000001</v>
      </c>
      <c r="M193" s="9">
        <f t="shared" si="85"/>
        <v>10</v>
      </c>
      <c r="N193" s="9">
        <f t="shared" si="91"/>
        <v>98.62413164957826</v>
      </c>
      <c r="O193" s="9">
        <f>stefan_boltzmann*(E193+273.16)^4</f>
        <v>33.633058814515984</v>
      </c>
      <c r="P193" s="9">
        <f>stefan_boltzmann*(F193+273.16)^4</f>
        <v>28.671249029912214</v>
      </c>
      <c r="Q193" s="11">
        <f t="shared" si="92"/>
        <v>9.2863055555555558</v>
      </c>
      <c r="R193" s="9">
        <f t="shared" si="93"/>
        <v>13.657837666666667</v>
      </c>
      <c r="S193" s="9">
        <f t="shared" si="94"/>
        <v>0.67992502050450654</v>
      </c>
      <c r="T193" s="9">
        <f t="shared" si="87"/>
        <v>7.1504552777777786</v>
      </c>
      <c r="U193" s="9">
        <f t="shared" si="95"/>
        <v>31.152153922214097</v>
      </c>
      <c r="V193" s="9">
        <f t="shared" si="96"/>
        <v>0.22102155191820144</v>
      </c>
      <c r="W193" s="9">
        <f t="shared" si="88"/>
        <v>0.56789877768108388</v>
      </c>
      <c r="X193" s="9">
        <f t="shared" si="97"/>
        <v>3.9101519805442191</v>
      </c>
      <c r="Y193" s="9">
        <f t="shared" si="98"/>
        <v>3.2403032972335595</v>
      </c>
      <c r="Z193" s="9">
        <f t="shared" si="99"/>
        <v>9.0013888888889007</v>
      </c>
      <c r="AA193" s="9">
        <f t="shared" si="100"/>
        <v>1.6651750576968458</v>
      </c>
      <c r="AB193" s="9">
        <f t="shared" si="101"/>
        <v>0.77803455977963454</v>
      </c>
      <c r="AC193" s="9">
        <f t="shared" si="102"/>
        <v>1.2216048087382401</v>
      </c>
      <c r="AD193" s="9">
        <f t="shared" si="103"/>
        <v>0.722238321834349</v>
      </c>
      <c r="AE193" s="9">
        <f t="shared" si="104"/>
        <v>7.7561062075566678E-2</v>
      </c>
      <c r="AF193" s="9">
        <f t="shared" si="105"/>
        <v>98.62413164957826</v>
      </c>
      <c r="AG193" s="9">
        <f t="shared" si="89"/>
        <v>6.6659791061792512E-2</v>
      </c>
      <c r="AH193" s="9">
        <f t="shared" ca="1" si="86"/>
        <v>-0.73736469534049687</v>
      </c>
      <c r="AI193" s="11">
        <f t="shared" si="106"/>
        <v>7.7561062075566678E-2</v>
      </c>
      <c r="AJ193" s="9">
        <f t="shared" ca="1" si="107"/>
        <v>3.9776679925740561</v>
      </c>
      <c r="AK193" s="9">
        <f t="shared" si="108"/>
        <v>6.6659791061792512E-2</v>
      </c>
      <c r="AL193" s="9">
        <f t="shared" si="109"/>
        <v>3.1914736432543176</v>
      </c>
      <c r="AM193" s="9">
        <f t="shared" si="110"/>
        <v>3.4279398148148199</v>
      </c>
      <c r="AN193" s="9">
        <f t="shared" si="111"/>
        <v>0.49936648690389107</v>
      </c>
      <c r="AO193" s="9">
        <f t="shared" si="112"/>
        <v>2.1654995370370389</v>
      </c>
      <c r="AP193" s="13">
        <f t="shared" ca="1" si="113"/>
        <v>2.2082817193165272</v>
      </c>
    </row>
    <row r="194" spans="1:42">
      <c r="A194" t="s">
        <v>76</v>
      </c>
      <c r="B194" t="s">
        <v>142</v>
      </c>
      <c r="C194">
        <v>12</v>
      </c>
      <c r="D194" s="14">
        <f t="shared" ca="1" si="90"/>
        <v>1.2110700887467807</v>
      </c>
      <c r="E194">
        <v>7.2516129032257997</v>
      </c>
      <c r="F194">
        <v>-1.52043010752688</v>
      </c>
      <c r="G194">
        <v>-1.3768033154121899</v>
      </c>
      <c r="H194">
        <v>228.833333333333</v>
      </c>
      <c r="I194">
        <v>3.28032034050179</v>
      </c>
      <c r="J194">
        <v>37.715166666666697</v>
      </c>
      <c r="K194">
        <v>3.7741935483871001</v>
      </c>
      <c r="L194" s="11">
        <f t="shared" si="84"/>
        <v>15.75</v>
      </c>
      <c r="M194" s="9">
        <f t="shared" si="85"/>
        <v>9.5</v>
      </c>
      <c r="N194" s="9">
        <f t="shared" si="91"/>
        <v>98.62413164957826</v>
      </c>
      <c r="O194" s="9">
        <f>stefan_boltzmann*(E194+273.16)^4</f>
        <v>30.314183487624554</v>
      </c>
      <c r="P194" s="9">
        <f>stefan_boltzmann*(F194+273.16)^4</f>
        <v>26.695252302434646</v>
      </c>
      <c r="Q194" s="11">
        <f t="shared" si="92"/>
        <v>7.0661078098472023</v>
      </c>
      <c r="R194" s="9">
        <f t="shared" si="93"/>
        <v>11.8845825</v>
      </c>
      <c r="S194" s="9">
        <f t="shared" si="94"/>
        <v>0.59456087833520466</v>
      </c>
      <c r="T194" s="9">
        <f t="shared" si="87"/>
        <v>5.4409030135823455</v>
      </c>
      <c r="U194" s="9">
        <f t="shared" si="95"/>
        <v>28.5047178950296</v>
      </c>
      <c r="V194" s="9">
        <f t="shared" si="96"/>
        <v>0.23596188347089803</v>
      </c>
      <c r="W194" s="9">
        <f t="shared" si="88"/>
        <v>0.45265718575252634</v>
      </c>
      <c r="X194" s="9">
        <f t="shared" si="97"/>
        <v>3.0445844179521</v>
      </c>
      <c r="Y194" s="9">
        <f t="shared" si="98"/>
        <v>2.3963185956302455</v>
      </c>
      <c r="Z194" s="9">
        <f t="shared" si="99"/>
        <v>2.8655913978494598</v>
      </c>
      <c r="AA194" s="9">
        <f t="shared" si="100"/>
        <v>1.0193001171008951</v>
      </c>
      <c r="AB194" s="9">
        <f t="shared" si="101"/>
        <v>0.54642855751813146</v>
      </c>
      <c r="AC194" s="9">
        <f t="shared" si="102"/>
        <v>0.78286433730951321</v>
      </c>
      <c r="AD194" s="9">
        <f t="shared" si="103"/>
        <v>0.55224131076137783</v>
      </c>
      <c r="AE194" s="9">
        <f t="shared" si="104"/>
        <v>5.3326191555805383E-2</v>
      </c>
      <c r="AF194" s="9">
        <f t="shared" si="105"/>
        <v>98.62413164957826</v>
      </c>
      <c r="AG194" s="9">
        <f t="shared" si="89"/>
        <v>6.6659791061792512E-2</v>
      </c>
      <c r="AH194" s="9">
        <f t="shared" ca="1" si="86"/>
        <v>-0.85901164874552172</v>
      </c>
      <c r="AI194" s="11">
        <f t="shared" si="106"/>
        <v>5.3326191555805383E-2</v>
      </c>
      <c r="AJ194" s="9">
        <f t="shared" ca="1" si="107"/>
        <v>3.2553302443757675</v>
      </c>
      <c r="AK194" s="9">
        <f t="shared" si="108"/>
        <v>6.6659791061792512E-2</v>
      </c>
      <c r="AL194" s="9">
        <f t="shared" si="109"/>
        <v>3.2624583422657909</v>
      </c>
      <c r="AM194" s="9">
        <f t="shared" si="110"/>
        <v>3.28032034050179</v>
      </c>
      <c r="AN194" s="9">
        <f t="shared" si="111"/>
        <v>0.23062302654813538</v>
      </c>
      <c r="AO194" s="9">
        <f t="shared" si="112"/>
        <v>2.1153089157706084</v>
      </c>
      <c r="AP194" s="13">
        <f t="shared" ca="1" si="113"/>
        <v>1.2110700887467807</v>
      </c>
    </row>
    <row r="195" spans="1:42">
      <c r="A195" t="s">
        <v>77</v>
      </c>
      <c r="B195" t="s">
        <v>142</v>
      </c>
      <c r="C195">
        <v>1</v>
      </c>
      <c r="D195" s="14">
        <f t="shared" ca="1" si="90"/>
        <v>1.9842241389784825</v>
      </c>
      <c r="E195">
        <v>14.7491461100569</v>
      </c>
      <c r="F195">
        <v>4.7857685009487696</v>
      </c>
      <c r="G195">
        <v>4.96457147375079</v>
      </c>
      <c r="H195">
        <v>26.529411764705898</v>
      </c>
      <c r="I195">
        <v>3.5897533206831098</v>
      </c>
      <c r="J195">
        <v>30.824588235294101</v>
      </c>
      <c r="K195">
        <v>5.1081593927893696</v>
      </c>
      <c r="L195" s="11">
        <f t="shared" ref="L195:L258" si="114">VLOOKUP(J195, Ra,C195+1)</f>
        <v>21.1</v>
      </c>
      <c r="M195" s="9">
        <f t="shared" ref="M195:M258" si="115">VLOOKUP(J195, N, C195+1)</f>
        <v>10.3</v>
      </c>
      <c r="N195" s="9">
        <f t="shared" si="91"/>
        <v>100.98679828658091</v>
      </c>
      <c r="O195" s="9">
        <f>stefan_boltzmann*(E195+273.16)^4</f>
        <v>33.688660181655671</v>
      </c>
      <c r="P195" s="9">
        <f>stefan_boltzmann*(F195+273.16)^4</f>
        <v>29.261875609555521</v>
      </c>
      <c r="Q195" s="11">
        <f t="shared" si="92"/>
        <v>10.507143844070665</v>
      </c>
      <c r="R195" s="9">
        <f t="shared" si="93"/>
        <v>15.836195411764708</v>
      </c>
      <c r="S195" s="9">
        <f t="shared" si="94"/>
        <v>0.66348915069997871</v>
      </c>
      <c r="T195" s="9">
        <f t="shared" si="87"/>
        <v>8.0905007599344128</v>
      </c>
      <c r="U195" s="9">
        <f t="shared" si="95"/>
        <v>31.475267895605597</v>
      </c>
      <c r="V195" s="9">
        <f t="shared" si="96"/>
        <v>0.20940498441296382</v>
      </c>
      <c r="W195" s="9">
        <f t="shared" si="88"/>
        <v>0.54571035344497132</v>
      </c>
      <c r="X195" s="9">
        <f t="shared" si="97"/>
        <v>3.5968194957262174</v>
      </c>
      <c r="Y195" s="9">
        <f t="shared" si="98"/>
        <v>4.4936812642081954</v>
      </c>
      <c r="Z195" s="9">
        <f t="shared" si="99"/>
        <v>9.767457305502834</v>
      </c>
      <c r="AA195" s="9">
        <f t="shared" si="100"/>
        <v>1.6779988801415366</v>
      </c>
      <c r="AB195" s="9">
        <f t="shared" si="101"/>
        <v>0.85935182726278914</v>
      </c>
      <c r="AC195" s="9">
        <f t="shared" si="102"/>
        <v>1.2686753537021629</v>
      </c>
      <c r="AD195" s="9">
        <f t="shared" si="103"/>
        <v>0.87015602531521552</v>
      </c>
      <c r="AE195" s="9">
        <f t="shared" si="104"/>
        <v>8.1161885989766799E-2</v>
      </c>
      <c r="AF195" s="9">
        <f t="shared" si="105"/>
        <v>100.98679828658091</v>
      </c>
      <c r="AG195" s="9">
        <f t="shared" si="89"/>
        <v>6.8256711224606831E-2</v>
      </c>
      <c r="AH195" s="9">
        <f t="shared" ref="AH195:AH258" ca="1" si="116">0.14*(Z195-OFFSET(Z195, IF(C195=1, 11, -1), 0))</f>
        <v>-6.5975332068314366E-2</v>
      </c>
      <c r="AI195" s="11">
        <f t="shared" si="106"/>
        <v>8.1161885989766799E-2</v>
      </c>
      <c r="AJ195" s="9">
        <f t="shared" ca="1" si="107"/>
        <v>4.5596565962765094</v>
      </c>
      <c r="AK195" s="9">
        <f t="shared" si="108"/>
        <v>6.8256711224606831E-2</v>
      </c>
      <c r="AL195" s="9">
        <f t="shared" si="109"/>
        <v>3.1828273613099589</v>
      </c>
      <c r="AM195" s="9">
        <f t="shared" si="110"/>
        <v>3.5897533206831098</v>
      </c>
      <c r="AN195" s="9">
        <f t="shared" si="111"/>
        <v>0.39851932838694737</v>
      </c>
      <c r="AO195" s="9">
        <f t="shared" si="112"/>
        <v>2.2205161290322577</v>
      </c>
      <c r="AP195" s="13">
        <f t="shared" ca="1" si="113"/>
        <v>1.9842241389784825</v>
      </c>
    </row>
    <row r="196" spans="1:42">
      <c r="A196" t="s">
        <v>77</v>
      </c>
      <c r="B196" t="s">
        <v>142</v>
      </c>
      <c r="C196">
        <v>2</v>
      </c>
      <c r="D196" s="14">
        <f t="shared" ca="1" si="90"/>
        <v>2.6886414309966642</v>
      </c>
      <c r="E196">
        <v>17.677731092437</v>
      </c>
      <c r="F196">
        <v>6.9317226890756301</v>
      </c>
      <c r="G196">
        <v>6.5794642857142902</v>
      </c>
      <c r="H196">
        <v>26.529411764705898</v>
      </c>
      <c r="I196">
        <v>3.7779849439775899</v>
      </c>
      <c r="J196">
        <v>30.824588235294101</v>
      </c>
      <c r="K196">
        <v>6</v>
      </c>
      <c r="L196" s="11">
        <f t="shared" si="114"/>
        <v>25.8</v>
      </c>
      <c r="M196" s="9">
        <f t="shared" si="115"/>
        <v>11</v>
      </c>
      <c r="N196" s="9">
        <f t="shared" si="91"/>
        <v>100.98679828658091</v>
      </c>
      <c r="O196" s="9">
        <f>stefan_boltzmann*(E196+273.16)^4</f>
        <v>35.080428130658227</v>
      </c>
      <c r="P196" s="9">
        <f>stefan_boltzmann*(F196+273.16)^4</f>
        <v>30.176091780639169</v>
      </c>
      <c r="Q196" s="11">
        <f t="shared" si="92"/>
        <v>13.486363636363636</v>
      </c>
      <c r="R196" s="9">
        <f t="shared" si="93"/>
        <v>19.36368917647059</v>
      </c>
      <c r="S196" s="9">
        <f t="shared" si="94"/>
        <v>0.69647697365186634</v>
      </c>
      <c r="T196" s="9">
        <f t="shared" ref="T196:T259" si="117">(1-0.23)*Q196</f>
        <v>10.384500000000001</v>
      </c>
      <c r="U196" s="9">
        <f t="shared" si="95"/>
        <v>32.628259955648701</v>
      </c>
      <c r="V196" s="9">
        <f t="shared" si="96"/>
        <v>0.20188211254025284</v>
      </c>
      <c r="W196" s="9">
        <f t="shared" ref="W196:W259" si="118">1.35*S196-0.35</f>
        <v>0.59024391443001967</v>
      </c>
      <c r="X196" s="9">
        <f t="shared" si="97"/>
        <v>3.887973288016779</v>
      </c>
      <c r="Y196" s="9">
        <f t="shared" si="98"/>
        <v>6.496526711983222</v>
      </c>
      <c r="Z196" s="9">
        <f t="shared" si="99"/>
        <v>12.304726890756315</v>
      </c>
      <c r="AA196" s="9">
        <f t="shared" si="100"/>
        <v>2.0225353749525743</v>
      </c>
      <c r="AB196" s="9">
        <f t="shared" si="101"/>
        <v>0.99717105472976786</v>
      </c>
      <c r="AC196" s="9">
        <f t="shared" si="102"/>
        <v>1.5098532148411712</v>
      </c>
      <c r="AD196" s="9">
        <f t="shared" si="103"/>
        <v>0.97329341001751934</v>
      </c>
      <c r="AE196" s="9">
        <f t="shared" si="104"/>
        <v>9.4124969387755109E-2</v>
      </c>
      <c r="AF196" s="9">
        <f t="shared" si="105"/>
        <v>100.98679828658091</v>
      </c>
      <c r="AG196" s="9">
        <f t="shared" ref="AG196:AG259" si="119">AF196*(0.00103)/((2.45)*(0.622))</f>
        <v>6.8256711224606831E-2</v>
      </c>
      <c r="AH196" s="9">
        <f t="shared" ca="1" si="116"/>
        <v>0.35521774193548744</v>
      </c>
      <c r="AI196" s="11">
        <f t="shared" si="106"/>
        <v>9.4124969387755109E-2</v>
      </c>
      <c r="AJ196" s="9">
        <f t="shared" ca="1" si="107"/>
        <v>6.1413089700477341</v>
      </c>
      <c r="AK196" s="9">
        <f t="shared" si="108"/>
        <v>6.8256711224606831E-2</v>
      </c>
      <c r="AL196" s="9">
        <f t="shared" si="109"/>
        <v>3.1545218679275915</v>
      </c>
      <c r="AM196" s="9">
        <f t="shared" si="110"/>
        <v>3.7779849439775899</v>
      </c>
      <c r="AN196" s="9">
        <f t="shared" si="111"/>
        <v>0.53655980482365184</v>
      </c>
      <c r="AO196" s="9">
        <f t="shared" si="112"/>
        <v>2.284514880952381</v>
      </c>
      <c r="AP196" s="13">
        <f t="shared" ca="1" si="113"/>
        <v>2.6886414309966642</v>
      </c>
    </row>
    <row r="197" spans="1:42">
      <c r="A197" t="s">
        <v>77</v>
      </c>
      <c r="B197" t="s">
        <v>142</v>
      </c>
      <c r="C197">
        <v>3</v>
      </c>
      <c r="D197" s="14">
        <f t="shared" ca="1" si="90"/>
        <v>3.5007952916677745</v>
      </c>
      <c r="E197">
        <v>20.265844402277001</v>
      </c>
      <c r="F197">
        <v>9.3146110056925995</v>
      </c>
      <c r="G197">
        <v>8.6454538266919698</v>
      </c>
      <c r="H197">
        <v>26.529411764705898</v>
      </c>
      <c r="I197">
        <v>4.1043327008222601</v>
      </c>
      <c r="J197">
        <v>30.824588235294101</v>
      </c>
      <c r="K197">
        <v>6.6261859582542701</v>
      </c>
      <c r="L197" s="11">
        <f t="shared" si="114"/>
        <v>31.4</v>
      </c>
      <c r="M197" s="9">
        <f t="shared" si="115"/>
        <v>11.8</v>
      </c>
      <c r="N197" s="9">
        <f t="shared" si="91"/>
        <v>100.98679828658091</v>
      </c>
      <c r="O197" s="9">
        <f>stefan_boltzmann*(E197+273.16)^4</f>
        <v>36.345893141867677</v>
      </c>
      <c r="P197" s="9">
        <f>stefan_boltzmann*(F197+273.16)^4</f>
        <v>31.216166626705132</v>
      </c>
      <c r="Q197" s="11">
        <f t="shared" si="92"/>
        <v>16.666196571575597</v>
      </c>
      <c r="R197" s="9">
        <f t="shared" si="93"/>
        <v>23.566660470588236</v>
      </c>
      <c r="S197" s="9">
        <f t="shared" si="94"/>
        <v>0.70719381697612249</v>
      </c>
      <c r="T197" s="9">
        <f t="shared" si="117"/>
        <v>12.832971360113209</v>
      </c>
      <c r="U197" s="9">
        <f t="shared" si="95"/>
        <v>33.781029884286404</v>
      </c>
      <c r="V197" s="9">
        <f t="shared" si="96"/>
        <v>0.19178167425737364</v>
      </c>
      <c r="W197" s="9">
        <f t="shared" si="118"/>
        <v>0.60471165291776541</v>
      </c>
      <c r="X197" s="9">
        <f t="shared" si="97"/>
        <v>3.9176743136027734</v>
      </c>
      <c r="Y197" s="9">
        <f t="shared" si="98"/>
        <v>8.9152970465104353</v>
      </c>
      <c r="Z197" s="9">
        <f t="shared" si="99"/>
        <v>14.790227703984801</v>
      </c>
      <c r="AA197" s="9">
        <f t="shared" si="100"/>
        <v>2.3770392371484887</v>
      </c>
      <c r="AB197" s="9">
        <f t="shared" si="101"/>
        <v>1.1726903974926204</v>
      </c>
      <c r="AC197" s="9">
        <f t="shared" si="102"/>
        <v>1.7748648173205546</v>
      </c>
      <c r="AD197" s="9">
        <f t="shared" si="103"/>
        <v>1.1208506166299641</v>
      </c>
      <c r="AE197" s="9">
        <f t="shared" si="104"/>
        <v>0.10849315735417807</v>
      </c>
      <c r="AF197" s="9">
        <f t="shared" si="105"/>
        <v>100.98679828658091</v>
      </c>
      <c r="AG197" s="9">
        <f t="shared" si="119"/>
        <v>6.8256711224606831E-2</v>
      </c>
      <c r="AH197" s="9">
        <f t="shared" ca="1" si="116"/>
        <v>0.34797011385198801</v>
      </c>
      <c r="AI197" s="11">
        <f t="shared" si="106"/>
        <v>0.10849315735417807</v>
      </c>
      <c r="AJ197" s="9">
        <f t="shared" ca="1" si="107"/>
        <v>8.5673269326584478</v>
      </c>
      <c r="AK197" s="9">
        <f t="shared" si="108"/>
        <v>6.8256711224606831E-2</v>
      </c>
      <c r="AL197" s="9">
        <f t="shared" si="109"/>
        <v>3.1272778342068022</v>
      </c>
      <c r="AM197" s="9">
        <f t="shared" si="110"/>
        <v>4.1043327008222601</v>
      </c>
      <c r="AN197" s="9">
        <f t="shared" si="111"/>
        <v>0.65401420069059046</v>
      </c>
      <c r="AO197" s="9">
        <f t="shared" si="112"/>
        <v>2.3954731182795683</v>
      </c>
      <c r="AP197" s="13">
        <f t="shared" ca="1" si="113"/>
        <v>3.5007952916677745</v>
      </c>
    </row>
    <row r="198" spans="1:42">
      <c r="A198" t="s">
        <v>77</v>
      </c>
      <c r="B198" t="s">
        <v>142</v>
      </c>
      <c r="C198">
        <v>4</v>
      </c>
      <c r="D198" s="14">
        <f t="shared" ca="1" si="90"/>
        <v>4.2153810606003805</v>
      </c>
      <c r="E198">
        <v>24.673137254901999</v>
      </c>
      <c r="F198">
        <v>13.7437254901961</v>
      </c>
      <c r="G198">
        <v>13.398790849673199</v>
      </c>
      <c r="H198">
        <v>26.529411764705898</v>
      </c>
      <c r="I198">
        <v>3.6428022875816999</v>
      </c>
      <c r="J198">
        <v>30.824588235294101</v>
      </c>
      <c r="K198">
        <v>7.2039215686274503</v>
      </c>
      <c r="L198" s="11">
        <f t="shared" si="114"/>
        <v>36.799999999999997</v>
      </c>
      <c r="M198" s="9">
        <f t="shared" si="115"/>
        <v>12.7</v>
      </c>
      <c r="N198" s="9">
        <f t="shared" si="91"/>
        <v>100.98679828658091</v>
      </c>
      <c r="O198" s="9">
        <f>stefan_boltzmann*(E198+273.16)^4</f>
        <v>38.579265774481222</v>
      </c>
      <c r="P198" s="9">
        <f>stefan_boltzmann*(F198+273.16)^4</f>
        <v>33.220536655359759</v>
      </c>
      <c r="Q198" s="11">
        <f t="shared" si="92"/>
        <v>19.637177705727961</v>
      </c>
      <c r="R198" s="9">
        <f t="shared" si="93"/>
        <v>27.619525647058822</v>
      </c>
      <c r="S198" s="9">
        <f t="shared" si="94"/>
        <v>0.71098895602572032</v>
      </c>
      <c r="T198" s="9">
        <f t="shared" si="117"/>
        <v>15.12062683341053</v>
      </c>
      <c r="U198" s="9">
        <f t="shared" si="95"/>
        <v>35.89990121492049</v>
      </c>
      <c r="V198" s="9">
        <f t="shared" si="96"/>
        <v>0.16641735501693539</v>
      </c>
      <c r="W198" s="9">
        <f t="shared" si="118"/>
        <v>0.60983509063472252</v>
      </c>
      <c r="X198" s="9">
        <f t="shared" si="97"/>
        <v>3.6433784003845058</v>
      </c>
      <c r="Y198" s="9">
        <f t="shared" si="98"/>
        <v>11.477248433026023</v>
      </c>
      <c r="Z198" s="9">
        <f t="shared" si="99"/>
        <v>19.20843137254905</v>
      </c>
      <c r="AA198" s="9">
        <f t="shared" si="100"/>
        <v>3.1066231413172845</v>
      </c>
      <c r="AB198" s="9">
        <f t="shared" si="101"/>
        <v>1.5722121015055266</v>
      </c>
      <c r="AC198" s="9">
        <f t="shared" si="102"/>
        <v>2.3394176214114055</v>
      </c>
      <c r="AD198" s="9">
        <f t="shared" si="103"/>
        <v>1.5372925836386047</v>
      </c>
      <c r="AE198" s="9">
        <f t="shared" si="104"/>
        <v>0.13864977479869928</v>
      </c>
      <c r="AF198" s="9">
        <f t="shared" si="105"/>
        <v>100.98679828658091</v>
      </c>
      <c r="AG198" s="9">
        <f t="shared" si="119"/>
        <v>6.8256711224606831E-2</v>
      </c>
      <c r="AH198" s="9">
        <f t="shared" ca="1" si="116"/>
        <v>0.61854851359899499</v>
      </c>
      <c r="AI198" s="11">
        <f t="shared" si="106"/>
        <v>0.13864977479869928</v>
      </c>
      <c r="AJ198" s="9">
        <f t="shared" ca="1" si="107"/>
        <v>10.858699919427028</v>
      </c>
      <c r="AK198" s="9">
        <f t="shared" si="108"/>
        <v>6.8256711224606831E-2</v>
      </c>
      <c r="AL198" s="9">
        <f t="shared" si="109"/>
        <v>3.079993262934126</v>
      </c>
      <c r="AM198" s="9">
        <f t="shared" si="110"/>
        <v>3.6428022875816999</v>
      </c>
      <c r="AN198" s="9">
        <f t="shared" si="111"/>
        <v>0.80212503777280086</v>
      </c>
      <c r="AO198" s="9">
        <f t="shared" si="112"/>
        <v>2.2385527777777781</v>
      </c>
      <c r="AP198" s="13">
        <f t="shared" ca="1" si="113"/>
        <v>4.2153810606003805</v>
      </c>
    </row>
    <row r="199" spans="1:42">
      <c r="A199" t="s">
        <v>77</v>
      </c>
      <c r="B199" t="s">
        <v>142</v>
      </c>
      <c r="C199">
        <v>5</v>
      </c>
      <c r="D199" s="14">
        <f t="shared" ref="D199:D262" ca="1" si="120">AP199</f>
        <v>4.7827915788779665</v>
      </c>
      <c r="E199">
        <v>28.656166982922201</v>
      </c>
      <c r="F199">
        <v>18.7631878557875</v>
      </c>
      <c r="G199">
        <v>18.7068864642631</v>
      </c>
      <c r="H199">
        <v>26.529411764705898</v>
      </c>
      <c r="I199">
        <v>3.0382194813409198</v>
      </c>
      <c r="J199">
        <v>30.824588235294101</v>
      </c>
      <c r="K199">
        <v>8.2827324478178408</v>
      </c>
      <c r="L199" s="11">
        <f t="shared" si="114"/>
        <v>40</v>
      </c>
      <c r="M199" s="9">
        <f t="shared" si="115"/>
        <v>13.5</v>
      </c>
      <c r="N199" s="9">
        <f t="shared" ref="N199:N262" si="121">101.3*((293-0.0065*H199)/293)^5.26</f>
        <v>100.98679828658091</v>
      </c>
      <c r="O199" s="9">
        <f>stefan_boltzmann*(E199+273.16)^4</f>
        <v>40.684772380170401</v>
      </c>
      <c r="P199" s="9">
        <f>stefan_boltzmann*(F199+273.16)^4</f>
        <v>35.607072192528413</v>
      </c>
      <c r="Q199" s="11">
        <f t="shared" ref="Q199:Q262" si="122">(0.25+0.5*(K199/M199))*L199</f>
        <v>22.270714737507909</v>
      </c>
      <c r="R199" s="9">
        <f t="shared" ref="R199:R262" si="123">(0.75+2*(H199/100000))*L199</f>
        <v>30.021223529411767</v>
      </c>
      <c r="S199" s="9">
        <f t="shared" ref="S199:S262" si="124">Q199/R199</f>
        <v>0.7418323478951252</v>
      </c>
      <c r="T199" s="9">
        <f t="shared" si="117"/>
        <v>17.148450347881091</v>
      </c>
      <c r="U199" s="9">
        <f t="shared" ref="U199:U262" si="125">(O199+P199)/2</f>
        <v>38.145922286349403</v>
      </c>
      <c r="V199" s="9">
        <f t="shared" ref="V199:V262" si="126">0.34-(0.14*SQRT(AD199))</f>
        <v>0.13436049795504063</v>
      </c>
      <c r="W199" s="9">
        <f t="shared" si="118"/>
        <v>0.65147366965841902</v>
      </c>
      <c r="X199" s="9">
        <f t="shared" ref="X199:X262" si="127">U199*V199*W199</f>
        <v>3.3390013303120032</v>
      </c>
      <c r="Y199" s="9">
        <f t="shared" ref="Y199:Y262" si="128">T199-X199</f>
        <v>13.809449017569088</v>
      </c>
      <c r="Z199" s="9">
        <f t="shared" ref="Z199:Z262" si="129">(E199+F199)/2</f>
        <v>23.709677419354851</v>
      </c>
      <c r="AA199" s="9">
        <f t="shared" ref="AA199:AA262" si="130">0.6108*EXP((17.27*E199)/(E199+237.3))</f>
        <v>3.926769913945193</v>
      </c>
      <c r="AB199" s="9">
        <f t="shared" ref="AB199:AB262" si="131">0.6108*EXP((17.27*F199)/(F199+237.3))</f>
        <v>2.1651381818551774</v>
      </c>
      <c r="AC199" s="9">
        <f t="shared" ref="AC199:AC262" si="132">(AA199+AB199)/2</f>
        <v>3.0459540479001852</v>
      </c>
      <c r="AD199" s="9">
        <f t="shared" ref="AD199:AD262" si="133">0.6108*EXP((17.27*G199)/(G199+237.3))</f>
        <v>2.1575308572091254</v>
      </c>
      <c r="AE199" s="9">
        <f t="shared" ref="AE199:AE262" si="134">(4098*0.6108*EXP(17.27*Z199/(Z199+237.3)))/((Z199+237.3)^2)</f>
        <v>0.17638806954443392</v>
      </c>
      <c r="AF199" s="9">
        <f t="shared" ref="AF199:AF262" si="135">101.3*((293-0.0065*H199)/293)^5.26</f>
        <v>100.98679828658091</v>
      </c>
      <c r="AG199" s="9">
        <f t="shared" si="119"/>
        <v>6.8256711224606831E-2</v>
      </c>
      <c r="AH199" s="9">
        <f t="shared" ca="1" si="116"/>
        <v>0.63017444655281207</v>
      </c>
      <c r="AI199" s="11">
        <f t="shared" ref="AI199:AI262" si="136">AE199</f>
        <v>0.17638806954443392</v>
      </c>
      <c r="AJ199" s="9">
        <f t="shared" ref="AJ199:AJ262" ca="1" si="137">Y199-AH199</f>
        <v>13.179274571016276</v>
      </c>
      <c r="AK199" s="9">
        <f t="shared" ref="AK199:AK262" si="138">AG199</f>
        <v>6.8256711224606831E-2</v>
      </c>
      <c r="AL199" s="9">
        <f t="shared" ref="AL199:AL262" si="139">900/(Z199+273)</f>
        <v>3.0332681017612519</v>
      </c>
      <c r="AM199" s="9">
        <f t="shared" ref="AM199:AM262" si="140">I199</f>
        <v>3.0382194813409198</v>
      </c>
      <c r="AN199" s="9">
        <f t="shared" ref="AN199:AN262" si="141">AC199-AD199</f>
        <v>0.88842319069105979</v>
      </c>
      <c r="AO199" s="9">
        <f t="shared" ref="AO199:AO262" si="142">1+0.34*AM199</f>
        <v>2.0329946236559131</v>
      </c>
      <c r="AP199" s="13">
        <f t="shared" ref="AP199:AP262" ca="1" si="143">(0.408*AI199*AJ199+AK199*AL199*AM199*AN199)/(AI199+AK199*AO199)</f>
        <v>4.7827915788779665</v>
      </c>
    </row>
    <row r="200" spans="1:42">
      <c r="A200" t="s">
        <v>77</v>
      </c>
      <c r="B200" t="s">
        <v>142</v>
      </c>
      <c r="C200">
        <v>6</v>
      </c>
      <c r="D200" s="14">
        <f t="shared" ca="1" si="120"/>
        <v>5.2088495664365366</v>
      </c>
      <c r="E200">
        <v>31.0854901960784</v>
      </c>
      <c r="F200">
        <v>21.917647058823501</v>
      </c>
      <c r="G200">
        <v>21.6100490196078</v>
      </c>
      <c r="H200">
        <v>26.529411764705898</v>
      </c>
      <c r="I200">
        <v>2.3738643790849698</v>
      </c>
      <c r="J200">
        <v>30.824588235294101</v>
      </c>
      <c r="K200">
        <v>8.9843137254901997</v>
      </c>
      <c r="L200" s="11">
        <f t="shared" si="114"/>
        <v>41.2</v>
      </c>
      <c r="M200" s="9">
        <f t="shared" si="115"/>
        <v>13.9</v>
      </c>
      <c r="N200" s="9">
        <f t="shared" si="121"/>
        <v>100.98679828658091</v>
      </c>
      <c r="O200" s="9">
        <f>stefan_boltzmann*(E200+273.16)^4</f>
        <v>42.010561963382138</v>
      </c>
      <c r="P200" s="9">
        <f>stefan_boltzmann*(F200+273.16)^4</f>
        <v>37.1712478071871</v>
      </c>
      <c r="Q200" s="11">
        <f t="shared" si="122"/>
        <v>23.614882211877561</v>
      </c>
      <c r="R200" s="9">
        <f t="shared" si="123"/>
        <v>30.921860235294123</v>
      </c>
      <c r="S200" s="9">
        <f t="shared" si="124"/>
        <v>0.76369539323263613</v>
      </c>
      <c r="T200" s="9">
        <f t="shared" si="117"/>
        <v>18.183459303145721</v>
      </c>
      <c r="U200" s="9">
        <f t="shared" si="125"/>
        <v>39.590904885284615</v>
      </c>
      <c r="V200" s="9">
        <f t="shared" si="126"/>
        <v>0.11505095581718622</v>
      </c>
      <c r="W200" s="9">
        <f t="shared" si="118"/>
        <v>0.68098878086405878</v>
      </c>
      <c r="X200" s="9">
        <f t="shared" si="127"/>
        <v>3.1018844537339536</v>
      </c>
      <c r="Y200" s="9">
        <f t="shared" si="128"/>
        <v>15.081574849411767</v>
      </c>
      <c r="Z200" s="9">
        <f t="shared" si="129"/>
        <v>26.501568627450951</v>
      </c>
      <c r="AA200" s="9">
        <f t="shared" si="130"/>
        <v>4.5145041817109162</v>
      </c>
      <c r="AB200" s="9">
        <f t="shared" si="131"/>
        <v>2.6306889237600926</v>
      </c>
      <c r="AC200" s="9">
        <f t="shared" si="132"/>
        <v>3.5725965527355044</v>
      </c>
      <c r="AD200" s="9">
        <f t="shared" si="133"/>
        <v>2.5817383917735466</v>
      </c>
      <c r="AE200" s="9">
        <f t="shared" si="134"/>
        <v>0.20388943390154327</v>
      </c>
      <c r="AF200" s="9">
        <f t="shared" si="135"/>
        <v>100.98679828658091</v>
      </c>
      <c r="AG200" s="9">
        <f t="shared" si="119"/>
        <v>6.8256711224606831E-2</v>
      </c>
      <c r="AH200" s="9">
        <f t="shared" ca="1" si="116"/>
        <v>0.39086476913345403</v>
      </c>
      <c r="AI200" s="11">
        <f t="shared" si="136"/>
        <v>0.20388943390154327</v>
      </c>
      <c r="AJ200" s="9">
        <f t="shared" ca="1" si="137"/>
        <v>14.690710080278313</v>
      </c>
      <c r="AK200" s="9">
        <f t="shared" si="138"/>
        <v>6.8256711224606831E-2</v>
      </c>
      <c r="AL200" s="9">
        <f t="shared" si="139"/>
        <v>3.0049926086347383</v>
      </c>
      <c r="AM200" s="9">
        <f t="shared" si="140"/>
        <v>2.3738643790849698</v>
      </c>
      <c r="AN200" s="9">
        <f t="shared" si="141"/>
        <v>0.99085816096195778</v>
      </c>
      <c r="AO200" s="9">
        <f t="shared" si="142"/>
        <v>1.8071138888888898</v>
      </c>
      <c r="AP200" s="13">
        <f t="shared" ca="1" si="143"/>
        <v>5.2088495664365366</v>
      </c>
    </row>
    <row r="201" spans="1:42">
      <c r="A201" t="s">
        <v>77</v>
      </c>
      <c r="B201" t="s">
        <v>142</v>
      </c>
      <c r="C201">
        <v>7</v>
      </c>
      <c r="D201" s="14">
        <f t="shared" ca="1" si="120"/>
        <v>5.4223621539090257</v>
      </c>
      <c r="E201">
        <v>32.441176470588204</v>
      </c>
      <c r="F201">
        <v>23.394117647058799</v>
      </c>
      <c r="G201">
        <v>22.986756799494</v>
      </c>
      <c r="H201">
        <v>26.529411764705898</v>
      </c>
      <c r="I201">
        <v>2.1062065148640099</v>
      </c>
      <c r="J201">
        <v>30.824588235294101</v>
      </c>
      <c r="K201">
        <v>9.4231499051233403</v>
      </c>
      <c r="L201" s="11">
        <f t="shared" si="114"/>
        <v>40.6</v>
      </c>
      <c r="M201" s="9">
        <f t="shared" si="115"/>
        <v>13.8</v>
      </c>
      <c r="N201" s="9">
        <f t="shared" si="121"/>
        <v>100.98679828658091</v>
      </c>
      <c r="O201" s="9">
        <f>stefan_boltzmann*(E201+273.16)^4</f>
        <v>42.764360354115119</v>
      </c>
      <c r="P201" s="9">
        <f>stefan_boltzmann*(F201+273.16)^4</f>
        <v>37.92082066471535</v>
      </c>
      <c r="Q201" s="11">
        <f t="shared" si="122"/>
        <v>24.011590077826359</v>
      </c>
      <c r="R201" s="9">
        <f t="shared" si="123"/>
        <v>30.471541882352945</v>
      </c>
      <c r="S201" s="9">
        <f t="shared" si="124"/>
        <v>0.78800049470854794</v>
      </c>
      <c r="T201" s="9">
        <f t="shared" si="117"/>
        <v>18.488924359926298</v>
      </c>
      <c r="U201" s="9">
        <f t="shared" si="125"/>
        <v>40.342590509415231</v>
      </c>
      <c r="V201" s="9">
        <f t="shared" si="126"/>
        <v>0.1054346880954489</v>
      </c>
      <c r="W201" s="9">
        <f t="shared" si="118"/>
        <v>0.71380066785653973</v>
      </c>
      <c r="X201" s="9">
        <f t="shared" si="127"/>
        <v>3.0361571704323138</v>
      </c>
      <c r="Y201" s="9">
        <f t="shared" si="128"/>
        <v>15.452767189493983</v>
      </c>
      <c r="Z201" s="9">
        <f t="shared" si="129"/>
        <v>27.917647058823501</v>
      </c>
      <c r="AA201" s="9">
        <f t="shared" si="130"/>
        <v>4.8746051738000107</v>
      </c>
      <c r="AB201" s="9">
        <f t="shared" si="131"/>
        <v>2.8771095748759898</v>
      </c>
      <c r="AC201" s="9">
        <f t="shared" si="132"/>
        <v>3.8758573743380005</v>
      </c>
      <c r="AD201" s="9">
        <f t="shared" si="133"/>
        <v>2.8071880382081296</v>
      </c>
      <c r="AE201" s="9">
        <f t="shared" si="134"/>
        <v>0.21916328418352143</v>
      </c>
      <c r="AF201" s="9">
        <f t="shared" si="135"/>
        <v>100.98679828658091</v>
      </c>
      <c r="AG201" s="9">
        <f t="shared" si="119"/>
        <v>6.8256711224606831E-2</v>
      </c>
      <c r="AH201" s="9">
        <f t="shared" ca="1" si="116"/>
        <v>0.19825098039215713</v>
      </c>
      <c r="AI201" s="11">
        <f t="shared" si="136"/>
        <v>0.21916328418352143</v>
      </c>
      <c r="AJ201" s="9">
        <f t="shared" ca="1" si="137"/>
        <v>15.254516209101826</v>
      </c>
      <c r="AK201" s="9">
        <f t="shared" si="138"/>
        <v>6.8256711224606831E-2</v>
      </c>
      <c r="AL201" s="9">
        <f t="shared" si="139"/>
        <v>2.9908515130190012</v>
      </c>
      <c r="AM201" s="9">
        <f t="shared" si="140"/>
        <v>2.1062065148640099</v>
      </c>
      <c r="AN201" s="9">
        <f t="shared" si="141"/>
        <v>1.0686693361298709</v>
      </c>
      <c r="AO201" s="9">
        <f t="shared" si="142"/>
        <v>1.7161102150537633</v>
      </c>
      <c r="AP201" s="13">
        <f t="shared" ca="1" si="143"/>
        <v>5.4223621539090257</v>
      </c>
    </row>
    <row r="202" spans="1:42">
      <c r="A202" t="s">
        <v>77</v>
      </c>
      <c r="B202" t="s">
        <v>142</v>
      </c>
      <c r="C202">
        <v>8</v>
      </c>
      <c r="D202" s="14">
        <f t="shared" ca="1" si="120"/>
        <v>5.3777089293189357</v>
      </c>
      <c r="E202">
        <v>32.843643263757102</v>
      </c>
      <c r="F202">
        <v>22.892789373814001</v>
      </c>
      <c r="G202">
        <v>22.346979759645802</v>
      </c>
      <c r="H202">
        <v>26.529411764705898</v>
      </c>
      <c r="I202">
        <v>2.2447422517394102</v>
      </c>
      <c r="J202">
        <v>30.824588235294101</v>
      </c>
      <c r="K202">
        <v>9.1707779886148</v>
      </c>
      <c r="L202" s="11">
        <f t="shared" si="114"/>
        <v>38</v>
      </c>
      <c r="M202" s="9">
        <f t="shared" si="115"/>
        <v>13.1</v>
      </c>
      <c r="N202" s="9">
        <f t="shared" si="121"/>
        <v>100.98679828658091</v>
      </c>
      <c r="O202" s="9">
        <f>stefan_boltzmann*(E202+273.16)^4</f>
        <v>42.990082846252768</v>
      </c>
      <c r="P202" s="9">
        <f>stefan_boltzmann*(F202+273.16)^4</f>
        <v>37.665047761252445</v>
      </c>
      <c r="Q202" s="11">
        <f t="shared" si="122"/>
        <v>22.801128380433681</v>
      </c>
      <c r="R202" s="9">
        <f t="shared" si="123"/>
        <v>28.520162352941178</v>
      </c>
      <c r="S202" s="9">
        <f t="shared" si="124"/>
        <v>0.79947400362825372</v>
      </c>
      <c r="T202" s="9">
        <f t="shared" si="117"/>
        <v>17.556868852933935</v>
      </c>
      <c r="U202" s="9">
        <f t="shared" si="125"/>
        <v>40.327565303752607</v>
      </c>
      <c r="V202" s="9">
        <f t="shared" si="126"/>
        <v>0.10994090188669936</v>
      </c>
      <c r="W202" s="9">
        <f t="shared" si="118"/>
        <v>0.7292899048981426</v>
      </c>
      <c r="X202" s="9">
        <f t="shared" si="127"/>
        <v>3.2334153849166865</v>
      </c>
      <c r="Y202" s="9">
        <f t="shared" si="128"/>
        <v>14.323453468017249</v>
      </c>
      <c r="Z202" s="9">
        <f t="shared" si="129"/>
        <v>27.868216318785549</v>
      </c>
      <c r="AA202" s="9">
        <f t="shared" si="130"/>
        <v>4.9861994568130221</v>
      </c>
      <c r="AB202" s="9">
        <f t="shared" si="131"/>
        <v>2.7912711770196958</v>
      </c>
      <c r="AC202" s="9">
        <f t="shared" si="132"/>
        <v>3.888735316916359</v>
      </c>
      <c r="AD202" s="9">
        <f t="shared" si="133"/>
        <v>2.7003667665665962</v>
      </c>
      <c r="AE202" s="9">
        <f t="shared" si="134"/>
        <v>0.21861438157128332</v>
      </c>
      <c r="AF202" s="9">
        <f t="shared" si="135"/>
        <v>100.98679828658091</v>
      </c>
      <c r="AG202" s="9">
        <f t="shared" si="119"/>
        <v>6.8256711224606831E-2</v>
      </c>
      <c r="AH202" s="9">
        <f t="shared" ca="1" si="116"/>
        <v>-6.9203036053132657E-3</v>
      </c>
      <c r="AI202" s="11">
        <f t="shared" si="136"/>
        <v>0.21861438157128332</v>
      </c>
      <c r="AJ202" s="9">
        <f t="shared" ca="1" si="137"/>
        <v>14.330373771622561</v>
      </c>
      <c r="AK202" s="9">
        <f t="shared" si="138"/>
        <v>6.8256711224606831E-2</v>
      </c>
      <c r="AL202" s="9">
        <f t="shared" si="139"/>
        <v>2.991342890956628</v>
      </c>
      <c r="AM202" s="9">
        <f t="shared" si="140"/>
        <v>2.2447422517394102</v>
      </c>
      <c r="AN202" s="9">
        <f t="shared" si="141"/>
        <v>1.1883685503497627</v>
      </c>
      <c r="AO202" s="9">
        <f t="shared" si="142"/>
        <v>1.7632123655913996</v>
      </c>
      <c r="AP202" s="13">
        <f t="shared" ca="1" si="143"/>
        <v>5.3777089293189357</v>
      </c>
    </row>
    <row r="203" spans="1:42">
      <c r="A203" t="s">
        <v>77</v>
      </c>
      <c r="B203" t="s">
        <v>142</v>
      </c>
      <c r="C203">
        <v>9</v>
      </c>
      <c r="D203" s="14">
        <f t="shared" ca="1" si="120"/>
        <v>4.9612260385485651</v>
      </c>
      <c r="E203">
        <v>30.9917647058824</v>
      </c>
      <c r="F203">
        <v>19.834313725490201</v>
      </c>
      <c r="G203">
        <v>19.154052287581699</v>
      </c>
      <c r="H203">
        <v>26.529411764705898</v>
      </c>
      <c r="I203">
        <v>2.6060294117647098</v>
      </c>
      <c r="J203">
        <v>30.824588235294101</v>
      </c>
      <c r="K203">
        <v>8.7980392156862699</v>
      </c>
      <c r="L203" s="11">
        <f t="shared" si="114"/>
        <v>33.4</v>
      </c>
      <c r="M203" s="9">
        <f t="shared" si="115"/>
        <v>12.2</v>
      </c>
      <c r="N203" s="9">
        <f t="shared" si="121"/>
        <v>100.98679828658091</v>
      </c>
      <c r="O203" s="9">
        <f>stefan_boltzmann*(E203+273.16)^4</f>
        <v>41.958818991866757</v>
      </c>
      <c r="P203" s="9">
        <f>stefan_boltzmann*(F203+273.16)^4</f>
        <v>36.132554031708736</v>
      </c>
      <c r="Q203" s="11">
        <f t="shared" si="122"/>
        <v>20.393217614914811</v>
      </c>
      <c r="R203" s="9">
        <f t="shared" si="123"/>
        <v>25.067721647058825</v>
      </c>
      <c r="S203" s="9">
        <f t="shared" si="124"/>
        <v>0.81352497454859563</v>
      </c>
      <c r="T203" s="9">
        <f t="shared" si="117"/>
        <v>15.702777563484405</v>
      </c>
      <c r="U203" s="9">
        <f t="shared" si="125"/>
        <v>39.04568651178775</v>
      </c>
      <c r="V203" s="9">
        <f t="shared" si="126"/>
        <v>0.13147042976318746</v>
      </c>
      <c r="W203" s="9">
        <f t="shared" si="118"/>
        <v>0.74825871564060409</v>
      </c>
      <c r="X203" s="9">
        <f t="shared" si="127"/>
        <v>3.8410762619633534</v>
      </c>
      <c r="Y203" s="9">
        <f t="shared" si="128"/>
        <v>11.861701301521052</v>
      </c>
      <c r="Z203" s="9">
        <f t="shared" si="129"/>
        <v>25.4130392156863</v>
      </c>
      <c r="AA203" s="9">
        <f t="shared" si="130"/>
        <v>4.4904863577751462</v>
      </c>
      <c r="AB203" s="9">
        <f t="shared" si="131"/>
        <v>2.3144060802297677</v>
      </c>
      <c r="AC203" s="9">
        <f t="shared" si="132"/>
        <v>3.4024462190024569</v>
      </c>
      <c r="AD203" s="9">
        <f t="shared" si="133"/>
        <v>2.2186011052627421</v>
      </c>
      <c r="AE203" s="9">
        <f t="shared" si="134"/>
        <v>0.19276645642982029</v>
      </c>
      <c r="AF203" s="9">
        <f t="shared" si="135"/>
        <v>100.98679828658091</v>
      </c>
      <c r="AG203" s="9">
        <f t="shared" si="119"/>
        <v>6.8256711224606831E-2</v>
      </c>
      <c r="AH203" s="9">
        <f t="shared" ca="1" si="116"/>
        <v>-0.34372479443389492</v>
      </c>
      <c r="AI203" s="11">
        <f t="shared" si="136"/>
        <v>0.19276645642982029</v>
      </c>
      <c r="AJ203" s="9">
        <f t="shared" ca="1" si="137"/>
        <v>12.205426095954946</v>
      </c>
      <c r="AK203" s="9">
        <f t="shared" si="138"/>
        <v>6.8256711224606831E-2</v>
      </c>
      <c r="AL203" s="9">
        <f t="shared" si="139"/>
        <v>3.015954002430504</v>
      </c>
      <c r="AM203" s="9">
        <f t="shared" si="140"/>
        <v>2.6060294117647098</v>
      </c>
      <c r="AN203" s="9">
        <f t="shared" si="141"/>
        <v>1.1838451137397148</v>
      </c>
      <c r="AO203" s="9">
        <f t="shared" si="142"/>
        <v>1.8860500000000013</v>
      </c>
      <c r="AP203" s="13">
        <f t="shared" ca="1" si="143"/>
        <v>4.9612260385485651</v>
      </c>
    </row>
    <row r="204" spans="1:42">
      <c r="A204" t="s">
        <v>77</v>
      </c>
      <c r="B204" t="s">
        <v>142</v>
      </c>
      <c r="C204">
        <v>10</v>
      </c>
      <c r="D204" s="14">
        <f t="shared" ca="1" si="120"/>
        <v>3.9024669720717653</v>
      </c>
      <c r="E204">
        <v>25.6609108159393</v>
      </c>
      <c r="F204">
        <v>14.062049335863399</v>
      </c>
      <c r="G204">
        <v>13.678099304237801</v>
      </c>
      <c r="H204">
        <v>26.529411764705898</v>
      </c>
      <c r="I204">
        <v>3.0418485135989899</v>
      </c>
      <c r="J204">
        <v>30.824588235294101</v>
      </c>
      <c r="K204">
        <v>7.9297912713472503</v>
      </c>
      <c r="L204" s="11">
        <f t="shared" si="114"/>
        <v>27.6</v>
      </c>
      <c r="M204" s="9">
        <f t="shared" si="115"/>
        <v>11.3</v>
      </c>
      <c r="N204" s="9">
        <f t="shared" si="121"/>
        <v>100.98679828658091</v>
      </c>
      <c r="O204" s="9">
        <f>stefan_boltzmann*(E204+273.16)^4</f>
        <v>39.093615200958126</v>
      </c>
      <c r="P204" s="9">
        <f>stefan_boltzmann*(F204+273.16)^4</f>
        <v>33.368216877717494</v>
      </c>
      <c r="Q204" s="11">
        <f t="shared" si="122"/>
        <v>16.584169871202835</v>
      </c>
      <c r="R204" s="9">
        <f t="shared" si="123"/>
        <v>20.71464423529412</v>
      </c>
      <c r="S204" s="9">
        <f t="shared" si="124"/>
        <v>0.80060124049566439</v>
      </c>
      <c r="T204" s="9">
        <f t="shared" si="117"/>
        <v>12.769810800826184</v>
      </c>
      <c r="U204" s="9">
        <f t="shared" si="125"/>
        <v>36.230916039337814</v>
      </c>
      <c r="V204" s="9">
        <f t="shared" si="126"/>
        <v>0.16483122387342841</v>
      </c>
      <c r="W204" s="9">
        <f t="shared" si="118"/>
        <v>0.73081167466914698</v>
      </c>
      <c r="X204" s="9">
        <f t="shared" si="127"/>
        <v>4.3643972599078937</v>
      </c>
      <c r="Y204" s="9">
        <f t="shared" si="128"/>
        <v>8.4054135409182891</v>
      </c>
      <c r="Z204" s="9">
        <f t="shared" si="129"/>
        <v>19.861480075901348</v>
      </c>
      <c r="AA204" s="9">
        <f t="shared" si="130"/>
        <v>3.2946460060958569</v>
      </c>
      <c r="AB204" s="9">
        <f t="shared" si="131"/>
        <v>1.6050532390195826</v>
      </c>
      <c r="AC204" s="9">
        <f t="shared" si="132"/>
        <v>2.4498496225577195</v>
      </c>
      <c r="AD204" s="9">
        <f t="shared" si="133"/>
        <v>1.5655153127388246</v>
      </c>
      <c r="AE204" s="9">
        <f t="shared" si="134"/>
        <v>0.14365835473987409</v>
      </c>
      <c r="AF204" s="9">
        <f t="shared" si="135"/>
        <v>100.98679828658091</v>
      </c>
      <c r="AG204" s="9">
        <f t="shared" si="119"/>
        <v>6.8256711224606831E-2</v>
      </c>
      <c r="AH204" s="9">
        <f t="shared" ca="1" si="116"/>
        <v>-0.77721827956989342</v>
      </c>
      <c r="AI204" s="11">
        <f t="shared" si="136"/>
        <v>0.14365835473987409</v>
      </c>
      <c r="AJ204" s="9">
        <f t="shared" ca="1" si="137"/>
        <v>9.1826318204881829</v>
      </c>
      <c r="AK204" s="9">
        <f t="shared" si="138"/>
        <v>6.8256711224606831E-2</v>
      </c>
      <c r="AL204" s="9">
        <f t="shared" si="139"/>
        <v>3.0731252186758931</v>
      </c>
      <c r="AM204" s="9">
        <f t="shared" si="140"/>
        <v>3.0418485135989899</v>
      </c>
      <c r="AN204" s="9">
        <f t="shared" si="141"/>
        <v>0.88433430981889494</v>
      </c>
      <c r="AO204" s="9">
        <f t="shared" si="142"/>
        <v>2.0342284946236564</v>
      </c>
      <c r="AP204" s="13">
        <f t="shared" ca="1" si="143"/>
        <v>3.9024669720717653</v>
      </c>
    </row>
    <row r="205" spans="1:42">
      <c r="A205" t="s">
        <v>77</v>
      </c>
      <c r="B205" t="s">
        <v>142</v>
      </c>
      <c r="C205">
        <v>11</v>
      </c>
      <c r="D205" s="14">
        <f t="shared" ca="1" si="120"/>
        <v>2.7510064803909415</v>
      </c>
      <c r="E205">
        <v>21.120196078431398</v>
      </c>
      <c r="F205">
        <v>10.1056862745098</v>
      </c>
      <c r="G205">
        <v>10.1804411764706</v>
      </c>
      <c r="H205">
        <v>26.529411764705898</v>
      </c>
      <c r="I205">
        <v>3.1886437908496701</v>
      </c>
      <c r="J205">
        <v>30.824588235294101</v>
      </c>
      <c r="K205">
        <v>6.3333333333333304</v>
      </c>
      <c r="L205" s="11">
        <f t="shared" si="114"/>
        <v>22.2</v>
      </c>
      <c r="M205" s="9">
        <f t="shared" si="115"/>
        <v>10.5</v>
      </c>
      <c r="N205" s="9">
        <f t="shared" si="121"/>
        <v>100.98679828658091</v>
      </c>
      <c r="O205" s="9">
        <f>stefan_boltzmann*(E205+273.16)^4</f>
        <v>36.77105074939805</v>
      </c>
      <c r="P205" s="9">
        <f>stefan_boltzmann*(F205+273.16)^4</f>
        <v>31.56732408524741</v>
      </c>
      <c r="Q205" s="11">
        <f t="shared" si="122"/>
        <v>12.24523809523809</v>
      </c>
      <c r="R205" s="9">
        <f t="shared" si="123"/>
        <v>16.66177905882353</v>
      </c>
      <c r="S205" s="9">
        <f t="shared" si="124"/>
        <v>0.73492980863609603</v>
      </c>
      <c r="T205" s="9">
        <f t="shared" si="117"/>
        <v>9.4288333333333298</v>
      </c>
      <c r="U205" s="9">
        <f t="shared" si="125"/>
        <v>34.169187417322732</v>
      </c>
      <c r="V205" s="9">
        <f t="shared" si="126"/>
        <v>0.18392105738024592</v>
      </c>
      <c r="W205" s="9">
        <f t="shared" si="118"/>
        <v>0.64215524165872973</v>
      </c>
      <c r="X205" s="9">
        <f t="shared" si="127"/>
        <v>4.0355816429300777</v>
      </c>
      <c r="Y205" s="9">
        <f t="shared" si="128"/>
        <v>5.3932516904032521</v>
      </c>
      <c r="Z205" s="9">
        <f t="shared" si="129"/>
        <v>15.612941176470599</v>
      </c>
      <c r="AA205" s="9">
        <f t="shared" si="130"/>
        <v>2.5054262477397771</v>
      </c>
      <c r="AB205" s="9">
        <f t="shared" si="131"/>
        <v>1.2366862670820467</v>
      </c>
      <c r="AC205" s="9">
        <f t="shared" si="132"/>
        <v>1.871056257410912</v>
      </c>
      <c r="AD205" s="9">
        <f t="shared" si="133"/>
        <v>1.2428896086377801</v>
      </c>
      <c r="AE205" s="9">
        <f t="shared" si="134"/>
        <v>0.11364198844484237</v>
      </c>
      <c r="AF205" s="9">
        <f t="shared" si="135"/>
        <v>100.98679828658091</v>
      </c>
      <c r="AG205" s="9">
        <f t="shared" si="119"/>
        <v>6.8256711224606831E-2</v>
      </c>
      <c r="AH205" s="9">
        <f t="shared" ca="1" si="116"/>
        <v>-0.59479544592030487</v>
      </c>
      <c r="AI205" s="11">
        <f t="shared" si="136"/>
        <v>0.11364198844484237</v>
      </c>
      <c r="AJ205" s="9">
        <f t="shared" ca="1" si="137"/>
        <v>5.9880471363235568</v>
      </c>
      <c r="AK205" s="9">
        <f t="shared" si="138"/>
        <v>6.8256711224606831E-2</v>
      </c>
      <c r="AL205" s="9">
        <f t="shared" si="139"/>
        <v>3.1183632872848226</v>
      </c>
      <c r="AM205" s="9">
        <f t="shared" si="140"/>
        <v>3.1886437908496701</v>
      </c>
      <c r="AN205" s="9">
        <f t="shared" si="141"/>
        <v>0.62816664877313189</v>
      </c>
      <c r="AO205" s="9">
        <f t="shared" si="142"/>
        <v>2.0841388888888881</v>
      </c>
      <c r="AP205" s="13">
        <f t="shared" ca="1" si="143"/>
        <v>2.7510064803909415</v>
      </c>
    </row>
    <row r="206" spans="1:42">
      <c r="A206" t="s">
        <v>77</v>
      </c>
      <c r="B206" t="s">
        <v>142</v>
      </c>
      <c r="C206">
        <v>12</v>
      </c>
      <c r="D206" s="14">
        <f t="shared" ca="1" si="120"/>
        <v>2.1551548723377452</v>
      </c>
      <c r="E206">
        <v>15.817077798861501</v>
      </c>
      <c r="F206">
        <v>4.6603415559772303</v>
      </c>
      <c r="G206">
        <v>4.9558744465528202</v>
      </c>
      <c r="H206">
        <v>26.529411764705898</v>
      </c>
      <c r="I206">
        <v>3.3337602783048701</v>
      </c>
      <c r="J206">
        <v>30.824588235294101</v>
      </c>
      <c r="K206">
        <v>5.73624288425047</v>
      </c>
      <c r="L206" s="11">
        <f t="shared" si="114"/>
        <v>19.8</v>
      </c>
      <c r="M206" s="9">
        <f t="shared" si="115"/>
        <v>10.1</v>
      </c>
      <c r="N206" s="9">
        <f t="shared" si="121"/>
        <v>100.98679828658091</v>
      </c>
      <c r="O206" s="9">
        <f>stefan_boltzmann*(E206+273.16)^4</f>
        <v>34.191288974958404</v>
      </c>
      <c r="P206" s="9">
        <f>stefan_boltzmann*(F206+273.16)^4</f>
        <v>29.20909201704378</v>
      </c>
      <c r="Q206" s="11">
        <f t="shared" si="122"/>
        <v>10.57265391624551</v>
      </c>
      <c r="R206" s="9">
        <f t="shared" si="123"/>
        <v>14.860505647058826</v>
      </c>
      <c r="S206" s="9">
        <f t="shared" si="124"/>
        <v>0.71145990367683332</v>
      </c>
      <c r="T206" s="9">
        <f t="shared" si="117"/>
        <v>8.1409435155090435</v>
      </c>
      <c r="U206" s="9">
        <f t="shared" si="125"/>
        <v>31.700190496001092</v>
      </c>
      <c r="V206" s="9">
        <f t="shared" si="126"/>
        <v>0.20944463296676022</v>
      </c>
      <c r="W206" s="9">
        <f t="shared" si="118"/>
        <v>0.61047086996372502</v>
      </c>
      <c r="X206" s="9">
        <f t="shared" si="127"/>
        <v>4.053181516087113</v>
      </c>
      <c r="Y206" s="9">
        <f t="shared" si="128"/>
        <v>4.0877619994219305</v>
      </c>
      <c r="Z206" s="9">
        <f t="shared" si="129"/>
        <v>10.238709677419365</v>
      </c>
      <c r="AA206" s="9">
        <f t="shared" si="130"/>
        <v>1.7971505375225594</v>
      </c>
      <c r="AB206" s="9">
        <f t="shared" si="131"/>
        <v>0.85184365352097602</v>
      </c>
      <c r="AC206" s="9">
        <f t="shared" si="132"/>
        <v>1.3244970955217676</v>
      </c>
      <c r="AD206" s="9">
        <f t="shared" si="133"/>
        <v>0.86962774801958942</v>
      </c>
      <c r="AE206" s="9">
        <f t="shared" si="134"/>
        <v>8.3447078765548605E-2</v>
      </c>
      <c r="AF206" s="9">
        <f t="shared" si="135"/>
        <v>100.98679828658091</v>
      </c>
      <c r="AG206" s="9">
        <f t="shared" si="119"/>
        <v>6.8256711224606831E-2</v>
      </c>
      <c r="AH206" s="9">
        <f t="shared" ca="1" si="116"/>
        <v>-0.75239240986717282</v>
      </c>
      <c r="AI206" s="11">
        <f t="shared" si="136"/>
        <v>8.3447078765548605E-2</v>
      </c>
      <c r="AJ206" s="9">
        <f t="shared" ca="1" si="137"/>
        <v>4.8401544092891031</v>
      </c>
      <c r="AK206" s="9">
        <f t="shared" si="138"/>
        <v>6.8256711224606831E-2</v>
      </c>
      <c r="AL206" s="9">
        <f t="shared" si="139"/>
        <v>3.1775317753177532</v>
      </c>
      <c r="AM206" s="9">
        <f t="shared" si="140"/>
        <v>3.3337602783048701</v>
      </c>
      <c r="AN206" s="9">
        <f t="shared" si="141"/>
        <v>0.45486934750217822</v>
      </c>
      <c r="AO206" s="9">
        <f t="shared" si="142"/>
        <v>2.133478494623656</v>
      </c>
      <c r="AP206" s="13">
        <f t="shared" ca="1" si="143"/>
        <v>2.1551548723377452</v>
      </c>
    </row>
    <row r="207" spans="1:42">
      <c r="A207" t="s">
        <v>78</v>
      </c>
      <c r="B207" t="s">
        <v>142</v>
      </c>
      <c r="C207">
        <v>1</v>
      </c>
      <c r="D207" s="14">
        <f t="shared" ca="1" si="120"/>
        <v>1.0494066574536238</v>
      </c>
      <c r="E207">
        <v>1.4950537634408601</v>
      </c>
      <c r="F207">
        <v>-7.0352688172043001</v>
      </c>
      <c r="G207">
        <v>-7.88189068100358</v>
      </c>
      <c r="H207">
        <v>61.6</v>
      </c>
      <c r="I207">
        <v>4.4953763440860204</v>
      </c>
      <c r="J207">
        <v>42.052333333333301</v>
      </c>
      <c r="K207">
        <v>4.8172043010752699</v>
      </c>
      <c r="L207" s="11">
        <f t="shared" si="114"/>
        <v>13.8</v>
      </c>
      <c r="M207" s="9">
        <f t="shared" si="115"/>
        <v>9.3000000000000007</v>
      </c>
      <c r="N207" s="9">
        <f t="shared" si="121"/>
        <v>100.57396501239488</v>
      </c>
      <c r="O207" s="9">
        <f>stefan_boltzmann*(E207+273.16)^4</f>
        <v>27.900518340378945</v>
      </c>
      <c r="P207" s="9">
        <f>stefan_boltzmann*(F207+273.16)^4</f>
        <v>24.592508846051302</v>
      </c>
      <c r="Q207" s="11">
        <f t="shared" si="122"/>
        <v>7.0240548040235868</v>
      </c>
      <c r="R207" s="9">
        <f t="shared" si="123"/>
        <v>10.3670016</v>
      </c>
      <c r="S207" s="9">
        <f t="shared" si="124"/>
        <v>0.67753966624482698</v>
      </c>
      <c r="T207" s="9">
        <f t="shared" si="117"/>
        <v>5.4085221990981616</v>
      </c>
      <c r="U207" s="9">
        <f t="shared" si="125"/>
        <v>26.246513593215123</v>
      </c>
      <c r="V207" s="9">
        <f t="shared" si="126"/>
        <v>0.2586724009951934</v>
      </c>
      <c r="W207" s="9">
        <f t="shared" si="118"/>
        <v>0.56467854943051654</v>
      </c>
      <c r="X207" s="9">
        <f t="shared" si="127"/>
        <v>3.8337431013766992</v>
      </c>
      <c r="Y207" s="9">
        <f t="shared" si="128"/>
        <v>1.5747790977214624</v>
      </c>
      <c r="Z207" s="9">
        <f t="shared" si="129"/>
        <v>-2.7701075268817199</v>
      </c>
      <c r="AA207" s="9">
        <f t="shared" si="130"/>
        <v>0.68054503617895334</v>
      </c>
      <c r="AB207" s="9">
        <f t="shared" si="131"/>
        <v>0.36036592622803165</v>
      </c>
      <c r="AC207" s="9">
        <f t="shared" si="132"/>
        <v>0.5204554812034925</v>
      </c>
      <c r="AD207" s="9">
        <f t="shared" si="133"/>
        <v>0.33745807958605201</v>
      </c>
      <c r="AE207" s="9">
        <f t="shared" si="134"/>
        <v>3.710962262175381E-2</v>
      </c>
      <c r="AF207" s="9">
        <f t="shared" si="135"/>
        <v>100.57396501239488</v>
      </c>
      <c r="AG207" s="9">
        <f t="shared" si="119"/>
        <v>6.7977678300916555E-2</v>
      </c>
      <c r="AH207" s="9">
        <f t="shared" ca="1" si="116"/>
        <v>-0.60912043010752714</v>
      </c>
      <c r="AI207" s="11">
        <f t="shared" si="136"/>
        <v>3.710962262175381E-2</v>
      </c>
      <c r="AJ207" s="9">
        <f t="shared" ca="1" si="137"/>
        <v>2.1838995278289897</v>
      </c>
      <c r="AK207" s="9">
        <f t="shared" si="138"/>
        <v>6.7977678300916555E-2</v>
      </c>
      <c r="AL207" s="9">
        <f t="shared" si="139"/>
        <v>3.330497569174474</v>
      </c>
      <c r="AM207" s="9">
        <f t="shared" si="140"/>
        <v>4.4953763440860204</v>
      </c>
      <c r="AN207" s="9">
        <f t="shared" si="141"/>
        <v>0.18299740161744049</v>
      </c>
      <c r="AO207" s="9">
        <f t="shared" si="142"/>
        <v>2.5284279569892467</v>
      </c>
      <c r="AP207" s="13">
        <f t="shared" ca="1" si="143"/>
        <v>1.0494066574536238</v>
      </c>
    </row>
    <row r="208" spans="1:42">
      <c r="A208" t="s">
        <v>78</v>
      </c>
      <c r="B208" t="s">
        <v>142</v>
      </c>
      <c r="C208">
        <v>2</v>
      </c>
      <c r="D208" s="14">
        <f t="shared" ca="1" si="120"/>
        <v>1.2954109156908709</v>
      </c>
      <c r="E208">
        <v>2.3461904761904799</v>
      </c>
      <c r="F208">
        <v>-5.7147619047619003</v>
      </c>
      <c r="G208">
        <v>-7.3462400793650797</v>
      </c>
      <c r="H208">
        <v>61.6</v>
      </c>
      <c r="I208">
        <v>4.6027876984127003</v>
      </c>
      <c r="J208">
        <v>42.052333333333301</v>
      </c>
      <c r="K208">
        <v>5.1595238095238098</v>
      </c>
      <c r="L208" s="11">
        <f t="shared" si="114"/>
        <v>19.8</v>
      </c>
      <c r="M208" s="9">
        <f t="shared" si="115"/>
        <v>10.4</v>
      </c>
      <c r="N208" s="9">
        <f t="shared" si="121"/>
        <v>100.57396501239488</v>
      </c>
      <c r="O208" s="9">
        <f>stefan_boltzmann*(E208+273.16)^4</f>
        <v>28.247976281034035</v>
      </c>
      <c r="P208" s="9">
        <f>stefan_boltzmann*(F208+273.16)^4</f>
        <v>25.084264510979864</v>
      </c>
      <c r="Q208" s="11">
        <f t="shared" si="122"/>
        <v>9.8614697802197799</v>
      </c>
      <c r="R208" s="9">
        <f t="shared" si="123"/>
        <v>14.874393600000001</v>
      </c>
      <c r="S208" s="9">
        <f t="shared" si="124"/>
        <v>0.66298297903181602</v>
      </c>
      <c r="T208" s="9">
        <f t="shared" si="117"/>
        <v>7.593331730769231</v>
      </c>
      <c r="U208" s="9">
        <f t="shared" si="125"/>
        <v>26.666120396006949</v>
      </c>
      <c r="V208" s="9">
        <f t="shared" si="126"/>
        <v>0.25696263349433757</v>
      </c>
      <c r="W208" s="9">
        <f t="shared" si="118"/>
        <v>0.5450270216929517</v>
      </c>
      <c r="X208" s="9">
        <f t="shared" si="127"/>
        <v>3.7346322624595456</v>
      </c>
      <c r="Y208" s="9">
        <f t="shared" si="128"/>
        <v>3.8586994683096854</v>
      </c>
      <c r="Z208" s="9">
        <f t="shared" si="129"/>
        <v>-1.6842857142857102</v>
      </c>
      <c r="AA208" s="9">
        <f t="shared" si="130"/>
        <v>0.72331642671756569</v>
      </c>
      <c r="AB208" s="9">
        <f t="shared" si="131"/>
        <v>0.39885692989886135</v>
      </c>
      <c r="AC208" s="9">
        <f t="shared" si="132"/>
        <v>0.56108667830821357</v>
      </c>
      <c r="AD208" s="9">
        <f t="shared" si="133"/>
        <v>0.35179613449978109</v>
      </c>
      <c r="AE208" s="9">
        <f t="shared" si="134"/>
        <v>3.9851736450885578E-2</v>
      </c>
      <c r="AF208" s="9">
        <f t="shared" si="135"/>
        <v>100.57396501239488</v>
      </c>
      <c r="AG208" s="9">
        <f t="shared" si="119"/>
        <v>6.7977678300916555E-2</v>
      </c>
      <c r="AH208" s="9">
        <f t="shared" ca="1" si="116"/>
        <v>0.15201505376344138</v>
      </c>
      <c r="AI208" s="11">
        <f t="shared" si="136"/>
        <v>3.9851736450885578E-2</v>
      </c>
      <c r="AJ208" s="9">
        <f t="shared" ca="1" si="137"/>
        <v>3.7066844145462441</v>
      </c>
      <c r="AK208" s="9">
        <f t="shared" si="138"/>
        <v>6.7977678300916555E-2</v>
      </c>
      <c r="AL208" s="9">
        <f t="shared" si="139"/>
        <v>3.3171687175193894</v>
      </c>
      <c r="AM208" s="9">
        <f t="shared" si="140"/>
        <v>4.6027876984127003</v>
      </c>
      <c r="AN208" s="9">
        <f t="shared" si="141"/>
        <v>0.20929054380843248</v>
      </c>
      <c r="AO208" s="9">
        <f t="shared" si="142"/>
        <v>2.5649478174603182</v>
      </c>
      <c r="AP208" s="13">
        <f t="shared" ca="1" si="143"/>
        <v>1.2954109156908709</v>
      </c>
    </row>
    <row r="209" spans="1:42">
      <c r="A209" t="s">
        <v>78</v>
      </c>
      <c r="B209" t="s">
        <v>142</v>
      </c>
      <c r="C209">
        <v>3</v>
      </c>
      <c r="D209" s="14">
        <f t="shared" ca="1" si="120"/>
        <v>1.9633343087981263</v>
      </c>
      <c r="E209">
        <v>8.5105376344085997</v>
      </c>
      <c r="F209">
        <v>-0.93978494623655895</v>
      </c>
      <c r="G209">
        <v>-2.0122132616487498</v>
      </c>
      <c r="H209">
        <v>61.6</v>
      </c>
      <c r="I209">
        <v>4.6138351254480297</v>
      </c>
      <c r="J209">
        <v>42.052333333333301</v>
      </c>
      <c r="K209">
        <v>6.5397849462365603</v>
      </c>
      <c r="L209" s="11">
        <f t="shared" si="114"/>
        <v>26.3</v>
      </c>
      <c r="M209" s="9">
        <f t="shared" si="115"/>
        <v>11.7</v>
      </c>
      <c r="N209" s="9">
        <f t="shared" si="121"/>
        <v>100.57396501239488</v>
      </c>
      <c r="O209" s="9">
        <f>stefan_boltzmann*(E209+273.16)^4</f>
        <v>30.862249945410813</v>
      </c>
      <c r="P209" s="9">
        <f>stefan_boltzmann*(F209+273.16)^4</f>
        <v>26.924235725717491</v>
      </c>
      <c r="Q209" s="11">
        <f t="shared" si="122"/>
        <v>13.925271114787245</v>
      </c>
      <c r="R209" s="9">
        <f t="shared" si="123"/>
        <v>19.757401600000001</v>
      </c>
      <c r="S209" s="9">
        <f t="shared" si="124"/>
        <v>0.70481287958368188</v>
      </c>
      <c r="T209" s="9">
        <f t="shared" si="117"/>
        <v>10.722458758386178</v>
      </c>
      <c r="U209" s="9">
        <f t="shared" si="125"/>
        <v>28.893242835564152</v>
      </c>
      <c r="V209" s="9">
        <f t="shared" si="126"/>
        <v>0.23837374964773239</v>
      </c>
      <c r="W209" s="9">
        <f t="shared" si="118"/>
        <v>0.60149738743797065</v>
      </c>
      <c r="X209" s="9">
        <f t="shared" si="127"/>
        <v>4.1427474727335856</v>
      </c>
      <c r="Y209" s="9">
        <f t="shared" si="128"/>
        <v>6.5797112856525928</v>
      </c>
      <c r="Z209" s="9">
        <f t="shared" si="129"/>
        <v>3.7853763440860204</v>
      </c>
      <c r="AA209" s="9">
        <f t="shared" si="130"/>
        <v>1.1106464357058867</v>
      </c>
      <c r="AB209" s="9">
        <f t="shared" si="131"/>
        <v>0.57026594993990731</v>
      </c>
      <c r="AC209" s="9">
        <f t="shared" si="132"/>
        <v>0.84045619282289707</v>
      </c>
      <c r="AD209" s="9">
        <f t="shared" si="133"/>
        <v>0.5269334061562132</v>
      </c>
      <c r="AE209" s="9">
        <f t="shared" si="134"/>
        <v>5.6479893512503723E-2</v>
      </c>
      <c r="AF209" s="9">
        <f t="shared" si="135"/>
        <v>100.57396501239488</v>
      </c>
      <c r="AG209" s="9">
        <f t="shared" si="119"/>
        <v>6.7977678300916555E-2</v>
      </c>
      <c r="AH209" s="9">
        <f t="shared" ca="1" si="116"/>
        <v>0.76575268817204234</v>
      </c>
      <c r="AI209" s="11">
        <f t="shared" si="136"/>
        <v>5.6479893512503723E-2</v>
      </c>
      <c r="AJ209" s="9">
        <f t="shared" ca="1" si="137"/>
        <v>5.8139585974805508</v>
      </c>
      <c r="AK209" s="9">
        <f t="shared" si="138"/>
        <v>6.7977678300916555E-2</v>
      </c>
      <c r="AL209" s="9">
        <f t="shared" si="139"/>
        <v>3.2516168732887247</v>
      </c>
      <c r="AM209" s="9">
        <f t="shared" si="140"/>
        <v>4.6138351254480297</v>
      </c>
      <c r="AN209" s="9">
        <f t="shared" si="141"/>
        <v>0.31352278666668387</v>
      </c>
      <c r="AO209" s="9">
        <f t="shared" si="142"/>
        <v>2.5687039426523302</v>
      </c>
      <c r="AP209" s="13">
        <f t="shared" ca="1" si="143"/>
        <v>1.9633343087981263</v>
      </c>
    </row>
    <row r="210" spans="1:42">
      <c r="A210" t="s">
        <v>78</v>
      </c>
      <c r="B210" t="s">
        <v>142</v>
      </c>
      <c r="C210">
        <v>4</v>
      </c>
      <c r="D210" s="14">
        <f t="shared" ca="1" si="120"/>
        <v>2.6954879121608291</v>
      </c>
      <c r="E210">
        <v>12.6046666666667</v>
      </c>
      <c r="F210">
        <v>3.1442222222222198</v>
      </c>
      <c r="G210">
        <v>1.93675</v>
      </c>
      <c r="H210">
        <v>61.6</v>
      </c>
      <c r="I210">
        <v>4.4634444444444403</v>
      </c>
      <c r="J210">
        <v>42.052333333333301</v>
      </c>
      <c r="K210">
        <v>6.4288888888888902</v>
      </c>
      <c r="L210" s="11">
        <f t="shared" si="114"/>
        <v>34.1</v>
      </c>
      <c r="M210" s="9">
        <f t="shared" si="115"/>
        <v>13.2</v>
      </c>
      <c r="N210" s="9">
        <f t="shared" si="121"/>
        <v>100.57396501239488</v>
      </c>
      <c r="O210" s="9">
        <f>stefan_boltzmann*(E210+273.16)^4</f>
        <v>32.696104384158716</v>
      </c>
      <c r="P210" s="9">
        <f>stefan_boltzmann*(F210+273.16)^4</f>
        <v>28.576693646955498</v>
      </c>
      <c r="Q210" s="11">
        <f t="shared" si="122"/>
        <v>16.828981481481485</v>
      </c>
      <c r="R210" s="9">
        <f t="shared" si="123"/>
        <v>25.6170112</v>
      </c>
      <c r="S210" s="9">
        <f t="shared" si="124"/>
        <v>0.65694554880319078</v>
      </c>
      <c r="T210" s="9">
        <f t="shared" si="117"/>
        <v>12.958315740740744</v>
      </c>
      <c r="U210" s="9">
        <f t="shared" si="125"/>
        <v>30.636399015557107</v>
      </c>
      <c r="V210" s="9">
        <f t="shared" si="126"/>
        <v>0.22266248409887371</v>
      </c>
      <c r="W210" s="9">
        <f t="shared" si="118"/>
        <v>0.53687649088430767</v>
      </c>
      <c r="X210" s="9">
        <f t="shared" si="127"/>
        <v>3.6623441656371893</v>
      </c>
      <c r="Y210" s="9">
        <f t="shared" si="128"/>
        <v>9.2959715751035539</v>
      </c>
      <c r="Z210" s="9">
        <f t="shared" si="129"/>
        <v>7.8744444444444603</v>
      </c>
      <c r="AA210" s="9">
        <f t="shared" si="130"/>
        <v>1.4594750742369602</v>
      </c>
      <c r="AB210" s="9">
        <f t="shared" si="131"/>
        <v>0.76555767888921322</v>
      </c>
      <c r="AC210" s="9">
        <f t="shared" si="132"/>
        <v>1.1125163765630868</v>
      </c>
      <c r="AD210" s="9">
        <f t="shared" si="133"/>
        <v>0.70245370601260548</v>
      </c>
      <c r="AE210" s="9">
        <f t="shared" si="134"/>
        <v>7.2512357534786742E-2</v>
      </c>
      <c r="AF210" s="9">
        <f t="shared" si="135"/>
        <v>100.57396501239488</v>
      </c>
      <c r="AG210" s="9">
        <f t="shared" si="119"/>
        <v>6.7977678300916555E-2</v>
      </c>
      <c r="AH210" s="9">
        <f t="shared" ca="1" si="116"/>
        <v>0.57246953405018164</v>
      </c>
      <c r="AI210" s="11">
        <f t="shared" si="136"/>
        <v>7.2512357534786742E-2</v>
      </c>
      <c r="AJ210" s="9">
        <f t="shared" ca="1" si="137"/>
        <v>8.7235020410533721</v>
      </c>
      <c r="AK210" s="9">
        <f t="shared" si="138"/>
        <v>6.7977678300916555E-2</v>
      </c>
      <c r="AL210" s="9">
        <f t="shared" si="139"/>
        <v>3.2042787010407969</v>
      </c>
      <c r="AM210" s="9">
        <f t="shared" si="140"/>
        <v>4.4634444444444403</v>
      </c>
      <c r="AN210" s="9">
        <f t="shared" si="141"/>
        <v>0.41006267055048129</v>
      </c>
      <c r="AO210" s="9">
        <f t="shared" si="142"/>
        <v>2.5175711111111099</v>
      </c>
      <c r="AP210" s="13">
        <f t="shared" ca="1" si="143"/>
        <v>2.6954879121608291</v>
      </c>
    </row>
    <row r="211" spans="1:42">
      <c r="A211" t="s">
        <v>78</v>
      </c>
      <c r="B211" t="s">
        <v>142</v>
      </c>
      <c r="C211">
        <v>5</v>
      </c>
      <c r="D211" s="14">
        <f t="shared" ca="1" si="120"/>
        <v>3.5006500986419802</v>
      </c>
      <c r="E211">
        <v>18.196344086021501</v>
      </c>
      <c r="F211">
        <v>7.5853763440860202</v>
      </c>
      <c r="G211">
        <v>7.0996684587813599</v>
      </c>
      <c r="H211">
        <v>61.6</v>
      </c>
      <c r="I211">
        <v>4.1311648745519696</v>
      </c>
      <c r="J211">
        <v>42.052333333333301</v>
      </c>
      <c r="K211">
        <v>6.6903225806451596</v>
      </c>
      <c r="L211" s="11">
        <f t="shared" si="114"/>
        <v>39.5</v>
      </c>
      <c r="M211" s="9">
        <f t="shared" si="115"/>
        <v>14.4</v>
      </c>
      <c r="N211" s="9">
        <f t="shared" si="121"/>
        <v>100.57396501239488</v>
      </c>
      <c r="O211" s="9">
        <f>stefan_boltzmann*(E211+273.16)^4</f>
        <v>35.331315605330445</v>
      </c>
      <c r="P211" s="9">
        <f>stefan_boltzmann*(F211+273.16)^4</f>
        <v>30.458768722427877</v>
      </c>
      <c r="Q211" s="11">
        <f t="shared" si="122"/>
        <v>19.050963261648743</v>
      </c>
      <c r="R211" s="9">
        <f t="shared" si="123"/>
        <v>29.673663999999999</v>
      </c>
      <c r="S211" s="9">
        <f t="shared" si="124"/>
        <v>0.64201587177265151</v>
      </c>
      <c r="T211" s="9">
        <f t="shared" si="117"/>
        <v>14.669241711469532</v>
      </c>
      <c r="U211" s="9">
        <f t="shared" si="125"/>
        <v>32.895042163879161</v>
      </c>
      <c r="V211" s="9">
        <f t="shared" si="126"/>
        <v>0.19938983052259696</v>
      </c>
      <c r="W211" s="9">
        <f t="shared" si="118"/>
        <v>0.51672142689307965</v>
      </c>
      <c r="X211" s="9">
        <f t="shared" si="127"/>
        <v>3.389143224614958</v>
      </c>
      <c r="Y211" s="9">
        <f t="shared" si="128"/>
        <v>11.280098486854573</v>
      </c>
      <c r="Z211" s="9">
        <f t="shared" si="129"/>
        <v>12.89086021505376</v>
      </c>
      <c r="AA211" s="9">
        <f t="shared" si="130"/>
        <v>2.0896081503217294</v>
      </c>
      <c r="AB211" s="9">
        <f t="shared" si="131"/>
        <v>1.0428487991761255</v>
      </c>
      <c r="AC211" s="9">
        <f t="shared" si="132"/>
        <v>1.5662284747489275</v>
      </c>
      <c r="AD211" s="9">
        <f t="shared" si="133"/>
        <v>1.00873570206449</v>
      </c>
      <c r="AE211" s="9">
        <f t="shared" si="134"/>
        <v>9.7358210177817928E-2</v>
      </c>
      <c r="AF211" s="9">
        <f t="shared" si="135"/>
        <v>100.57396501239488</v>
      </c>
      <c r="AG211" s="9">
        <f t="shared" si="119"/>
        <v>6.7977678300916555E-2</v>
      </c>
      <c r="AH211" s="9">
        <f t="shared" ca="1" si="116"/>
        <v>0.70229820788530195</v>
      </c>
      <c r="AI211" s="11">
        <f t="shared" si="136"/>
        <v>9.7358210177817928E-2</v>
      </c>
      <c r="AJ211" s="9">
        <f t="shared" ca="1" si="137"/>
        <v>10.577800278969271</v>
      </c>
      <c r="AK211" s="9">
        <f t="shared" si="138"/>
        <v>6.7977678300916555E-2</v>
      </c>
      <c r="AL211" s="9">
        <f t="shared" si="139"/>
        <v>3.1480544684884264</v>
      </c>
      <c r="AM211" s="9">
        <f t="shared" si="140"/>
        <v>4.1311648745519696</v>
      </c>
      <c r="AN211" s="9">
        <f t="shared" si="141"/>
        <v>0.55749277268443742</v>
      </c>
      <c r="AO211" s="9">
        <f t="shared" si="142"/>
        <v>2.4045960573476695</v>
      </c>
      <c r="AP211" s="13">
        <f t="shared" ca="1" si="143"/>
        <v>3.5006500986419802</v>
      </c>
    </row>
    <row r="212" spans="1:42">
      <c r="A212" t="s">
        <v>78</v>
      </c>
      <c r="B212" t="s">
        <v>142</v>
      </c>
      <c r="C212">
        <v>6</v>
      </c>
      <c r="D212" s="14">
        <f t="shared" ca="1" si="120"/>
        <v>3.8367922506207819</v>
      </c>
      <c r="E212">
        <v>22.4831111111111</v>
      </c>
      <c r="F212">
        <v>12.9126666666667</v>
      </c>
      <c r="G212">
        <v>13.277018518518499</v>
      </c>
      <c r="H212">
        <v>61.6</v>
      </c>
      <c r="I212">
        <v>3.6312962962962998</v>
      </c>
      <c r="J212">
        <v>42.052333333333301</v>
      </c>
      <c r="K212">
        <v>7.27111111111111</v>
      </c>
      <c r="L212" s="11">
        <f t="shared" si="114"/>
        <v>41.9</v>
      </c>
      <c r="M212" s="9">
        <f t="shared" si="115"/>
        <v>15</v>
      </c>
      <c r="N212" s="9">
        <f t="shared" si="121"/>
        <v>100.57396501239488</v>
      </c>
      <c r="O212" s="9">
        <f>stefan_boltzmann*(E212+273.16)^4</f>
        <v>37.456996329962898</v>
      </c>
      <c r="P212" s="9">
        <f>stefan_boltzmann*(F212+273.16)^4</f>
        <v>32.837293187320739</v>
      </c>
      <c r="Q212" s="11">
        <f t="shared" si="122"/>
        <v>20.630318518518518</v>
      </c>
      <c r="R212" s="9">
        <f t="shared" si="123"/>
        <v>31.476620799999999</v>
      </c>
      <c r="S212" s="9">
        <f t="shared" si="124"/>
        <v>0.65541719518120944</v>
      </c>
      <c r="T212" s="9">
        <f t="shared" si="117"/>
        <v>15.885345259259259</v>
      </c>
      <c r="U212" s="9">
        <f t="shared" si="125"/>
        <v>35.147144758641815</v>
      </c>
      <c r="V212" s="9">
        <f t="shared" si="126"/>
        <v>0.16710546726767256</v>
      </c>
      <c r="W212" s="9">
        <f t="shared" si="118"/>
        <v>0.53481321349463284</v>
      </c>
      <c r="X212" s="9">
        <f t="shared" si="127"/>
        <v>3.1411077762340804</v>
      </c>
      <c r="Y212" s="9">
        <f t="shared" si="128"/>
        <v>12.744237483025177</v>
      </c>
      <c r="Z212" s="9">
        <f t="shared" si="129"/>
        <v>17.697888888888901</v>
      </c>
      <c r="AA212" s="9">
        <f t="shared" si="130"/>
        <v>2.7227939143003477</v>
      </c>
      <c r="AB212" s="9">
        <f t="shared" si="131"/>
        <v>1.4892358737475784</v>
      </c>
      <c r="AC212" s="9">
        <f t="shared" si="132"/>
        <v>2.1060148940239629</v>
      </c>
      <c r="AD212" s="9">
        <f t="shared" si="133"/>
        <v>1.5251285433025434</v>
      </c>
      <c r="AE212" s="9">
        <f t="shared" si="134"/>
        <v>0.12762821832159321</v>
      </c>
      <c r="AF212" s="9">
        <f t="shared" si="135"/>
        <v>100.57396501239488</v>
      </c>
      <c r="AG212" s="9">
        <f t="shared" si="119"/>
        <v>6.7977678300916555E-2</v>
      </c>
      <c r="AH212" s="9">
        <f t="shared" ca="1" si="116"/>
        <v>0.6729840143369199</v>
      </c>
      <c r="AI212" s="11">
        <f t="shared" si="136"/>
        <v>0.12762821832159321</v>
      </c>
      <c r="AJ212" s="9">
        <f t="shared" ca="1" si="137"/>
        <v>12.071253468688257</v>
      </c>
      <c r="AK212" s="9">
        <f t="shared" si="138"/>
        <v>6.7977678300916555E-2</v>
      </c>
      <c r="AL212" s="9">
        <f t="shared" si="139"/>
        <v>3.0959977158416851</v>
      </c>
      <c r="AM212" s="9">
        <f t="shared" si="140"/>
        <v>3.6312962962962998</v>
      </c>
      <c r="AN212" s="9">
        <f t="shared" si="141"/>
        <v>0.58088635072141948</v>
      </c>
      <c r="AO212" s="9">
        <f t="shared" si="142"/>
        <v>2.2346407407407423</v>
      </c>
      <c r="AP212" s="13">
        <f t="shared" ca="1" si="143"/>
        <v>3.8367922506207819</v>
      </c>
    </row>
    <row r="213" spans="1:42">
      <c r="A213" t="s">
        <v>78</v>
      </c>
      <c r="B213" t="s">
        <v>142</v>
      </c>
      <c r="C213">
        <v>7</v>
      </c>
      <c r="D213" s="14">
        <f t="shared" ca="1" si="120"/>
        <v>4.4433878561914586</v>
      </c>
      <c r="E213">
        <v>25.941720430107502</v>
      </c>
      <c r="F213">
        <v>16.341935483871001</v>
      </c>
      <c r="G213">
        <v>16.1320430107527</v>
      </c>
      <c r="H213">
        <v>61.6</v>
      </c>
      <c r="I213">
        <v>3.21716845878136</v>
      </c>
      <c r="J213">
        <v>42.052333333333301</v>
      </c>
      <c r="K213">
        <v>8.1806451612903199</v>
      </c>
      <c r="L213" s="11">
        <f t="shared" si="114"/>
        <v>40.799999999999997</v>
      </c>
      <c r="M213" s="9">
        <f t="shared" si="115"/>
        <v>14.8</v>
      </c>
      <c r="N213" s="9">
        <f t="shared" si="121"/>
        <v>100.57396501239488</v>
      </c>
      <c r="O213" s="9">
        <f>stefan_boltzmann*(E213+273.16)^4</f>
        <v>39.240771528585803</v>
      </c>
      <c r="P213" s="9">
        <f>stefan_boltzmann*(F213+273.16)^4</f>
        <v>34.440367702787995</v>
      </c>
      <c r="Q213" s="11">
        <f t="shared" si="122"/>
        <v>21.476024411508281</v>
      </c>
      <c r="R213" s="9">
        <f t="shared" si="123"/>
        <v>30.650265599999997</v>
      </c>
      <c r="S213" s="9">
        <f t="shared" si="124"/>
        <v>0.70067987963889888</v>
      </c>
      <c r="T213" s="9">
        <f t="shared" si="117"/>
        <v>16.536538796861375</v>
      </c>
      <c r="U213" s="9">
        <f t="shared" si="125"/>
        <v>36.840569615686903</v>
      </c>
      <c r="V213" s="9">
        <f t="shared" si="126"/>
        <v>0.15042123646415126</v>
      </c>
      <c r="W213" s="9">
        <f t="shared" si="118"/>
        <v>0.59591783751251359</v>
      </c>
      <c r="X213" s="9">
        <f t="shared" si="127"/>
        <v>3.3023406920745502</v>
      </c>
      <c r="Y213" s="9">
        <f t="shared" si="128"/>
        <v>13.234198104786826</v>
      </c>
      <c r="Z213" s="9">
        <f t="shared" si="129"/>
        <v>21.141827956989253</v>
      </c>
      <c r="AA213" s="9">
        <f t="shared" si="130"/>
        <v>3.3498766262400514</v>
      </c>
      <c r="AB213" s="9">
        <f t="shared" si="131"/>
        <v>1.8583812162791378</v>
      </c>
      <c r="AC213" s="9">
        <f t="shared" si="132"/>
        <v>2.6041289212595946</v>
      </c>
      <c r="AD213" s="9">
        <f t="shared" si="133"/>
        <v>1.8336789583561868</v>
      </c>
      <c r="AE213" s="9">
        <f t="shared" si="134"/>
        <v>0.15392332711472398</v>
      </c>
      <c r="AF213" s="9">
        <f t="shared" si="135"/>
        <v>100.57396501239488</v>
      </c>
      <c r="AG213" s="9">
        <f t="shared" si="119"/>
        <v>6.7977678300916555E-2</v>
      </c>
      <c r="AH213" s="9">
        <f t="shared" ca="1" si="116"/>
        <v>0.48215146953404936</v>
      </c>
      <c r="AI213" s="11">
        <f t="shared" si="136"/>
        <v>0.15392332711472398</v>
      </c>
      <c r="AJ213" s="9">
        <f t="shared" ca="1" si="137"/>
        <v>12.752046635252777</v>
      </c>
      <c r="AK213" s="9">
        <f t="shared" si="138"/>
        <v>6.7977678300916555E-2</v>
      </c>
      <c r="AL213" s="9">
        <f t="shared" si="139"/>
        <v>3.0597484426172876</v>
      </c>
      <c r="AM213" s="9">
        <f t="shared" si="140"/>
        <v>3.21716845878136</v>
      </c>
      <c r="AN213" s="9">
        <f t="shared" si="141"/>
        <v>0.77044996290340784</v>
      </c>
      <c r="AO213" s="9">
        <f t="shared" si="142"/>
        <v>2.0938372759856625</v>
      </c>
      <c r="AP213" s="13">
        <f t="shared" ca="1" si="143"/>
        <v>4.4433878561914586</v>
      </c>
    </row>
    <row r="214" spans="1:42">
      <c r="A214" t="s">
        <v>78</v>
      </c>
      <c r="B214" t="s">
        <v>142</v>
      </c>
      <c r="C214">
        <v>8</v>
      </c>
      <c r="D214" s="14">
        <f t="shared" ca="1" si="120"/>
        <v>4.183809918443516</v>
      </c>
      <c r="E214">
        <v>26.103010752688199</v>
      </c>
      <c r="F214">
        <v>16.178709677419398</v>
      </c>
      <c r="G214">
        <v>16.517795698924701</v>
      </c>
      <c r="H214">
        <v>61.6</v>
      </c>
      <c r="I214">
        <v>3.2362724014336899</v>
      </c>
      <c r="J214">
        <v>42.052333333333301</v>
      </c>
      <c r="K214">
        <v>8.2774193548387096</v>
      </c>
      <c r="L214" s="11">
        <f t="shared" si="114"/>
        <v>36.299999999999997</v>
      </c>
      <c r="M214" s="9">
        <f t="shared" si="115"/>
        <v>13.7</v>
      </c>
      <c r="N214" s="9">
        <f t="shared" si="121"/>
        <v>100.57396501239488</v>
      </c>
      <c r="O214" s="9">
        <f>stefan_boltzmann*(E214+273.16)^4</f>
        <v>39.325482215204175</v>
      </c>
      <c r="P214" s="9">
        <f>stefan_boltzmann*(F214+273.16)^4</f>
        <v>34.362761253834108</v>
      </c>
      <c r="Q214" s="11">
        <f t="shared" si="122"/>
        <v>20.041070167176827</v>
      </c>
      <c r="R214" s="9">
        <f t="shared" si="123"/>
        <v>27.269721599999997</v>
      </c>
      <c r="S214" s="9">
        <f t="shared" si="124"/>
        <v>0.73492023355224967</v>
      </c>
      <c r="T214" s="9">
        <f t="shared" si="117"/>
        <v>15.431624028726157</v>
      </c>
      <c r="U214" s="9">
        <f t="shared" si="125"/>
        <v>36.844121734519142</v>
      </c>
      <c r="V214" s="9">
        <f t="shared" si="126"/>
        <v>0.14807729803847178</v>
      </c>
      <c r="W214" s="9">
        <f t="shared" si="118"/>
        <v>0.64214231529553711</v>
      </c>
      <c r="X214" s="9">
        <f t="shared" si="127"/>
        <v>3.5033859134786476</v>
      </c>
      <c r="Y214" s="9">
        <f t="shared" si="128"/>
        <v>11.92823811524751</v>
      </c>
      <c r="Z214" s="9">
        <f t="shared" si="129"/>
        <v>21.140860215053799</v>
      </c>
      <c r="AA214" s="9">
        <f t="shared" si="130"/>
        <v>3.3819632056021405</v>
      </c>
      <c r="AB214" s="9">
        <f t="shared" si="131"/>
        <v>1.8391461434321339</v>
      </c>
      <c r="AC214" s="9">
        <f t="shared" si="132"/>
        <v>2.6105546745171373</v>
      </c>
      <c r="AD214" s="9">
        <f t="shared" si="133"/>
        <v>1.8793022208272243</v>
      </c>
      <c r="AE214" s="9">
        <f t="shared" si="134"/>
        <v>0.15391534040245186</v>
      </c>
      <c r="AF214" s="9">
        <f t="shared" si="135"/>
        <v>100.57396501239488</v>
      </c>
      <c r="AG214" s="9">
        <f t="shared" si="119"/>
        <v>6.7977678300916555E-2</v>
      </c>
      <c r="AH214" s="9">
        <f t="shared" ca="1" si="116"/>
        <v>-1.3548387096363969E-4</v>
      </c>
      <c r="AI214" s="11">
        <f t="shared" si="136"/>
        <v>0.15391534040245186</v>
      </c>
      <c r="AJ214" s="9">
        <f t="shared" ca="1" si="137"/>
        <v>11.928373599118473</v>
      </c>
      <c r="AK214" s="9">
        <f t="shared" si="138"/>
        <v>6.7977678300916555E-2</v>
      </c>
      <c r="AL214" s="9">
        <f t="shared" si="139"/>
        <v>3.0597585093821622</v>
      </c>
      <c r="AM214" s="9">
        <f t="shared" si="140"/>
        <v>3.2362724014336899</v>
      </c>
      <c r="AN214" s="9">
        <f t="shared" si="141"/>
        <v>0.73125245368991298</v>
      </c>
      <c r="AO214" s="9">
        <f t="shared" si="142"/>
        <v>2.1003326164874547</v>
      </c>
      <c r="AP214" s="13">
        <f t="shared" ca="1" si="143"/>
        <v>4.183809918443516</v>
      </c>
    </row>
    <row r="215" spans="1:42">
      <c r="A215" t="s">
        <v>78</v>
      </c>
      <c r="B215" t="s">
        <v>142</v>
      </c>
      <c r="C215">
        <v>9</v>
      </c>
      <c r="D215" s="14">
        <f t="shared" ca="1" si="120"/>
        <v>2.9870688987854579</v>
      </c>
      <c r="E215">
        <v>22.215111111111099</v>
      </c>
      <c r="F215">
        <v>12.0502222222222</v>
      </c>
      <c r="G215">
        <v>12.6756759259259</v>
      </c>
      <c r="H215">
        <v>61.6</v>
      </c>
      <c r="I215">
        <v>3.4233981481481499</v>
      </c>
      <c r="J215">
        <v>42.052333333333301</v>
      </c>
      <c r="K215">
        <v>7.1666666666666696</v>
      </c>
      <c r="L215" s="11">
        <f t="shared" si="114"/>
        <v>26.2</v>
      </c>
      <c r="M215" s="9">
        <f t="shared" si="115"/>
        <v>12.3</v>
      </c>
      <c r="N215" s="9">
        <f t="shared" si="121"/>
        <v>100.57396501239488</v>
      </c>
      <c r="O215" s="9">
        <f>stefan_boltzmann*(E215+273.16)^4</f>
        <v>37.321362072375095</v>
      </c>
      <c r="P215" s="9">
        <f>stefan_boltzmann*(F215+273.16)^4</f>
        <v>32.44309223871246</v>
      </c>
      <c r="Q215" s="11">
        <f t="shared" si="122"/>
        <v>14.18279132791328</v>
      </c>
      <c r="R215" s="9">
        <f t="shared" si="123"/>
        <v>19.682278400000001</v>
      </c>
      <c r="S215" s="9">
        <f t="shared" si="124"/>
        <v>0.72058686701196539</v>
      </c>
      <c r="T215" s="9">
        <f t="shared" si="117"/>
        <v>10.920749322493226</v>
      </c>
      <c r="U215" s="9">
        <f t="shared" si="125"/>
        <v>34.882227155543774</v>
      </c>
      <c r="V215" s="9">
        <f t="shared" si="126"/>
        <v>0.17047337087353551</v>
      </c>
      <c r="W215" s="9">
        <f t="shared" si="118"/>
        <v>0.62279227046615337</v>
      </c>
      <c r="X215" s="9">
        <f t="shared" si="127"/>
        <v>3.7034285357735142</v>
      </c>
      <c r="Y215" s="9">
        <f t="shared" si="128"/>
        <v>7.2173207867197116</v>
      </c>
      <c r="Z215" s="9">
        <f t="shared" si="129"/>
        <v>17.132666666666651</v>
      </c>
      <c r="AA215" s="9">
        <f t="shared" si="130"/>
        <v>2.6787958769275559</v>
      </c>
      <c r="AB215" s="9">
        <f t="shared" si="131"/>
        <v>1.4072154025035055</v>
      </c>
      <c r="AC215" s="9">
        <f t="shared" si="132"/>
        <v>2.0430056397155307</v>
      </c>
      <c r="AD215" s="9">
        <f t="shared" si="133"/>
        <v>1.4662896930092777</v>
      </c>
      <c r="AE215" s="9">
        <f t="shared" si="134"/>
        <v>0.12369971376105195</v>
      </c>
      <c r="AF215" s="9">
        <f t="shared" si="135"/>
        <v>100.57396501239488</v>
      </c>
      <c r="AG215" s="9">
        <f t="shared" si="119"/>
        <v>6.7977678300916555E-2</v>
      </c>
      <c r="AH215" s="9">
        <f t="shared" ca="1" si="116"/>
        <v>-0.56114709677420072</v>
      </c>
      <c r="AI215" s="11">
        <f t="shared" si="136"/>
        <v>0.12369971376105195</v>
      </c>
      <c r="AJ215" s="9">
        <f t="shared" ca="1" si="137"/>
        <v>7.7784678834939118</v>
      </c>
      <c r="AK215" s="9">
        <f t="shared" si="138"/>
        <v>6.7977678300916555E-2</v>
      </c>
      <c r="AL215" s="9">
        <f t="shared" si="139"/>
        <v>3.1020291866479477</v>
      </c>
      <c r="AM215" s="9">
        <f t="shared" si="140"/>
        <v>3.4233981481481499</v>
      </c>
      <c r="AN215" s="9">
        <f t="shared" si="141"/>
        <v>0.57671594670625304</v>
      </c>
      <c r="AO215" s="9">
        <f t="shared" si="142"/>
        <v>2.1639553703703713</v>
      </c>
      <c r="AP215" s="13">
        <f t="shared" ca="1" si="143"/>
        <v>2.9870688987854579</v>
      </c>
    </row>
    <row r="216" spans="1:42">
      <c r="A216" t="s">
        <v>78</v>
      </c>
      <c r="B216" t="s">
        <v>142</v>
      </c>
      <c r="C216">
        <v>10</v>
      </c>
      <c r="D216" s="14">
        <f t="shared" ca="1" si="120"/>
        <v>2.3540831583920809</v>
      </c>
      <c r="E216">
        <v>16.346881720430101</v>
      </c>
      <c r="F216">
        <v>6.3896774193548396</v>
      </c>
      <c r="G216">
        <v>6.4760215053763401</v>
      </c>
      <c r="H216">
        <v>61.6</v>
      </c>
      <c r="I216">
        <v>4.1193369175627197</v>
      </c>
      <c r="J216">
        <v>42.052333333333301</v>
      </c>
      <c r="K216">
        <v>5.6473118279569903</v>
      </c>
      <c r="L216" s="11">
        <f t="shared" si="114"/>
        <v>21.4</v>
      </c>
      <c r="M216" s="9">
        <f t="shared" si="115"/>
        <v>10.8</v>
      </c>
      <c r="N216" s="9">
        <f t="shared" si="121"/>
        <v>100.57396501239488</v>
      </c>
      <c r="O216" s="9">
        <f>stefan_boltzmann*(E216+273.16)^4</f>
        <v>34.442721463516243</v>
      </c>
      <c r="P216" s="9">
        <f>stefan_boltzmann*(F216+273.16)^4</f>
        <v>29.94317682965838</v>
      </c>
      <c r="Q216" s="11">
        <f t="shared" si="122"/>
        <v>10.945021903624054</v>
      </c>
      <c r="R216" s="9">
        <f t="shared" si="123"/>
        <v>16.0763648</v>
      </c>
      <c r="S216" s="9">
        <f t="shared" si="124"/>
        <v>0.68081447763763447</v>
      </c>
      <c r="T216" s="9">
        <f t="shared" si="117"/>
        <v>8.4276668657905223</v>
      </c>
      <c r="U216" s="9">
        <f t="shared" si="125"/>
        <v>32.19294914658731</v>
      </c>
      <c r="V216" s="9">
        <f t="shared" si="126"/>
        <v>0.20237366515826261</v>
      </c>
      <c r="W216" s="9">
        <f t="shared" si="118"/>
        <v>0.5690995448108066</v>
      </c>
      <c r="X216" s="9">
        <f t="shared" si="127"/>
        <v>3.7076864431377432</v>
      </c>
      <c r="Y216" s="9">
        <f t="shared" si="128"/>
        <v>4.7199804226527791</v>
      </c>
      <c r="Z216" s="9">
        <f t="shared" si="129"/>
        <v>11.36827956989247</v>
      </c>
      <c r="AA216" s="9">
        <f t="shared" si="130"/>
        <v>1.858966838570463</v>
      </c>
      <c r="AB216" s="9">
        <f t="shared" si="131"/>
        <v>0.96063879559643062</v>
      </c>
      <c r="AC216" s="9">
        <f t="shared" si="132"/>
        <v>1.4098028170834467</v>
      </c>
      <c r="AD216" s="9">
        <f t="shared" si="133"/>
        <v>0.96637796132500109</v>
      </c>
      <c r="AE216" s="9">
        <f t="shared" si="134"/>
        <v>8.9149146765913262E-2</v>
      </c>
      <c r="AF216" s="9">
        <f t="shared" si="135"/>
        <v>100.57396501239488</v>
      </c>
      <c r="AG216" s="9">
        <f t="shared" si="119"/>
        <v>6.7977678300916555E-2</v>
      </c>
      <c r="AH216" s="9">
        <f t="shared" ca="1" si="116"/>
        <v>-0.80701419354838544</v>
      </c>
      <c r="AI216" s="11">
        <f t="shared" si="136"/>
        <v>8.9149146765913262E-2</v>
      </c>
      <c r="AJ216" s="9">
        <f t="shared" ca="1" si="137"/>
        <v>5.5269946162011649</v>
      </c>
      <c r="AK216" s="9">
        <f t="shared" si="138"/>
        <v>6.7977678300916555E-2</v>
      </c>
      <c r="AL216" s="9">
        <f t="shared" si="139"/>
        <v>3.1649099588788578</v>
      </c>
      <c r="AM216" s="9">
        <f t="shared" si="140"/>
        <v>4.1193369175627197</v>
      </c>
      <c r="AN216" s="9">
        <f t="shared" si="141"/>
        <v>0.44342485575844559</v>
      </c>
      <c r="AO216" s="9">
        <f t="shared" si="142"/>
        <v>2.4005745519713249</v>
      </c>
      <c r="AP216" s="13">
        <f t="shared" ca="1" si="143"/>
        <v>2.3540831583920809</v>
      </c>
    </row>
    <row r="217" spans="1:42">
      <c r="A217" t="s">
        <v>78</v>
      </c>
      <c r="B217" t="s">
        <v>142</v>
      </c>
      <c r="C217">
        <v>11</v>
      </c>
      <c r="D217" s="14">
        <f t="shared" ca="1" si="120"/>
        <v>1.6823210787344975</v>
      </c>
      <c r="E217">
        <v>11.032444444444399</v>
      </c>
      <c r="F217">
        <v>2.0328888888888899</v>
      </c>
      <c r="G217">
        <v>1.2170000000000001</v>
      </c>
      <c r="H217">
        <v>61.6</v>
      </c>
      <c r="I217">
        <v>4.1472129629629597</v>
      </c>
      <c r="J217">
        <v>42.052333333333301</v>
      </c>
      <c r="K217">
        <v>4.8688888888888897</v>
      </c>
      <c r="L217" s="11">
        <f t="shared" si="114"/>
        <v>15.1</v>
      </c>
      <c r="M217" s="9">
        <f t="shared" si="115"/>
        <v>9.6</v>
      </c>
      <c r="N217" s="9">
        <f t="shared" si="121"/>
        <v>100.57396501239488</v>
      </c>
      <c r="O217" s="9">
        <f>stefan_boltzmann*(E217+273.16)^4</f>
        <v>31.982470172012377</v>
      </c>
      <c r="P217" s="9">
        <f>stefan_boltzmann*(F217+273.16)^4</f>
        <v>28.119702562510287</v>
      </c>
      <c r="Q217" s="11">
        <f t="shared" si="122"/>
        <v>7.6041782407407421</v>
      </c>
      <c r="R217" s="9">
        <f t="shared" si="123"/>
        <v>11.3436032</v>
      </c>
      <c r="S217" s="9">
        <f t="shared" si="124"/>
        <v>0.67034945657661416</v>
      </c>
      <c r="T217" s="9">
        <f t="shared" si="117"/>
        <v>5.8552172453703717</v>
      </c>
      <c r="U217" s="9">
        <f t="shared" si="125"/>
        <v>30.051086367261334</v>
      </c>
      <c r="V217" s="9">
        <f t="shared" si="126"/>
        <v>0.22565634140089183</v>
      </c>
      <c r="W217" s="9">
        <f t="shared" si="118"/>
        <v>0.55497176637842915</v>
      </c>
      <c r="X217" s="9">
        <f t="shared" si="127"/>
        <v>3.763384645292335</v>
      </c>
      <c r="Y217" s="9">
        <f t="shared" si="128"/>
        <v>2.0918326000780367</v>
      </c>
      <c r="Z217" s="9">
        <f t="shared" si="129"/>
        <v>6.5326666666666444</v>
      </c>
      <c r="AA217" s="9">
        <f t="shared" si="130"/>
        <v>1.3155478708051098</v>
      </c>
      <c r="AB217" s="9">
        <f t="shared" si="131"/>
        <v>0.70730404036980632</v>
      </c>
      <c r="AC217" s="9">
        <f t="shared" si="132"/>
        <v>1.0114259555874581</v>
      </c>
      <c r="AD217" s="9">
        <f t="shared" si="133"/>
        <v>0.66706491131782675</v>
      </c>
      <c r="AE217" s="9">
        <f t="shared" si="134"/>
        <v>6.6869997313415933E-2</v>
      </c>
      <c r="AF217" s="9">
        <f t="shared" si="135"/>
        <v>100.57396501239488</v>
      </c>
      <c r="AG217" s="9">
        <f t="shared" si="119"/>
        <v>6.7977678300916555E-2</v>
      </c>
      <c r="AH217" s="9">
        <f t="shared" ca="1" si="116"/>
        <v>-0.67698580645161566</v>
      </c>
      <c r="AI217" s="11">
        <f t="shared" si="136"/>
        <v>6.6869997313415933E-2</v>
      </c>
      <c r="AJ217" s="9">
        <f t="shared" ca="1" si="137"/>
        <v>2.7688184065296522</v>
      </c>
      <c r="AK217" s="9">
        <f t="shared" si="138"/>
        <v>6.7977678300916555E-2</v>
      </c>
      <c r="AL217" s="9">
        <f t="shared" si="139"/>
        <v>3.2196594792737403</v>
      </c>
      <c r="AM217" s="9">
        <f t="shared" si="140"/>
        <v>4.1472129629629597</v>
      </c>
      <c r="AN217" s="9">
        <f t="shared" si="141"/>
        <v>0.34436104426963132</v>
      </c>
      <c r="AO217" s="9">
        <f t="shared" si="142"/>
        <v>2.4100524074074063</v>
      </c>
      <c r="AP217" s="13">
        <f t="shared" ca="1" si="143"/>
        <v>1.6823210787344975</v>
      </c>
    </row>
    <row r="218" spans="1:42">
      <c r="A218" t="s">
        <v>78</v>
      </c>
      <c r="B218" t="s">
        <v>142</v>
      </c>
      <c r="C218">
        <v>12</v>
      </c>
      <c r="D218" s="14">
        <f t="shared" ca="1" si="120"/>
        <v>1.2163141770425658</v>
      </c>
      <c r="E218">
        <v>5.6589247311828004</v>
      </c>
      <c r="F218">
        <v>-2.4974193548387098</v>
      </c>
      <c r="G218">
        <v>-3.2332706093189998</v>
      </c>
      <c r="H218">
        <v>61.6</v>
      </c>
      <c r="I218">
        <v>4.5906003584229396</v>
      </c>
      <c r="J218">
        <v>42.052333333333301</v>
      </c>
      <c r="K218">
        <v>3.9053763440860201</v>
      </c>
      <c r="L218" s="11">
        <f t="shared" si="114"/>
        <v>12.4</v>
      </c>
      <c r="M218" s="9">
        <f t="shared" si="115"/>
        <v>9</v>
      </c>
      <c r="N218" s="9">
        <f t="shared" si="121"/>
        <v>100.57396501239488</v>
      </c>
      <c r="O218" s="9">
        <f>stefan_boltzmann*(E218+273.16)^4</f>
        <v>29.631312265152534</v>
      </c>
      <c r="P218" s="9">
        <f>stefan_boltzmann*(F218+273.16)^4</f>
        <v>26.313266632283607</v>
      </c>
      <c r="Q218" s="11">
        <f t="shared" si="122"/>
        <v>5.7903703703703693</v>
      </c>
      <c r="R218" s="9">
        <f t="shared" si="123"/>
        <v>9.3152768000000012</v>
      </c>
      <c r="S218" s="9">
        <f t="shared" si="124"/>
        <v>0.62159938933541603</v>
      </c>
      <c r="T218" s="9">
        <f t="shared" si="117"/>
        <v>4.4585851851851848</v>
      </c>
      <c r="U218" s="9">
        <f t="shared" si="125"/>
        <v>27.972289448718072</v>
      </c>
      <c r="V218" s="9">
        <f t="shared" si="126"/>
        <v>0.24288747361238006</v>
      </c>
      <c r="W218" s="9">
        <f t="shared" si="118"/>
        <v>0.48915917560281175</v>
      </c>
      <c r="X218" s="9">
        <f t="shared" si="127"/>
        <v>3.3234055097498878</v>
      </c>
      <c r="Y218" s="9">
        <f t="shared" si="128"/>
        <v>1.135179675435297</v>
      </c>
      <c r="Z218" s="9">
        <f t="shared" si="129"/>
        <v>1.5807526881720453</v>
      </c>
      <c r="AA218" s="9">
        <f t="shared" si="130"/>
        <v>0.91325680278702059</v>
      </c>
      <c r="AB218" s="9">
        <f t="shared" si="131"/>
        <v>0.50830492112856229</v>
      </c>
      <c r="AC218" s="9">
        <f t="shared" si="132"/>
        <v>0.71078086195779144</v>
      </c>
      <c r="AD218" s="9">
        <f t="shared" si="133"/>
        <v>0.48116544802990718</v>
      </c>
      <c r="AE218" s="9">
        <f t="shared" si="134"/>
        <v>4.9174550128747795E-2</v>
      </c>
      <c r="AF218" s="9">
        <f t="shared" si="135"/>
        <v>100.57396501239488</v>
      </c>
      <c r="AG218" s="9">
        <f t="shared" si="119"/>
        <v>6.7977678300916555E-2</v>
      </c>
      <c r="AH218" s="9">
        <f t="shared" ca="1" si="116"/>
        <v>-0.69326795698924393</v>
      </c>
      <c r="AI218" s="11">
        <f t="shared" si="136"/>
        <v>4.9174550128747795E-2</v>
      </c>
      <c r="AJ218" s="9">
        <f t="shared" ca="1" si="137"/>
        <v>1.8284476324245409</v>
      </c>
      <c r="AK218" s="9">
        <f t="shared" si="138"/>
        <v>6.7977678300916555E-2</v>
      </c>
      <c r="AL218" s="9">
        <f t="shared" si="139"/>
        <v>3.2777242803398026</v>
      </c>
      <c r="AM218" s="9">
        <f t="shared" si="140"/>
        <v>4.5906003584229396</v>
      </c>
      <c r="AN218" s="9">
        <f t="shared" si="141"/>
        <v>0.22961541392788426</v>
      </c>
      <c r="AO218" s="9">
        <f t="shared" si="142"/>
        <v>2.5608041218637996</v>
      </c>
      <c r="AP218" s="13">
        <f t="shared" ca="1" si="143"/>
        <v>1.2163141770425658</v>
      </c>
    </row>
    <row r="219" spans="1:42">
      <c r="A219" t="s">
        <v>79</v>
      </c>
      <c r="B219" t="s">
        <v>142</v>
      </c>
      <c r="C219">
        <v>1</v>
      </c>
      <c r="D219" s="14">
        <f t="shared" ca="1" si="120"/>
        <v>1.3541060426305411</v>
      </c>
      <c r="E219">
        <v>6.0167741935483896</v>
      </c>
      <c r="F219">
        <v>-2.4774193548387098</v>
      </c>
      <c r="G219">
        <v>-3.74497311827957</v>
      </c>
      <c r="H219">
        <v>76</v>
      </c>
      <c r="I219">
        <v>3.91370967741936</v>
      </c>
      <c r="J219">
        <v>38.863399999999999</v>
      </c>
      <c r="K219">
        <v>5.8774193548387101</v>
      </c>
      <c r="L219" s="11">
        <f t="shared" si="114"/>
        <v>16.2</v>
      </c>
      <c r="M219" s="9">
        <f t="shared" si="115"/>
        <v>9.6</v>
      </c>
      <c r="N219" s="9">
        <f t="shared" si="121"/>
        <v>100.40485180573964</v>
      </c>
      <c r="O219" s="9">
        <f>stefan_boltzmann*(E219+273.16)^4</f>
        <v>29.783726313722251</v>
      </c>
      <c r="P219" s="9">
        <f>stefan_boltzmann*(F219+273.16)^4</f>
        <v>26.321044931966501</v>
      </c>
      <c r="Q219" s="11">
        <f t="shared" si="122"/>
        <v>9.0090725806451619</v>
      </c>
      <c r="R219" s="9">
        <f t="shared" si="123"/>
        <v>12.174624</v>
      </c>
      <c r="S219" s="9">
        <f t="shared" si="124"/>
        <v>0.73998774669715983</v>
      </c>
      <c r="T219" s="9">
        <f t="shared" si="117"/>
        <v>6.9369858870967747</v>
      </c>
      <c r="U219" s="9">
        <f t="shared" si="125"/>
        <v>28.052385622844376</v>
      </c>
      <c r="V219" s="9">
        <f t="shared" si="126"/>
        <v>0.24473234351011136</v>
      </c>
      <c r="W219" s="9">
        <f t="shared" si="118"/>
        <v>0.64898345804116586</v>
      </c>
      <c r="X219" s="9">
        <f t="shared" si="127"/>
        <v>4.4554830564274024</v>
      </c>
      <c r="Y219" s="9">
        <f t="shared" si="128"/>
        <v>2.4815028306693723</v>
      </c>
      <c r="Z219" s="9">
        <f t="shared" si="129"/>
        <v>1.7696774193548399</v>
      </c>
      <c r="AA219" s="9">
        <f t="shared" si="130"/>
        <v>0.93619590950314269</v>
      </c>
      <c r="AB219" s="9">
        <f t="shared" si="131"/>
        <v>0.50906109993655113</v>
      </c>
      <c r="AC219" s="9">
        <f t="shared" si="132"/>
        <v>0.72262850471984685</v>
      </c>
      <c r="AD219" s="9">
        <f t="shared" si="133"/>
        <v>0.46305746801405229</v>
      </c>
      <c r="AE219" s="9">
        <f t="shared" si="134"/>
        <v>4.976701387573592E-2</v>
      </c>
      <c r="AF219" s="9">
        <f t="shared" si="135"/>
        <v>100.40485180573964</v>
      </c>
      <c r="AG219" s="9">
        <f t="shared" si="119"/>
        <v>6.7863375129543824E-2</v>
      </c>
      <c r="AH219" s="9">
        <f t="shared" ca="1" si="116"/>
        <v>-0.26405806451612851</v>
      </c>
      <c r="AI219" s="11">
        <f t="shared" si="136"/>
        <v>4.976701387573592E-2</v>
      </c>
      <c r="AJ219" s="9">
        <f t="shared" ca="1" si="137"/>
        <v>2.7455608951855006</v>
      </c>
      <c r="AK219" s="9">
        <f t="shared" si="138"/>
        <v>6.7863375129543824E-2</v>
      </c>
      <c r="AL219" s="9">
        <f t="shared" si="139"/>
        <v>3.2754705994228601</v>
      </c>
      <c r="AM219" s="9">
        <f t="shared" si="140"/>
        <v>3.91370967741936</v>
      </c>
      <c r="AN219" s="9">
        <f t="shared" si="141"/>
        <v>0.25957103670579457</v>
      </c>
      <c r="AO219" s="9">
        <f t="shared" si="142"/>
        <v>2.3306612903225825</v>
      </c>
      <c r="AP219" s="13">
        <f t="shared" ca="1" si="143"/>
        <v>1.3541060426305411</v>
      </c>
    </row>
    <row r="220" spans="1:42">
      <c r="A220" t="s">
        <v>79</v>
      </c>
      <c r="B220" t="s">
        <v>142</v>
      </c>
      <c r="C220">
        <v>2</v>
      </c>
      <c r="D220" s="14">
        <f t="shared" ca="1" si="120"/>
        <v>1.9245298505985233</v>
      </c>
      <c r="E220">
        <v>8.4478571428571403</v>
      </c>
      <c r="F220">
        <v>-1.02</v>
      </c>
      <c r="G220">
        <v>-2.9087797619047602</v>
      </c>
      <c r="H220">
        <v>76</v>
      </c>
      <c r="I220">
        <v>4.58529761904762</v>
      </c>
      <c r="J220">
        <v>38.863399999999999</v>
      </c>
      <c r="K220">
        <v>5.05</v>
      </c>
      <c r="L220" s="11">
        <f t="shared" si="114"/>
        <v>21.5</v>
      </c>
      <c r="M220" s="9">
        <f t="shared" si="115"/>
        <v>10.6</v>
      </c>
      <c r="N220" s="9">
        <f t="shared" si="121"/>
        <v>100.40485180573964</v>
      </c>
      <c r="O220" s="9">
        <f>stefan_boltzmann*(E220+273.16)^4</f>
        <v>30.834787855949667</v>
      </c>
      <c r="P220" s="9">
        <f>stefan_boltzmann*(F220+273.16)^4</f>
        <v>26.892514722290024</v>
      </c>
      <c r="Q220" s="11">
        <f t="shared" si="122"/>
        <v>10.496462264150942</v>
      </c>
      <c r="R220" s="9">
        <f t="shared" si="123"/>
        <v>16.157679999999999</v>
      </c>
      <c r="S220" s="9">
        <f t="shared" si="124"/>
        <v>0.64962681920615728</v>
      </c>
      <c r="T220" s="9">
        <f t="shared" si="117"/>
        <v>8.0822759433962261</v>
      </c>
      <c r="U220" s="9">
        <f t="shared" si="125"/>
        <v>28.863651289119844</v>
      </c>
      <c r="V220" s="9">
        <f t="shared" si="126"/>
        <v>0.24170336616684487</v>
      </c>
      <c r="W220" s="9">
        <f t="shared" si="118"/>
        <v>0.52699620592831242</v>
      </c>
      <c r="X220" s="9">
        <f t="shared" si="127"/>
        <v>3.6765582943673332</v>
      </c>
      <c r="Y220" s="9">
        <f t="shared" si="128"/>
        <v>4.405717649028893</v>
      </c>
      <c r="Z220" s="9">
        <f t="shared" si="129"/>
        <v>3.7139285714285704</v>
      </c>
      <c r="AA220" s="9">
        <f t="shared" si="130"/>
        <v>1.1059335707596736</v>
      </c>
      <c r="AB220" s="9">
        <f t="shared" si="131"/>
        <v>0.56691903647496733</v>
      </c>
      <c r="AC220" s="9">
        <f t="shared" si="132"/>
        <v>0.83642630361732051</v>
      </c>
      <c r="AD220" s="9">
        <f t="shared" si="133"/>
        <v>0.49297082770047862</v>
      </c>
      <c r="AE220" s="9">
        <f t="shared" si="134"/>
        <v>5.6229316393146378E-2</v>
      </c>
      <c r="AF220" s="9">
        <f t="shared" si="135"/>
        <v>100.40485180573964</v>
      </c>
      <c r="AG220" s="9">
        <f t="shared" si="119"/>
        <v>6.7863375129543824E-2</v>
      </c>
      <c r="AH220" s="9">
        <f t="shared" ca="1" si="116"/>
        <v>0.27219516129032229</v>
      </c>
      <c r="AI220" s="11">
        <f t="shared" si="136"/>
        <v>5.6229316393146378E-2</v>
      </c>
      <c r="AJ220" s="9">
        <f t="shared" ca="1" si="137"/>
        <v>4.1335224877385706</v>
      </c>
      <c r="AK220" s="9">
        <f t="shared" si="138"/>
        <v>6.7863375129543824E-2</v>
      </c>
      <c r="AL220" s="9">
        <f t="shared" si="139"/>
        <v>3.2524564435421315</v>
      </c>
      <c r="AM220" s="9">
        <f t="shared" si="140"/>
        <v>4.58529761904762</v>
      </c>
      <c r="AN220" s="9">
        <f t="shared" si="141"/>
        <v>0.34345547591684189</v>
      </c>
      <c r="AO220" s="9">
        <f t="shared" si="142"/>
        <v>2.5590011904761907</v>
      </c>
      <c r="AP220" s="13">
        <f t="shared" ca="1" si="143"/>
        <v>1.9245298505985233</v>
      </c>
    </row>
    <row r="221" spans="1:42">
      <c r="A221" t="s">
        <v>79</v>
      </c>
      <c r="B221" t="s">
        <v>142</v>
      </c>
      <c r="C221">
        <v>3</v>
      </c>
      <c r="D221" s="14">
        <f t="shared" ca="1" si="120"/>
        <v>2.66440002546465</v>
      </c>
      <c r="E221">
        <v>12.6290322580645</v>
      </c>
      <c r="F221">
        <v>2.30774193548387</v>
      </c>
      <c r="G221">
        <v>0.34951612903225798</v>
      </c>
      <c r="H221">
        <v>76</v>
      </c>
      <c r="I221">
        <v>4.2285483870967697</v>
      </c>
      <c r="J221">
        <v>38.863399999999999</v>
      </c>
      <c r="K221">
        <v>7.1354838709677404</v>
      </c>
      <c r="L221" s="11">
        <f t="shared" si="114"/>
        <v>28.1</v>
      </c>
      <c r="M221" s="9">
        <f t="shared" si="115"/>
        <v>11.7</v>
      </c>
      <c r="N221" s="9">
        <f t="shared" si="121"/>
        <v>100.40485180573964</v>
      </c>
      <c r="O221" s="9">
        <f>stefan_boltzmann*(E221+273.16)^4</f>
        <v>32.707257082986992</v>
      </c>
      <c r="P221" s="9">
        <f>stefan_boltzmann*(F221+273.16)^4</f>
        <v>28.232210883836778</v>
      </c>
      <c r="Q221" s="11">
        <f t="shared" si="122"/>
        <v>15.59367934932451</v>
      </c>
      <c r="R221" s="9">
        <f t="shared" si="123"/>
        <v>21.117712000000001</v>
      </c>
      <c r="S221" s="9">
        <f t="shared" si="124"/>
        <v>0.73841708558789465</v>
      </c>
      <c r="T221" s="9">
        <f t="shared" si="117"/>
        <v>12.007133098979873</v>
      </c>
      <c r="U221" s="9">
        <f t="shared" si="125"/>
        <v>30.469733983411885</v>
      </c>
      <c r="V221" s="9">
        <f t="shared" si="126"/>
        <v>0.22918642936765304</v>
      </c>
      <c r="W221" s="9">
        <f t="shared" si="118"/>
        <v>0.64686306554365791</v>
      </c>
      <c r="X221" s="9">
        <f t="shared" si="127"/>
        <v>4.5172062019513062</v>
      </c>
      <c r="Y221" s="9">
        <f t="shared" si="128"/>
        <v>7.4899268970285666</v>
      </c>
      <c r="Z221" s="9">
        <f t="shared" si="129"/>
        <v>7.468387096774185</v>
      </c>
      <c r="AA221" s="9">
        <f t="shared" si="130"/>
        <v>1.4618102514711775</v>
      </c>
      <c r="AB221" s="9">
        <f t="shared" si="131"/>
        <v>0.72133430119652364</v>
      </c>
      <c r="AC221" s="9">
        <f t="shared" si="132"/>
        <v>1.0915722763338507</v>
      </c>
      <c r="AD221" s="9">
        <f t="shared" si="133"/>
        <v>0.62651262430051813</v>
      </c>
      <c r="AE221" s="9">
        <f t="shared" si="134"/>
        <v>7.076342885182986E-2</v>
      </c>
      <c r="AF221" s="9">
        <f t="shared" si="135"/>
        <v>100.40485180573964</v>
      </c>
      <c r="AG221" s="9">
        <f t="shared" si="119"/>
        <v>6.7863375129543824E-2</v>
      </c>
      <c r="AH221" s="9">
        <f t="shared" ca="1" si="116"/>
        <v>0.52562419354838608</v>
      </c>
      <c r="AI221" s="11">
        <f t="shared" si="136"/>
        <v>7.076342885182986E-2</v>
      </c>
      <c r="AJ221" s="9">
        <f t="shared" ca="1" si="137"/>
        <v>6.9643027034801808</v>
      </c>
      <c r="AK221" s="9">
        <f t="shared" si="138"/>
        <v>6.7863375129543824E-2</v>
      </c>
      <c r="AL221" s="9">
        <f t="shared" si="139"/>
        <v>3.2089178010977033</v>
      </c>
      <c r="AM221" s="9">
        <f t="shared" si="140"/>
        <v>4.2285483870967697</v>
      </c>
      <c r="AN221" s="9">
        <f t="shared" si="141"/>
        <v>0.46505965203333255</v>
      </c>
      <c r="AO221" s="9">
        <f t="shared" si="142"/>
        <v>2.4377064516129021</v>
      </c>
      <c r="AP221" s="13">
        <f t="shared" ca="1" si="143"/>
        <v>2.66440002546465</v>
      </c>
    </row>
    <row r="222" spans="1:42">
      <c r="A222" t="s">
        <v>79</v>
      </c>
      <c r="B222" t="s">
        <v>142</v>
      </c>
      <c r="C222">
        <v>4</v>
      </c>
      <c r="D222" s="14">
        <f t="shared" ca="1" si="120"/>
        <v>3.8612285812644411</v>
      </c>
      <c r="E222">
        <v>18.891999999999999</v>
      </c>
      <c r="F222">
        <v>7.3286666666666704</v>
      </c>
      <c r="G222">
        <v>5.2794999999999996</v>
      </c>
      <c r="H222">
        <v>76</v>
      </c>
      <c r="I222">
        <v>3.9276111111111098</v>
      </c>
      <c r="J222">
        <v>38.863399999999999</v>
      </c>
      <c r="K222">
        <v>7.89333333333333</v>
      </c>
      <c r="L222" s="11">
        <f t="shared" si="114"/>
        <v>35.200000000000003</v>
      </c>
      <c r="M222" s="9">
        <f t="shared" si="115"/>
        <v>13</v>
      </c>
      <c r="N222" s="9">
        <f t="shared" si="121"/>
        <v>100.40485180573964</v>
      </c>
      <c r="O222" s="9">
        <f>stefan_boltzmann*(E222+273.16)^4</f>
        <v>35.66996079059912</v>
      </c>
      <c r="P222" s="9">
        <f>stefan_boltzmann*(F222+273.16)^4</f>
        <v>30.347517126834674</v>
      </c>
      <c r="Q222" s="11">
        <f t="shared" si="122"/>
        <v>19.486358974358971</v>
      </c>
      <c r="R222" s="9">
        <f t="shared" si="123"/>
        <v>26.453504000000002</v>
      </c>
      <c r="S222" s="9">
        <f t="shared" si="124"/>
        <v>0.73662676121692494</v>
      </c>
      <c r="T222" s="9">
        <f t="shared" si="117"/>
        <v>15.004496410256408</v>
      </c>
      <c r="U222" s="9">
        <f t="shared" si="125"/>
        <v>33.008738958716897</v>
      </c>
      <c r="V222" s="9">
        <f t="shared" si="126"/>
        <v>0.20796306404065343</v>
      </c>
      <c r="W222" s="9">
        <f t="shared" si="118"/>
        <v>0.64444612764284881</v>
      </c>
      <c r="X222" s="9">
        <f t="shared" si="127"/>
        <v>4.4238639172637377</v>
      </c>
      <c r="Y222" s="9">
        <f t="shared" si="128"/>
        <v>10.58063249299267</v>
      </c>
      <c r="Z222" s="9">
        <f t="shared" si="129"/>
        <v>13.110333333333335</v>
      </c>
      <c r="AA222" s="9">
        <f t="shared" si="130"/>
        <v>2.1826313450790753</v>
      </c>
      <c r="AB222" s="9">
        <f t="shared" si="131"/>
        <v>1.024694662216441</v>
      </c>
      <c r="AC222" s="9">
        <f t="shared" si="132"/>
        <v>1.6036630036477582</v>
      </c>
      <c r="AD222" s="9">
        <f t="shared" si="133"/>
        <v>0.88947716620064254</v>
      </c>
      <c r="AE222" s="9">
        <f t="shared" si="134"/>
        <v>9.8592960085986073E-2</v>
      </c>
      <c r="AF222" s="9">
        <f t="shared" si="135"/>
        <v>100.40485180573964</v>
      </c>
      <c r="AG222" s="9">
        <f t="shared" si="119"/>
        <v>6.7863375129543824E-2</v>
      </c>
      <c r="AH222" s="9">
        <f t="shared" ca="1" si="116"/>
        <v>0.78987247311828102</v>
      </c>
      <c r="AI222" s="11">
        <f t="shared" si="136"/>
        <v>9.8592960085986073E-2</v>
      </c>
      <c r="AJ222" s="9">
        <f t="shared" ca="1" si="137"/>
        <v>9.7907600198743889</v>
      </c>
      <c r="AK222" s="9">
        <f t="shared" si="138"/>
        <v>6.7863375129543824E-2</v>
      </c>
      <c r="AL222" s="9">
        <f t="shared" si="139"/>
        <v>3.1456396192144984</v>
      </c>
      <c r="AM222" s="9">
        <f t="shared" si="140"/>
        <v>3.9276111111111098</v>
      </c>
      <c r="AN222" s="9">
        <f t="shared" si="141"/>
        <v>0.71418583744711561</v>
      </c>
      <c r="AO222" s="9">
        <f t="shared" si="142"/>
        <v>2.3353877777777772</v>
      </c>
      <c r="AP222" s="13">
        <f t="shared" ca="1" si="143"/>
        <v>3.8612285812644411</v>
      </c>
    </row>
    <row r="223" spans="1:42">
      <c r="A223" t="s">
        <v>79</v>
      </c>
      <c r="B223" t="s">
        <v>142</v>
      </c>
      <c r="C223">
        <v>5</v>
      </c>
      <c r="D223" s="14">
        <f t="shared" ca="1" si="120"/>
        <v>4.3883299822614124</v>
      </c>
      <c r="E223">
        <v>23.258064516129</v>
      </c>
      <c r="F223">
        <v>12.060645161290299</v>
      </c>
      <c r="G223">
        <v>11.5208064516129</v>
      </c>
      <c r="H223">
        <v>76</v>
      </c>
      <c r="I223">
        <v>3.61846774193548</v>
      </c>
      <c r="J223">
        <v>38.863399999999999</v>
      </c>
      <c r="K223">
        <v>8.3806451612903192</v>
      </c>
      <c r="L223" s="11">
        <f t="shared" si="114"/>
        <v>39.9</v>
      </c>
      <c r="M223" s="9">
        <f t="shared" si="115"/>
        <v>14.1</v>
      </c>
      <c r="N223" s="9">
        <f t="shared" si="121"/>
        <v>100.40485180573964</v>
      </c>
      <c r="O223" s="9">
        <f>stefan_boltzmann*(E223+273.16)^4</f>
        <v>37.851279266118425</v>
      </c>
      <c r="P223" s="9">
        <f>stefan_boltzmann*(F223+273.16)^4</f>
        <v>32.447834998743261</v>
      </c>
      <c r="Q223" s="11">
        <f t="shared" si="122"/>
        <v>21.83272134522992</v>
      </c>
      <c r="R223" s="9">
        <f t="shared" si="123"/>
        <v>29.985647999999998</v>
      </c>
      <c r="S223" s="9">
        <f t="shared" si="124"/>
        <v>0.72810570394309715</v>
      </c>
      <c r="T223" s="9">
        <f t="shared" si="117"/>
        <v>16.811195435827038</v>
      </c>
      <c r="U223" s="9">
        <f t="shared" si="125"/>
        <v>35.149557132430843</v>
      </c>
      <c r="V223" s="9">
        <f t="shared" si="126"/>
        <v>0.17680202093136058</v>
      </c>
      <c r="W223" s="9">
        <f t="shared" si="118"/>
        <v>0.63294270032318123</v>
      </c>
      <c r="X223" s="9">
        <f t="shared" si="127"/>
        <v>3.933430472225556</v>
      </c>
      <c r="Y223" s="9">
        <f t="shared" si="128"/>
        <v>12.877764963601482</v>
      </c>
      <c r="Z223" s="9">
        <f t="shared" si="129"/>
        <v>17.65935483870965</v>
      </c>
      <c r="AA223" s="9">
        <f t="shared" si="130"/>
        <v>2.8535895358910635</v>
      </c>
      <c r="AB223" s="9">
        <f t="shared" si="131"/>
        <v>1.4081824601562187</v>
      </c>
      <c r="AC223" s="9">
        <f t="shared" si="132"/>
        <v>2.1308859980236412</v>
      </c>
      <c r="AD223" s="9">
        <f t="shared" si="133"/>
        <v>1.3588561414330649</v>
      </c>
      <c r="AE223" s="9">
        <f t="shared" si="134"/>
        <v>0.12735707407049551</v>
      </c>
      <c r="AF223" s="9">
        <f t="shared" si="135"/>
        <v>100.40485180573964</v>
      </c>
      <c r="AG223" s="9">
        <f t="shared" si="119"/>
        <v>6.7863375129543824E-2</v>
      </c>
      <c r="AH223" s="9">
        <f t="shared" ca="1" si="116"/>
        <v>0.63686301075268414</v>
      </c>
      <c r="AI223" s="11">
        <f t="shared" si="136"/>
        <v>0.12735707407049551</v>
      </c>
      <c r="AJ223" s="9">
        <f t="shared" ca="1" si="137"/>
        <v>12.240901952848798</v>
      </c>
      <c r="AK223" s="9">
        <f t="shared" si="138"/>
        <v>6.7863375129543824E-2</v>
      </c>
      <c r="AL223" s="9">
        <f t="shared" si="139"/>
        <v>3.096408166526829</v>
      </c>
      <c r="AM223" s="9">
        <f t="shared" si="140"/>
        <v>3.61846774193548</v>
      </c>
      <c r="AN223" s="9">
        <f t="shared" si="141"/>
        <v>0.77202985659057632</v>
      </c>
      <c r="AO223" s="9">
        <f t="shared" si="142"/>
        <v>2.2302790322580632</v>
      </c>
      <c r="AP223" s="13">
        <f t="shared" ca="1" si="143"/>
        <v>4.3883299822614124</v>
      </c>
    </row>
    <row r="224" spans="1:42">
      <c r="A224" t="s">
        <v>79</v>
      </c>
      <c r="B224" t="s">
        <v>142</v>
      </c>
      <c r="C224">
        <v>6</v>
      </c>
      <c r="D224" s="14">
        <f t="shared" ca="1" si="120"/>
        <v>2.8398773471520276</v>
      </c>
      <c r="E224">
        <v>28.86</v>
      </c>
      <c r="F224">
        <v>16.607333333333301</v>
      </c>
      <c r="G224">
        <v>15.9311111111111</v>
      </c>
      <c r="H224">
        <v>76</v>
      </c>
      <c r="I224">
        <v>3.2311944444444398</v>
      </c>
      <c r="J224">
        <v>38.863399999999999</v>
      </c>
      <c r="K224">
        <v>9.2133333333333294</v>
      </c>
      <c r="L224" s="11">
        <f t="shared" si="114"/>
        <v>14.8</v>
      </c>
      <c r="M224" s="9">
        <f t="shared" si="115"/>
        <v>14.6</v>
      </c>
      <c r="N224" s="9">
        <f t="shared" si="121"/>
        <v>100.40485180573964</v>
      </c>
      <c r="O224" s="9">
        <f>stefan_boltzmann*(E224+273.16)^4</f>
        <v>40.79479040531303</v>
      </c>
      <c r="P224" s="9">
        <f>stefan_boltzmann*(F224+273.16)^4</f>
        <v>34.56683285043713</v>
      </c>
      <c r="Q224" s="11">
        <f t="shared" si="122"/>
        <v>8.3697716894977159</v>
      </c>
      <c r="R224" s="9">
        <f t="shared" si="123"/>
        <v>11.122496</v>
      </c>
      <c r="S224" s="9">
        <f t="shared" si="124"/>
        <v>0.75250840184592704</v>
      </c>
      <c r="T224" s="9">
        <f t="shared" si="117"/>
        <v>6.4447242009132415</v>
      </c>
      <c r="U224" s="9">
        <f t="shared" si="125"/>
        <v>37.68081162787508</v>
      </c>
      <c r="V224" s="9">
        <f t="shared" si="126"/>
        <v>0.15163358560370499</v>
      </c>
      <c r="W224" s="9">
        <f t="shared" si="118"/>
        <v>0.66588634249200152</v>
      </c>
      <c r="X224" s="9">
        <f t="shared" si="127"/>
        <v>3.8046591971034993</v>
      </c>
      <c r="Y224" s="9">
        <f t="shared" si="128"/>
        <v>2.6400650038097422</v>
      </c>
      <c r="Z224" s="9">
        <f t="shared" si="129"/>
        <v>22.73366666666665</v>
      </c>
      <c r="AA224" s="9">
        <f t="shared" si="130"/>
        <v>3.9733834708288942</v>
      </c>
      <c r="AB224" s="9">
        <f t="shared" si="131"/>
        <v>1.8900330177271427</v>
      </c>
      <c r="AC224" s="9">
        <f t="shared" si="132"/>
        <v>2.9317082442780187</v>
      </c>
      <c r="AD224" s="9">
        <f t="shared" si="133"/>
        <v>1.8103013302304458</v>
      </c>
      <c r="AE224" s="9">
        <f t="shared" si="134"/>
        <v>0.16754404413268345</v>
      </c>
      <c r="AF224" s="9">
        <f t="shared" si="135"/>
        <v>100.40485180573964</v>
      </c>
      <c r="AG224" s="9">
        <f t="shared" si="119"/>
        <v>6.7863375129543824E-2</v>
      </c>
      <c r="AH224" s="9">
        <f t="shared" ca="1" si="116"/>
        <v>0.71040365591398014</v>
      </c>
      <c r="AI224" s="11">
        <f t="shared" si="136"/>
        <v>0.16754404413268345</v>
      </c>
      <c r="AJ224" s="9">
        <f t="shared" ca="1" si="137"/>
        <v>1.929661347895762</v>
      </c>
      <c r="AK224" s="9">
        <f t="shared" si="138"/>
        <v>6.7863375129543824E-2</v>
      </c>
      <c r="AL224" s="9">
        <f t="shared" si="139"/>
        <v>3.0432788060428249</v>
      </c>
      <c r="AM224" s="9">
        <f t="shared" si="140"/>
        <v>3.2311944444444398</v>
      </c>
      <c r="AN224" s="9">
        <f t="shared" si="141"/>
        <v>1.1214069140475729</v>
      </c>
      <c r="AO224" s="9">
        <f t="shared" si="142"/>
        <v>2.0986061111111098</v>
      </c>
      <c r="AP224" s="13">
        <f t="shared" ca="1" si="143"/>
        <v>2.8398773471520276</v>
      </c>
    </row>
    <row r="225" spans="1:42">
      <c r="A225" t="s">
        <v>79</v>
      </c>
      <c r="B225" t="s">
        <v>142</v>
      </c>
      <c r="C225">
        <v>7</v>
      </c>
      <c r="D225" s="14">
        <f t="shared" ca="1" si="120"/>
        <v>5.1105814458665888</v>
      </c>
      <c r="E225">
        <v>30.334838709677399</v>
      </c>
      <c r="F225">
        <v>20.489677419354798</v>
      </c>
      <c r="G225">
        <v>19.321908602150501</v>
      </c>
      <c r="H225">
        <v>76</v>
      </c>
      <c r="I225">
        <v>2.8891935483870999</v>
      </c>
      <c r="J225">
        <v>38.863399999999999</v>
      </c>
      <c r="K225">
        <v>7.5354838709677399</v>
      </c>
      <c r="L225" s="11">
        <f t="shared" si="114"/>
        <v>40.799999999999997</v>
      </c>
      <c r="M225" s="9">
        <f t="shared" si="115"/>
        <v>14.4</v>
      </c>
      <c r="N225" s="9">
        <f t="shared" si="121"/>
        <v>100.40485180573964</v>
      </c>
      <c r="O225" s="9">
        <f>stefan_boltzmann*(E225+273.16)^4</f>
        <v>41.597490608919479</v>
      </c>
      <c r="P225" s="9">
        <f>stefan_boltzmann*(F225+273.16)^4</f>
        <v>36.456922550783055</v>
      </c>
      <c r="Q225" s="11">
        <f t="shared" si="122"/>
        <v>20.875268817204297</v>
      </c>
      <c r="R225" s="9">
        <f t="shared" si="123"/>
        <v>30.662015999999998</v>
      </c>
      <c r="S225" s="9">
        <f t="shared" si="124"/>
        <v>0.68081853512842405</v>
      </c>
      <c r="T225" s="9">
        <f t="shared" si="117"/>
        <v>16.073956989247311</v>
      </c>
      <c r="U225" s="9">
        <f t="shared" si="125"/>
        <v>39.027206579851267</v>
      </c>
      <c r="V225" s="9">
        <f t="shared" si="126"/>
        <v>0.13037773845978851</v>
      </c>
      <c r="W225" s="9">
        <f t="shared" si="118"/>
        <v>0.56910502242337258</v>
      </c>
      <c r="X225" s="9">
        <f t="shared" si="127"/>
        <v>2.8957650958538519</v>
      </c>
      <c r="Y225" s="9">
        <f t="shared" si="128"/>
        <v>13.178191893393459</v>
      </c>
      <c r="Z225" s="9">
        <f t="shared" si="129"/>
        <v>25.412258064516099</v>
      </c>
      <c r="AA225" s="9">
        <f t="shared" si="130"/>
        <v>4.3252393003029717</v>
      </c>
      <c r="AB225" s="9">
        <f t="shared" si="131"/>
        <v>2.4101066478720119</v>
      </c>
      <c r="AC225" s="9">
        <f t="shared" si="132"/>
        <v>3.3676729740874918</v>
      </c>
      <c r="AD225" s="9">
        <f t="shared" si="133"/>
        <v>2.2419128843486145</v>
      </c>
      <c r="AE225" s="9">
        <f t="shared" si="134"/>
        <v>0.19275866175663983</v>
      </c>
      <c r="AF225" s="9">
        <f t="shared" si="135"/>
        <v>100.40485180573964</v>
      </c>
      <c r="AG225" s="9">
        <f t="shared" si="119"/>
        <v>6.7863375129543824E-2</v>
      </c>
      <c r="AH225" s="9">
        <f t="shared" ca="1" si="116"/>
        <v>0.37500279569892281</v>
      </c>
      <c r="AI225" s="11">
        <f t="shared" si="136"/>
        <v>0.19275866175663983</v>
      </c>
      <c r="AJ225" s="9">
        <f t="shared" ca="1" si="137"/>
        <v>12.803189097694537</v>
      </c>
      <c r="AK225" s="9">
        <f t="shared" si="138"/>
        <v>6.7863375129543824E-2</v>
      </c>
      <c r="AL225" s="9">
        <f t="shared" si="139"/>
        <v>3.0159618972670414</v>
      </c>
      <c r="AM225" s="9">
        <f t="shared" si="140"/>
        <v>2.8891935483870999</v>
      </c>
      <c r="AN225" s="9">
        <f t="shared" si="141"/>
        <v>1.1257600897388773</v>
      </c>
      <c r="AO225" s="9">
        <f t="shared" si="142"/>
        <v>1.982325806451614</v>
      </c>
      <c r="AP225" s="13">
        <f t="shared" ca="1" si="143"/>
        <v>5.1105814458665888</v>
      </c>
    </row>
    <row r="226" spans="1:42">
      <c r="A226" t="s">
        <v>79</v>
      </c>
      <c r="B226" t="s">
        <v>142</v>
      </c>
      <c r="C226">
        <v>8</v>
      </c>
      <c r="D226" s="14">
        <f t="shared" ca="1" si="120"/>
        <v>4.6520004708631424</v>
      </c>
      <c r="E226">
        <v>28.948387096774201</v>
      </c>
      <c r="F226">
        <v>18.840645161290301</v>
      </c>
      <c r="G226">
        <v>18.7326612903226</v>
      </c>
      <c r="H226">
        <v>76</v>
      </c>
      <c r="I226">
        <v>2.6472580645161301</v>
      </c>
      <c r="J226">
        <v>38.863399999999999</v>
      </c>
      <c r="K226">
        <v>8.2774193548387096</v>
      </c>
      <c r="L226" s="11">
        <f t="shared" si="114"/>
        <v>37</v>
      </c>
      <c r="M226" s="9">
        <f t="shared" si="115"/>
        <v>13.5</v>
      </c>
      <c r="N226" s="9">
        <f t="shared" si="121"/>
        <v>100.40485180573964</v>
      </c>
      <c r="O226" s="9">
        <f>stefan_boltzmann*(E226+273.16)^4</f>
        <v>40.842566264393348</v>
      </c>
      <c r="P226" s="9">
        <f>stefan_boltzmann*(F226+273.16)^4</f>
        <v>35.644878380977111</v>
      </c>
      <c r="Q226" s="11">
        <f t="shared" si="122"/>
        <v>20.593130227001193</v>
      </c>
      <c r="R226" s="9">
        <f t="shared" si="123"/>
        <v>27.806239999999999</v>
      </c>
      <c r="S226" s="9">
        <f t="shared" si="124"/>
        <v>0.7405938460935817</v>
      </c>
      <c r="T226" s="9">
        <f t="shared" si="117"/>
        <v>15.856710274790919</v>
      </c>
      <c r="U226" s="9">
        <f t="shared" si="125"/>
        <v>38.24372232268523</v>
      </c>
      <c r="V226" s="9">
        <f t="shared" si="126"/>
        <v>0.13419473391224096</v>
      </c>
      <c r="W226" s="9">
        <f t="shared" si="118"/>
        <v>0.64980169222633533</v>
      </c>
      <c r="X226" s="9">
        <f t="shared" si="127"/>
        <v>3.3348512550461291</v>
      </c>
      <c r="Y226" s="9">
        <f t="shared" si="128"/>
        <v>12.52185901974479</v>
      </c>
      <c r="Z226" s="9">
        <f t="shared" si="129"/>
        <v>23.894516129032251</v>
      </c>
      <c r="AA226" s="9">
        <f t="shared" si="130"/>
        <v>3.993745454045063</v>
      </c>
      <c r="AB226" s="9">
        <f t="shared" si="131"/>
        <v>2.1756424017424014</v>
      </c>
      <c r="AC226" s="9">
        <f t="shared" si="132"/>
        <v>3.0846939278937322</v>
      </c>
      <c r="AD226" s="9">
        <f t="shared" si="133"/>
        <v>2.1610105892578217</v>
      </c>
      <c r="AE226" s="9">
        <f t="shared" si="134"/>
        <v>0.17810653966535175</v>
      </c>
      <c r="AF226" s="9">
        <f t="shared" si="135"/>
        <v>100.40485180573964</v>
      </c>
      <c r="AG226" s="9">
        <f t="shared" si="119"/>
        <v>6.7863375129543824E-2</v>
      </c>
      <c r="AH226" s="9">
        <f t="shared" ca="1" si="116"/>
        <v>-0.21248387096773871</v>
      </c>
      <c r="AI226" s="11">
        <f t="shared" si="136"/>
        <v>0.17810653966535175</v>
      </c>
      <c r="AJ226" s="9">
        <f t="shared" ca="1" si="137"/>
        <v>12.734342890712529</v>
      </c>
      <c r="AK226" s="9">
        <f t="shared" si="138"/>
        <v>6.7863375129543824E-2</v>
      </c>
      <c r="AL226" s="9">
        <f t="shared" si="139"/>
        <v>3.0313796688951111</v>
      </c>
      <c r="AM226" s="9">
        <f t="shared" si="140"/>
        <v>2.6472580645161301</v>
      </c>
      <c r="AN226" s="9">
        <f t="shared" si="141"/>
        <v>0.92368333863591046</v>
      </c>
      <c r="AO226" s="9">
        <f t="shared" si="142"/>
        <v>1.9000677419354843</v>
      </c>
      <c r="AP226" s="13">
        <f t="shared" ca="1" si="143"/>
        <v>4.6520004708631424</v>
      </c>
    </row>
    <row r="227" spans="1:42">
      <c r="A227" t="s">
        <v>79</v>
      </c>
      <c r="B227" t="s">
        <v>142</v>
      </c>
      <c r="C227">
        <v>9</v>
      </c>
      <c r="D227" s="14">
        <f t="shared" ca="1" si="120"/>
        <v>3.5872178407131359</v>
      </c>
      <c r="E227">
        <v>24.689333333333298</v>
      </c>
      <c r="F227">
        <v>14.7953333333333</v>
      </c>
      <c r="G227">
        <v>15.2353055555556</v>
      </c>
      <c r="H227">
        <v>76</v>
      </c>
      <c r="I227">
        <v>3.3342222222222202</v>
      </c>
      <c r="J227">
        <v>38.863399999999999</v>
      </c>
      <c r="K227">
        <v>6.92</v>
      </c>
      <c r="L227" s="11">
        <f t="shared" si="114"/>
        <v>30.7</v>
      </c>
      <c r="M227" s="9">
        <f t="shared" si="115"/>
        <v>12.2</v>
      </c>
      <c r="N227" s="9">
        <f t="shared" si="121"/>
        <v>100.40485180573964</v>
      </c>
      <c r="O227" s="9">
        <f>stefan_boltzmann*(E227+273.16)^4</f>
        <v>38.587658175531708</v>
      </c>
      <c r="P227" s="9">
        <f>stefan_boltzmann*(F227+273.16)^4</f>
        <v>33.710283115895756</v>
      </c>
      <c r="Q227" s="11">
        <f t="shared" si="122"/>
        <v>16.38172131147541</v>
      </c>
      <c r="R227" s="9">
        <f t="shared" si="123"/>
        <v>23.071663999999998</v>
      </c>
      <c r="S227" s="9">
        <f t="shared" si="124"/>
        <v>0.71003640272653978</v>
      </c>
      <c r="T227" s="9">
        <f t="shared" si="117"/>
        <v>12.613925409836066</v>
      </c>
      <c r="U227" s="9">
        <f t="shared" si="125"/>
        <v>36.148970645713732</v>
      </c>
      <c r="V227" s="9">
        <f t="shared" si="126"/>
        <v>0.15578675802686107</v>
      </c>
      <c r="W227" s="9">
        <f t="shared" si="118"/>
        <v>0.6085491436808288</v>
      </c>
      <c r="X227" s="9">
        <f t="shared" si="127"/>
        <v>3.4270633329162639</v>
      </c>
      <c r="Y227" s="9">
        <f t="shared" si="128"/>
        <v>9.1868620769198017</v>
      </c>
      <c r="Z227" s="9">
        <f t="shared" si="129"/>
        <v>19.742333333333299</v>
      </c>
      <c r="AA227" s="9">
        <f t="shared" si="130"/>
        <v>3.1096289280524627</v>
      </c>
      <c r="AB227" s="9">
        <f t="shared" si="131"/>
        <v>1.6830049924537569</v>
      </c>
      <c r="AC227" s="9">
        <f t="shared" si="132"/>
        <v>2.3963169602531096</v>
      </c>
      <c r="AD227" s="9">
        <f t="shared" si="133"/>
        <v>1.7313529856252163</v>
      </c>
      <c r="AE227" s="9">
        <f t="shared" si="134"/>
        <v>0.14273330626579661</v>
      </c>
      <c r="AF227" s="9">
        <f t="shared" si="135"/>
        <v>100.40485180573964</v>
      </c>
      <c r="AG227" s="9">
        <f t="shared" si="119"/>
        <v>6.7863375129543824E-2</v>
      </c>
      <c r="AH227" s="9">
        <f t="shared" ca="1" si="116"/>
        <v>-0.58130559139785332</v>
      </c>
      <c r="AI227" s="11">
        <f t="shared" si="136"/>
        <v>0.14273330626579661</v>
      </c>
      <c r="AJ227" s="9">
        <f t="shared" ca="1" si="137"/>
        <v>9.7681676683176555</v>
      </c>
      <c r="AK227" s="9">
        <f t="shared" si="138"/>
        <v>6.7863375129543824E-2</v>
      </c>
      <c r="AL227" s="9">
        <f t="shared" si="139"/>
        <v>3.0743759870739571</v>
      </c>
      <c r="AM227" s="9">
        <f t="shared" si="140"/>
        <v>3.3342222222222202</v>
      </c>
      <c r="AN227" s="9">
        <f t="shared" si="141"/>
        <v>0.66496397462789325</v>
      </c>
      <c r="AO227" s="9">
        <f t="shared" si="142"/>
        <v>2.1336355555555548</v>
      </c>
      <c r="AP227" s="13">
        <f t="shared" ca="1" si="143"/>
        <v>3.5872178407131359</v>
      </c>
    </row>
    <row r="228" spans="1:42">
      <c r="A228" t="s">
        <v>79</v>
      </c>
      <c r="B228" t="s">
        <v>142</v>
      </c>
      <c r="C228">
        <v>10</v>
      </c>
      <c r="D228" s="14">
        <f t="shared" ca="1" si="120"/>
        <v>2.9683849594101033</v>
      </c>
      <c r="E228">
        <v>20.431612903225801</v>
      </c>
      <c r="F228">
        <v>8.3535483870967706</v>
      </c>
      <c r="G228">
        <v>8.1258333333333308</v>
      </c>
      <c r="H228">
        <v>76</v>
      </c>
      <c r="I228">
        <v>3.0012365591397798</v>
      </c>
      <c r="J228">
        <v>38.863399999999999</v>
      </c>
      <c r="K228">
        <v>7.4774193548387098</v>
      </c>
      <c r="L228" s="11">
        <f t="shared" si="114"/>
        <v>23.6</v>
      </c>
      <c r="M228" s="9">
        <f t="shared" si="115"/>
        <v>11</v>
      </c>
      <c r="N228" s="9">
        <f t="shared" si="121"/>
        <v>100.40485180573964</v>
      </c>
      <c r="O228" s="9">
        <f>stefan_boltzmann*(E228+273.16)^4</f>
        <v>36.428096014237369</v>
      </c>
      <c r="P228" s="9">
        <f>stefan_boltzmann*(F228+273.16)^4</f>
        <v>30.79350307036179</v>
      </c>
      <c r="Q228" s="11">
        <f t="shared" si="122"/>
        <v>13.921231671554253</v>
      </c>
      <c r="R228" s="9">
        <f t="shared" si="123"/>
        <v>17.735872000000001</v>
      </c>
      <c r="S228" s="9">
        <f t="shared" si="124"/>
        <v>0.78491949375560743</v>
      </c>
      <c r="T228" s="9">
        <f t="shared" si="117"/>
        <v>10.719348387096774</v>
      </c>
      <c r="U228" s="9">
        <f t="shared" si="125"/>
        <v>33.610799542299581</v>
      </c>
      <c r="V228" s="9">
        <f t="shared" si="126"/>
        <v>0.19437325314653398</v>
      </c>
      <c r="W228" s="9">
        <f t="shared" si="118"/>
        <v>0.70964131657007024</v>
      </c>
      <c r="X228" s="9">
        <f t="shared" si="127"/>
        <v>4.6361154246481711</v>
      </c>
      <c r="Y228" s="9">
        <f t="shared" si="128"/>
        <v>6.0832329624486032</v>
      </c>
      <c r="Z228" s="9">
        <f t="shared" si="129"/>
        <v>14.392580645161285</v>
      </c>
      <c r="AA228" s="9">
        <f t="shared" si="130"/>
        <v>2.4014902360596451</v>
      </c>
      <c r="AB228" s="9">
        <f t="shared" si="131"/>
        <v>1.0988757784805809</v>
      </c>
      <c r="AC228" s="9">
        <f t="shared" si="132"/>
        <v>1.750183007270113</v>
      </c>
      <c r="AD228" s="9">
        <f t="shared" si="133"/>
        <v>1.0819974183226264</v>
      </c>
      <c r="AE228" s="9">
        <f t="shared" si="134"/>
        <v>0.10607649326758121</v>
      </c>
      <c r="AF228" s="9">
        <f t="shared" si="135"/>
        <v>100.40485180573964</v>
      </c>
      <c r="AG228" s="9">
        <f t="shared" si="119"/>
        <v>6.7863375129543824E-2</v>
      </c>
      <c r="AH228" s="9">
        <f t="shared" ca="1" si="116"/>
        <v>-0.748965376344082</v>
      </c>
      <c r="AI228" s="11">
        <f t="shared" si="136"/>
        <v>0.10607649326758121</v>
      </c>
      <c r="AJ228" s="9">
        <f t="shared" ca="1" si="137"/>
        <v>6.8321983387926855</v>
      </c>
      <c r="AK228" s="9">
        <f t="shared" si="138"/>
        <v>6.7863375129543824E-2</v>
      </c>
      <c r="AL228" s="9">
        <f t="shared" si="139"/>
        <v>3.1316048520793744</v>
      </c>
      <c r="AM228" s="9">
        <f t="shared" si="140"/>
        <v>3.0012365591397798</v>
      </c>
      <c r="AN228" s="9">
        <f t="shared" si="141"/>
        <v>0.66818558894748659</v>
      </c>
      <c r="AO228" s="9">
        <f t="shared" si="142"/>
        <v>2.0204204301075253</v>
      </c>
      <c r="AP228" s="13">
        <f t="shared" ca="1" si="143"/>
        <v>2.9683849594101033</v>
      </c>
    </row>
    <row r="229" spans="1:42">
      <c r="A229" t="s">
        <v>79</v>
      </c>
      <c r="B229" t="s">
        <v>142</v>
      </c>
      <c r="C229">
        <v>11</v>
      </c>
      <c r="D229" s="14">
        <f t="shared" ca="1" si="120"/>
        <v>2.2400224234266077</v>
      </c>
      <c r="E229">
        <v>14.8233333333333</v>
      </c>
      <c r="F229">
        <v>3.5713333333333299</v>
      </c>
      <c r="G229">
        <v>2.9323611111111099</v>
      </c>
      <c r="H229">
        <v>76</v>
      </c>
      <c r="I229">
        <v>3.8785833333333302</v>
      </c>
      <c r="J229">
        <v>38.863399999999999</v>
      </c>
      <c r="K229">
        <v>6.58</v>
      </c>
      <c r="L229" s="11">
        <f t="shared" si="114"/>
        <v>17.5</v>
      </c>
      <c r="M229" s="9">
        <f t="shared" si="115"/>
        <v>9.9</v>
      </c>
      <c r="N229" s="9">
        <f t="shared" si="121"/>
        <v>100.40485180573964</v>
      </c>
      <c r="O229" s="9">
        <f>stefan_boltzmann*(E229+273.16)^4</f>
        <v>33.723396616478183</v>
      </c>
      <c r="P229" s="9">
        <f>stefan_boltzmann*(F229+273.16)^4</f>
        <v>28.753799203595516</v>
      </c>
      <c r="Q229" s="11">
        <f t="shared" si="122"/>
        <v>10.190656565656566</v>
      </c>
      <c r="R229" s="9">
        <f t="shared" si="123"/>
        <v>13.1516</v>
      </c>
      <c r="S229" s="9">
        <f t="shared" si="124"/>
        <v>0.77486059229725401</v>
      </c>
      <c r="T229" s="9">
        <f t="shared" si="117"/>
        <v>7.846805555555556</v>
      </c>
      <c r="U229" s="9">
        <f t="shared" si="125"/>
        <v>31.238597910036852</v>
      </c>
      <c r="V229" s="9">
        <f t="shared" si="126"/>
        <v>0.2184225592860482</v>
      </c>
      <c r="W229" s="9">
        <f t="shared" si="118"/>
        <v>0.69606179960129311</v>
      </c>
      <c r="X229" s="9">
        <f t="shared" si="127"/>
        <v>4.7493789667324453</v>
      </c>
      <c r="Y229" s="9">
        <f t="shared" si="128"/>
        <v>3.0974265888231107</v>
      </c>
      <c r="Z229" s="9">
        <f t="shared" si="129"/>
        <v>9.1973333333333152</v>
      </c>
      <c r="AA229" s="9">
        <f t="shared" si="130"/>
        <v>1.6860462118980017</v>
      </c>
      <c r="AB229" s="9">
        <f t="shared" si="131"/>
        <v>0.78904798507347162</v>
      </c>
      <c r="AC229" s="9">
        <f t="shared" si="132"/>
        <v>1.2375470984857366</v>
      </c>
      <c r="AD229" s="9">
        <f t="shared" si="133"/>
        <v>0.75413643319155443</v>
      </c>
      <c r="AE229" s="9">
        <f t="shared" si="134"/>
        <v>7.8468834349840214E-2</v>
      </c>
      <c r="AF229" s="9">
        <f t="shared" si="135"/>
        <v>100.40485180573964</v>
      </c>
      <c r="AG229" s="9">
        <f t="shared" si="119"/>
        <v>6.7863375129543824E-2</v>
      </c>
      <c r="AH229" s="9">
        <f t="shared" ca="1" si="116"/>
        <v>-0.72733462365591584</v>
      </c>
      <c r="AI229" s="11">
        <f t="shared" si="136"/>
        <v>7.8468834349840214E-2</v>
      </c>
      <c r="AJ229" s="9">
        <f t="shared" ca="1" si="137"/>
        <v>3.8247612124790265</v>
      </c>
      <c r="AK229" s="9">
        <f t="shared" si="138"/>
        <v>6.7863375129543824E-2</v>
      </c>
      <c r="AL229" s="9">
        <f t="shared" si="139"/>
        <v>3.189257635319021</v>
      </c>
      <c r="AM229" s="9">
        <f t="shared" si="140"/>
        <v>3.8785833333333302</v>
      </c>
      <c r="AN229" s="9">
        <f t="shared" si="141"/>
        <v>0.4834106652941822</v>
      </c>
      <c r="AO229" s="9">
        <f t="shared" si="142"/>
        <v>2.3187183333333321</v>
      </c>
      <c r="AP229" s="13">
        <f t="shared" ca="1" si="143"/>
        <v>2.2400224234266077</v>
      </c>
    </row>
    <row r="230" spans="1:42">
      <c r="A230" t="s">
        <v>79</v>
      </c>
      <c r="B230" t="s">
        <v>142</v>
      </c>
      <c r="C230">
        <v>12</v>
      </c>
      <c r="D230" s="14">
        <f t="shared" ca="1" si="120"/>
        <v>1.4935167073478202</v>
      </c>
      <c r="E230">
        <v>8.1787096774193504</v>
      </c>
      <c r="F230">
        <v>-0.86709677419354902</v>
      </c>
      <c r="G230">
        <v>-2.1702150537634401</v>
      </c>
      <c r="H230">
        <v>76</v>
      </c>
      <c r="I230">
        <v>3.6676881720430101</v>
      </c>
      <c r="J230">
        <v>38.863399999999999</v>
      </c>
      <c r="K230">
        <v>4.91612903225806</v>
      </c>
      <c r="L230" s="11">
        <f t="shared" si="114"/>
        <v>14.8</v>
      </c>
      <c r="M230" s="9">
        <f t="shared" si="115"/>
        <v>9.4</v>
      </c>
      <c r="N230" s="9">
        <f t="shared" si="121"/>
        <v>100.40485180573964</v>
      </c>
      <c r="O230" s="9">
        <f>stefan_boltzmann*(E230+273.16)^4</f>
        <v>30.717075021881559</v>
      </c>
      <c r="P230" s="9">
        <f>stefan_boltzmann*(F230+273.16)^4</f>
        <v>26.953004455969296</v>
      </c>
      <c r="Q230" s="11">
        <f t="shared" si="122"/>
        <v>7.5701441317776226</v>
      </c>
      <c r="R230" s="9">
        <f t="shared" si="123"/>
        <v>11.122496</v>
      </c>
      <c r="S230" s="9">
        <f t="shared" si="124"/>
        <v>0.68061558590604332</v>
      </c>
      <c r="T230" s="9">
        <f t="shared" si="117"/>
        <v>5.8290109814687696</v>
      </c>
      <c r="U230" s="9">
        <f t="shared" si="125"/>
        <v>28.835039738925428</v>
      </c>
      <c r="V230" s="9">
        <f t="shared" si="126"/>
        <v>0.23896674434046147</v>
      </c>
      <c r="W230" s="9">
        <f t="shared" si="118"/>
        <v>0.56883104097315851</v>
      </c>
      <c r="X230" s="9">
        <f t="shared" si="127"/>
        <v>3.9195960272528656</v>
      </c>
      <c r="Y230" s="9">
        <f t="shared" si="128"/>
        <v>1.909414954215904</v>
      </c>
      <c r="Z230" s="9">
        <f t="shared" si="129"/>
        <v>3.6558064516129005</v>
      </c>
      <c r="AA230" s="9">
        <f t="shared" si="130"/>
        <v>1.0858961638138862</v>
      </c>
      <c r="AB230" s="9">
        <f t="shared" si="131"/>
        <v>0.57331389405458144</v>
      </c>
      <c r="AC230" s="9">
        <f t="shared" si="132"/>
        <v>0.82960502893423382</v>
      </c>
      <c r="AD230" s="9">
        <f t="shared" si="133"/>
        <v>0.52080197699824893</v>
      </c>
      <c r="AE230" s="9">
        <f t="shared" si="134"/>
        <v>5.6026178174588534E-2</v>
      </c>
      <c r="AF230" s="9">
        <f t="shared" si="135"/>
        <v>100.40485180573964</v>
      </c>
      <c r="AG230" s="9">
        <f t="shared" si="119"/>
        <v>6.7863375129543824E-2</v>
      </c>
      <c r="AH230" s="9">
        <f t="shared" ca="1" si="116"/>
        <v>-0.77581376344085817</v>
      </c>
      <c r="AI230" s="11">
        <f t="shared" si="136"/>
        <v>5.6026178174588534E-2</v>
      </c>
      <c r="AJ230" s="9">
        <f t="shared" ca="1" si="137"/>
        <v>2.685228717656762</v>
      </c>
      <c r="AK230" s="9">
        <f t="shared" si="138"/>
        <v>6.7863375129543824E-2</v>
      </c>
      <c r="AL230" s="9">
        <f t="shared" si="139"/>
        <v>3.2531397462550999</v>
      </c>
      <c r="AM230" s="9">
        <f t="shared" si="140"/>
        <v>3.6676881720430101</v>
      </c>
      <c r="AN230" s="9">
        <f t="shared" si="141"/>
        <v>0.3088030519359849</v>
      </c>
      <c r="AO230" s="9">
        <f t="shared" si="142"/>
        <v>2.2470139784946235</v>
      </c>
      <c r="AP230" s="13">
        <f t="shared" ca="1" si="143"/>
        <v>1.4935167073478202</v>
      </c>
    </row>
    <row r="231" spans="1:42">
      <c r="A231" t="s">
        <v>80</v>
      </c>
      <c r="B231" t="s">
        <v>142</v>
      </c>
      <c r="C231">
        <v>1</v>
      </c>
      <c r="D231" s="14">
        <f t="shared" ca="1" si="120"/>
        <v>0.62229351613306527</v>
      </c>
      <c r="E231">
        <v>-2.8243010752688198</v>
      </c>
      <c r="F231">
        <v>-11.9191397849462</v>
      </c>
      <c r="G231">
        <v>-11.3222849462366</v>
      </c>
      <c r="H231">
        <v>97.4</v>
      </c>
      <c r="I231">
        <v>3.3674103942652298</v>
      </c>
      <c r="J231">
        <v>44.915599999999998</v>
      </c>
      <c r="K231">
        <v>4.4709677419354801</v>
      </c>
      <c r="L231" s="11">
        <f t="shared" si="114"/>
        <v>12.5</v>
      </c>
      <c r="M231" s="9">
        <f t="shared" si="115"/>
        <v>9.1</v>
      </c>
      <c r="N231" s="9">
        <f t="shared" si="121"/>
        <v>100.15395629134065</v>
      </c>
      <c r="O231" s="9">
        <f>stefan_boltzmann*(E231+273.16)^4</f>
        <v>26.186381614988257</v>
      </c>
      <c r="P231" s="9">
        <f>stefan_boltzmann*(F231+273.16)^4</f>
        <v>22.836330188060408</v>
      </c>
      <c r="Q231" s="11">
        <f t="shared" si="122"/>
        <v>6.1957196029776647</v>
      </c>
      <c r="R231" s="9">
        <f t="shared" si="123"/>
        <v>9.3993500000000001</v>
      </c>
      <c r="S231" s="9">
        <f t="shared" si="124"/>
        <v>0.65916468723663491</v>
      </c>
      <c r="T231" s="9">
        <f t="shared" si="117"/>
        <v>4.7707040942928023</v>
      </c>
      <c r="U231" s="9">
        <f t="shared" si="125"/>
        <v>24.511355901524333</v>
      </c>
      <c r="V231" s="9">
        <f t="shared" si="126"/>
        <v>0.26901238351919976</v>
      </c>
      <c r="W231" s="9">
        <f t="shared" si="118"/>
        <v>0.53987232776945715</v>
      </c>
      <c r="X231" s="9">
        <f t="shared" si="127"/>
        <v>3.55984161555872</v>
      </c>
      <c r="Y231" s="9">
        <f t="shared" si="128"/>
        <v>1.2108624787340823</v>
      </c>
      <c r="Z231" s="9">
        <f t="shared" si="129"/>
        <v>-7.3717204301075103</v>
      </c>
      <c r="AA231" s="9">
        <f t="shared" si="130"/>
        <v>0.49608604167202908</v>
      </c>
      <c r="AB231" s="9">
        <f t="shared" si="131"/>
        <v>0.24504830525197832</v>
      </c>
      <c r="AC231" s="9">
        <f t="shared" si="132"/>
        <v>0.37056717346200369</v>
      </c>
      <c r="AD231" s="9">
        <f t="shared" si="133"/>
        <v>0.25710416804210129</v>
      </c>
      <c r="AE231" s="9">
        <f t="shared" si="134"/>
        <v>2.7215763045536405E-2</v>
      </c>
      <c r="AF231" s="9">
        <f t="shared" si="135"/>
        <v>100.15395629134065</v>
      </c>
      <c r="AG231" s="9">
        <f t="shared" si="119"/>
        <v>6.7693795511569579E-2</v>
      </c>
      <c r="AH231" s="9">
        <f t="shared" ca="1" si="116"/>
        <v>-0.55956344086021248</v>
      </c>
      <c r="AI231" s="11">
        <f t="shared" si="136"/>
        <v>2.7215763045536405E-2</v>
      </c>
      <c r="AJ231" s="9">
        <f t="shared" ca="1" si="137"/>
        <v>1.7704259195942949</v>
      </c>
      <c r="AK231" s="9">
        <f t="shared" si="138"/>
        <v>6.7693795511569579E-2</v>
      </c>
      <c r="AL231" s="9">
        <f t="shared" si="139"/>
        <v>3.3881934613938225</v>
      </c>
      <c r="AM231" s="9">
        <f t="shared" si="140"/>
        <v>3.3674103942652298</v>
      </c>
      <c r="AN231" s="9">
        <f t="shared" si="141"/>
        <v>0.1134630054199024</v>
      </c>
      <c r="AO231" s="9">
        <f t="shared" si="142"/>
        <v>2.1449195340501781</v>
      </c>
      <c r="AP231" s="13">
        <f t="shared" ca="1" si="143"/>
        <v>0.62229351613306527</v>
      </c>
    </row>
    <row r="232" spans="1:42">
      <c r="A232" t="s">
        <v>80</v>
      </c>
      <c r="B232" t="s">
        <v>142</v>
      </c>
      <c r="C232">
        <v>2</v>
      </c>
      <c r="D232" s="14">
        <f t="shared" ca="1" si="120"/>
        <v>0.8449846937369293</v>
      </c>
      <c r="E232">
        <v>-2.3076190476190499</v>
      </c>
      <c r="F232">
        <v>-12.1195238095238</v>
      </c>
      <c r="G232">
        <v>-12.344325396825401</v>
      </c>
      <c r="H232">
        <v>97.4</v>
      </c>
      <c r="I232">
        <v>3.3981646825396798</v>
      </c>
      <c r="J232">
        <v>44.915599999999998</v>
      </c>
      <c r="K232">
        <v>4.9666666666666703</v>
      </c>
      <c r="L232" s="11">
        <f t="shared" si="114"/>
        <v>18</v>
      </c>
      <c r="M232" s="9">
        <f t="shared" si="115"/>
        <v>10.3</v>
      </c>
      <c r="N232" s="9">
        <f t="shared" si="121"/>
        <v>100.15395629134065</v>
      </c>
      <c r="O232" s="9">
        <f>stefan_boltzmann*(E232+273.16)^4</f>
        <v>26.387152306885973</v>
      </c>
      <c r="P232" s="9">
        <f>stefan_boltzmann*(F232+273.16)^4</f>
        <v>22.766344606389325</v>
      </c>
      <c r="Q232" s="11">
        <f t="shared" si="122"/>
        <v>8.8398058252427223</v>
      </c>
      <c r="R232" s="9">
        <f t="shared" si="123"/>
        <v>13.535063999999998</v>
      </c>
      <c r="S232" s="9">
        <f t="shared" si="124"/>
        <v>0.65310410244404626</v>
      </c>
      <c r="T232" s="9">
        <f t="shared" si="117"/>
        <v>6.8066504854368963</v>
      </c>
      <c r="U232" s="9">
        <f t="shared" si="125"/>
        <v>24.576748456637649</v>
      </c>
      <c r="V232" s="9">
        <f t="shared" si="126"/>
        <v>0.2718774393508534</v>
      </c>
      <c r="W232" s="9">
        <f t="shared" si="118"/>
        <v>0.53169053829946256</v>
      </c>
      <c r="X232" s="9">
        <f t="shared" si="127"/>
        <v>3.5526835681728128</v>
      </c>
      <c r="Y232" s="9">
        <f t="shared" si="128"/>
        <v>3.2539669172640835</v>
      </c>
      <c r="Z232" s="9">
        <f t="shared" si="129"/>
        <v>-7.2135714285714254</v>
      </c>
      <c r="AA232" s="9">
        <f t="shared" si="130"/>
        <v>0.51552130122837214</v>
      </c>
      <c r="AB232" s="9">
        <f t="shared" si="131"/>
        <v>0.24111508572523191</v>
      </c>
      <c r="AC232" s="9">
        <f t="shared" si="132"/>
        <v>0.37831819347680201</v>
      </c>
      <c r="AD232" s="9">
        <f t="shared" si="133"/>
        <v>0.23676955456105397</v>
      </c>
      <c r="AE232" s="9">
        <f t="shared" si="134"/>
        <v>2.7513373882298721E-2</v>
      </c>
      <c r="AF232" s="9">
        <f t="shared" si="135"/>
        <v>100.15395629134065</v>
      </c>
      <c r="AG232" s="9">
        <f t="shared" si="119"/>
        <v>6.7693795511569579E-2</v>
      </c>
      <c r="AH232" s="9">
        <f t="shared" ca="1" si="116"/>
        <v>2.2140860215051888E-2</v>
      </c>
      <c r="AI232" s="11">
        <f t="shared" si="136"/>
        <v>2.7513373882298721E-2</v>
      </c>
      <c r="AJ232" s="9">
        <f t="shared" ca="1" si="137"/>
        <v>3.2318260570490316</v>
      </c>
      <c r="AK232" s="9">
        <f t="shared" si="138"/>
        <v>6.7693795511569579E-2</v>
      </c>
      <c r="AL232" s="9">
        <f t="shared" si="139"/>
        <v>3.3861774088217982</v>
      </c>
      <c r="AM232" s="9">
        <f t="shared" si="140"/>
        <v>3.3981646825396798</v>
      </c>
      <c r="AN232" s="9">
        <f t="shared" si="141"/>
        <v>0.14154863891574804</v>
      </c>
      <c r="AO232" s="9">
        <f t="shared" si="142"/>
        <v>2.1553759920634912</v>
      </c>
      <c r="AP232" s="13">
        <f t="shared" ca="1" si="143"/>
        <v>0.8449846937369293</v>
      </c>
    </row>
    <row r="233" spans="1:42">
      <c r="A233" t="s">
        <v>80</v>
      </c>
      <c r="B233" t="s">
        <v>142</v>
      </c>
      <c r="C233">
        <v>3</v>
      </c>
      <c r="D233" s="14">
        <f t="shared" ca="1" si="120"/>
        <v>1.4212372769446244</v>
      </c>
      <c r="E233">
        <v>4.0466666666666704</v>
      </c>
      <c r="F233">
        <v>-5.19784946236559</v>
      </c>
      <c r="G233">
        <v>-6.0587186379928299</v>
      </c>
      <c r="H233">
        <v>97.4</v>
      </c>
      <c r="I233">
        <v>3.5985215053763402</v>
      </c>
      <c r="J233">
        <v>44.915599999999998</v>
      </c>
      <c r="K233">
        <v>6.5010752688171998</v>
      </c>
      <c r="L233" s="11">
        <f t="shared" si="114"/>
        <v>25.3</v>
      </c>
      <c r="M233" s="9">
        <f t="shared" si="115"/>
        <v>11.6</v>
      </c>
      <c r="N233" s="9">
        <f t="shared" si="121"/>
        <v>100.15395629134065</v>
      </c>
      <c r="O233" s="9">
        <f>stefan_boltzmann*(E233+273.16)^4</f>
        <v>28.951867042983238</v>
      </c>
      <c r="P233" s="9">
        <f>stefan_boltzmann*(F233+273.16)^4</f>
        <v>25.278756791605851</v>
      </c>
      <c r="Q233" s="11">
        <f t="shared" si="122"/>
        <v>13.414534668149791</v>
      </c>
      <c r="R233" s="9">
        <f t="shared" si="123"/>
        <v>19.024284399999999</v>
      </c>
      <c r="S233" s="9">
        <f t="shared" si="124"/>
        <v>0.70512689918311944</v>
      </c>
      <c r="T233" s="9">
        <f t="shared" si="117"/>
        <v>10.329191694475339</v>
      </c>
      <c r="U233" s="9">
        <f t="shared" si="125"/>
        <v>27.115311917294544</v>
      </c>
      <c r="V233" s="9">
        <f t="shared" si="126"/>
        <v>0.25273886183813787</v>
      </c>
      <c r="W233" s="9">
        <f t="shared" si="118"/>
        <v>0.60192131389721137</v>
      </c>
      <c r="X233" s="9">
        <f t="shared" si="127"/>
        <v>4.125022786376686</v>
      </c>
      <c r="Y233" s="9">
        <f t="shared" si="128"/>
        <v>6.2041689080986533</v>
      </c>
      <c r="Z233" s="9">
        <f t="shared" si="129"/>
        <v>-0.57559139784945978</v>
      </c>
      <c r="AA233" s="9">
        <f t="shared" si="130"/>
        <v>0.81593620509311826</v>
      </c>
      <c r="AB233" s="9">
        <f t="shared" si="131"/>
        <v>0.41489013153196819</v>
      </c>
      <c r="AC233" s="9">
        <f t="shared" si="132"/>
        <v>0.61541316831254322</v>
      </c>
      <c r="AD233" s="9">
        <f t="shared" si="133"/>
        <v>0.38849521598487752</v>
      </c>
      <c r="AE233" s="9">
        <f t="shared" si="134"/>
        <v>4.2830005748542233E-2</v>
      </c>
      <c r="AF233" s="9">
        <f t="shared" si="135"/>
        <v>100.15395629134065</v>
      </c>
      <c r="AG233" s="9">
        <f t="shared" si="119"/>
        <v>6.7693795511569579E-2</v>
      </c>
      <c r="AH233" s="9">
        <f t="shared" ca="1" si="116"/>
        <v>0.92931720430107534</v>
      </c>
      <c r="AI233" s="11">
        <f t="shared" si="136"/>
        <v>4.2830005748542233E-2</v>
      </c>
      <c r="AJ233" s="9">
        <f t="shared" ca="1" si="137"/>
        <v>5.2748517037975784</v>
      </c>
      <c r="AK233" s="9">
        <f t="shared" si="138"/>
        <v>6.7693795511569579E-2</v>
      </c>
      <c r="AL233" s="9">
        <f t="shared" si="139"/>
        <v>3.3036687300452683</v>
      </c>
      <c r="AM233" s="9">
        <f t="shared" si="140"/>
        <v>3.5985215053763402</v>
      </c>
      <c r="AN233" s="9">
        <f t="shared" si="141"/>
        <v>0.22691795232766571</v>
      </c>
      <c r="AO233" s="9">
        <f t="shared" si="142"/>
        <v>2.2234973118279555</v>
      </c>
      <c r="AP233" s="13">
        <f t="shared" ca="1" si="143"/>
        <v>1.4212372769446244</v>
      </c>
    </row>
    <row r="234" spans="1:42">
      <c r="A234" t="s">
        <v>80</v>
      </c>
      <c r="B234" t="s">
        <v>142</v>
      </c>
      <c r="C234">
        <v>4</v>
      </c>
      <c r="D234" s="14">
        <f t="shared" ca="1" si="120"/>
        <v>2.3708786761324356</v>
      </c>
      <c r="E234">
        <v>9.4808888888888898</v>
      </c>
      <c r="F234">
        <v>3.0888888888888799E-2</v>
      </c>
      <c r="G234">
        <v>-2.0752222222222199</v>
      </c>
      <c r="H234">
        <v>97.4</v>
      </c>
      <c r="I234">
        <v>3.5750555555555601</v>
      </c>
      <c r="J234">
        <v>44.915599999999998</v>
      </c>
      <c r="K234">
        <v>6.6333333333333302</v>
      </c>
      <c r="L234" s="11">
        <f t="shared" si="114"/>
        <v>33.5</v>
      </c>
      <c r="M234" s="9">
        <f t="shared" si="115"/>
        <v>13.2</v>
      </c>
      <c r="N234" s="9">
        <f t="shared" si="121"/>
        <v>100.15395629134065</v>
      </c>
      <c r="O234" s="9">
        <f>stefan_boltzmann*(E234+273.16)^4</f>
        <v>31.289732785442109</v>
      </c>
      <c r="P234" s="9">
        <f>stefan_boltzmann*(F234+273.16)^4</f>
        <v>27.31031680858252</v>
      </c>
      <c r="Q234" s="11">
        <f t="shared" si="122"/>
        <v>16.792297979797972</v>
      </c>
      <c r="R234" s="9">
        <f t="shared" si="123"/>
        <v>25.190258</v>
      </c>
      <c r="S234" s="9">
        <f t="shared" si="124"/>
        <v>0.66661873728319787</v>
      </c>
      <c r="T234" s="9">
        <f t="shared" si="117"/>
        <v>12.930069444444438</v>
      </c>
      <c r="U234" s="9">
        <f t="shared" si="125"/>
        <v>29.300024797012313</v>
      </c>
      <c r="V234" s="9">
        <f t="shared" si="126"/>
        <v>0.23861054838410628</v>
      </c>
      <c r="W234" s="9">
        <f t="shared" si="118"/>
        <v>0.54993529533231722</v>
      </c>
      <c r="X234" s="9">
        <f t="shared" si="127"/>
        <v>3.844759872047018</v>
      </c>
      <c r="Y234" s="9">
        <f t="shared" si="128"/>
        <v>9.0853095723974207</v>
      </c>
      <c r="Z234" s="9">
        <f t="shared" si="129"/>
        <v>4.7558888888888893</v>
      </c>
      <c r="AA234" s="9">
        <f t="shared" si="130"/>
        <v>1.1858945711945099</v>
      </c>
      <c r="AB234" s="9">
        <f t="shared" si="131"/>
        <v>0.61217444562159951</v>
      </c>
      <c r="AC234" s="9">
        <f t="shared" si="132"/>
        <v>0.89903450840805466</v>
      </c>
      <c r="AD234" s="9">
        <f t="shared" si="133"/>
        <v>0.52448065811079891</v>
      </c>
      <c r="AE234" s="9">
        <f t="shared" si="134"/>
        <v>5.9979676055083343E-2</v>
      </c>
      <c r="AF234" s="9">
        <f t="shared" si="135"/>
        <v>100.15395629134065</v>
      </c>
      <c r="AG234" s="9">
        <f t="shared" si="119"/>
        <v>6.7693795511569579E-2</v>
      </c>
      <c r="AH234" s="9">
        <f t="shared" ca="1" si="116"/>
        <v>0.74640724014336901</v>
      </c>
      <c r="AI234" s="11">
        <f t="shared" si="136"/>
        <v>5.9979676055083343E-2</v>
      </c>
      <c r="AJ234" s="9">
        <f t="shared" ca="1" si="137"/>
        <v>8.338902332254051</v>
      </c>
      <c r="AK234" s="9">
        <f t="shared" si="138"/>
        <v>6.7693795511569579E-2</v>
      </c>
      <c r="AL234" s="9">
        <f t="shared" si="139"/>
        <v>3.2402553321201712</v>
      </c>
      <c r="AM234" s="9">
        <f t="shared" si="140"/>
        <v>3.5750555555555601</v>
      </c>
      <c r="AN234" s="9">
        <f t="shared" si="141"/>
        <v>0.37455385029725574</v>
      </c>
      <c r="AO234" s="9">
        <f t="shared" si="142"/>
        <v>2.2155188888888908</v>
      </c>
      <c r="AP234" s="13">
        <f t="shared" ca="1" si="143"/>
        <v>2.3708786761324356</v>
      </c>
    </row>
    <row r="235" spans="1:42">
      <c r="A235" t="s">
        <v>80</v>
      </c>
      <c r="B235" t="s">
        <v>142</v>
      </c>
      <c r="C235">
        <v>5</v>
      </c>
      <c r="D235" s="14">
        <f t="shared" ca="1" si="120"/>
        <v>3.5994233156620727</v>
      </c>
      <c r="E235">
        <v>16.741505376344101</v>
      </c>
      <c r="F235">
        <v>5.5144086021505396</v>
      </c>
      <c r="G235">
        <v>3.6456720430107499</v>
      </c>
      <c r="H235">
        <v>97.4</v>
      </c>
      <c r="I235">
        <v>3.4661290322580598</v>
      </c>
      <c r="J235">
        <v>44.915599999999998</v>
      </c>
      <c r="K235">
        <v>8.0967741935483897</v>
      </c>
      <c r="L235" s="11">
        <f t="shared" si="114"/>
        <v>39.299999999999997</v>
      </c>
      <c r="M235" s="9">
        <f t="shared" si="115"/>
        <v>14.6</v>
      </c>
      <c r="N235" s="9">
        <f t="shared" si="121"/>
        <v>100.15395629134065</v>
      </c>
      <c r="O235" s="9">
        <f>stefan_boltzmann*(E235+273.16)^4</f>
        <v>34.630899766233334</v>
      </c>
      <c r="P235" s="9">
        <f>stefan_boltzmann*(F235+273.16)^4</f>
        <v>29.56992655535365</v>
      </c>
      <c r="Q235" s="11">
        <f t="shared" si="122"/>
        <v>20.72237074679629</v>
      </c>
      <c r="R235" s="9">
        <f t="shared" si="123"/>
        <v>29.551556399999996</v>
      </c>
      <c r="S235" s="9">
        <f t="shared" si="124"/>
        <v>0.70122772778209053</v>
      </c>
      <c r="T235" s="9">
        <f t="shared" si="117"/>
        <v>15.956225475033143</v>
      </c>
      <c r="U235" s="9">
        <f t="shared" si="125"/>
        <v>32.100413160793494</v>
      </c>
      <c r="V235" s="9">
        <f t="shared" si="126"/>
        <v>0.21531344874024178</v>
      </c>
      <c r="W235" s="9">
        <f t="shared" si="118"/>
        <v>0.59665743250582226</v>
      </c>
      <c r="X235" s="9">
        <f t="shared" si="127"/>
        <v>4.1238877393428703</v>
      </c>
      <c r="Y235" s="9">
        <f t="shared" si="128"/>
        <v>11.832337735690274</v>
      </c>
      <c r="Z235" s="9">
        <f t="shared" si="129"/>
        <v>11.12795698924732</v>
      </c>
      <c r="AA235" s="9">
        <f t="shared" si="130"/>
        <v>1.906213593750776</v>
      </c>
      <c r="AB235" s="9">
        <f t="shared" si="131"/>
        <v>0.9041343034571796</v>
      </c>
      <c r="AC235" s="9">
        <f t="shared" si="132"/>
        <v>1.4051739486039778</v>
      </c>
      <c r="AD235" s="9">
        <f t="shared" si="133"/>
        <v>0.79320081964552647</v>
      </c>
      <c r="AE235" s="9">
        <f t="shared" si="134"/>
        <v>8.7908967106158115E-2</v>
      </c>
      <c r="AF235" s="9">
        <f t="shared" si="135"/>
        <v>100.15395629134065</v>
      </c>
      <c r="AG235" s="9">
        <f t="shared" si="119"/>
        <v>6.7693795511569579E-2</v>
      </c>
      <c r="AH235" s="9">
        <f t="shared" ca="1" si="116"/>
        <v>0.89208953405018032</v>
      </c>
      <c r="AI235" s="11">
        <f t="shared" si="136"/>
        <v>8.7908967106158115E-2</v>
      </c>
      <c r="AJ235" s="9">
        <f t="shared" ca="1" si="137"/>
        <v>10.940248201640093</v>
      </c>
      <c r="AK235" s="9">
        <f t="shared" si="138"/>
        <v>6.7693795511569579E-2</v>
      </c>
      <c r="AL235" s="9">
        <f t="shared" si="139"/>
        <v>3.1675869194176483</v>
      </c>
      <c r="AM235" s="9">
        <f t="shared" si="140"/>
        <v>3.4661290322580598</v>
      </c>
      <c r="AN235" s="9">
        <f t="shared" si="141"/>
        <v>0.61197312895845135</v>
      </c>
      <c r="AO235" s="9">
        <f t="shared" si="142"/>
        <v>2.1784838709677405</v>
      </c>
      <c r="AP235" s="13">
        <f t="shared" ca="1" si="143"/>
        <v>3.5994233156620727</v>
      </c>
    </row>
    <row r="236" spans="1:42">
      <c r="A236" t="s">
        <v>80</v>
      </c>
      <c r="B236" t="s">
        <v>142</v>
      </c>
      <c r="C236">
        <v>6</v>
      </c>
      <c r="D236" s="14">
        <f t="shared" ca="1" si="120"/>
        <v>4.1571742499727469</v>
      </c>
      <c r="E236">
        <v>21.626888888888899</v>
      </c>
      <c r="F236">
        <v>10.373555555555599</v>
      </c>
      <c r="G236">
        <v>9.3810740740740695</v>
      </c>
      <c r="H236">
        <v>97.4</v>
      </c>
      <c r="I236">
        <v>3.0073888888888902</v>
      </c>
      <c r="J236">
        <v>44.915599999999998</v>
      </c>
      <c r="K236">
        <v>8.1511111111111099</v>
      </c>
      <c r="L236" s="11">
        <f t="shared" si="114"/>
        <v>41.9</v>
      </c>
      <c r="M236" s="9">
        <f t="shared" si="115"/>
        <v>15.3</v>
      </c>
      <c r="N236" s="9">
        <f t="shared" si="121"/>
        <v>100.15395629134065</v>
      </c>
      <c r="O236" s="9">
        <f>stefan_boltzmann*(E236+273.16)^4</f>
        <v>37.024955736142786</v>
      </c>
      <c r="P236" s="9">
        <f>stefan_boltzmann*(F236+273.16)^4</f>
        <v>31.686899718246124</v>
      </c>
      <c r="Q236" s="11">
        <f t="shared" si="122"/>
        <v>21.636161946259982</v>
      </c>
      <c r="R236" s="9">
        <f t="shared" si="123"/>
        <v>31.506621199999998</v>
      </c>
      <c r="S236" s="9">
        <f t="shared" si="124"/>
        <v>0.68671793807772641</v>
      </c>
      <c r="T236" s="9">
        <f t="shared" si="117"/>
        <v>16.659844698620187</v>
      </c>
      <c r="U236" s="9">
        <f t="shared" si="125"/>
        <v>34.355927727194455</v>
      </c>
      <c r="V236" s="9">
        <f t="shared" si="126"/>
        <v>0.18805306200511257</v>
      </c>
      <c r="W236" s="9">
        <f t="shared" si="118"/>
        <v>0.5770692164049307</v>
      </c>
      <c r="X236" s="9">
        <f t="shared" si="127"/>
        <v>3.7282926729278003</v>
      </c>
      <c r="Y236" s="9">
        <f t="shared" si="128"/>
        <v>12.931552025692387</v>
      </c>
      <c r="Z236" s="9">
        <f t="shared" si="129"/>
        <v>16.000222222222249</v>
      </c>
      <c r="AA236" s="9">
        <f t="shared" si="130"/>
        <v>2.5843975153755538</v>
      </c>
      <c r="AB236" s="9">
        <f t="shared" si="131"/>
        <v>1.259041503764017</v>
      </c>
      <c r="AC236" s="9">
        <f t="shared" si="132"/>
        <v>1.9217195095697854</v>
      </c>
      <c r="AD236" s="9">
        <f t="shared" si="133"/>
        <v>1.1779526513276617</v>
      </c>
      <c r="AE236" s="9">
        <f t="shared" si="134"/>
        <v>0.11613666063170046</v>
      </c>
      <c r="AF236" s="9">
        <f t="shared" si="135"/>
        <v>100.15395629134065</v>
      </c>
      <c r="AG236" s="9">
        <f t="shared" si="119"/>
        <v>6.7693795511569579E-2</v>
      </c>
      <c r="AH236" s="9">
        <f t="shared" ca="1" si="116"/>
        <v>0.6821171326164901</v>
      </c>
      <c r="AI236" s="11">
        <f t="shared" si="136"/>
        <v>0.11613666063170046</v>
      </c>
      <c r="AJ236" s="9">
        <f t="shared" ca="1" si="137"/>
        <v>12.249434893075897</v>
      </c>
      <c r="AK236" s="9">
        <f t="shared" si="138"/>
        <v>6.7693795511569579E-2</v>
      </c>
      <c r="AL236" s="9">
        <f t="shared" si="139"/>
        <v>3.1141844566055692</v>
      </c>
      <c r="AM236" s="9">
        <f t="shared" si="140"/>
        <v>3.0073888888888902</v>
      </c>
      <c r="AN236" s="9">
        <f t="shared" si="141"/>
        <v>0.74376685824212374</v>
      </c>
      <c r="AO236" s="9">
        <f t="shared" si="142"/>
        <v>2.0225122222222227</v>
      </c>
      <c r="AP236" s="13">
        <f t="shared" ca="1" si="143"/>
        <v>4.1571742499727469</v>
      </c>
    </row>
    <row r="237" spans="1:42">
      <c r="A237" t="s">
        <v>80</v>
      </c>
      <c r="B237" t="s">
        <v>142</v>
      </c>
      <c r="C237">
        <v>7</v>
      </c>
      <c r="D237" s="14">
        <f t="shared" ca="1" si="120"/>
        <v>4.3325825844458521</v>
      </c>
      <c r="E237">
        <v>24.640860215053799</v>
      </c>
      <c r="F237">
        <v>13.9331182795699</v>
      </c>
      <c r="G237">
        <v>13.925752688172</v>
      </c>
      <c r="H237">
        <v>97.4</v>
      </c>
      <c r="I237">
        <v>2.7280197132616499</v>
      </c>
      <c r="J237">
        <v>44.915599999999998</v>
      </c>
      <c r="K237">
        <v>8.9677419354838701</v>
      </c>
      <c r="L237" s="11">
        <f t="shared" si="114"/>
        <v>40.700000000000003</v>
      </c>
      <c r="M237" s="9">
        <f t="shared" si="115"/>
        <v>15</v>
      </c>
      <c r="N237" s="9">
        <f t="shared" si="121"/>
        <v>100.15395629134065</v>
      </c>
      <c r="O237" s="9">
        <f>stefan_boltzmann*(E237+273.16)^4</f>
        <v>38.562544705738688</v>
      </c>
      <c r="P237" s="9">
        <f>stefan_boltzmann*(F237+273.16)^4</f>
        <v>33.308342595710727</v>
      </c>
      <c r="Q237" s="11">
        <f t="shared" si="122"/>
        <v>22.341236559139784</v>
      </c>
      <c r="R237" s="9">
        <f t="shared" si="123"/>
        <v>30.604283599999999</v>
      </c>
      <c r="S237" s="9">
        <f t="shared" si="124"/>
        <v>0.7300035789480066</v>
      </c>
      <c r="T237" s="9">
        <f t="shared" si="117"/>
        <v>17.202752150537634</v>
      </c>
      <c r="U237" s="9">
        <f t="shared" si="125"/>
        <v>35.935443650724707</v>
      </c>
      <c r="V237" s="9">
        <f t="shared" si="126"/>
        <v>0.16341572378975991</v>
      </c>
      <c r="W237" s="9">
        <f t="shared" si="118"/>
        <v>0.63550483157980897</v>
      </c>
      <c r="X237" s="9">
        <f t="shared" si="127"/>
        <v>3.7319490803358115</v>
      </c>
      <c r="Y237" s="9">
        <f t="shared" si="128"/>
        <v>13.470803070201823</v>
      </c>
      <c r="Z237" s="9">
        <f t="shared" si="129"/>
        <v>19.286989247311851</v>
      </c>
      <c r="AA237" s="9">
        <f t="shared" si="130"/>
        <v>3.1006404881749923</v>
      </c>
      <c r="AB237" s="9">
        <f t="shared" si="131"/>
        <v>1.5916797460965657</v>
      </c>
      <c r="AC237" s="9">
        <f t="shared" si="132"/>
        <v>2.3461601171357791</v>
      </c>
      <c r="AD237" s="9">
        <f t="shared" si="133"/>
        <v>1.5909187043211408</v>
      </c>
      <c r="AE237" s="9">
        <f t="shared" si="134"/>
        <v>0.13924434133194724</v>
      </c>
      <c r="AF237" s="9">
        <f t="shared" si="135"/>
        <v>100.15395629134065</v>
      </c>
      <c r="AG237" s="9">
        <f t="shared" si="119"/>
        <v>6.7693795511569579E-2</v>
      </c>
      <c r="AH237" s="9">
        <f t="shared" ca="1" si="116"/>
        <v>0.46014738351254442</v>
      </c>
      <c r="AI237" s="11">
        <f t="shared" si="136"/>
        <v>0.13924434133194724</v>
      </c>
      <c r="AJ237" s="9">
        <f t="shared" ca="1" si="137"/>
        <v>13.01065568668928</v>
      </c>
      <c r="AK237" s="9">
        <f t="shared" si="138"/>
        <v>6.7693795511569579E-2</v>
      </c>
      <c r="AL237" s="9">
        <f t="shared" si="139"/>
        <v>3.0791654541916196</v>
      </c>
      <c r="AM237" s="9">
        <f t="shared" si="140"/>
        <v>2.7280197132616499</v>
      </c>
      <c r="AN237" s="9">
        <f t="shared" si="141"/>
        <v>0.7552414128146383</v>
      </c>
      <c r="AO237" s="9">
        <f t="shared" si="142"/>
        <v>1.9275267025089611</v>
      </c>
      <c r="AP237" s="13">
        <f t="shared" ca="1" si="143"/>
        <v>4.3325825844458521</v>
      </c>
    </row>
    <row r="238" spans="1:42">
      <c r="A238" t="s">
        <v>80</v>
      </c>
      <c r="B238" t="s">
        <v>142</v>
      </c>
      <c r="C238">
        <v>8</v>
      </c>
      <c r="D238" s="14">
        <f t="shared" ca="1" si="120"/>
        <v>6.696146831252646</v>
      </c>
      <c r="E238">
        <v>24.455483870967701</v>
      </c>
      <c r="F238">
        <v>12.449247311828</v>
      </c>
      <c r="G238">
        <v>13.0338082437276</v>
      </c>
      <c r="H238">
        <v>97.4</v>
      </c>
      <c r="I238">
        <v>2.6482974910394299</v>
      </c>
      <c r="J238">
        <v>44.915599999999998</v>
      </c>
      <c r="K238">
        <v>8.5419354838709705</v>
      </c>
      <c r="L238" s="11">
        <f t="shared" si="114"/>
        <v>65.900000000000006</v>
      </c>
      <c r="M238" s="9">
        <f t="shared" si="115"/>
        <v>13.8</v>
      </c>
      <c r="N238" s="9">
        <f t="shared" si="121"/>
        <v>100.15395629134065</v>
      </c>
      <c r="O238" s="9">
        <f>stefan_boltzmann*(E238+273.16)^4</f>
        <v>38.466616017022005</v>
      </c>
      <c r="P238" s="9">
        <f>stefan_boltzmann*(F238+273.16)^4</f>
        <v>32.625032429791737</v>
      </c>
      <c r="Q238" s="11">
        <f t="shared" si="122"/>
        <v>36.870418419822357</v>
      </c>
      <c r="R238" s="9">
        <f t="shared" si="123"/>
        <v>49.553373200000003</v>
      </c>
      <c r="S238" s="9">
        <f t="shared" si="124"/>
        <v>0.74405466346380544</v>
      </c>
      <c r="T238" s="9">
        <f t="shared" si="117"/>
        <v>28.390222183263216</v>
      </c>
      <c r="U238" s="9">
        <f t="shared" si="125"/>
        <v>35.545824223406868</v>
      </c>
      <c r="V238" s="9">
        <f t="shared" si="126"/>
        <v>0.16847363225650772</v>
      </c>
      <c r="W238" s="9">
        <f t="shared" si="118"/>
        <v>0.65447379567613739</v>
      </c>
      <c r="X238" s="9">
        <f t="shared" si="127"/>
        <v>3.9193386550502698</v>
      </c>
      <c r="Y238" s="9">
        <f t="shared" si="128"/>
        <v>24.470883528212944</v>
      </c>
      <c r="Z238" s="9">
        <f t="shared" si="129"/>
        <v>18.45236559139785</v>
      </c>
      <c r="AA238" s="9">
        <f t="shared" si="130"/>
        <v>3.0664745804836446</v>
      </c>
      <c r="AB238" s="9">
        <f t="shared" si="131"/>
        <v>1.4446567468968214</v>
      </c>
      <c r="AC238" s="9">
        <f t="shared" si="132"/>
        <v>2.2555656636902333</v>
      </c>
      <c r="AD238" s="9">
        <f t="shared" si="133"/>
        <v>1.5010864709834568</v>
      </c>
      <c r="AE238" s="9">
        <f t="shared" si="134"/>
        <v>0.13303653328558676</v>
      </c>
      <c r="AF238" s="9">
        <f t="shared" si="135"/>
        <v>100.15395629134065</v>
      </c>
      <c r="AG238" s="9">
        <f t="shared" si="119"/>
        <v>6.7693795511569579E-2</v>
      </c>
      <c r="AH238" s="9">
        <f t="shared" ca="1" si="116"/>
        <v>-0.11684731182796015</v>
      </c>
      <c r="AI238" s="11">
        <f t="shared" si="136"/>
        <v>0.13303653328558676</v>
      </c>
      <c r="AJ238" s="9">
        <f t="shared" ca="1" si="137"/>
        <v>24.587730840040905</v>
      </c>
      <c r="AK238" s="9">
        <f t="shared" si="138"/>
        <v>6.7693795511569579E-2</v>
      </c>
      <c r="AL238" s="9">
        <f t="shared" si="139"/>
        <v>3.0879831706761873</v>
      </c>
      <c r="AM238" s="9">
        <f t="shared" si="140"/>
        <v>2.6482974910394299</v>
      </c>
      <c r="AN238" s="9">
        <f t="shared" si="141"/>
        <v>0.75447919270677644</v>
      </c>
      <c r="AO238" s="9">
        <f t="shared" si="142"/>
        <v>1.9004211469534062</v>
      </c>
      <c r="AP238" s="13">
        <f t="shared" ca="1" si="143"/>
        <v>6.696146831252646</v>
      </c>
    </row>
    <row r="239" spans="1:42">
      <c r="A239" t="s">
        <v>80</v>
      </c>
      <c r="B239" t="s">
        <v>142</v>
      </c>
      <c r="C239">
        <v>9</v>
      </c>
      <c r="D239" s="14">
        <f t="shared" ca="1" si="120"/>
        <v>2.9472914956314029</v>
      </c>
      <c r="E239">
        <v>20.365111111111101</v>
      </c>
      <c r="F239">
        <v>8.81666666666667</v>
      </c>
      <c r="G239">
        <v>9.8079722222222205</v>
      </c>
      <c r="H239">
        <v>97.4</v>
      </c>
      <c r="I239">
        <v>2.98012962962963</v>
      </c>
      <c r="J239">
        <v>44.915599999999998</v>
      </c>
      <c r="K239">
        <v>7.1111111111111098</v>
      </c>
      <c r="L239" s="11">
        <f t="shared" si="114"/>
        <v>28.4</v>
      </c>
      <c r="M239" s="9">
        <f t="shared" si="115"/>
        <v>12.3</v>
      </c>
      <c r="N239" s="9">
        <f t="shared" si="121"/>
        <v>100.15395629134065</v>
      </c>
      <c r="O239" s="9">
        <f>stefan_boltzmann*(E239+273.16)^4</f>
        <v>36.395101737976461</v>
      </c>
      <c r="P239" s="9">
        <f>stefan_boltzmann*(F239+273.16)^4</f>
        <v>30.996637365304203</v>
      </c>
      <c r="Q239" s="11">
        <f t="shared" si="122"/>
        <v>15.309575429087619</v>
      </c>
      <c r="R239" s="9">
        <f t="shared" si="123"/>
        <v>21.355323199999997</v>
      </c>
      <c r="S239" s="9">
        <f t="shared" si="124"/>
        <v>0.7168973883330233</v>
      </c>
      <c r="T239" s="9">
        <f t="shared" si="117"/>
        <v>11.788373080397466</v>
      </c>
      <c r="U239" s="9">
        <f t="shared" si="125"/>
        <v>33.695869551640328</v>
      </c>
      <c r="V239" s="9">
        <f t="shared" si="126"/>
        <v>0.18585685346395353</v>
      </c>
      <c r="W239" s="9">
        <f t="shared" si="118"/>
        <v>0.61781147424958149</v>
      </c>
      <c r="X239" s="9">
        <f t="shared" si="127"/>
        <v>3.8691112600452469</v>
      </c>
      <c r="Y239" s="9">
        <f t="shared" si="128"/>
        <v>7.9192618203522196</v>
      </c>
      <c r="Z239" s="9">
        <f t="shared" si="129"/>
        <v>14.590888888888886</v>
      </c>
      <c r="AA239" s="9">
        <f t="shared" si="130"/>
        <v>2.3916548799650013</v>
      </c>
      <c r="AB239" s="9">
        <f t="shared" si="131"/>
        <v>1.1339187588484245</v>
      </c>
      <c r="AC239" s="9">
        <f t="shared" si="132"/>
        <v>1.7627868194067129</v>
      </c>
      <c r="AD239" s="9">
        <f t="shared" si="133"/>
        <v>1.212250491022097</v>
      </c>
      <c r="AE239" s="9">
        <f t="shared" si="134"/>
        <v>0.10727590952945014</v>
      </c>
      <c r="AF239" s="9">
        <f t="shared" si="135"/>
        <v>100.15395629134065</v>
      </c>
      <c r="AG239" s="9">
        <f t="shared" si="119"/>
        <v>6.7693795511569579E-2</v>
      </c>
      <c r="AH239" s="9">
        <f t="shared" ca="1" si="116"/>
        <v>-0.54060673835125506</v>
      </c>
      <c r="AI239" s="11">
        <f t="shared" si="136"/>
        <v>0.10727590952945014</v>
      </c>
      <c r="AJ239" s="9">
        <f t="shared" ca="1" si="137"/>
        <v>8.4598685587034748</v>
      </c>
      <c r="AK239" s="9">
        <f t="shared" si="138"/>
        <v>6.7693795511569579E-2</v>
      </c>
      <c r="AL239" s="9">
        <f t="shared" si="139"/>
        <v>3.1294454545384296</v>
      </c>
      <c r="AM239" s="9">
        <f t="shared" si="140"/>
        <v>2.98012962962963</v>
      </c>
      <c r="AN239" s="9">
        <f t="shared" si="141"/>
        <v>0.55053632838461586</v>
      </c>
      <c r="AO239" s="9">
        <f t="shared" si="142"/>
        <v>2.0132440740740742</v>
      </c>
      <c r="AP239" s="13">
        <f t="shared" ca="1" si="143"/>
        <v>2.9472914956314029</v>
      </c>
    </row>
    <row r="240" spans="1:42">
      <c r="A240" t="s">
        <v>80</v>
      </c>
      <c r="B240" t="s">
        <v>142</v>
      </c>
      <c r="C240">
        <v>10</v>
      </c>
      <c r="D240" s="14">
        <f t="shared" ca="1" si="120"/>
        <v>1.8488988408615843</v>
      </c>
      <c r="E240">
        <v>12.334623655913999</v>
      </c>
      <c r="F240">
        <v>2.9223655913978499</v>
      </c>
      <c r="G240">
        <v>2.8306182795698902</v>
      </c>
      <c r="H240">
        <v>97.4</v>
      </c>
      <c r="I240">
        <v>3.37165770609319</v>
      </c>
      <c r="J240">
        <v>44.915599999999998</v>
      </c>
      <c r="K240">
        <v>5.0731182795698899</v>
      </c>
      <c r="L240" s="11">
        <f t="shared" si="114"/>
        <v>20.3</v>
      </c>
      <c r="M240" s="9">
        <f t="shared" si="115"/>
        <v>10.7</v>
      </c>
      <c r="N240" s="9">
        <f t="shared" si="121"/>
        <v>100.15395629134065</v>
      </c>
      <c r="O240" s="9">
        <f>stefan_boltzmann*(E240+273.16)^4</f>
        <v>32.572690288825974</v>
      </c>
      <c r="P240" s="9">
        <f>stefan_boltzmann*(F240+273.16)^4</f>
        <v>28.485022269618476</v>
      </c>
      <c r="Q240" s="11">
        <f t="shared" si="122"/>
        <v>9.8873505175359249</v>
      </c>
      <c r="R240" s="9">
        <f t="shared" si="123"/>
        <v>15.2645444</v>
      </c>
      <c r="S240" s="9">
        <f t="shared" si="124"/>
        <v>0.64773309038531968</v>
      </c>
      <c r="T240" s="9">
        <f t="shared" si="117"/>
        <v>7.6132598985026627</v>
      </c>
      <c r="U240" s="9">
        <f t="shared" si="125"/>
        <v>30.528856279222225</v>
      </c>
      <c r="V240" s="9">
        <f t="shared" si="126"/>
        <v>0.21886114382769617</v>
      </c>
      <c r="W240" s="9">
        <f t="shared" si="118"/>
        <v>0.5244396720201816</v>
      </c>
      <c r="X240" s="9">
        <f t="shared" si="127"/>
        <v>3.5040858361861682</v>
      </c>
      <c r="Y240" s="9">
        <f t="shared" si="128"/>
        <v>4.1091740623164945</v>
      </c>
      <c r="Z240" s="9">
        <f t="shared" si="129"/>
        <v>7.628494623655925</v>
      </c>
      <c r="AA240" s="9">
        <f t="shared" si="130"/>
        <v>1.4338128614418353</v>
      </c>
      <c r="AB240" s="9">
        <f t="shared" si="131"/>
        <v>0.75360131920550821</v>
      </c>
      <c r="AC240" s="9">
        <f t="shared" si="132"/>
        <v>1.0937070903236719</v>
      </c>
      <c r="AD240" s="9">
        <f t="shared" si="133"/>
        <v>0.74870522830276132</v>
      </c>
      <c r="AE240" s="9">
        <f t="shared" si="134"/>
        <v>7.1448670735540967E-2</v>
      </c>
      <c r="AF240" s="9">
        <f t="shared" si="135"/>
        <v>100.15395629134065</v>
      </c>
      <c r="AG240" s="9">
        <f t="shared" si="119"/>
        <v>6.7693795511569579E-2</v>
      </c>
      <c r="AH240" s="9">
        <f t="shared" ca="1" si="116"/>
        <v>-0.97473519713261458</v>
      </c>
      <c r="AI240" s="11">
        <f t="shared" si="136"/>
        <v>7.1448670735540967E-2</v>
      </c>
      <c r="AJ240" s="9">
        <f t="shared" ca="1" si="137"/>
        <v>5.0839092594491095</v>
      </c>
      <c r="AK240" s="9">
        <f t="shared" si="138"/>
        <v>6.7693795511569579E-2</v>
      </c>
      <c r="AL240" s="9">
        <f t="shared" si="139"/>
        <v>3.2070870109144414</v>
      </c>
      <c r="AM240" s="9">
        <f t="shared" si="140"/>
        <v>3.37165770609319</v>
      </c>
      <c r="AN240" s="9">
        <f t="shared" si="141"/>
        <v>0.34500186202091054</v>
      </c>
      <c r="AO240" s="9">
        <f t="shared" si="142"/>
        <v>2.1463636200716847</v>
      </c>
      <c r="AP240" s="13">
        <f t="shared" ca="1" si="143"/>
        <v>1.8488988408615843</v>
      </c>
    </row>
    <row r="241" spans="1:42">
      <c r="A241" t="s">
        <v>80</v>
      </c>
      <c r="B241" t="s">
        <v>142</v>
      </c>
      <c r="C241">
        <v>11</v>
      </c>
      <c r="D241" s="14">
        <f t="shared" ca="1" si="120"/>
        <v>1.1013531720545764</v>
      </c>
      <c r="E241">
        <v>6.0117777777777803</v>
      </c>
      <c r="F241">
        <v>-2.0242222222222201</v>
      </c>
      <c r="G241">
        <v>-2.3365555555555599</v>
      </c>
      <c r="H241">
        <v>97.4</v>
      </c>
      <c r="I241">
        <v>3.4961851851851802</v>
      </c>
      <c r="J241">
        <v>44.915599999999998</v>
      </c>
      <c r="K241">
        <v>4.3977777777777796</v>
      </c>
      <c r="L241" s="11">
        <f t="shared" si="114"/>
        <v>13.9</v>
      </c>
      <c r="M241" s="9">
        <f t="shared" si="115"/>
        <v>9.4</v>
      </c>
      <c r="N241" s="9">
        <f t="shared" si="121"/>
        <v>100.15395629134065</v>
      </c>
      <c r="O241" s="9">
        <f>stefan_boltzmann*(E241+273.16)^4</f>
        <v>29.781594218236631</v>
      </c>
      <c r="P241" s="9">
        <f>stefan_boltzmann*(F241+273.16)^4</f>
        <v>26.497762816193411</v>
      </c>
      <c r="Q241" s="11">
        <f t="shared" si="122"/>
        <v>6.7265484633569752</v>
      </c>
      <c r="R241" s="9">
        <f t="shared" si="123"/>
        <v>10.4520772</v>
      </c>
      <c r="S241" s="9">
        <f t="shared" si="124"/>
        <v>0.64356092426842915</v>
      </c>
      <c r="T241" s="9">
        <f t="shared" si="117"/>
        <v>5.1794423167848711</v>
      </c>
      <c r="U241" s="9">
        <f t="shared" si="125"/>
        <v>28.139678517215021</v>
      </c>
      <c r="V241" s="9">
        <f t="shared" si="126"/>
        <v>0.2395881504040866</v>
      </c>
      <c r="W241" s="9">
        <f t="shared" si="118"/>
        <v>0.51880724776237941</v>
      </c>
      <c r="X241" s="9">
        <f t="shared" si="127"/>
        <v>3.4977639787281909</v>
      </c>
      <c r="Y241" s="9">
        <f t="shared" si="128"/>
        <v>1.6816783380566802</v>
      </c>
      <c r="Z241" s="9">
        <f t="shared" si="129"/>
        <v>1.9937777777777801</v>
      </c>
      <c r="AA241" s="9">
        <f t="shared" si="130"/>
        <v>0.93587216298911224</v>
      </c>
      <c r="AB241" s="9">
        <f t="shared" si="131"/>
        <v>0.52646515205717825</v>
      </c>
      <c r="AC241" s="9">
        <f t="shared" si="132"/>
        <v>0.7311686575231453</v>
      </c>
      <c r="AD241" s="9">
        <f t="shared" si="133"/>
        <v>0.51441528261593561</v>
      </c>
      <c r="AE241" s="9">
        <f t="shared" si="134"/>
        <v>5.0477730508260633E-2</v>
      </c>
      <c r="AF241" s="9">
        <f t="shared" si="135"/>
        <v>100.15395629134065</v>
      </c>
      <c r="AG241" s="9">
        <f t="shared" si="119"/>
        <v>6.7693795511569579E-2</v>
      </c>
      <c r="AH241" s="9">
        <f t="shared" ca="1" si="116"/>
        <v>-0.78886035842294044</v>
      </c>
      <c r="AI241" s="11">
        <f t="shared" si="136"/>
        <v>5.0477730508260633E-2</v>
      </c>
      <c r="AJ241" s="9">
        <f t="shared" ca="1" si="137"/>
        <v>2.4705386964796205</v>
      </c>
      <c r="AK241" s="9">
        <f t="shared" si="138"/>
        <v>6.7693795511569579E-2</v>
      </c>
      <c r="AL241" s="9">
        <f t="shared" si="139"/>
        <v>3.2728013239895528</v>
      </c>
      <c r="AM241" s="9">
        <f t="shared" si="140"/>
        <v>3.4961851851851802</v>
      </c>
      <c r="AN241" s="9">
        <f t="shared" si="141"/>
        <v>0.21675337490720969</v>
      </c>
      <c r="AO241" s="9">
        <f t="shared" si="142"/>
        <v>2.1887029629629611</v>
      </c>
      <c r="AP241" s="13">
        <f t="shared" ca="1" si="143"/>
        <v>1.1013531720545764</v>
      </c>
    </row>
    <row r="242" spans="1:42">
      <c r="A242" t="s">
        <v>80</v>
      </c>
      <c r="B242" t="s">
        <v>142</v>
      </c>
      <c r="C242">
        <v>12</v>
      </c>
      <c r="D242" s="14">
        <f t="shared" ca="1" si="120"/>
        <v>0.77237314272145385</v>
      </c>
      <c r="E242">
        <v>0.82924731182795697</v>
      </c>
      <c r="F242">
        <v>-7.5789247311828003</v>
      </c>
      <c r="G242">
        <v>-7.7715591397849497</v>
      </c>
      <c r="H242">
        <v>97.4</v>
      </c>
      <c r="I242">
        <v>3.4085035842293898</v>
      </c>
      <c r="J242">
        <v>44.915599999999998</v>
      </c>
      <c r="K242">
        <v>4.2989247311828001</v>
      </c>
      <c r="L242" s="11">
        <f t="shared" si="114"/>
        <v>11.1</v>
      </c>
      <c r="M242" s="9">
        <f t="shared" si="115"/>
        <v>8.6999999999999993</v>
      </c>
      <c r="N242" s="9">
        <f t="shared" si="121"/>
        <v>100.15395629134065</v>
      </c>
      <c r="O242" s="9">
        <f>stefan_boltzmann*(E242+273.16)^4</f>
        <v>27.630959764322895</v>
      </c>
      <c r="P242" s="9">
        <f>stefan_boltzmann*(F242+273.16)^4</f>
        <v>24.39216745847644</v>
      </c>
      <c r="Q242" s="11">
        <f t="shared" si="122"/>
        <v>5.5174175009269586</v>
      </c>
      <c r="R242" s="9">
        <f t="shared" si="123"/>
        <v>8.3466227999999987</v>
      </c>
      <c r="S242" s="9">
        <f t="shared" si="124"/>
        <v>0.66103592232860453</v>
      </c>
      <c r="T242" s="9">
        <f t="shared" si="117"/>
        <v>4.2484114757137581</v>
      </c>
      <c r="U242" s="9">
        <f t="shared" si="125"/>
        <v>26.011563611399666</v>
      </c>
      <c r="V242" s="9">
        <f t="shared" si="126"/>
        <v>0.25832248311547573</v>
      </c>
      <c r="W242" s="9">
        <f t="shared" si="118"/>
        <v>0.54239849514361616</v>
      </c>
      <c r="X242" s="9">
        <f t="shared" si="127"/>
        <v>3.6445770993739233</v>
      </c>
      <c r="Y242" s="9">
        <f t="shared" si="128"/>
        <v>0.60383437633983483</v>
      </c>
      <c r="Z242" s="9">
        <f t="shared" si="129"/>
        <v>-3.3748387096774217</v>
      </c>
      <c r="AA242" s="9">
        <f t="shared" si="130"/>
        <v>0.64866059093146711</v>
      </c>
      <c r="AB242" s="9">
        <f t="shared" si="131"/>
        <v>0.34550261538220306</v>
      </c>
      <c r="AC242" s="9">
        <f t="shared" si="132"/>
        <v>0.49708160315683508</v>
      </c>
      <c r="AD242" s="9">
        <f t="shared" si="133"/>
        <v>0.3403682022664159</v>
      </c>
      <c r="AE242" s="9">
        <f t="shared" si="134"/>
        <v>3.565420530331298E-2</v>
      </c>
      <c r="AF242" s="9">
        <f t="shared" si="135"/>
        <v>100.15395629134065</v>
      </c>
      <c r="AG242" s="9">
        <f t="shared" si="119"/>
        <v>6.7693795511569579E-2</v>
      </c>
      <c r="AH242" s="9">
        <f t="shared" ca="1" si="116"/>
        <v>-0.75160630824372832</v>
      </c>
      <c r="AI242" s="11">
        <f t="shared" si="136"/>
        <v>3.565420530331298E-2</v>
      </c>
      <c r="AJ242" s="9">
        <f t="shared" ca="1" si="137"/>
        <v>1.3554406845835631</v>
      </c>
      <c r="AK242" s="9">
        <f t="shared" si="138"/>
        <v>6.7693795511569579E-2</v>
      </c>
      <c r="AL242" s="9">
        <f t="shared" si="139"/>
        <v>3.3379674051670301</v>
      </c>
      <c r="AM242" s="9">
        <f t="shared" si="140"/>
        <v>3.4085035842293898</v>
      </c>
      <c r="AN242" s="9">
        <f t="shared" si="141"/>
        <v>0.15671340089041919</v>
      </c>
      <c r="AO242" s="9">
        <f t="shared" si="142"/>
        <v>2.1588912186379927</v>
      </c>
      <c r="AP242" s="13">
        <f t="shared" ca="1" si="143"/>
        <v>0.77237314272145385</v>
      </c>
    </row>
    <row r="243" spans="1:42">
      <c r="A243" t="s">
        <v>81</v>
      </c>
      <c r="B243" t="s">
        <v>142</v>
      </c>
      <c r="C243">
        <v>1</v>
      </c>
      <c r="D243" s="14">
        <f t="shared" ca="1" si="120"/>
        <v>0.62582396902326254</v>
      </c>
      <c r="E243">
        <v>-2.5393340270551499</v>
      </c>
      <c r="F243">
        <v>-10.334131113423499</v>
      </c>
      <c r="G243">
        <v>-9.6872658688865805</v>
      </c>
      <c r="H243">
        <v>247.09677419354799</v>
      </c>
      <c r="I243">
        <v>4.3926725633021197</v>
      </c>
      <c r="J243">
        <v>43.871548387096801</v>
      </c>
      <c r="K243">
        <v>3.4745057232050001</v>
      </c>
      <c r="L243" s="11">
        <f t="shared" si="114"/>
        <v>13.15</v>
      </c>
      <c r="M243" s="9">
        <f t="shared" si="115"/>
        <v>9.1999999999999993</v>
      </c>
      <c r="N243" s="9">
        <f t="shared" si="121"/>
        <v>98.413059522348547</v>
      </c>
      <c r="O243" s="9">
        <f>stefan_boltzmann*(E243+273.16)^4</f>
        <v>26.296970980700515</v>
      </c>
      <c r="P243" s="9">
        <f>stefan_boltzmann*(F243+273.16)^4</f>
        <v>23.39560760023743</v>
      </c>
      <c r="Q243" s="11">
        <f t="shared" si="122"/>
        <v>5.7706386010948778</v>
      </c>
      <c r="R243" s="9">
        <f t="shared" si="123"/>
        <v>9.9274864516129036</v>
      </c>
      <c r="S243" s="9">
        <f t="shared" si="124"/>
        <v>0.58127891981734525</v>
      </c>
      <c r="T243" s="9">
        <f t="shared" si="117"/>
        <v>4.4433917228430557</v>
      </c>
      <c r="U243" s="9">
        <f t="shared" si="125"/>
        <v>24.846289290468974</v>
      </c>
      <c r="V243" s="9">
        <f t="shared" si="126"/>
        <v>0.26423462503039125</v>
      </c>
      <c r="W243" s="9">
        <f t="shared" si="118"/>
        <v>0.43472654175341618</v>
      </c>
      <c r="X243" s="9">
        <f t="shared" si="127"/>
        <v>2.8540883995823538</v>
      </c>
      <c r="Y243" s="9">
        <f t="shared" si="128"/>
        <v>1.5893033232607019</v>
      </c>
      <c r="Z243" s="9">
        <f t="shared" si="129"/>
        <v>-6.4367325702393243</v>
      </c>
      <c r="AA243" s="9">
        <f t="shared" si="130"/>
        <v>0.50672339721510828</v>
      </c>
      <c r="AB243" s="9">
        <f t="shared" si="131"/>
        <v>0.2782271681102349</v>
      </c>
      <c r="AC243" s="9">
        <f t="shared" si="132"/>
        <v>0.39247528266267162</v>
      </c>
      <c r="AD243" s="9">
        <f t="shared" si="133"/>
        <v>0.29287714511660312</v>
      </c>
      <c r="AE243" s="9">
        <f t="shared" si="134"/>
        <v>2.9016518292039207E-2</v>
      </c>
      <c r="AF243" s="9">
        <f t="shared" si="135"/>
        <v>98.413059522348547</v>
      </c>
      <c r="AG243" s="9">
        <f t="shared" si="119"/>
        <v>6.6517127966414472E-2</v>
      </c>
      <c r="AH243" s="9">
        <f t="shared" ca="1" si="116"/>
        <v>-0.41291987513007139</v>
      </c>
      <c r="AI243" s="11">
        <f t="shared" si="136"/>
        <v>2.9016518292039207E-2</v>
      </c>
      <c r="AJ243" s="9">
        <f t="shared" ca="1" si="137"/>
        <v>2.0022231983907735</v>
      </c>
      <c r="AK243" s="9">
        <f t="shared" si="138"/>
        <v>6.6517127966414472E-2</v>
      </c>
      <c r="AL243" s="9">
        <f t="shared" si="139"/>
        <v>3.3763091542128909</v>
      </c>
      <c r="AM243" s="9">
        <f t="shared" si="140"/>
        <v>4.3926725633021197</v>
      </c>
      <c r="AN243" s="9">
        <f t="shared" si="141"/>
        <v>9.9598137546068499E-2</v>
      </c>
      <c r="AO243" s="9">
        <f t="shared" si="142"/>
        <v>2.4935086715227208</v>
      </c>
      <c r="AP243" s="13">
        <f t="shared" ca="1" si="143"/>
        <v>0.62582396902326254</v>
      </c>
    </row>
    <row r="244" spans="1:42">
      <c r="A244" t="s">
        <v>81</v>
      </c>
      <c r="B244" t="s">
        <v>142</v>
      </c>
      <c r="C244">
        <v>2</v>
      </c>
      <c r="D244" s="14">
        <f t="shared" ca="1" si="120"/>
        <v>0.82704746596335521</v>
      </c>
      <c r="E244">
        <v>-0.66866359447004597</v>
      </c>
      <c r="F244">
        <v>-9.1368663594469997</v>
      </c>
      <c r="G244">
        <v>-8.4944844470046093</v>
      </c>
      <c r="H244">
        <v>247.09677419354799</v>
      </c>
      <c r="I244">
        <v>4.2630040322580598</v>
      </c>
      <c r="J244">
        <v>43.871548387096801</v>
      </c>
      <c r="K244">
        <v>5.0311059907834101</v>
      </c>
      <c r="L244" s="11">
        <f t="shared" si="114"/>
        <v>18.899999999999999</v>
      </c>
      <c r="M244" s="9">
        <f t="shared" si="115"/>
        <v>10.350000000000001</v>
      </c>
      <c r="N244" s="9">
        <f t="shared" si="121"/>
        <v>98.413059522348547</v>
      </c>
      <c r="O244" s="9">
        <f>stefan_boltzmann*(E244+273.16)^4</f>
        <v>27.031658281817627</v>
      </c>
      <c r="P244" s="9">
        <f>stefan_boltzmann*(F244+273.16)^4</f>
        <v>23.824830440861074</v>
      </c>
      <c r="Q244" s="11">
        <f t="shared" si="122"/>
        <v>9.3186185133239832</v>
      </c>
      <c r="R244" s="9">
        <f t="shared" si="123"/>
        <v>14.26840258064516</v>
      </c>
      <c r="S244" s="9">
        <f t="shared" si="124"/>
        <v>0.65309472876554009</v>
      </c>
      <c r="T244" s="9">
        <f t="shared" si="117"/>
        <v>7.1753362552594675</v>
      </c>
      <c r="U244" s="9">
        <f t="shared" si="125"/>
        <v>25.428244361339353</v>
      </c>
      <c r="V244" s="9">
        <f t="shared" si="126"/>
        <v>0.26059413852514046</v>
      </c>
      <c r="W244" s="9">
        <f t="shared" si="118"/>
        <v>0.53167788383347925</v>
      </c>
      <c r="X244" s="9">
        <f t="shared" si="127"/>
        <v>3.5231376755151831</v>
      </c>
      <c r="Y244" s="9">
        <f t="shared" si="128"/>
        <v>3.6521985797442844</v>
      </c>
      <c r="Z244" s="9">
        <f t="shared" si="129"/>
        <v>-4.9027649769585224</v>
      </c>
      <c r="AA244" s="9">
        <f t="shared" si="130"/>
        <v>0.58170804525293796</v>
      </c>
      <c r="AB244" s="9">
        <f t="shared" si="131"/>
        <v>0.30587815823050402</v>
      </c>
      <c r="AC244" s="9">
        <f t="shared" si="132"/>
        <v>0.44379310174172099</v>
      </c>
      <c r="AD244" s="9">
        <f t="shared" si="133"/>
        <v>0.32169851206962169</v>
      </c>
      <c r="AE244" s="9">
        <f t="shared" si="134"/>
        <v>3.2194361770592213E-2</v>
      </c>
      <c r="AF244" s="9">
        <f t="shared" si="135"/>
        <v>98.413059522348547</v>
      </c>
      <c r="AG244" s="9">
        <f t="shared" si="119"/>
        <v>6.6517127966414472E-2</v>
      </c>
      <c r="AH244" s="9">
        <f t="shared" ca="1" si="116"/>
        <v>0.21475546305931228</v>
      </c>
      <c r="AI244" s="11">
        <f t="shared" si="136"/>
        <v>3.2194361770592213E-2</v>
      </c>
      <c r="AJ244" s="9">
        <f t="shared" ca="1" si="137"/>
        <v>3.4374431166849719</v>
      </c>
      <c r="AK244" s="9">
        <f t="shared" si="138"/>
        <v>6.6517127966414472E-2</v>
      </c>
      <c r="AL244" s="9">
        <f t="shared" si="139"/>
        <v>3.3569909809873644</v>
      </c>
      <c r="AM244" s="9">
        <f t="shared" si="140"/>
        <v>4.2630040322580598</v>
      </c>
      <c r="AN244" s="9">
        <f t="shared" si="141"/>
        <v>0.1220945896720993</v>
      </c>
      <c r="AO244" s="9">
        <f t="shared" si="142"/>
        <v>2.4494213709677402</v>
      </c>
      <c r="AP244" s="13">
        <f t="shared" ca="1" si="143"/>
        <v>0.82704746596335521</v>
      </c>
    </row>
    <row r="245" spans="1:42">
      <c r="A245" t="s">
        <v>81</v>
      </c>
      <c r="B245" t="s">
        <v>142</v>
      </c>
      <c r="C245">
        <v>3</v>
      </c>
      <c r="D245" s="14">
        <f t="shared" ca="1" si="120"/>
        <v>1.6204275974041262</v>
      </c>
      <c r="E245">
        <v>6.2124869927159203</v>
      </c>
      <c r="F245">
        <v>-3.68647242455775</v>
      </c>
      <c r="G245">
        <v>-3.9610735345126602</v>
      </c>
      <c r="H245">
        <v>247.09677419354799</v>
      </c>
      <c r="I245">
        <v>4.2299861255636504</v>
      </c>
      <c r="J245">
        <v>43.871548387096801</v>
      </c>
      <c r="K245">
        <v>6.3818938605619104</v>
      </c>
      <c r="L245" s="11">
        <f t="shared" si="114"/>
        <v>25.8</v>
      </c>
      <c r="M245" s="9">
        <f t="shared" si="115"/>
        <v>11.649999999999999</v>
      </c>
      <c r="N245" s="9">
        <f t="shared" si="121"/>
        <v>98.413059522348547</v>
      </c>
      <c r="O245" s="9">
        <f>stefan_boltzmann*(E245+273.16)^4</f>
        <v>29.867331963094074</v>
      </c>
      <c r="P245" s="9">
        <f>stefan_boltzmann*(F245+273.16)^4</f>
        <v>25.85391541300358</v>
      </c>
      <c r="Q245" s="11">
        <f t="shared" si="122"/>
        <v>13.516646420708041</v>
      </c>
      <c r="R245" s="9">
        <f t="shared" si="123"/>
        <v>19.477501935483872</v>
      </c>
      <c r="S245" s="9">
        <f t="shared" si="124"/>
        <v>0.6939620114263001</v>
      </c>
      <c r="T245" s="9">
        <f t="shared" si="117"/>
        <v>10.407817743945191</v>
      </c>
      <c r="U245" s="9">
        <f t="shared" si="125"/>
        <v>27.860623688048825</v>
      </c>
      <c r="V245" s="9">
        <f t="shared" si="126"/>
        <v>0.24550328525004894</v>
      </c>
      <c r="W245" s="9">
        <f t="shared" si="118"/>
        <v>0.58684871542550521</v>
      </c>
      <c r="X245" s="9">
        <f t="shared" si="127"/>
        <v>4.0139716488146906</v>
      </c>
      <c r="Y245" s="9">
        <f t="shared" si="128"/>
        <v>6.3938460951305007</v>
      </c>
      <c r="Z245" s="9">
        <f t="shared" si="129"/>
        <v>1.2630072840790851</v>
      </c>
      <c r="AA245" s="9">
        <f t="shared" si="130"/>
        <v>0.94895517140232977</v>
      </c>
      <c r="AB245" s="9">
        <f t="shared" si="131"/>
        <v>0.46509663729884781</v>
      </c>
      <c r="AC245" s="9">
        <f t="shared" si="132"/>
        <v>0.70702590435058876</v>
      </c>
      <c r="AD245" s="9">
        <f t="shared" si="133"/>
        <v>0.45559332135375641</v>
      </c>
      <c r="AE245" s="9">
        <f t="shared" si="134"/>
        <v>4.8191773384982768E-2</v>
      </c>
      <c r="AF245" s="9">
        <f t="shared" si="135"/>
        <v>98.413059522348547</v>
      </c>
      <c r="AG245" s="9">
        <f t="shared" si="119"/>
        <v>6.6517127966414472E-2</v>
      </c>
      <c r="AH245" s="9">
        <f t="shared" ca="1" si="116"/>
        <v>0.86320811654526519</v>
      </c>
      <c r="AI245" s="11">
        <f t="shared" si="136"/>
        <v>4.8191773384982768E-2</v>
      </c>
      <c r="AJ245" s="9">
        <f t="shared" ca="1" si="137"/>
        <v>5.5306379785852355</v>
      </c>
      <c r="AK245" s="9">
        <f t="shared" si="138"/>
        <v>6.6517127966414472E-2</v>
      </c>
      <c r="AL245" s="9">
        <f t="shared" si="139"/>
        <v>3.2815216638669331</v>
      </c>
      <c r="AM245" s="9">
        <f t="shared" si="140"/>
        <v>4.2299861255636504</v>
      </c>
      <c r="AN245" s="9">
        <f t="shared" si="141"/>
        <v>0.25143258299683235</v>
      </c>
      <c r="AO245" s="9">
        <f t="shared" si="142"/>
        <v>2.4381952826916411</v>
      </c>
      <c r="AP245" s="13">
        <f t="shared" ca="1" si="143"/>
        <v>1.6204275974041262</v>
      </c>
    </row>
    <row r="246" spans="1:42">
      <c r="A246" t="s">
        <v>81</v>
      </c>
      <c r="B246" t="s">
        <v>142</v>
      </c>
      <c r="C246">
        <v>4</v>
      </c>
      <c r="D246" s="14">
        <f t="shared" ca="1" si="120"/>
        <v>2.8525336716360554</v>
      </c>
      <c r="E246">
        <v>13.203333333333299</v>
      </c>
      <c r="F246">
        <v>1.9996774193548399</v>
      </c>
      <c r="G246">
        <v>0.91507168458781396</v>
      </c>
      <c r="H246">
        <v>247.09677419354799</v>
      </c>
      <c r="I246">
        <v>4.3970474910394302</v>
      </c>
      <c r="J246">
        <v>43.871548387096801</v>
      </c>
      <c r="K246">
        <v>6.8064516129032304</v>
      </c>
      <c r="L246" s="11">
        <f t="shared" si="114"/>
        <v>33.799999999999997</v>
      </c>
      <c r="M246" s="9">
        <f t="shared" si="115"/>
        <v>13.2</v>
      </c>
      <c r="N246" s="9">
        <f t="shared" si="121"/>
        <v>98.413059522348547</v>
      </c>
      <c r="O246" s="9">
        <f>stefan_boltzmann*(E246+273.16)^4</f>
        <v>32.970955217967244</v>
      </c>
      <c r="P246" s="9">
        <f>stefan_boltzmann*(F246+273.16)^4</f>
        <v>28.106130589741728</v>
      </c>
      <c r="Q246" s="11">
        <f t="shared" si="122"/>
        <v>17.164320625610955</v>
      </c>
      <c r="R246" s="9">
        <f t="shared" si="123"/>
        <v>25.517037419354839</v>
      </c>
      <c r="S246" s="9">
        <f t="shared" si="124"/>
        <v>0.67266118489882787</v>
      </c>
      <c r="T246" s="9">
        <f t="shared" si="117"/>
        <v>13.216526881720435</v>
      </c>
      <c r="U246" s="9">
        <f t="shared" si="125"/>
        <v>30.538542903854484</v>
      </c>
      <c r="V246" s="9">
        <f t="shared" si="126"/>
        <v>0.22689463928912446</v>
      </c>
      <c r="W246" s="9">
        <f t="shared" si="118"/>
        <v>0.55809259961341773</v>
      </c>
      <c r="X246" s="9">
        <f t="shared" si="127"/>
        <v>3.8670413011893285</v>
      </c>
      <c r="Y246" s="9">
        <f t="shared" si="128"/>
        <v>9.3494855805311072</v>
      </c>
      <c r="Z246" s="9">
        <f t="shared" si="129"/>
        <v>7.6015053763440701</v>
      </c>
      <c r="AA246" s="9">
        <f t="shared" si="130"/>
        <v>1.5178091054323739</v>
      </c>
      <c r="AB246" s="9">
        <f t="shared" si="131"/>
        <v>0.70562514408600829</v>
      </c>
      <c r="AC246" s="9">
        <f t="shared" si="132"/>
        <v>1.111717124759191</v>
      </c>
      <c r="AD246" s="9">
        <f t="shared" si="133"/>
        <v>0.65269503171108512</v>
      </c>
      <c r="AE246" s="9">
        <f t="shared" si="134"/>
        <v>7.1332763852145889E-2</v>
      </c>
      <c r="AF246" s="9">
        <f t="shared" si="135"/>
        <v>98.413059522348547</v>
      </c>
      <c r="AG246" s="9">
        <f t="shared" si="119"/>
        <v>6.6517127966414472E-2</v>
      </c>
      <c r="AH246" s="9">
        <f t="shared" ca="1" si="116"/>
        <v>0.88738973291709788</v>
      </c>
      <c r="AI246" s="11">
        <f t="shared" si="136"/>
        <v>7.1332763852145889E-2</v>
      </c>
      <c r="AJ246" s="9">
        <f t="shared" ca="1" si="137"/>
        <v>8.4620958476140089</v>
      </c>
      <c r="AK246" s="9">
        <f t="shared" si="138"/>
        <v>6.6517127966414472E-2</v>
      </c>
      <c r="AL246" s="9">
        <f t="shared" si="139"/>
        <v>3.207395479909902</v>
      </c>
      <c r="AM246" s="9">
        <f t="shared" si="140"/>
        <v>4.3970474910394302</v>
      </c>
      <c r="AN246" s="9">
        <f t="shared" si="141"/>
        <v>0.45902209304810593</v>
      </c>
      <c r="AO246" s="9">
        <f t="shared" si="142"/>
        <v>2.4949961469534063</v>
      </c>
      <c r="AP246" s="13">
        <f t="shared" ca="1" si="143"/>
        <v>2.8525336716360554</v>
      </c>
    </row>
    <row r="247" spans="1:42">
      <c r="A247" t="s">
        <v>81</v>
      </c>
      <c r="B247" t="s">
        <v>142</v>
      </c>
      <c r="C247">
        <v>5</v>
      </c>
      <c r="D247" s="14">
        <f t="shared" ca="1" si="120"/>
        <v>3.831154558253675</v>
      </c>
      <c r="E247">
        <v>18.5042663891779</v>
      </c>
      <c r="F247">
        <v>6.4192507804370402</v>
      </c>
      <c r="G247">
        <v>5.6927809573361099</v>
      </c>
      <c r="H247">
        <v>247.09677419354799</v>
      </c>
      <c r="I247">
        <v>3.8251907734998301</v>
      </c>
      <c r="J247">
        <v>43.871548387096801</v>
      </c>
      <c r="K247">
        <v>8.2570239334026994</v>
      </c>
      <c r="L247" s="11">
        <f t="shared" si="114"/>
        <v>39.4</v>
      </c>
      <c r="M247" s="9">
        <f t="shared" si="115"/>
        <v>14.5</v>
      </c>
      <c r="N247" s="9">
        <f t="shared" si="121"/>
        <v>98.413059522348547</v>
      </c>
      <c r="O247" s="9">
        <f>stefan_boltzmann*(E247+273.16)^4</f>
        <v>35.480913295785484</v>
      </c>
      <c r="P247" s="9">
        <f>stefan_boltzmann*(F247+273.16)^4</f>
        <v>29.955849509752639</v>
      </c>
      <c r="Q247" s="11">
        <f t="shared" si="122"/>
        <v>21.068163550898838</v>
      </c>
      <c r="R247" s="9">
        <f t="shared" si="123"/>
        <v>29.744712258064517</v>
      </c>
      <c r="S247" s="9">
        <f t="shared" si="124"/>
        <v>0.70829945733251276</v>
      </c>
      <c r="T247" s="9">
        <f t="shared" si="117"/>
        <v>16.222485934192104</v>
      </c>
      <c r="U247" s="9">
        <f t="shared" si="125"/>
        <v>32.718381402769062</v>
      </c>
      <c r="V247" s="9">
        <f t="shared" si="126"/>
        <v>0.20605243279429331</v>
      </c>
      <c r="W247" s="9">
        <f t="shared" si="118"/>
        <v>0.60620426739889233</v>
      </c>
      <c r="X247" s="9">
        <f t="shared" si="127"/>
        <v>4.0868485735391067</v>
      </c>
      <c r="Y247" s="9">
        <f t="shared" si="128"/>
        <v>12.135637360652996</v>
      </c>
      <c r="Z247" s="9">
        <f t="shared" si="129"/>
        <v>12.46175858480747</v>
      </c>
      <c r="AA247" s="9">
        <f t="shared" si="130"/>
        <v>2.1303464633723204</v>
      </c>
      <c r="AB247" s="9">
        <f t="shared" si="131"/>
        <v>0.96260110329655435</v>
      </c>
      <c r="AC247" s="9">
        <f t="shared" si="132"/>
        <v>1.5464737833344373</v>
      </c>
      <c r="AD247" s="9">
        <f t="shared" si="133"/>
        <v>0.91540565103710803</v>
      </c>
      <c r="AE247" s="9">
        <f t="shared" si="134"/>
        <v>9.4982089325579708E-2</v>
      </c>
      <c r="AF247" s="9">
        <f t="shared" si="135"/>
        <v>98.413059522348547</v>
      </c>
      <c r="AG247" s="9">
        <f t="shared" si="119"/>
        <v>6.6517127966414472E-2</v>
      </c>
      <c r="AH247" s="9">
        <f t="shared" ca="1" si="116"/>
        <v>0.68043544918487597</v>
      </c>
      <c r="AI247" s="11">
        <f t="shared" si="136"/>
        <v>9.4982089325579708E-2</v>
      </c>
      <c r="AJ247" s="9">
        <f t="shared" ca="1" si="137"/>
        <v>11.455201911468121</v>
      </c>
      <c r="AK247" s="9">
        <f t="shared" si="138"/>
        <v>6.6517127966414472E-2</v>
      </c>
      <c r="AL247" s="9">
        <f t="shared" si="139"/>
        <v>3.1527865745023083</v>
      </c>
      <c r="AM247" s="9">
        <f t="shared" si="140"/>
        <v>3.8251907734998301</v>
      </c>
      <c r="AN247" s="9">
        <f t="shared" si="141"/>
        <v>0.63106813229732928</v>
      </c>
      <c r="AO247" s="9">
        <f t="shared" si="142"/>
        <v>2.3005648629899422</v>
      </c>
      <c r="AP247" s="13">
        <f t="shared" ca="1" si="143"/>
        <v>3.831154558253675</v>
      </c>
    </row>
    <row r="248" spans="1:42">
      <c r="A248" t="s">
        <v>81</v>
      </c>
      <c r="B248" t="s">
        <v>142</v>
      </c>
      <c r="C248">
        <v>6</v>
      </c>
      <c r="D248" s="14">
        <f t="shared" ca="1" si="120"/>
        <v>4.7510425710511148</v>
      </c>
      <c r="E248">
        <v>24.912365591397801</v>
      </c>
      <c r="F248">
        <v>12.875483870967701</v>
      </c>
      <c r="G248">
        <v>12.721810035842299</v>
      </c>
      <c r="H248">
        <v>247.09677419354799</v>
      </c>
      <c r="I248">
        <v>3.4375806451612898</v>
      </c>
      <c r="J248">
        <v>43.871548387096801</v>
      </c>
      <c r="K248">
        <v>9.4225806451612897</v>
      </c>
      <c r="L248" s="11">
        <f t="shared" si="114"/>
        <v>41.9</v>
      </c>
      <c r="M248" s="9">
        <f t="shared" si="115"/>
        <v>15.15</v>
      </c>
      <c r="N248" s="9">
        <f t="shared" si="121"/>
        <v>98.413059522348547</v>
      </c>
      <c r="O248" s="9">
        <f>stefan_boltzmann*(E248+273.16)^4</f>
        <v>38.703367201572227</v>
      </c>
      <c r="P248" s="9">
        <f>stefan_boltzmann*(F248+273.16)^4</f>
        <v>32.820224176851994</v>
      </c>
      <c r="Q248" s="11">
        <f t="shared" si="122"/>
        <v>23.504905248589374</v>
      </c>
      <c r="R248" s="9">
        <f t="shared" si="123"/>
        <v>31.632067096774193</v>
      </c>
      <c r="S248" s="9">
        <f t="shared" si="124"/>
        <v>0.74307205965007517</v>
      </c>
      <c r="T248" s="9">
        <f t="shared" si="117"/>
        <v>18.098777041413818</v>
      </c>
      <c r="U248" s="9">
        <f t="shared" si="125"/>
        <v>35.761795689212107</v>
      </c>
      <c r="V248" s="9">
        <f t="shared" si="126"/>
        <v>0.17021676121930732</v>
      </c>
      <c r="W248" s="9">
        <f t="shared" si="118"/>
        <v>0.65314728052760163</v>
      </c>
      <c r="X248" s="9">
        <f t="shared" si="127"/>
        <v>3.9758753799837341</v>
      </c>
      <c r="Y248" s="9">
        <f t="shared" si="128"/>
        <v>14.122901661430085</v>
      </c>
      <c r="Z248" s="9">
        <f t="shared" si="129"/>
        <v>18.89392473118275</v>
      </c>
      <c r="AA248" s="9">
        <f t="shared" si="130"/>
        <v>3.1512795925550789</v>
      </c>
      <c r="AB248" s="9">
        <f t="shared" si="131"/>
        <v>1.485615002632408</v>
      </c>
      <c r="AC248" s="9">
        <f t="shared" si="132"/>
        <v>2.3184472975937434</v>
      </c>
      <c r="AD248" s="9">
        <f t="shared" si="133"/>
        <v>1.4707320495337608</v>
      </c>
      <c r="AE248" s="9">
        <f t="shared" si="134"/>
        <v>0.13629090675767441</v>
      </c>
      <c r="AF248" s="9">
        <f t="shared" si="135"/>
        <v>98.413059522348547</v>
      </c>
      <c r="AG248" s="9">
        <f t="shared" si="119"/>
        <v>6.6517127966414472E-2</v>
      </c>
      <c r="AH248" s="9">
        <f t="shared" ca="1" si="116"/>
        <v>0.90050326049253937</v>
      </c>
      <c r="AI248" s="11">
        <f t="shared" si="136"/>
        <v>0.13629090675767441</v>
      </c>
      <c r="AJ248" s="9">
        <f t="shared" ca="1" si="137"/>
        <v>13.222398400937545</v>
      </c>
      <c r="AK248" s="9">
        <f t="shared" si="138"/>
        <v>6.6517127966414472E-2</v>
      </c>
      <c r="AL248" s="9">
        <f t="shared" si="139"/>
        <v>3.0833118600493221</v>
      </c>
      <c r="AM248" s="9">
        <f t="shared" si="140"/>
        <v>3.4375806451612898</v>
      </c>
      <c r="AN248" s="9">
        <f t="shared" si="141"/>
        <v>0.84771524805998255</v>
      </c>
      <c r="AO248" s="9">
        <f t="shared" si="142"/>
        <v>2.1687774193548384</v>
      </c>
      <c r="AP248" s="13">
        <f t="shared" ca="1" si="143"/>
        <v>4.7510425710511148</v>
      </c>
    </row>
    <row r="249" spans="1:42">
      <c r="A249" t="s">
        <v>81</v>
      </c>
      <c r="B249" t="s">
        <v>142</v>
      </c>
      <c r="C249">
        <v>7</v>
      </c>
      <c r="D249" s="14">
        <f t="shared" ca="1" si="120"/>
        <v>5.0258452741999093</v>
      </c>
      <c r="E249">
        <v>27.024453694068701</v>
      </c>
      <c r="F249">
        <v>15.3693028095734</v>
      </c>
      <c r="G249">
        <v>15.298764308012499</v>
      </c>
      <c r="H249">
        <v>247.09677419354799</v>
      </c>
      <c r="I249">
        <v>3.1364507457509498</v>
      </c>
      <c r="J249">
        <v>43.871548387096801</v>
      </c>
      <c r="K249">
        <v>9.8730489073881404</v>
      </c>
      <c r="L249" s="11">
        <f t="shared" si="114"/>
        <v>40.75</v>
      </c>
      <c r="M249" s="9">
        <f t="shared" si="115"/>
        <v>14.9</v>
      </c>
      <c r="N249" s="9">
        <f t="shared" si="121"/>
        <v>98.413059522348547</v>
      </c>
      <c r="O249" s="9">
        <f>stefan_boltzmann*(E249+273.16)^4</f>
        <v>39.812062775240229</v>
      </c>
      <c r="P249" s="9">
        <f>stefan_boltzmann*(F249+273.16)^4</f>
        <v>33.97986104799417</v>
      </c>
      <c r="Q249" s="11">
        <f t="shared" si="122"/>
        <v>23.688397415304255</v>
      </c>
      <c r="R249" s="9">
        <f t="shared" si="123"/>
        <v>30.763883870967742</v>
      </c>
      <c r="S249" s="9">
        <f t="shared" si="124"/>
        <v>0.77000672329475561</v>
      </c>
      <c r="T249" s="9">
        <f t="shared" si="117"/>
        <v>18.240066009784275</v>
      </c>
      <c r="U249" s="9">
        <f t="shared" si="125"/>
        <v>36.895961911617199</v>
      </c>
      <c r="V249" s="9">
        <f t="shared" si="126"/>
        <v>0.15541086709531282</v>
      </c>
      <c r="W249" s="9">
        <f t="shared" si="118"/>
        <v>0.68950907644792025</v>
      </c>
      <c r="X249" s="9">
        <f t="shared" si="127"/>
        <v>3.953668096709372</v>
      </c>
      <c r="Y249" s="9">
        <f t="shared" si="128"/>
        <v>14.286397913074904</v>
      </c>
      <c r="Z249" s="9">
        <f t="shared" si="129"/>
        <v>21.196878251821051</v>
      </c>
      <c r="AA249" s="9">
        <f t="shared" si="130"/>
        <v>3.5704583204106926</v>
      </c>
      <c r="AB249" s="9">
        <f t="shared" si="131"/>
        <v>1.7463176562437057</v>
      </c>
      <c r="AC249" s="9">
        <f t="shared" si="132"/>
        <v>2.658387988327199</v>
      </c>
      <c r="AD249" s="9">
        <f t="shared" si="133"/>
        <v>1.7384259176787891</v>
      </c>
      <c r="AE249" s="9">
        <f t="shared" si="134"/>
        <v>0.15437823078774099</v>
      </c>
      <c r="AF249" s="9">
        <f t="shared" si="135"/>
        <v>98.413059522348547</v>
      </c>
      <c r="AG249" s="9">
        <f t="shared" si="119"/>
        <v>6.6517127966414472E-2</v>
      </c>
      <c r="AH249" s="9">
        <f t="shared" ca="1" si="116"/>
        <v>0.32241349288936216</v>
      </c>
      <c r="AI249" s="11">
        <f t="shared" si="136"/>
        <v>0.15437823078774099</v>
      </c>
      <c r="AJ249" s="9">
        <f t="shared" ca="1" si="137"/>
        <v>13.963984420185541</v>
      </c>
      <c r="AK249" s="9">
        <f t="shared" si="138"/>
        <v>6.6517127966414472E-2</v>
      </c>
      <c r="AL249" s="9">
        <f t="shared" si="139"/>
        <v>3.0591759006689228</v>
      </c>
      <c r="AM249" s="9">
        <f t="shared" si="140"/>
        <v>3.1364507457509498</v>
      </c>
      <c r="AN249" s="9">
        <f t="shared" si="141"/>
        <v>0.91996207064840996</v>
      </c>
      <c r="AO249" s="9">
        <f t="shared" si="142"/>
        <v>2.0663932535553231</v>
      </c>
      <c r="AP249" s="13">
        <f t="shared" ca="1" si="143"/>
        <v>5.0258452741999093</v>
      </c>
    </row>
    <row r="250" spans="1:42">
      <c r="A250" t="s">
        <v>81</v>
      </c>
      <c r="B250" t="s">
        <v>142</v>
      </c>
      <c r="C250">
        <v>8</v>
      </c>
      <c r="D250" s="14">
        <f t="shared" ca="1" si="120"/>
        <v>5.5553008133212165</v>
      </c>
      <c r="E250">
        <v>25.5926118626431</v>
      </c>
      <c r="F250">
        <v>14.5403746097815</v>
      </c>
      <c r="G250">
        <v>15.112404613250099</v>
      </c>
      <c r="H250">
        <v>247.09677419354799</v>
      </c>
      <c r="I250">
        <v>2.9937304890738798</v>
      </c>
      <c r="J250">
        <v>43.871548387096801</v>
      </c>
      <c r="K250">
        <v>8.4890738813735709</v>
      </c>
      <c r="L250" s="11">
        <f t="shared" si="114"/>
        <v>51.1</v>
      </c>
      <c r="M250" s="9">
        <f t="shared" si="115"/>
        <v>13.75</v>
      </c>
      <c r="N250" s="9">
        <f t="shared" si="121"/>
        <v>98.413059522348547</v>
      </c>
      <c r="O250" s="9">
        <f>stefan_boltzmann*(E250+273.16)^4</f>
        <v>39.057886272563763</v>
      </c>
      <c r="P250" s="9">
        <f>stefan_boltzmann*(F250+273.16)^4</f>
        <v>33.591051808854068</v>
      </c>
      <c r="Q250" s="11">
        <f t="shared" si="122"/>
        <v>28.549242739570531</v>
      </c>
      <c r="R250" s="9">
        <f t="shared" si="123"/>
        <v>38.577532903225809</v>
      </c>
      <c r="S250" s="9">
        <f t="shared" si="124"/>
        <v>0.74004843210653515</v>
      </c>
      <c r="T250" s="9">
        <f t="shared" si="117"/>
        <v>21.98291690946931</v>
      </c>
      <c r="U250" s="9">
        <f t="shared" si="125"/>
        <v>36.324469040708919</v>
      </c>
      <c r="V250" s="9">
        <f t="shared" si="126"/>
        <v>0.15651310766353227</v>
      </c>
      <c r="W250" s="9">
        <f t="shared" si="118"/>
        <v>0.64906538334382258</v>
      </c>
      <c r="X250" s="9">
        <f t="shared" si="127"/>
        <v>3.6901025624464241</v>
      </c>
      <c r="Y250" s="9">
        <f t="shared" si="128"/>
        <v>18.292814347022887</v>
      </c>
      <c r="Z250" s="9">
        <f t="shared" si="129"/>
        <v>20.066493236212299</v>
      </c>
      <c r="AA250" s="9">
        <f t="shared" si="130"/>
        <v>3.2813333595934333</v>
      </c>
      <c r="AB250" s="9">
        <f t="shared" si="131"/>
        <v>1.6555332412248795</v>
      </c>
      <c r="AC250" s="9">
        <f t="shared" si="132"/>
        <v>2.4684333004091563</v>
      </c>
      <c r="AD250" s="9">
        <f t="shared" si="133"/>
        <v>1.7177265132293118</v>
      </c>
      <c r="AE250" s="9">
        <f t="shared" si="134"/>
        <v>0.1452619403930665</v>
      </c>
      <c r="AF250" s="9">
        <f t="shared" si="135"/>
        <v>98.413059522348547</v>
      </c>
      <c r="AG250" s="9">
        <f t="shared" si="119"/>
        <v>6.6517127966414472E-2</v>
      </c>
      <c r="AH250" s="9">
        <f t="shared" ca="1" si="116"/>
        <v>-0.15825390218522531</v>
      </c>
      <c r="AI250" s="11">
        <f t="shared" si="136"/>
        <v>0.1452619403930665</v>
      </c>
      <c r="AJ250" s="9">
        <f t="shared" ca="1" si="137"/>
        <v>18.451068249208113</v>
      </c>
      <c r="AK250" s="9">
        <f t="shared" si="138"/>
        <v>6.6517127966414472E-2</v>
      </c>
      <c r="AL250" s="9">
        <f t="shared" si="139"/>
        <v>3.0709754297110923</v>
      </c>
      <c r="AM250" s="9">
        <f t="shared" si="140"/>
        <v>2.9937304890738798</v>
      </c>
      <c r="AN250" s="9">
        <f t="shared" si="141"/>
        <v>0.75070678717984451</v>
      </c>
      <c r="AO250" s="9">
        <f t="shared" si="142"/>
        <v>2.0178683662851191</v>
      </c>
      <c r="AP250" s="13">
        <f t="shared" ca="1" si="143"/>
        <v>5.5553008133212165</v>
      </c>
    </row>
    <row r="251" spans="1:42">
      <c r="A251" t="s">
        <v>81</v>
      </c>
      <c r="B251" t="s">
        <v>142</v>
      </c>
      <c r="C251">
        <v>9</v>
      </c>
      <c r="D251" s="14">
        <f t="shared" ca="1" si="120"/>
        <v>3.0322304140425973</v>
      </c>
      <c r="E251">
        <v>21.5343010752688</v>
      </c>
      <c r="F251">
        <v>10.2397849462366</v>
      </c>
      <c r="G251">
        <v>11.2715815412186</v>
      </c>
      <c r="H251">
        <v>247.09677419354799</v>
      </c>
      <c r="I251">
        <v>3.3102553763440898</v>
      </c>
      <c r="J251">
        <v>43.871548387096801</v>
      </c>
      <c r="K251">
        <v>7.1967741935483902</v>
      </c>
      <c r="L251" s="11">
        <f t="shared" si="114"/>
        <v>27.299999999999997</v>
      </c>
      <c r="M251" s="9">
        <f t="shared" si="115"/>
        <v>12.3</v>
      </c>
      <c r="N251" s="9">
        <f t="shared" si="121"/>
        <v>98.413059522348547</v>
      </c>
      <c r="O251" s="9">
        <f>stefan_boltzmann*(E251+273.16)^4</f>
        <v>36.978461877415896</v>
      </c>
      <c r="P251" s="9">
        <f>stefan_boltzmann*(F251+273.16)^4</f>
        <v>31.627142741011184</v>
      </c>
      <c r="Q251" s="11">
        <f t="shared" si="122"/>
        <v>14.811664044059798</v>
      </c>
      <c r="R251" s="9">
        <f t="shared" si="123"/>
        <v>20.609914838709678</v>
      </c>
      <c r="S251" s="9">
        <f t="shared" si="124"/>
        <v>0.71866692123542564</v>
      </c>
      <c r="T251" s="9">
        <f t="shared" si="117"/>
        <v>11.404981313926045</v>
      </c>
      <c r="U251" s="9">
        <f t="shared" si="125"/>
        <v>34.30280230921354</v>
      </c>
      <c r="V251" s="9">
        <f t="shared" si="126"/>
        <v>0.17814397120113765</v>
      </c>
      <c r="W251" s="9">
        <f t="shared" si="118"/>
        <v>0.62020034366782473</v>
      </c>
      <c r="X251" s="9">
        <f t="shared" si="127"/>
        <v>3.7899434721318741</v>
      </c>
      <c r="Y251" s="9">
        <f t="shared" si="128"/>
        <v>7.6150378417941713</v>
      </c>
      <c r="Z251" s="9">
        <f t="shared" si="129"/>
        <v>15.8870430107527</v>
      </c>
      <c r="AA251" s="9">
        <f t="shared" si="130"/>
        <v>2.5698068398306324</v>
      </c>
      <c r="AB251" s="9">
        <f t="shared" si="131"/>
        <v>1.2478335602388677</v>
      </c>
      <c r="AC251" s="9">
        <f t="shared" si="132"/>
        <v>1.9088202000347501</v>
      </c>
      <c r="AD251" s="9">
        <f t="shared" si="133"/>
        <v>1.3366007172723553</v>
      </c>
      <c r="AE251" s="9">
        <f t="shared" si="134"/>
        <v>0.11540285443306034</v>
      </c>
      <c r="AF251" s="9">
        <f t="shared" si="135"/>
        <v>98.413059522348547</v>
      </c>
      <c r="AG251" s="9">
        <f t="shared" si="119"/>
        <v>6.6517127966414472E-2</v>
      </c>
      <c r="AH251" s="9">
        <f t="shared" ca="1" si="116"/>
        <v>-0.58512303156434387</v>
      </c>
      <c r="AI251" s="11">
        <f t="shared" si="136"/>
        <v>0.11540285443306034</v>
      </c>
      <c r="AJ251" s="9">
        <f t="shared" ca="1" si="137"/>
        <v>8.2001608733585147</v>
      </c>
      <c r="AK251" s="9">
        <f t="shared" si="138"/>
        <v>6.6517127966414472E-2</v>
      </c>
      <c r="AL251" s="9">
        <f t="shared" si="139"/>
        <v>3.1154045215053174</v>
      </c>
      <c r="AM251" s="9">
        <f t="shared" si="140"/>
        <v>3.3102553763440898</v>
      </c>
      <c r="AN251" s="9">
        <f t="shared" si="141"/>
        <v>0.57221948276239476</v>
      </c>
      <c r="AO251" s="9">
        <f t="shared" si="142"/>
        <v>2.1254868279569905</v>
      </c>
      <c r="AP251" s="13">
        <f t="shared" ca="1" si="143"/>
        <v>3.0322304140425973</v>
      </c>
    </row>
    <row r="252" spans="1:42">
      <c r="A252" t="s">
        <v>81</v>
      </c>
      <c r="B252" t="s">
        <v>142</v>
      </c>
      <c r="C252">
        <v>10</v>
      </c>
      <c r="D252" s="14">
        <f t="shared" ca="1" si="120"/>
        <v>1.9940374852798193</v>
      </c>
      <c r="E252">
        <v>13.601456815816899</v>
      </c>
      <c r="F252">
        <v>3.7244536940686799</v>
      </c>
      <c r="G252">
        <v>4.0976109954908102</v>
      </c>
      <c r="H252">
        <v>247.09677419354799</v>
      </c>
      <c r="I252">
        <v>3.85863250086715</v>
      </c>
      <c r="J252">
        <v>43.871548387096801</v>
      </c>
      <c r="K252">
        <v>4.5848074921956297</v>
      </c>
      <c r="L252" s="11">
        <f t="shared" si="114"/>
        <v>20.85</v>
      </c>
      <c r="M252" s="9">
        <f t="shared" si="115"/>
        <v>10.75</v>
      </c>
      <c r="N252" s="9">
        <f t="shared" si="121"/>
        <v>98.413059522348547</v>
      </c>
      <c r="O252" s="9">
        <f>stefan_boltzmann*(E252+273.16)^4</f>
        <v>33.154692582805552</v>
      </c>
      <c r="P252" s="9">
        <f>stefan_boltzmann*(F252+273.16)^4</f>
        <v>28.81749199351156</v>
      </c>
      <c r="Q252" s="11">
        <f t="shared" si="122"/>
        <v>9.6586970331292523</v>
      </c>
      <c r="R252" s="9">
        <f t="shared" si="123"/>
        <v>15.740539354838711</v>
      </c>
      <c r="S252" s="9">
        <f t="shared" si="124"/>
        <v>0.6136191915279019</v>
      </c>
      <c r="T252" s="9">
        <f t="shared" si="117"/>
        <v>7.4371967155095247</v>
      </c>
      <c r="U252" s="9">
        <f t="shared" si="125"/>
        <v>30.986092288158556</v>
      </c>
      <c r="V252" s="9">
        <f t="shared" si="126"/>
        <v>0.21331234641248925</v>
      </c>
      <c r="W252" s="9">
        <f t="shared" si="118"/>
        <v>0.47838590856266761</v>
      </c>
      <c r="X252" s="9">
        <f t="shared" si="127"/>
        <v>3.1619950189447397</v>
      </c>
      <c r="Y252" s="9">
        <f t="shared" si="128"/>
        <v>4.2752016965647854</v>
      </c>
      <c r="Z252" s="9">
        <f t="shared" si="129"/>
        <v>8.6629552549427888</v>
      </c>
      <c r="AA252" s="9">
        <f t="shared" si="130"/>
        <v>1.5577260685698264</v>
      </c>
      <c r="AB252" s="9">
        <f t="shared" si="131"/>
        <v>0.79762289214523596</v>
      </c>
      <c r="AC252" s="9">
        <f t="shared" si="132"/>
        <v>1.1776744803575312</v>
      </c>
      <c r="AD252" s="9">
        <f t="shared" si="133"/>
        <v>0.81886538630148609</v>
      </c>
      <c r="AE252" s="9">
        <f t="shared" si="134"/>
        <v>7.6014283060596544E-2</v>
      </c>
      <c r="AF252" s="9">
        <f t="shared" si="135"/>
        <v>98.413059522348547</v>
      </c>
      <c r="AG252" s="9">
        <f t="shared" si="119"/>
        <v>6.6517127966414472E-2</v>
      </c>
      <c r="AH252" s="9">
        <f t="shared" ca="1" si="116"/>
        <v>-1.0113722858133878</v>
      </c>
      <c r="AI252" s="11">
        <f t="shared" si="136"/>
        <v>7.6014283060596544E-2</v>
      </c>
      <c r="AJ252" s="9">
        <f t="shared" ca="1" si="137"/>
        <v>5.2865739823781732</v>
      </c>
      <c r="AK252" s="9">
        <f t="shared" si="138"/>
        <v>6.6517127966414472E-2</v>
      </c>
      <c r="AL252" s="9">
        <f t="shared" si="139"/>
        <v>3.1953083755205904</v>
      </c>
      <c r="AM252" s="9">
        <f t="shared" si="140"/>
        <v>3.85863250086715</v>
      </c>
      <c r="AN252" s="9">
        <f t="shared" si="141"/>
        <v>0.35880909405604511</v>
      </c>
      <c r="AO252" s="9">
        <f t="shared" si="142"/>
        <v>2.311935050294831</v>
      </c>
      <c r="AP252" s="13">
        <f t="shared" ca="1" si="143"/>
        <v>1.9940374852798193</v>
      </c>
    </row>
    <row r="253" spans="1:42">
      <c r="A253" t="s">
        <v>81</v>
      </c>
      <c r="B253" t="s">
        <v>142</v>
      </c>
      <c r="C253">
        <v>11</v>
      </c>
      <c r="D253" s="14">
        <f t="shared" ca="1" si="120"/>
        <v>1.2452163107658705</v>
      </c>
      <c r="E253">
        <v>7.6398924731182802</v>
      </c>
      <c r="F253">
        <v>-0.10247311827956999</v>
      </c>
      <c r="G253">
        <v>-0.32815860215053799</v>
      </c>
      <c r="H253">
        <v>247.09677419354799</v>
      </c>
      <c r="I253">
        <v>4.2258288530466004</v>
      </c>
      <c r="J253">
        <v>43.871548387096801</v>
      </c>
      <c r="K253">
        <v>3.4139784946236502</v>
      </c>
      <c r="L253" s="11">
        <f t="shared" si="114"/>
        <v>14.5</v>
      </c>
      <c r="M253" s="9">
        <f t="shared" si="115"/>
        <v>9.5</v>
      </c>
      <c r="N253" s="9">
        <f t="shared" si="121"/>
        <v>98.413059522348547</v>
      </c>
      <c r="O253" s="9">
        <f>stefan_boltzmann*(E253+273.16)^4</f>
        <v>30.482433979694317</v>
      </c>
      <c r="P253" s="9">
        <f>stefan_boltzmann*(F253+273.16)^4</f>
        <v>27.257028170860782</v>
      </c>
      <c r="Q253" s="11">
        <f t="shared" si="122"/>
        <v>6.2304046406338385</v>
      </c>
      <c r="R253" s="9">
        <f t="shared" si="123"/>
        <v>10.94665806451613</v>
      </c>
      <c r="S253" s="9">
        <f t="shared" si="124"/>
        <v>0.56916043270136052</v>
      </c>
      <c r="T253" s="9">
        <f t="shared" si="117"/>
        <v>4.7974115732880556</v>
      </c>
      <c r="U253" s="9">
        <f t="shared" si="125"/>
        <v>28.869731075277549</v>
      </c>
      <c r="V253" s="9">
        <f t="shared" si="126"/>
        <v>0.23188539499702976</v>
      </c>
      <c r="W253" s="9">
        <f t="shared" si="118"/>
        <v>0.41836658414683681</v>
      </c>
      <c r="X253" s="9">
        <f t="shared" si="127"/>
        <v>2.8007421256334171</v>
      </c>
      <c r="Y253" s="9">
        <f t="shared" si="128"/>
        <v>1.9966694476546385</v>
      </c>
      <c r="Z253" s="9">
        <f t="shared" si="129"/>
        <v>3.7687096774193551</v>
      </c>
      <c r="AA253" s="9">
        <f t="shared" si="130"/>
        <v>1.0467403537003253</v>
      </c>
      <c r="AB253" s="9">
        <f t="shared" si="131"/>
        <v>0.60625983066062039</v>
      </c>
      <c r="AC253" s="9">
        <f t="shared" si="132"/>
        <v>0.82650009218047282</v>
      </c>
      <c r="AD253" s="9">
        <f t="shared" si="133"/>
        <v>0.59636570484430018</v>
      </c>
      <c r="AE253" s="9">
        <f t="shared" si="134"/>
        <v>5.642135573838758E-2</v>
      </c>
      <c r="AF253" s="9">
        <f t="shared" si="135"/>
        <v>98.413059522348547</v>
      </c>
      <c r="AG253" s="9">
        <f t="shared" si="119"/>
        <v>6.6517127966414472E-2</v>
      </c>
      <c r="AH253" s="9">
        <f t="shared" ca="1" si="116"/>
        <v>-0.68519438085328077</v>
      </c>
      <c r="AI253" s="11">
        <f t="shared" si="136"/>
        <v>5.642135573838758E-2</v>
      </c>
      <c r="AJ253" s="9">
        <f t="shared" ca="1" si="137"/>
        <v>2.681863828507919</v>
      </c>
      <c r="AK253" s="9">
        <f t="shared" si="138"/>
        <v>6.6517127966414472E-2</v>
      </c>
      <c r="AL253" s="9">
        <f t="shared" si="139"/>
        <v>3.2518126816032487</v>
      </c>
      <c r="AM253" s="9">
        <f t="shared" si="140"/>
        <v>4.2258288530466004</v>
      </c>
      <c r="AN253" s="9">
        <f t="shared" si="141"/>
        <v>0.23013438733617264</v>
      </c>
      <c r="AO253" s="9">
        <f t="shared" si="142"/>
        <v>2.4367818100358445</v>
      </c>
      <c r="AP253" s="13">
        <f t="shared" ca="1" si="143"/>
        <v>1.2452163107658705</v>
      </c>
    </row>
    <row r="254" spans="1:42">
      <c r="A254" t="s">
        <v>81</v>
      </c>
      <c r="B254" t="s">
        <v>142</v>
      </c>
      <c r="C254">
        <v>12</v>
      </c>
      <c r="D254" s="14">
        <f t="shared" ca="1" si="120"/>
        <v>0.72087637182732145</v>
      </c>
      <c r="E254">
        <v>-9.8022892819979099E-2</v>
      </c>
      <c r="F254">
        <v>-6.8765868886576502</v>
      </c>
      <c r="G254">
        <v>-6.7921132500867198</v>
      </c>
      <c r="H254">
        <v>247.09677419354799</v>
      </c>
      <c r="I254">
        <v>4.2306581685743998</v>
      </c>
      <c r="J254">
        <v>43.871548387096801</v>
      </c>
      <c r="K254">
        <v>3.0301768990634801</v>
      </c>
      <c r="L254" s="11">
        <f t="shared" si="114"/>
        <v>11.75</v>
      </c>
      <c r="M254" s="9">
        <f t="shared" si="115"/>
        <v>8.85</v>
      </c>
      <c r="N254" s="9">
        <f t="shared" si="121"/>
        <v>98.413059522348547</v>
      </c>
      <c r="O254" s="9">
        <f>stefan_boltzmann*(E254+273.16)^4</f>
        <v>27.258805128083115</v>
      </c>
      <c r="P254" s="9">
        <f>stefan_boltzmann*(F254+273.16)^4</f>
        <v>24.651216331224287</v>
      </c>
      <c r="Q254" s="11">
        <f t="shared" si="122"/>
        <v>4.9490581109602196</v>
      </c>
      <c r="R254" s="9">
        <f t="shared" si="123"/>
        <v>8.8705677419354849</v>
      </c>
      <c r="S254" s="9">
        <f t="shared" si="124"/>
        <v>0.55791898049136324</v>
      </c>
      <c r="T254" s="9">
        <f t="shared" si="117"/>
        <v>3.8107747454393692</v>
      </c>
      <c r="U254" s="9">
        <f t="shared" si="125"/>
        <v>25.955010729653701</v>
      </c>
      <c r="V254" s="9">
        <f t="shared" si="126"/>
        <v>0.25516468862804265</v>
      </c>
      <c r="W254" s="9">
        <f t="shared" si="118"/>
        <v>0.40319062366334046</v>
      </c>
      <c r="X254" s="9">
        <f t="shared" si="127"/>
        <v>2.6702517619842308</v>
      </c>
      <c r="Y254" s="9">
        <f t="shared" si="128"/>
        <v>1.1405229834551385</v>
      </c>
      <c r="Z254" s="9">
        <f t="shared" si="129"/>
        <v>-3.4873048907388147</v>
      </c>
      <c r="AA254" s="9">
        <f t="shared" si="130"/>
        <v>0.60645638055385076</v>
      </c>
      <c r="AB254" s="9">
        <f t="shared" si="131"/>
        <v>0.36480989913435768</v>
      </c>
      <c r="AC254" s="9">
        <f t="shared" si="132"/>
        <v>0.48563313984410422</v>
      </c>
      <c r="AD254" s="9">
        <f t="shared" si="133"/>
        <v>0.3671954109988243</v>
      </c>
      <c r="AE254" s="9">
        <f t="shared" si="134"/>
        <v>3.5389034250570828E-2</v>
      </c>
      <c r="AF254" s="9">
        <f t="shared" si="135"/>
        <v>98.413059522348547</v>
      </c>
      <c r="AG254" s="9">
        <f t="shared" si="119"/>
        <v>6.6517127966414472E-2</v>
      </c>
      <c r="AH254" s="9">
        <f t="shared" ca="1" si="116"/>
        <v>-1.0158420395421439</v>
      </c>
      <c r="AI254" s="11">
        <f t="shared" si="136"/>
        <v>3.5389034250570828E-2</v>
      </c>
      <c r="AJ254" s="9">
        <f t="shared" ca="1" si="137"/>
        <v>2.1563650229972824</v>
      </c>
      <c r="AK254" s="9">
        <f t="shared" si="138"/>
        <v>6.6517127966414472E-2</v>
      </c>
      <c r="AL254" s="9">
        <f t="shared" si="139"/>
        <v>3.3393603208009832</v>
      </c>
      <c r="AM254" s="9">
        <f t="shared" si="140"/>
        <v>4.2306581685743998</v>
      </c>
      <c r="AN254" s="9">
        <f t="shared" si="141"/>
        <v>0.11843772884527992</v>
      </c>
      <c r="AO254" s="9">
        <f t="shared" si="142"/>
        <v>2.4384237773152959</v>
      </c>
      <c r="AP254" s="13">
        <f t="shared" ca="1" si="143"/>
        <v>0.72087637182732145</v>
      </c>
    </row>
    <row r="255" spans="1:42">
      <c r="A255" t="s">
        <v>82</v>
      </c>
      <c r="B255" t="s">
        <v>142</v>
      </c>
      <c r="C255">
        <v>1</v>
      </c>
      <c r="D255" s="14">
        <f t="shared" ca="1" si="120"/>
        <v>0.42261292088061736</v>
      </c>
      <c r="E255">
        <v>-6.5919952210274797</v>
      </c>
      <c r="F255">
        <v>-16.725388291517302</v>
      </c>
      <c r="G255">
        <v>-14.4113575268817</v>
      </c>
      <c r="H255">
        <v>349.35185185185202</v>
      </c>
      <c r="I255">
        <v>3.771067303863</v>
      </c>
      <c r="J255">
        <v>45.900944444444399</v>
      </c>
      <c r="K255">
        <v>3.9265232974910398</v>
      </c>
      <c r="L255" s="11">
        <f t="shared" si="114"/>
        <v>11.9</v>
      </c>
      <c r="M255" s="9">
        <f t="shared" si="115"/>
        <v>8.9499999999999993</v>
      </c>
      <c r="N255" s="9">
        <f t="shared" si="121"/>
        <v>97.238036395985674</v>
      </c>
      <c r="O255" s="9">
        <f>stefan_boltzmann*(E255+273.16)^4</f>
        <v>24.756769816831078</v>
      </c>
      <c r="P255" s="9">
        <f>stefan_boltzmann*(F255+273.16)^4</f>
        <v>21.201591586984527</v>
      </c>
      <c r="Q255" s="11">
        <f t="shared" si="122"/>
        <v>5.5853702368795188</v>
      </c>
      <c r="R255" s="9">
        <f t="shared" si="123"/>
        <v>9.0081457407407406</v>
      </c>
      <c r="S255" s="9">
        <f t="shared" si="124"/>
        <v>0.62003550981849831</v>
      </c>
      <c r="T255" s="9">
        <f t="shared" si="117"/>
        <v>4.3007350823972299</v>
      </c>
      <c r="U255" s="9">
        <f t="shared" si="125"/>
        <v>22.979180701907801</v>
      </c>
      <c r="V255" s="9">
        <f t="shared" si="126"/>
        <v>0.27739566214034239</v>
      </c>
      <c r="W255" s="9">
        <f t="shared" si="118"/>
        <v>0.48704793825497283</v>
      </c>
      <c r="X255" s="9">
        <f t="shared" si="127"/>
        <v>3.1046018715422652</v>
      </c>
      <c r="Y255" s="9">
        <f t="shared" si="128"/>
        <v>1.1961332108549647</v>
      </c>
      <c r="Z255" s="9">
        <f t="shared" si="129"/>
        <v>-11.65869175627239</v>
      </c>
      <c r="AA255" s="9">
        <f t="shared" si="130"/>
        <v>0.37290202022645913</v>
      </c>
      <c r="AB255" s="9">
        <f t="shared" si="131"/>
        <v>0.16488477511039654</v>
      </c>
      <c r="AC255" s="9">
        <f t="shared" si="132"/>
        <v>0.26889339766842785</v>
      </c>
      <c r="AD255" s="9">
        <f t="shared" si="133"/>
        <v>0.19996444483908982</v>
      </c>
      <c r="AE255" s="9">
        <f t="shared" si="134"/>
        <v>2.0141949617881686E-2</v>
      </c>
      <c r="AF255" s="9">
        <f t="shared" si="135"/>
        <v>97.238036395985674</v>
      </c>
      <c r="AG255" s="9">
        <f t="shared" si="119"/>
        <v>6.5722932927269023E-2</v>
      </c>
      <c r="AH255" s="9">
        <f t="shared" ca="1" si="116"/>
        <v>-0.39400716845877787</v>
      </c>
      <c r="AI255" s="11">
        <f t="shared" si="136"/>
        <v>2.0141949617881686E-2</v>
      </c>
      <c r="AJ255" s="9">
        <f t="shared" ca="1" si="137"/>
        <v>1.5901403793137425</v>
      </c>
      <c r="AK255" s="9">
        <f t="shared" si="138"/>
        <v>6.5722932927269023E-2</v>
      </c>
      <c r="AL255" s="9">
        <f t="shared" si="139"/>
        <v>3.4437724600378044</v>
      </c>
      <c r="AM255" s="9">
        <f t="shared" si="140"/>
        <v>3.771067303863</v>
      </c>
      <c r="AN255" s="9">
        <f t="shared" si="141"/>
        <v>6.892895282933803E-2</v>
      </c>
      <c r="AO255" s="9">
        <f t="shared" si="142"/>
        <v>2.2821628833134202</v>
      </c>
      <c r="AP255" s="13">
        <f t="shared" ca="1" si="143"/>
        <v>0.42261292088061736</v>
      </c>
    </row>
    <row r="256" spans="1:42">
      <c r="A256" t="s">
        <v>82</v>
      </c>
      <c r="B256" t="s">
        <v>142</v>
      </c>
      <c r="C256">
        <v>2</v>
      </c>
      <c r="D256" s="14">
        <f t="shared" ca="1" si="120"/>
        <v>0.67271927069542381</v>
      </c>
      <c r="E256">
        <v>-3.4685185185185201</v>
      </c>
      <c r="F256">
        <v>-14.000330687830701</v>
      </c>
      <c r="G256">
        <v>-12.3511050485009</v>
      </c>
      <c r="H256">
        <v>349.35185185185202</v>
      </c>
      <c r="I256">
        <v>3.97192735890652</v>
      </c>
      <c r="J256">
        <v>45.900944444444399</v>
      </c>
      <c r="K256">
        <v>6.0879629629629601</v>
      </c>
      <c r="L256" s="11">
        <f t="shared" si="114"/>
        <v>17.45</v>
      </c>
      <c r="M256" s="9">
        <f t="shared" si="115"/>
        <v>10.199999999999999</v>
      </c>
      <c r="N256" s="9">
        <f t="shared" si="121"/>
        <v>97.238036395985674</v>
      </c>
      <c r="O256" s="9">
        <f>stefan_boltzmann*(E256+273.16)^4</f>
        <v>25.93766095997082</v>
      </c>
      <c r="P256" s="9">
        <f>stefan_boltzmann*(F256+273.16)^4</f>
        <v>22.117272139525639</v>
      </c>
      <c r="Q256" s="11">
        <f t="shared" si="122"/>
        <v>9.5700957697893951</v>
      </c>
      <c r="R256" s="9">
        <f t="shared" si="123"/>
        <v>13.209423796296296</v>
      </c>
      <c r="S256" s="9">
        <f t="shared" si="124"/>
        <v>0.72449002449847144</v>
      </c>
      <c r="T256" s="9">
        <f t="shared" si="117"/>
        <v>7.3689737427378343</v>
      </c>
      <c r="U256" s="9">
        <f t="shared" si="125"/>
        <v>24.02746654974823</v>
      </c>
      <c r="V256" s="9">
        <f t="shared" si="126"/>
        <v>0.27189613833429527</v>
      </c>
      <c r="W256" s="9">
        <f t="shared" si="118"/>
        <v>0.62806153307293655</v>
      </c>
      <c r="X256" s="9">
        <f t="shared" si="127"/>
        <v>4.1031105256769846</v>
      </c>
      <c r="Y256" s="9">
        <f t="shared" si="128"/>
        <v>3.2658632170608497</v>
      </c>
      <c r="Z256" s="9">
        <f t="shared" si="129"/>
        <v>-8.7344246031746096</v>
      </c>
      <c r="AA256" s="9">
        <f t="shared" si="130"/>
        <v>0.47276411379296235</v>
      </c>
      <c r="AB256" s="9">
        <f t="shared" si="131"/>
        <v>0.20684790686892077</v>
      </c>
      <c r="AC256" s="9">
        <f t="shared" si="132"/>
        <v>0.33980601033094154</v>
      </c>
      <c r="AD256" s="9">
        <f t="shared" si="133"/>
        <v>0.23663959049905342</v>
      </c>
      <c r="AE256" s="9">
        <f t="shared" si="134"/>
        <v>2.4764726715287753E-2</v>
      </c>
      <c r="AF256" s="9">
        <f t="shared" si="135"/>
        <v>97.238036395985674</v>
      </c>
      <c r="AG256" s="9">
        <f t="shared" si="119"/>
        <v>6.5722932927269023E-2</v>
      </c>
      <c r="AH256" s="9">
        <f t="shared" ca="1" si="116"/>
        <v>0.40939740143368925</v>
      </c>
      <c r="AI256" s="11">
        <f t="shared" si="136"/>
        <v>2.4764726715287753E-2</v>
      </c>
      <c r="AJ256" s="9">
        <f t="shared" ca="1" si="137"/>
        <v>2.8564658156271605</v>
      </c>
      <c r="AK256" s="9">
        <f t="shared" si="138"/>
        <v>6.5722932927269023E-2</v>
      </c>
      <c r="AL256" s="9">
        <f t="shared" si="139"/>
        <v>3.4056649211632868</v>
      </c>
      <c r="AM256" s="9">
        <f t="shared" si="140"/>
        <v>3.97192735890652</v>
      </c>
      <c r="AN256" s="9">
        <f t="shared" si="141"/>
        <v>0.10316641983188812</v>
      </c>
      <c r="AO256" s="9">
        <f t="shared" si="142"/>
        <v>2.3504553020282168</v>
      </c>
      <c r="AP256" s="13">
        <f t="shared" ca="1" si="143"/>
        <v>0.67271927069542381</v>
      </c>
    </row>
    <row r="257" spans="1:42">
      <c r="A257" t="s">
        <v>82</v>
      </c>
      <c r="B257" t="s">
        <v>142</v>
      </c>
      <c r="C257">
        <v>3</v>
      </c>
      <c r="D257" s="14">
        <f t="shared" ca="1" si="120"/>
        <v>1.2835929469074232</v>
      </c>
      <c r="E257">
        <v>3.2514336917562701</v>
      </c>
      <c r="F257">
        <v>-7.1790322580645203</v>
      </c>
      <c r="G257">
        <v>-6.6312873357228197</v>
      </c>
      <c r="H257">
        <v>349.35185185185202</v>
      </c>
      <c r="I257">
        <v>4.1190860215053799</v>
      </c>
      <c r="J257">
        <v>45.900944444444399</v>
      </c>
      <c r="K257">
        <v>6.1409796893667901</v>
      </c>
      <c r="L257" s="11">
        <f t="shared" si="114"/>
        <v>24.8</v>
      </c>
      <c r="M257" s="9">
        <f t="shared" si="115"/>
        <v>11.75</v>
      </c>
      <c r="N257" s="9">
        <f t="shared" si="121"/>
        <v>97.238036395985674</v>
      </c>
      <c r="O257" s="9">
        <f>stefan_boltzmann*(E257+273.16)^4</f>
        <v>28.621072744016292</v>
      </c>
      <c r="P257" s="9">
        <f>stefan_boltzmann*(F257+273.16)^4</f>
        <v>24.53941134051162</v>
      </c>
      <c r="Q257" s="11">
        <f t="shared" si="122"/>
        <v>12.680693459416867</v>
      </c>
      <c r="R257" s="9">
        <f t="shared" si="123"/>
        <v>18.77327851851852</v>
      </c>
      <c r="S257" s="9">
        <f t="shared" si="124"/>
        <v>0.67546504713645272</v>
      </c>
      <c r="T257" s="9">
        <f t="shared" si="117"/>
        <v>9.7641339637509876</v>
      </c>
      <c r="U257" s="9">
        <f t="shared" si="125"/>
        <v>26.580242042263954</v>
      </c>
      <c r="V257" s="9">
        <f t="shared" si="126"/>
        <v>0.2546372586272268</v>
      </c>
      <c r="W257" s="9">
        <f t="shared" si="118"/>
        <v>0.5618778136342113</v>
      </c>
      <c r="X257" s="9">
        <f t="shared" si="127"/>
        <v>3.8029688251978246</v>
      </c>
      <c r="Y257" s="9">
        <f t="shared" si="128"/>
        <v>5.961165138553163</v>
      </c>
      <c r="Z257" s="9">
        <f t="shared" si="129"/>
        <v>-1.9637992831541251</v>
      </c>
      <c r="AA257" s="9">
        <f t="shared" si="130"/>
        <v>0.77139532189245474</v>
      </c>
      <c r="AB257" s="9">
        <f t="shared" si="131"/>
        <v>0.35638131021127917</v>
      </c>
      <c r="AC257" s="9">
        <f t="shared" si="132"/>
        <v>0.56388831605186696</v>
      </c>
      <c r="AD257" s="9">
        <f t="shared" si="133"/>
        <v>0.37177538850382491</v>
      </c>
      <c r="AE257" s="9">
        <f t="shared" si="134"/>
        <v>3.9129687616222847E-2</v>
      </c>
      <c r="AF257" s="9">
        <f t="shared" si="135"/>
        <v>97.238036395985674</v>
      </c>
      <c r="AG257" s="9">
        <f t="shared" si="119"/>
        <v>6.5722932927269023E-2</v>
      </c>
      <c r="AH257" s="9">
        <f t="shared" ca="1" si="116"/>
        <v>0.94788754480286797</v>
      </c>
      <c r="AI257" s="11">
        <f t="shared" si="136"/>
        <v>3.9129687616222847E-2</v>
      </c>
      <c r="AJ257" s="9">
        <f t="shared" ca="1" si="137"/>
        <v>5.0132775937502947</v>
      </c>
      <c r="AK257" s="9">
        <f t="shared" si="138"/>
        <v>6.5722932927269023E-2</v>
      </c>
      <c r="AL257" s="9">
        <f t="shared" si="139"/>
        <v>3.320589639390048</v>
      </c>
      <c r="AM257" s="9">
        <f t="shared" si="140"/>
        <v>4.1190860215053799</v>
      </c>
      <c r="AN257" s="9">
        <f t="shared" si="141"/>
        <v>0.19211292754804205</v>
      </c>
      <c r="AO257" s="9">
        <f t="shared" si="142"/>
        <v>2.4004892473118291</v>
      </c>
      <c r="AP257" s="13">
        <f t="shared" ca="1" si="143"/>
        <v>1.2835929469074232</v>
      </c>
    </row>
    <row r="258" spans="1:42">
      <c r="A258" t="s">
        <v>82</v>
      </c>
      <c r="B258" t="s">
        <v>142</v>
      </c>
      <c r="C258">
        <v>4</v>
      </c>
      <c r="D258" s="14">
        <f t="shared" ca="1" si="120"/>
        <v>2.858833828239471</v>
      </c>
      <c r="E258">
        <v>13.1766666666667</v>
      </c>
      <c r="F258">
        <v>1.4412962962963001</v>
      </c>
      <c r="G258">
        <v>0.34491512345678998</v>
      </c>
      <c r="H258">
        <v>349.35185185185202</v>
      </c>
      <c r="I258">
        <v>4.3344110082304503</v>
      </c>
      <c r="J258">
        <v>45.900944444444399</v>
      </c>
      <c r="K258">
        <v>7.6598765432098803</v>
      </c>
      <c r="L258" s="11">
        <f t="shared" si="114"/>
        <v>33.200000000000003</v>
      </c>
      <c r="M258" s="9">
        <f t="shared" si="115"/>
        <v>13.25</v>
      </c>
      <c r="N258" s="9">
        <f t="shared" si="121"/>
        <v>97.238036395985674</v>
      </c>
      <c r="O258" s="9">
        <f>stefan_boltzmann*(E258+273.16)^4</f>
        <v>32.958675675648848</v>
      </c>
      <c r="P258" s="9">
        <f>stefan_boltzmann*(F258+273.16)^4</f>
        <v>27.878681190260068</v>
      </c>
      <c r="Q258" s="11">
        <f t="shared" si="122"/>
        <v>17.896524574889359</v>
      </c>
      <c r="R258" s="9">
        <f t="shared" si="123"/>
        <v>25.131969629629634</v>
      </c>
      <c r="S258" s="9">
        <f t="shared" si="124"/>
        <v>0.71210194977277219</v>
      </c>
      <c r="T258" s="9">
        <f t="shared" si="117"/>
        <v>13.780323922664806</v>
      </c>
      <c r="U258" s="9">
        <f t="shared" si="125"/>
        <v>30.418678432954458</v>
      </c>
      <c r="V258" s="9">
        <f t="shared" si="126"/>
        <v>0.22920492648616395</v>
      </c>
      <c r="W258" s="9">
        <f t="shared" si="118"/>
        <v>0.61133763219324255</v>
      </c>
      <c r="X258" s="9">
        <f t="shared" si="127"/>
        <v>4.2623138020262399</v>
      </c>
      <c r="Y258" s="9">
        <f t="shared" si="128"/>
        <v>9.5180101206385661</v>
      </c>
      <c r="Z258" s="9">
        <f t="shared" si="129"/>
        <v>7.3089814814815002</v>
      </c>
      <c r="AA258" s="9">
        <f t="shared" si="130"/>
        <v>1.515167809739802</v>
      </c>
      <c r="AB258" s="9">
        <f t="shared" si="131"/>
        <v>0.67792024953056484</v>
      </c>
      <c r="AC258" s="9">
        <f t="shared" si="132"/>
        <v>1.0965440296351834</v>
      </c>
      <c r="AD258" s="9">
        <f t="shared" si="133"/>
        <v>0.62630348545593562</v>
      </c>
      <c r="AE258" s="9">
        <f t="shared" si="134"/>
        <v>7.0086781935354267E-2</v>
      </c>
      <c r="AF258" s="9">
        <f t="shared" si="135"/>
        <v>97.238036395985674</v>
      </c>
      <c r="AG258" s="9">
        <f t="shared" si="119"/>
        <v>6.5722932927269023E-2</v>
      </c>
      <c r="AH258" s="9">
        <f t="shared" ca="1" si="116"/>
        <v>1.2981893070489876</v>
      </c>
      <c r="AI258" s="11">
        <f t="shared" si="136"/>
        <v>7.0086781935354267E-2</v>
      </c>
      <c r="AJ258" s="9">
        <f t="shared" ca="1" si="137"/>
        <v>8.2198208135895783</v>
      </c>
      <c r="AK258" s="9">
        <f t="shared" si="138"/>
        <v>6.5722932927269023E-2</v>
      </c>
      <c r="AL258" s="9">
        <f t="shared" si="139"/>
        <v>3.2107426427913373</v>
      </c>
      <c r="AM258" s="9">
        <f t="shared" si="140"/>
        <v>4.3344110082304503</v>
      </c>
      <c r="AN258" s="9">
        <f t="shared" si="141"/>
        <v>0.47024054417924777</v>
      </c>
      <c r="AO258" s="9">
        <f t="shared" si="142"/>
        <v>2.4736997427983534</v>
      </c>
      <c r="AP258" s="13">
        <f t="shared" ca="1" si="143"/>
        <v>2.858833828239471</v>
      </c>
    </row>
    <row r="259" spans="1:42">
      <c r="A259" t="s">
        <v>82</v>
      </c>
      <c r="B259" t="s">
        <v>142</v>
      </c>
      <c r="C259">
        <v>5</v>
      </c>
      <c r="D259" s="14">
        <f t="shared" ca="1" si="120"/>
        <v>3.8578556748178205</v>
      </c>
      <c r="E259">
        <v>18.2464157706093</v>
      </c>
      <c r="F259">
        <v>6.4532855436081302</v>
      </c>
      <c r="G259">
        <v>5.2694120868179999</v>
      </c>
      <c r="H259">
        <v>349.35185185185202</v>
      </c>
      <c r="I259">
        <v>4.1902877339705302</v>
      </c>
      <c r="J259">
        <v>45.900944444444399</v>
      </c>
      <c r="K259">
        <v>7.7419354838709697</v>
      </c>
      <c r="L259" s="11">
        <f t="shared" ref="L259:L322" si="144">VLOOKUP(J259, Ra,C259+1)</f>
        <v>39.200000000000003</v>
      </c>
      <c r="M259" s="9">
        <f t="shared" ref="M259:M322" si="145">VLOOKUP(J259, N, C259+1)</f>
        <v>14.7</v>
      </c>
      <c r="N259" s="9">
        <f t="shared" si="121"/>
        <v>97.238036395985674</v>
      </c>
      <c r="O259" s="9">
        <f>stefan_boltzmann*(E259+273.16)^4</f>
        <v>35.355609630536279</v>
      </c>
      <c r="P259" s="9">
        <f>stefan_boltzmann*(F259+273.16)^4</f>
        <v>29.970438953390023</v>
      </c>
      <c r="Q259" s="11">
        <f t="shared" si="122"/>
        <v>20.122580645161296</v>
      </c>
      <c r="R259" s="9">
        <f t="shared" si="123"/>
        <v>29.673891851851856</v>
      </c>
      <c r="S259" s="9">
        <f t="shared" si="124"/>
        <v>0.67812408111561906</v>
      </c>
      <c r="T259" s="9">
        <f t="shared" si="117"/>
        <v>15.494387096774199</v>
      </c>
      <c r="U259" s="9">
        <f t="shared" si="125"/>
        <v>32.663024291963154</v>
      </c>
      <c r="V259" s="9">
        <f t="shared" si="126"/>
        <v>0.20800943973671848</v>
      </c>
      <c r="W259" s="9">
        <f t="shared" si="118"/>
        <v>0.56546750950608582</v>
      </c>
      <c r="X259" s="9">
        <f t="shared" si="127"/>
        <v>3.8419091826521186</v>
      </c>
      <c r="Y259" s="9">
        <f t="shared" si="128"/>
        <v>11.65247791412208</v>
      </c>
      <c r="Z259" s="9">
        <f t="shared" si="129"/>
        <v>12.349850657108714</v>
      </c>
      <c r="AA259" s="9">
        <f t="shared" si="130"/>
        <v>2.0961858689872388</v>
      </c>
      <c r="AB259" s="9">
        <f t="shared" si="131"/>
        <v>0.96486381270473354</v>
      </c>
      <c r="AC259" s="9">
        <f t="shared" si="132"/>
        <v>1.5305248408459862</v>
      </c>
      <c r="AD259" s="9">
        <f t="shared" si="133"/>
        <v>0.88885244890892623</v>
      </c>
      <c r="AE259" s="9">
        <f t="shared" si="134"/>
        <v>9.4370589467452456E-2</v>
      </c>
      <c r="AF259" s="9">
        <f t="shared" si="135"/>
        <v>97.238036395985674</v>
      </c>
      <c r="AG259" s="9">
        <f t="shared" si="119"/>
        <v>6.5722932927269023E-2</v>
      </c>
      <c r="AH259" s="9">
        <f t="shared" ref="AH259:AH322" ca="1" si="146">0.14*(Z259-OFFSET(Z259, IF(C259=1, 11, -1), 0))</f>
        <v>0.70572168458781004</v>
      </c>
      <c r="AI259" s="11">
        <f t="shared" si="136"/>
        <v>9.4370589467452456E-2</v>
      </c>
      <c r="AJ259" s="9">
        <f t="shared" ca="1" si="137"/>
        <v>10.94675622953427</v>
      </c>
      <c r="AK259" s="9">
        <f t="shared" si="138"/>
        <v>6.5722932927269023E-2</v>
      </c>
      <c r="AL259" s="9">
        <f t="shared" si="139"/>
        <v>3.1540230279688739</v>
      </c>
      <c r="AM259" s="9">
        <f t="shared" si="140"/>
        <v>4.1902877339705302</v>
      </c>
      <c r="AN259" s="9">
        <f t="shared" si="141"/>
        <v>0.64167239193705994</v>
      </c>
      <c r="AO259" s="9">
        <f t="shared" si="142"/>
        <v>2.4246978295499804</v>
      </c>
      <c r="AP259" s="13">
        <f t="shared" ca="1" si="143"/>
        <v>3.8578556748178205</v>
      </c>
    </row>
    <row r="260" spans="1:42">
      <c r="A260" t="s">
        <v>82</v>
      </c>
      <c r="B260" t="s">
        <v>142</v>
      </c>
      <c r="C260">
        <v>6</v>
      </c>
      <c r="D260" s="14">
        <f t="shared" ca="1" si="120"/>
        <v>4.5212884289272512</v>
      </c>
      <c r="E260">
        <v>23.959074074074099</v>
      </c>
      <c r="F260">
        <v>12.314382716049399</v>
      </c>
      <c r="G260">
        <v>12.3467849794239</v>
      </c>
      <c r="H260">
        <v>349.35185185185202</v>
      </c>
      <c r="I260">
        <v>3.54990997942387</v>
      </c>
      <c r="J260">
        <v>45.900944444444399</v>
      </c>
      <c r="K260">
        <v>9.0759259259259295</v>
      </c>
      <c r="L260" s="11">
        <f t="shared" si="144"/>
        <v>41.9</v>
      </c>
      <c r="M260" s="9">
        <f t="shared" si="145"/>
        <v>15.4</v>
      </c>
      <c r="N260" s="9">
        <f t="shared" si="121"/>
        <v>97.238036395985674</v>
      </c>
      <c r="O260" s="9">
        <f>stefan_boltzmann*(E260+273.16)^4</f>
        <v>38.210614777698552</v>
      </c>
      <c r="P260" s="9">
        <f>stefan_boltzmann*(F260+273.16)^4</f>
        <v>32.563453943207101</v>
      </c>
      <c r="Q260" s="11">
        <f t="shared" si="122"/>
        <v>22.821795334295341</v>
      </c>
      <c r="R260" s="9">
        <f t="shared" si="123"/>
        <v>31.717756851851853</v>
      </c>
      <c r="S260" s="9">
        <f t="shared" si="124"/>
        <v>0.7195274067107581</v>
      </c>
      <c r="T260" s="9">
        <f t="shared" ref="T260:T323" si="147">(1-0.23)*Q260</f>
        <v>17.572782407407413</v>
      </c>
      <c r="U260" s="9">
        <f t="shared" si="125"/>
        <v>35.38703436045283</v>
      </c>
      <c r="V260" s="9">
        <f t="shared" si="126"/>
        <v>0.1722942591856115</v>
      </c>
      <c r="W260" s="9">
        <f t="shared" ref="W260:W323" si="148">1.35*S260-0.35</f>
        <v>0.6213619990595235</v>
      </c>
      <c r="X260" s="9">
        <f t="shared" si="127"/>
        <v>3.7884334642789481</v>
      </c>
      <c r="Y260" s="9">
        <f t="shared" si="128"/>
        <v>13.784348943128464</v>
      </c>
      <c r="Z260" s="9">
        <f t="shared" si="129"/>
        <v>18.136728395061748</v>
      </c>
      <c r="AA260" s="9">
        <f t="shared" si="130"/>
        <v>2.9765954520064102</v>
      </c>
      <c r="AB260" s="9">
        <f t="shared" si="131"/>
        <v>1.4319054263887894</v>
      </c>
      <c r="AC260" s="9">
        <f t="shared" si="132"/>
        <v>2.2042504391975997</v>
      </c>
      <c r="AD260" s="9">
        <f t="shared" si="133"/>
        <v>1.4349599745970845</v>
      </c>
      <c r="AE260" s="9">
        <f t="shared" si="134"/>
        <v>0.13075079010984225</v>
      </c>
      <c r="AF260" s="9">
        <f t="shared" si="135"/>
        <v>97.238036395985674</v>
      </c>
      <c r="AG260" s="9">
        <f t="shared" ref="AG260:AG323" si="149">AF260*(0.00103)/((2.45)*(0.622))</f>
        <v>6.5722932927269023E-2</v>
      </c>
      <c r="AH260" s="9">
        <f t="shared" ca="1" si="146"/>
        <v>0.8101628833134249</v>
      </c>
      <c r="AI260" s="11">
        <f t="shared" si="136"/>
        <v>0.13075079010984225</v>
      </c>
      <c r="AJ260" s="9">
        <f t="shared" ca="1" si="137"/>
        <v>12.97418605981504</v>
      </c>
      <c r="AK260" s="9">
        <f t="shared" si="138"/>
        <v>6.5722932927269023E-2</v>
      </c>
      <c r="AL260" s="9">
        <f t="shared" si="139"/>
        <v>3.0913310215492058</v>
      </c>
      <c r="AM260" s="9">
        <f t="shared" si="140"/>
        <v>3.54990997942387</v>
      </c>
      <c r="AN260" s="9">
        <f t="shared" si="141"/>
        <v>0.7692904646005152</v>
      </c>
      <c r="AO260" s="9">
        <f t="shared" si="142"/>
        <v>2.2069693930041159</v>
      </c>
      <c r="AP260" s="13">
        <f t="shared" ca="1" si="143"/>
        <v>4.5212884289272512</v>
      </c>
    </row>
    <row r="261" spans="1:42">
      <c r="A261" t="s">
        <v>82</v>
      </c>
      <c r="B261" t="s">
        <v>142</v>
      </c>
      <c r="C261">
        <v>7</v>
      </c>
      <c r="D261" s="14">
        <f t="shared" ca="1" si="120"/>
        <v>5.1502411194043418</v>
      </c>
      <c r="E261">
        <v>26.127777777777801</v>
      </c>
      <c r="F261">
        <v>15.1391278375149</v>
      </c>
      <c r="G261">
        <v>15.785767622461201</v>
      </c>
      <c r="H261">
        <v>349.35185185185202</v>
      </c>
      <c r="I261">
        <v>3.1157432297889298</v>
      </c>
      <c r="J261">
        <v>45.900944444444399</v>
      </c>
      <c r="K261">
        <v>9.9713261648745508</v>
      </c>
      <c r="L261" s="11">
        <f t="shared" si="144"/>
        <v>45.650000000000006</v>
      </c>
      <c r="M261" s="9">
        <f t="shared" si="145"/>
        <v>15.1</v>
      </c>
      <c r="N261" s="9">
        <f t="shared" si="121"/>
        <v>97.238036395985674</v>
      </c>
      <c r="O261" s="9">
        <f>stefan_boltzmann*(E261+273.16)^4</f>
        <v>39.33850214865037</v>
      </c>
      <c r="P261" s="9">
        <f>stefan_boltzmann*(F261+273.16)^4</f>
        <v>33.871560653419159</v>
      </c>
      <c r="Q261" s="11">
        <f t="shared" si="122"/>
        <v>26.485050974388191</v>
      </c>
      <c r="R261" s="9">
        <f t="shared" si="123"/>
        <v>34.556458240740746</v>
      </c>
      <c r="S261" s="9">
        <f t="shared" si="124"/>
        <v>0.76642839928437245</v>
      </c>
      <c r="T261" s="9">
        <f t="shared" si="147"/>
        <v>20.393489250278908</v>
      </c>
      <c r="U261" s="9">
        <f t="shared" si="125"/>
        <v>36.605031401034765</v>
      </c>
      <c r="V261" s="9">
        <f t="shared" si="126"/>
        <v>0.15250689002596238</v>
      </c>
      <c r="W261" s="9">
        <f t="shared" si="148"/>
        <v>0.68467833903390296</v>
      </c>
      <c r="X261" s="9">
        <f t="shared" si="127"/>
        <v>3.8222301777029677</v>
      </c>
      <c r="Y261" s="9">
        <f t="shared" si="128"/>
        <v>16.571259072575941</v>
      </c>
      <c r="Z261" s="9">
        <f t="shared" si="129"/>
        <v>20.63345280764635</v>
      </c>
      <c r="AA261" s="9">
        <f t="shared" si="130"/>
        <v>3.386913923436695</v>
      </c>
      <c r="AB261" s="9">
        <f t="shared" si="131"/>
        <v>1.7206813865054111</v>
      </c>
      <c r="AC261" s="9">
        <f t="shared" si="132"/>
        <v>2.5537976549710528</v>
      </c>
      <c r="AD261" s="9">
        <f t="shared" si="133"/>
        <v>1.7935544024355394</v>
      </c>
      <c r="AE261" s="9">
        <f t="shared" si="134"/>
        <v>0.14977568692749546</v>
      </c>
      <c r="AF261" s="9">
        <f t="shared" si="135"/>
        <v>97.238036395985674</v>
      </c>
      <c r="AG261" s="9">
        <f t="shared" si="149"/>
        <v>6.5722932927269023E-2</v>
      </c>
      <c r="AH261" s="9">
        <f t="shared" ca="1" si="146"/>
        <v>0.34954141776184428</v>
      </c>
      <c r="AI261" s="11">
        <f t="shared" si="136"/>
        <v>0.14977568692749546</v>
      </c>
      <c r="AJ261" s="9">
        <f t="shared" ca="1" si="137"/>
        <v>16.221717654814096</v>
      </c>
      <c r="AK261" s="9">
        <f t="shared" si="138"/>
        <v>6.5722932927269023E-2</v>
      </c>
      <c r="AL261" s="9">
        <f t="shared" si="139"/>
        <v>3.06504586379527</v>
      </c>
      <c r="AM261" s="9">
        <f t="shared" si="140"/>
        <v>3.1157432297889298</v>
      </c>
      <c r="AN261" s="9">
        <f t="shared" si="141"/>
        <v>0.76024325253551339</v>
      </c>
      <c r="AO261" s="9">
        <f t="shared" si="142"/>
        <v>2.0593526981282362</v>
      </c>
      <c r="AP261" s="13">
        <f t="shared" ca="1" si="143"/>
        <v>5.1502411194043418</v>
      </c>
    </row>
    <row r="262" spans="1:42">
      <c r="A262" t="s">
        <v>82</v>
      </c>
      <c r="B262" t="s">
        <v>142</v>
      </c>
      <c r="C262">
        <v>8</v>
      </c>
      <c r="D262" s="14">
        <f t="shared" ca="1" si="120"/>
        <v>5.7104844661645018</v>
      </c>
      <c r="E262">
        <v>25.688470728793298</v>
      </c>
      <c r="F262">
        <v>13.884647550776601</v>
      </c>
      <c r="G262">
        <v>14.918682795698899</v>
      </c>
      <c r="H262">
        <v>349.35185185185202</v>
      </c>
      <c r="I262">
        <v>3.0158278574273201</v>
      </c>
      <c r="J262">
        <v>45.900944444444399</v>
      </c>
      <c r="K262">
        <v>9.5489844683393095</v>
      </c>
      <c r="L262" s="11">
        <f t="shared" si="144"/>
        <v>50.650000000000006</v>
      </c>
      <c r="M262" s="9">
        <f t="shared" si="145"/>
        <v>13.9</v>
      </c>
      <c r="N262" s="9">
        <f t="shared" si="121"/>
        <v>97.238036395985674</v>
      </c>
      <c r="O262" s="9">
        <f>stefan_boltzmann*(E262+273.16)^4</f>
        <v>39.108039435027614</v>
      </c>
      <c r="P262" s="9">
        <f>stefan_boltzmann*(F262+273.16)^4</f>
        <v>33.28585413161133</v>
      </c>
      <c r="Q262" s="11">
        <f t="shared" si="122"/>
        <v>30.060200119474324</v>
      </c>
      <c r="R262" s="9">
        <f t="shared" si="123"/>
        <v>38.341393425925929</v>
      </c>
      <c r="S262" s="9">
        <f t="shared" si="124"/>
        <v>0.78401428413261642</v>
      </c>
      <c r="T262" s="9">
        <f t="shared" si="147"/>
        <v>23.146354091995232</v>
      </c>
      <c r="U262" s="9">
        <f t="shared" si="125"/>
        <v>36.196946783319476</v>
      </c>
      <c r="V262" s="9">
        <f t="shared" si="126"/>
        <v>0.15765362649155007</v>
      </c>
      <c r="W262" s="9">
        <f t="shared" si="148"/>
        <v>0.70841928357903228</v>
      </c>
      <c r="X262" s="9">
        <f t="shared" si="127"/>
        <v>4.042651264501246</v>
      </c>
      <c r="Y262" s="9">
        <f t="shared" si="128"/>
        <v>19.103702827493986</v>
      </c>
      <c r="Z262" s="9">
        <f t="shared" si="129"/>
        <v>19.786559139784949</v>
      </c>
      <c r="AA262" s="9">
        <f t="shared" si="130"/>
        <v>3.3000312262564639</v>
      </c>
      <c r="AB262" s="9">
        <f t="shared" si="131"/>
        <v>1.5866774201104668</v>
      </c>
      <c r="AC262" s="9">
        <f t="shared" si="132"/>
        <v>2.4433543231834651</v>
      </c>
      <c r="AD262" s="9">
        <f t="shared" si="133"/>
        <v>1.6964387720246494</v>
      </c>
      <c r="AE262" s="9">
        <f t="shared" si="134"/>
        <v>0.14307608283351644</v>
      </c>
      <c r="AF262" s="9">
        <f t="shared" si="135"/>
        <v>97.238036395985674</v>
      </c>
      <c r="AG262" s="9">
        <f t="shared" si="149"/>
        <v>6.5722932927269023E-2</v>
      </c>
      <c r="AH262" s="9">
        <f t="shared" ca="1" si="146"/>
        <v>-0.1185651135005962</v>
      </c>
      <c r="AI262" s="11">
        <f t="shared" si="136"/>
        <v>0.14307608283351644</v>
      </c>
      <c r="AJ262" s="9">
        <f t="shared" ca="1" si="137"/>
        <v>19.222267940994584</v>
      </c>
      <c r="AK262" s="9">
        <f t="shared" si="138"/>
        <v>6.5722932927269023E-2</v>
      </c>
      <c r="AL262" s="9">
        <f t="shared" si="139"/>
        <v>3.0739115984156684</v>
      </c>
      <c r="AM262" s="9">
        <f t="shared" si="140"/>
        <v>3.0158278574273201</v>
      </c>
      <c r="AN262" s="9">
        <f t="shared" si="141"/>
        <v>0.74691555115881569</v>
      </c>
      <c r="AO262" s="9">
        <f t="shared" si="142"/>
        <v>2.0253814715252889</v>
      </c>
      <c r="AP262" s="13">
        <f t="shared" ca="1" si="143"/>
        <v>5.7104844661645018</v>
      </c>
    </row>
    <row r="263" spans="1:42">
      <c r="A263" t="s">
        <v>82</v>
      </c>
      <c r="B263" t="s">
        <v>142</v>
      </c>
      <c r="C263">
        <v>9</v>
      </c>
      <c r="D263" s="14">
        <f t="shared" ref="D263:D326" ca="1" si="150">AP263</f>
        <v>3.2812464777588661</v>
      </c>
      <c r="E263">
        <v>21.534629629629599</v>
      </c>
      <c r="F263">
        <v>9.8204938271604991</v>
      </c>
      <c r="G263">
        <v>10.415234053497899</v>
      </c>
      <c r="H263">
        <v>349.35185185185202</v>
      </c>
      <c r="I263">
        <v>3.3747145061728401</v>
      </c>
      <c r="J263">
        <v>45.900944444444399</v>
      </c>
      <c r="K263">
        <v>7.80123456790123</v>
      </c>
      <c r="L263" s="11">
        <f t="shared" si="144"/>
        <v>27.95</v>
      </c>
      <c r="M263" s="9">
        <f t="shared" si="145"/>
        <v>12.3</v>
      </c>
      <c r="N263" s="9">
        <f t="shared" ref="N263:N326" si="151">101.3*((293-0.0065*H263)/293)^5.26</f>
        <v>97.238036395985674</v>
      </c>
      <c r="O263" s="9">
        <f>stefan_boltzmann*(E263+273.16)^4</f>
        <v>36.978626786681936</v>
      </c>
      <c r="P263" s="9">
        <f>stefan_boltzmann*(F263+273.16)^4</f>
        <v>31.440387771068362</v>
      </c>
      <c r="Q263" s="11">
        <f t="shared" ref="Q263:Q326" si="152">(0.25+0.5*(K263/M263))*L263</f>
        <v>15.85109781190404</v>
      </c>
      <c r="R263" s="9">
        <f t="shared" ref="R263:R326" si="153">(0.75+2*(H263/100000))*L263</f>
        <v>21.157787685185184</v>
      </c>
      <c r="S263" s="9">
        <f t="shared" ref="S263:S326" si="154">Q263/R263</f>
        <v>0.74918503048421636</v>
      </c>
      <c r="T263" s="9">
        <f t="shared" si="147"/>
        <v>12.205345315166111</v>
      </c>
      <c r="U263" s="9">
        <f t="shared" ref="U263:U326" si="155">(O263+P263)/2</f>
        <v>34.209507278875151</v>
      </c>
      <c r="V263" s="9">
        <f t="shared" ref="V263:V326" si="156">0.34-(0.14*SQRT(AD263))</f>
        <v>0.18269135229011352</v>
      </c>
      <c r="W263" s="9">
        <f t="shared" si="148"/>
        <v>0.66139979115369207</v>
      </c>
      <c r="X263" s="9">
        <f t="shared" ref="X263:X326" si="157">U263*V263*W263</f>
        <v>4.1336039446917017</v>
      </c>
      <c r="Y263" s="9">
        <f t="shared" ref="Y263:Y326" si="158">T263-X263</f>
        <v>8.0717413704744096</v>
      </c>
      <c r="Z263" s="9">
        <f t="shared" ref="Z263:Z326" si="159">(E263+F263)/2</f>
        <v>15.677561728395048</v>
      </c>
      <c r="AA263" s="9">
        <f t="shared" ref="AA263:AA326" si="160">0.6108*EXP((17.27*E263)/(E263+237.3))</f>
        <v>2.5698584883584608</v>
      </c>
      <c r="AB263" s="9">
        <f t="shared" ref="AB263:AB326" si="161">0.6108*EXP((17.27*F263)/(F263+237.3))</f>
        <v>1.2132696206137452</v>
      </c>
      <c r="AC263" s="9">
        <f t="shared" ref="AC263:AC326" si="162">(AA263+AB263)/2</f>
        <v>1.891564054486103</v>
      </c>
      <c r="AD263" s="9">
        <f t="shared" ref="AD263:AD326" si="163">0.6108*EXP((17.27*G263)/(G263+237.3))</f>
        <v>1.2625515634853661</v>
      </c>
      <c r="AE263" s="9">
        <f t="shared" ref="AE263:AE326" si="164">(4098*0.6108*EXP(17.27*Z263/(Z263+237.3)))/((Z263+237.3)^2)</f>
        <v>0.11405504998448987</v>
      </c>
      <c r="AF263" s="9">
        <f t="shared" ref="AF263:AF326" si="165">101.3*((293-0.0065*H263)/293)^5.26</f>
        <v>97.238036395985674</v>
      </c>
      <c r="AG263" s="9">
        <f t="shared" si="149"/>
        <v>6.5722932927269023E-2</v>
      </c>
      <c r="AH263" s="9">
        <f t="shared" ca="1" si="146"/>
        <v>-0.57525963759458609</v>
      </c>
      <c r="AI263" s="11">
        <f t="shared" ref="AI263:AI326" si="166">AE263</f>
        <v>0.11405504998448987</v>
      </c>
      <c r="AJ263" s="9">
        <f t="shared" ref="AJ263:AJ326" ca="1" si="167">Y263-AH263</f>
        <v>8.6470010080689956</v>
      </c>
      <c r="AK263" s="9">
        <f t="shared" ref="AK263:AK326" si="168">AG263</f>
        <v>6.5722932927269023E-2</v>
      </c>
      <c r="AL263" s="9">
        <f t="shared" ref="AL263:AL326" si="169">900/(Z263+273)</f>
        <v>3.1176652408016849</v>
      </c>
      <c r="AM263" s="9">
        <f t="shared" ref="AM263:AM326" si="170">I263</f>
        <v>3.3747145061728401</v>
      </c>
      <c r="AN263" s="9">
        <f t="shared" ref="AN263:AN326" si="171">AC263-AD263</f>
        <v>0.62901249100073686</v>
      </c>
      <c r="AO263" s="9">
        <f t="shared" ref="AO263:AO326" si="172">1+0.34*AM263</f>
        <v>2.1474029320987658</v>
      </c>
      <c r="AP263" s="13">
        <f t="shared" ref="AP263:AP326" ca="1" si="173">(0.408*AI263*AJ263+AK263*AL263*AM263*AN263)/(AI263+AK263*AO263)</f>
        <v>3.2812464777588661</v>
      </c>
    </row>
    <row r="264" spans="1:42">
      <c r="A264" t="s">
        <v>82</v>
      </c>
      <c r="B264" t="s">
        <v>142</v>
      </c>
      <c r="C264">
        <v>10</v>
      </c>
      <c r="D264" s="14">
        <f t="shared" ca="1" si="150"/>
        <v>1.7112331072443803</v>
      </c>
      <c r="E264">
        <v>10.7440262843489</v>
      </c>
      <c r="F264">
        <v>1.51720430107527</v>
      </c>
      <c r="G264">
        <v>1.8323675826364001</v>
      </c>
      <c r="H264">
        <v>349.35185185185202</v>
      </c>
      <c r="I264">
        <v>3.7627563719633601</v>
      </c>
      <c r="J264">
        <v>45.900944444444399</v>
      </c>
      <c r="K264">
        <v>4.3333333333333304</v>
      </c>
      <c r="L264" s="11">
        <f t="shared" si="144"/>
        <v>19.75</v>
      </c>
      <c r="M264" s="9">
        <f t="shared" si="145"/>
        <v>10.7</v>
      </c>
      <c r="N264" s="9">
        <f t="shared" si="151"/>
        <v>97.238036395985674</v>
      </c>
      <c r="O264" s="9">
        <f>stefan_boltzmann*(E264+273.16)^4</f>
        <v>31.852835585938497</v>
      </c>
      <c r="P264" s="9">
        <f>stefan_boltzmann*(F264+273.16)^4</f>
        <v>27.909519977009083</v>
      </c>
      <c r="Q264" s="11">
        <f t="shared" si="152"/>
        <v>8.9367211838006213</v>
      </c>
      <c r="R264" s="9">
        <f t="shared" si="153"/>
        <v>14.950493981481483</v>
      </c>
      <c r="S264" s="9">
        <f t="shared" si="154"/>
        <v>0.59775424108863184</v>
      </c>
      <c r="T264" s="9">
        <f t="shared" si="147"/>
        <v>6.8812753115264789</v>
      </c>
      <c r="U264" s="9">
        <f t="shared" si="155"/>
        <v>29.881177781473788</v>
      </c>
      <c r="V264" s="9">
        <f t="shared" si="156"/>
        <v>0.22310035538424608</v>
      </c>
      <c r="W264" s="9">
        <f t="shared" si="148"/>
        <v>0.4569682254696531</v>
      </c>
      <c r="X264" s="9">
        <f t="shared" si="157"/>
        <v>3.0463793067819336</v>
      </c>
      <c r="Y264" s="9">
        <f t="shared" si="158"/>
        <v>3.8348960047445453</v>
      </c>
      <c r="Z264" s="9">
        <f t="shared" si="159"/>
        <v>6.1306152927120845</v>
      </c>
      <c r="AA264" s="9">
        <f t="shared" si="160"/>
        <v>1.2905445933046478</v>
      </c>
      <c r="AB264" s="9">
        <f t="shared" si="161"/>
        <v>0.68162917770139431</v>
      </c>
      <c r="AC264" s="9">
        <f t="shared" si="162"/>
        <v>0.98608688550302104</v>
      </c>
      <c r="AD264" s="9">
        <f t="shared" si="163"/>
        <v>0.69722076078008011</v>
      </c>
      <c r="AE264" s="9">
        <f t="shared" si="164"/>
        <v>6.5254292928278945E-2</v>
      </c>
      <c r="AF264" s="9">
        <f t="shared" si="165"/>
        <v>97.238036395985674</v>
      </c>
      <c r="AG264" s="9">
        <f t="shared" si="149"/>
        <v>6.5722932927269023E-2</v>
      </c>
      <c r="AH264" s="9">
        <f t="shared" ca="1" si="146"/>
        <v>-1.3365725009956151</v>
      </c>
      <c r="AI264" s="11">
        <f t="shared" si="166"/>
        <v>6.5254292928278945E-2</v>
      </c>
      <c r="AJ264" s="9">
        <f t="shared" ca="1" si="167"/>
        <v>5.1714685057401599</v>
      </c>
      <c r="AK264" s="9">
        <f t="shared" si="168"/>
        <v>6.5722932927269023E-2</v>
      </c>
      <c r="AL264" s="9">
        <f t="shared" si="169"/>
        <v>3.2242969803086963</v>
      </c>
      <c r="AM264" s="9">
        <f t="shared" si="170"/>
        <v>3.7627563719633601</v>
      </c>
      <c r="AN264" s="9">
        <f t="shared" si="171"/>
        <v>0.28886612472294093</v>
      </c>
      <c r="AO264" s="9">
        <f t="shared" si="172"/>
        <v>2.2793371664675428</v>
      </c>
      <c r="AP264" s="13">
        <f t="shared" ca="1" si="173"/>
        <v>1.7112331072443803</v>
      </c>
    </row>
    <row r="265" spans="1:42">
      <c r="A265" t="s">
        <v>82</v>
      </c>
      <c r="B265" t="s">
        <v>142</v>
      </c>
      <c r="C265">
        <v>11</v>
      </c>
      <c r="D265" s="14">
        <f t="shared" ca="1" si="150"/>
        <v>1.0124250158502477</v>
      </c>
      <c r="E265">
        <v>3.8436419753086399</v>
      </c>
      <c r="F265">
        <v>-4.8756172839506204</v>
      </c>
      <c r="G265">
        <v>-4.62835905349794</v>
      </c>
      <c r="H265">
        <v>349.35185185185202</v>
      </c>
      <c r="I265">
        <v>4.0407227366255096</v>
      </c>
      <c r="J265">
        <v>45.900944444444399</v>
      </c>
      <c r="K265">
        <v>4.4530864197530899</v>
      </c>
      <c r="L265" s="11">
        <f t="shared" si="144"/>
        <v>13.25</v>
      </c>
      <c r="M265" s="9">
        <f t="shared" si="145"/>
        <v>9.3000000000000007</v>
      </c>
      <c r="N265" s="9">
        <f t="shared" si="151"/>
        <v>97.238036395985674</v>
      </c>
      <c r="O265" s="9">
        <f>stefan_boltzmann*(E265+273.16)^4</f>
        <v>28.867143401502776</v>
      </c>
      <c r="P265" s="9">
        <f>stefan_boltzmann*(F265+273.16)^4</f>
        <v>25.400570020284132</v>
      </c>
      <c r="Q265" s="11">
        <f t="shared" si="152"/>
        <v>6.4847255409531419</v>
      </c>
      <c r="R265" s="9">
        <f t="shared" si="153"/>
        <v>10.030078240740741</v>
      </c>
      <c r="S265" s="9">
        <f t="shared" si="154"/>
        <v>0.64652791187740843</v>
      </c>
      <c r="T265" s="9">
        <f t="shared" si="147"/>
        <v>4.9932386665339195</v>
      </c>
      <c r="U265" s="9">
        <f t="shared" si="155"/>
        <v>27.133856710893454</v>
      </c>
      <c r="V265" s="9">
        <f t="shared" si="156"/>
        <v>0.24785346173745706</v>
      </c>
      <c r="W265" s="9">
        <f t="shared" si="148"/>
        <v>0.52281268103450151</v>
      </c>
      <c r="X265" s="9">
        <f t="shared" si="157"/>
        <v>3.5160304639990896</v>
      </c>
      <c r="Y265" s="9">
        <f t="shared" si="158"/>
        <v>1.4772082025348299</v>
      </c>
      <c r="Z265" s="9">
        <f t="shared" si="159"/>
        <v>-0.51598765432099025</v>
      </c>
      <c r="AA265" s="9">
        <f t="shared" si="160"/>
        <v>0.80435437131345211</v>
      </c>
      <c r="AB265" s="9">
        <f t="shared" si="161"/>
        <v>0.42517166000929313</v>
      </c>
      <c r="AC265" s="9">
        <f t="shared" si="162"/>
        <v>0.61476301566137259</v>
      </c>
      <c r="AD265" s="9">
        <f t="shared" si="163"/>
        <v>0.43321349560052508</v>
      </c>
      <c r="AE265" s="9">
        <f t="shared" si="164"/>
        <v>4.2995404055160495E-2</v>
      </c>
      <c r="AF265" s="9">
        <f t="shared" si="165"/>
        <v>97.238036395985674</v>
      </c>
      <c r="AG265" s="9">
        <f t="shared" si="149"/>
        <v>6.5722932927269023E-2</v>
      </c>
      <c r="AH265" s="9">
        <f t="shared" ca="1" si="146"/>
        <v>-0.93052441258463059</v>
      </c>
      <c r="AI265" s="11">
        <f t="shared" si="166"/>
        <v>4.2995404055160495E-2</v>
      </c>
      <c r="AJ265" s="9">
        <f t="shared" ca="1" si="167"/>
        <v>2.4077326151194605</v>
      </c>
      <c r="AK265" s="9">
        <f t="shared" si="168"/>
        <v>6.5722932927269023E-2</v>
      </c>
      <c r="AL265" s="9">
        <f t="shared" si="169"/>
        <v>3.3029460783858426</v>
      </c>
      <c r="AM265" s="9">
        <f t="shared" si="170"/>
        <v>4.0407227366255096</v>
      </c>
      <c r="AN265" s="9">
        <f t="shared" si="171"/>
        <v>0.18154952006084751</v>
      </c>
      <c r="AO265" s="9">
        <f t="shared" si="172"/>
        <v>2.3738457304526737</v>
      </c>
      <c r="AP265" s="13">
        <f t="shared" ca="1" si="173"/>
        <v>1.0124250158502477</v>
      </c>
    </row>
    <row r="266" spans="1:42">
      <c r="A266" t="s">
        <v>82</v>
      </c>
      <c r="B266" t="s">
        <v>142</v>
      </c>
      <c r="C266">
        <v>12</v>
      </c>
      <c r="D266" s="14">
        <f t="shared" ca="1" si="150"/>
        <v>0.54946087342072669</v>
      </c>
      <c r="E266">
        <v>-4.3356630824372804</v>
      </c>
      <c r="F266">
        <v>-13.3530465949821</v>
      </c>
      <c r="G266">
        <v>-12.239934289127801</v>
      </c>
      <c r="H266">
        <v>349.35185185185202</v>
      </c>
      <c r="I266">
        <v>3.8559065113500601</v>
      </c>
      <c r="J266">
        <v>45.900944444444399</v>
      </c>
      <c r="K266">
        <v>3.8661887694145798</v>
      </c>
      <c r="L266" s="11">
        <f t="shared" si="144"/>
        <v>10.5</v>
      </c>
      <c r="M266" s="9">
        <f t="shared" si="145"/>
        <v>8.6</v>
      </c>
      <c r="N266" s="9">
        <f t="shared" si="151"/>
        <v>97.238036395985674</v>
      </c>
      <c r="O266" s="9">
        <f>stefan_boltzmann*(E266+273.16)^4</f>
        <v>25.605674842029114</v>
      </c>
      <c r="P266" s="9">
        <f>stefan_boltzmann*(F266+273.16)^4</f>
        <v>22.339064094440978</v>
      </c>
      <c r="Q266" s="11">
        <f t="shared" si="152"/>
        <v>4.9851733766775048</v>
      </c>
      <c r="R266" s="9">
        <f t="shared" si="153"/>
        <v>7.9483638888888892</v>
      </c>
      <c r="S266" s="9">
        <f t="shared" si="154"/>
        <v>0.62719491034454733</v>
      </c>
      <c r="T266" s="9">
        <f t="shared" si="147"/>
        <v>3.8385835000416786</v>
      </c>
      <c r="U266" s="9">
        <f t="shared" si="155"/>
        <v>23.972369468235044</v>
      </c>
      <c r="V266" s="9">
        <f t="shared" si="156"/>
        <v>0.27158901167577354</v>
      </c>
      <c r="W266" s="9">
        <f t="shared" si="148"/>
        <v>0.49671312896513897</v>
      </c>
      <c r="X266" s="9">
        <f t="shared" si="157"/>
        <v>3.2339164575308734</v>
      </c>
      <c r="Y266" s="9">
        <f t="shared" si="158"/>
        <v>0.60466704251080516</v>
      </c>
      <c r="Z266" s="9">
        <f t="shared" si="159"/>
        <v>-8.8443548387096911</v>
      </c>
      <c r="AA266" s="9">
        <f t="shared" si="160"/>
        <v>0.44290720842377584</v>
      </c>
      <c r="AB266" s="9">
        <f t="shared" si="161"/>
        <v>0.21811657500259882</v>
      </c>
      <c r="AC266" s="9">
        <f t="shared" si="162"/>
        <v>0.33051189171318734</v>
      </c>
      <c r="AD266" s="9">
        <f t="shared" si="163"/>
        <v>0.23877874099476809</v>
      </c>
      <c r="AE266" s="9">
        <f t="shared" si="164"/>
        <v>2.4575617348345513E-2</v>
      </c>
      <c r="AF266" s="9">
        <f t="shared" si="165"/>
        <v>97.238036395985674</v>
      </c>
      <c r="AG266" s="9">
        <f t="shared" si="149"/>
        <v>6.5722932927269023E-2</v>
      </c>
      <c r="AH266" s="9">
        <f t="shared" ca="1" si="146"/>
        <v>-1.1659714058144182</v>
      </c>
      <c r="AI266" s="11">
        <f t="shared" si="166"/>
        <v>2.4575617348345513E-2</v>
      </c>
      <c r="AJ266" s="9">
        <f t="shared" ca="1" si="167"/>
        <v>1.7706384483252233</v>
      </c>
      <c r="AK266" s="9">
        <f t="shared" si="168"/>
        <v>6.5722932927269023E-2</v>
      </c>
      <c r="AL266" s="9">
        <f t="shared" si="169"/>
        <v>3.4070822126495561</v>
      </c>
      <c r="AM266" s="9">
        <f t="shared" si="170"/>
        <v>3.8559065113500601</v>
      </c>
      <c r="AN266" s="9">
        <f t="shared" si="171"/>
        <v>9.1733150718419254E-2</v>
      </c>
      <c r="AO266" s="9">
        <f t="shared" si="172"/>
        <v>2.3110082138590204</v>
      </c>
      <c r="AP266" s="13">
        <f t="shared" ca="1" si="173"/>
        <v>0.54946087342072669</v>
      </c>
    </row>
    <row r="267" spans="1:42">
      <c r="A267" t="s">
        <v>83</v>
      </c>
      <c r="B267" t="s">
        <v>142</v>
      </c>
      <c r="C267">
        <v>1</v>
      </c>
      <c r="D267" s="14">
        <f t="shared" ca="1" si="150"/>
        <v>1.0957508634453834</v>
      </c>
      <c r="E267">
        <v>3.8903225806451598</v>
      </c>
      <c r="F267">
        <v>-5.07381404174573</v>
      </c>
      <c r="G267">
        <v>-4.8987824161922804</v>
      </c>
      <c r="H267">
        <v>248.76470588235301</v>
      </c>
      <c r="I267">
        <v>4.2395398481973396</v>
      </c>
      <c r="J267">
        <v>38.349058823529397</v>
      </c>
      <c r="K267">
        <v>5.0759013282732504</v>
      </c>
      <c r="L267" s="11">
        <f t="shared" si="144"/>
        <v>16.2</v>
      </c>
      <c r="M267" s="9">
        <f t="shared" si="145"/>
        <v>9.6</v>
      </c>
      <c r="N267" s="9">
        <f t="shared" si="151"/>
        <v>98.393801341340364</v>
      </c>
      <c r="O267" s="9">
        <f>stefan_boltzmann*(E267+273.16)^4</f>
        <v>28.886607064676376</v>
      </c>
      <c r="P267" s="9">
        <f>stefan_boltzmann*(F267+273.16)^4</f>
        <v>25.32559383825205</v>
      </c>
      <c r="Q267" s="11">
        <f t="shared" si="152"/>
        <v>8.3327917457305531</v>
      </c>
      <c r="R267" s="9">
        <f t="shared" si="153"/>
        <v>12.230599764705882</v>
      </c>
      <c r="S267" s="9">
        <f t="shared" si="154"/>
        <v>0.68130687832469816</v>
      </c>
      <c r="T267" s="9">
        <f t="shared" si="147"/>
        <v>6.4162496442125256</v>
      </c>
      <c r="U267" s="9">
        <f t="shared" si="155"/>
        <v>27.106100451464215</v>
      </c>
      <c r="V267" s="9">
        <f t="shared" si="156"/>
        <v>0.24879292136717768</v>
      </c>
      <c r="W267" s="9">
        <f t="shared" si="148"/>
        <v>0.56976428573834259</v>
      </c>
      <c r="X267" s="9">
        <f t="shared" si="157"/>
        <v>3.8423797621366469</v>
      </c>
      <c r="Y267" s="9">
        <f t="shared" si="158"/>
        <v>2.5738698820758787</v>
      </c>
      <c r="Z267" s="9">
        <f t="shared" si="159"/>
        <v>-0.59174573055028512</v>
      </c>
      <c r="AA267" s="9">
        <f t="shared" si="160"/>
        <v>0.80700441311575344</v>
      </c>
      <c r="AB267" s="9">
        <f t="shared" si="161"/>
        <v>0.41882135758776939</v>
      </c>
      <c r="AC267" s="9">
        <f t="shared" si="162"/>
        <v>0.61291288535176136</v>
      </c>
      <c r="AD267" s="9">
        <f t="shared" si="163"/>
        <v>0.42442506085376736</v>
      </c>
      <c r="AE267" s="9">
        <f t="shared" si="164"/>
        <v>4.2785272495798457E-2</v>
      </c>
      <c r="AF267" s="9">
        <f t="shared" si="165"/>
        <v>98.393801341340364</v>
      </c>
      <c r="AG267" s="9">
        <f t="shared" si="149"/>
        <v>6.650411141254714E-2</v>
      </c>
      <c r="AH267" s="9">
        <f t="shared" ca="1" si="146"/>
        <v>-0.2454781783681213</v>
      </c>
      <c r="AI267" s="11">
        <f t="shared" si="166"/>
        <v>4.2785272495798457E-2</v>
      </c>
      <c r="AJ267" s="9">
        <f t="shared" ca="1" si="167"/>
        <v>2.8193480604440002</v>
      </c>
      <c r="AK267" s="9">
        <f t="shared" si="168"/>
        <v>6.650411141254714E-2</v>
      </c>
      <c r="AL267" s="9">
        <f t="shared" si="169"/>
        <v>3.3038646439464148</v>
      </c>
      <c r="AM267" s="9">
        <f t="shared" si="170"/>
        <v>4.2395398481973396</v>
      </c>
      <c r="AN267" s="9">
        <f t="shared" si="171"/>
        <v>0.18848782449799401</v>
      </c>
      <c r="AO267" s="9">
        <f t="shared" si="172"/>
        <v>2.4414435483870953</v>
      </c>
      <c r="AP267" s="13">
        <f t="shared" ca="1" si="173"/>
        <v>1.0957508634453834</v>
      </c>
    </row>
    <row r="268" spans="1:42">
      <c r="A268" t="s">
        <v>83</v>
      </c>
      <c r="B268" t="s">
        <v>142</v>
      </c>
      <c r="C268">
        <v>2</v>
      </c>
      <c r="D268" s="14">
        <f t="shared" ca="1" si="150"/>
        <v>1.6719021406919528</v>
      </c>
      <c r="E268">
        <v>7.39180672268908</v>
      </c>
      <c r="F268">
        <v>-2.97521008403361</v>
      </c>
      <c r="G268">
        <v>-3.4765318627450998</v>
      </c>
      <c r="H268">
        <v>248.76470588235301</v>
      </c>
      <c r="I268">
        <v>4.4856705182072796</v>
      </c>
      <c r="J268">
        <v>38.349058823529397</v>
      </c>
      <c r="K268">
        <v>5.1995798319327697</v>
      </c>
      <c r="L268" s="11">
        <f t="shared" si="144"/>
        <v>21.5</v>
      </c>
      <c r="M268" s="9">
        <f t="shared" si="145"/>
        <v>10.6</v>
      </c>
      <c r="N268" s="9">
        <f t="shared" si="151"/>
        <v>98.393801341340364</v>
      </c>
      <c r="O268" s="9">
        <f>stefan_boltzmann*(E268+273.16)^4</f>
        <v>30.374852149792851</v>
      </c>
      <c r="P268" s="9">
        <f>stefan_boltzmann*(F268+273.16)^4</f>
        <v>26.127958651789303</v>
      </c>
      <c r="Q268" s="11">
        <f t="shared" si="152"/>
        <v>10.648158791818611</v>
      </c>
      <c r="R268" s="9">
        <f t="shared" si="153"/>
        <v>16.231968823529414</v>
      </c>
      <c r="S268" s="9">
        <f t="shared" si="154"/>
        <v>0.655999214117719</v>
      </c>
      <c r="T268" s="9">
        <f t="shared" si="147"/>
        <v>8.1990822697003303</v>
      </c>
      <c r="U268" s="9">
        <f t="shared" si="155"/>
        <v>28.251405400791079</v>
      </c>
      <c r="V268" s="9">
        <f t="shared" si="156"/>
        <v>0.24376792279189999</v>
      </c>
      <c r="W268" s="9">
        <f t="shared" si="148"/>
        <v>0.53559893905892075</v>
      </c>
      <c r="X268" s="9">
        <f t="shared" si="157"/>
        <v>3.6885554949906427</v>
      </c>
      <c r="Y268" s="9">
        <f t="shared" si="158"/>
        <v>4.5105267747096871</v>
      </c>
      <c r="Z268" s="9">
        <f t="shared" si="159"/>
        <v>2.208298319327735</v>
      </c>
      <c r="AA268" s="9">
        <f t="shared" si="160"/>
        <v>1.0291338321025152</v>
      </c>
      <c r="AB268" s="9">
        <f t="shared" si="161"/>
        <v>0.49053334142924226</v>
      </c>
      <c r="AC268" s="9">
        <f t="shared" si="162"/>
        <v>0.75983358676587875</v>
      </c>
      <c r="AD268" s="9">
        <f t="shared" si="163"/>
        <v>0.47248023896865943</v>
      </c>
      <c r="AE268" s="9">
        <f t="shared" si="164"/>
        <v>5.1166215780916929E-2</v>
      </c>
      <c r="AF268" s="9">
        <f t="shared" si="165"/>
        <v>98.393801341340364</v>
      </c>
      <c r="AG268" s="9">
        <f t="shared" si="149"/>
        <v>6.650411141254714E-2</v>
      </c>
      <c r="AH268" s="9">
        <f t="shared" ca="1" si="146"/>
        <v>0.39200616698292284</v>
      </c>
      <c r="AI268" s="11">
        <f t="shared" si="166"/>
        <v>5.1166215780916929E-2</v>
      </c>
      <c r="AJ268" s="9">
        <f t="shared" ca="1" si="167"/>
        <v>4.1185206077267642</v>
      </c>
      <c r="AK268" s="9">
        <f t="shared" si="168"/>
        <v>6.650411141254714E-2</v>
      </c>
      <c r="AL268" s="9">
        <f t="shared" si="169"/>
        <v>3.2702502268144484</v>
      </c>
      <c r="AM268" s="9">
        <f t="shared" si="170"/>
        <v>4.4856705182072796</v>
      </c>
      <c r="AN268" s="9">
        <f t="shared" si="171"/>
        <v>0.28735334779721933</v>
      </c>
      <c r="AO268" s="9">
        <f t="shared" si="172"/>
        <v>2.5251279761904755</v>
      </c>
      <c r="AP268" s="13">
        <f t="shared" ca="1" si="173"/>
        <v>1.6719021406919528</v>
      </c>
    </row>
    <row r="269" spans="1:42">
      <c r="A269" t="s">
        <v>83</v>
      </c>
      <c r="B269" t="s">
        <v>142</v>
      </c>
      <c r="C269">
        <v>3</v>
      </c>
      <c r="D269" s="14">
        <f t="shared" ca="1" si="150"/>
        <v>2.6384871102424445</v>
      </c>
      <c r="E269">
        <v>13.2679316888046</v>
      </c>
      <c r="F269">
        <v>1.94459203036053</v>
      </c>
      <c r="G269">
        <v>1.13271663504111</v>
      </c>
      <c r="H269">
        <v>248.76470588235301</v>
      </c>
      <c r="I269">
        <v>4.6592820999367497</v>
      </c>
      <c r="J269">
        <v>38.349058823529397</v>
      </c>
      <c r="K269">
        <v>6.7457305502846303</v>
      </c>
      <c r="L269" s="11">
        <f t="shared" si="144"/>
        <v>28.1</v>
      </c>
      <c r="M269" s="9">
        <f t="shared" si="145"/>
        <v>11.7</v>
      </c>
      <c r="N269" s="9">
        <f t="shared" si="151"/>
        <v>98.393801341340364</v>
      </c>
      <c r="O269" s="9">
        <f>stefan_boltzmann*(E269+273.16)^4</f>
        <v>33.000715875641767</v>
      </c>
      <c r="P269" s="9">
        <f>stefan_boltzmann*(F269+273.16)^4</f>
        <v>28.083630602956841</v>
      </c>
      <c r="Q269" s="11">
        <f t="shared" si="152"/>
        <v>15.125642242008469</v>
      </c>
      <c r="R269" s="9">
        <f t="shared" si="153"/>
        <v>21.214805764705883</v>
      </c>
      <c r="S269" s="9">
        <f t="shared" si="154"/>
        <v>0.71297575899433019</v>
      </c>
      <c r="T269" s="9">
        <f t="shared" si="147"/>
        <v>11.646744526346522</v>
      </c>
      <c r="U269" s="9">
        <f t="shared" si="155"/>
        <v>30.542173239299302</v>
      </c>
      <c r="V269" s="9">
        <f t="shared" si="156"/>
        <v>0.22600305396378359</v>
      </c>
      <c r="W269" s="9">
        <f t="shared" si="148"/>
        <v>0.61251727464234584</v>
      </c>
      <c r="X269" s="9">
        <f t="shared" si="157"/>
        <v>4.2279767017664298</v>
      </c>
      <c r="Y269" s="9">
        <f t="shared" si="158"/>
        <v>7.4187678245800921</v>
      </c>
      <c r="Z269" s="9">
        <f t="shared" si="159"/>
        <v>7.6062618595825651</v>
      </c>
      <c r="AA269" s="9">
        <f t="shared" si="160"/>
        <v>1.5242242414868969</v>
      </c>
      <c r="AB269" s="9">
        <f t="shared" si="161"/>
        <v>0.7028482434443688</v>
      </c>
      <c r="AC269" s="9">
        <f t="shared" si="162"/>
        <v>1.1135362424656328</v>
      </c>
      <c r="AD269" s="9">
        <f t="shared" si="163"/>
        <v>0.66302569926449184</v>
      </c>
      <c r="AE269" s="9">
        <f t="shared" si="164"/>
        <v>7.1353179166271097E-2</v>
      </c>
      <c r="AF269" s="9">
        <f t="shared" si="165"/>
        <v>98.393801341340364</v>
      </c>
      <c r="AG269" s="9">
        <f t="shared" si="149"/>
        <v>6.650411141254714E-2</v>
      </c>
      <c r="AH269" s="9">
        <f t="shared" ca="1" si="146"/>
        <v>0.75571489563567629</v>
      </c>
      <c r="AI269" s="11">
        <f t="shared" si="166"/>
        <v>7.1353179166271097E-2</v>
      </c>
      <c r="AJ269" s="9">
        <f t="shared" ca="1" si="167"/>
        <v>6.663052928944416</v>
      </c>
      <c r="AK269" s="9">
        <f t="shared" si="168"/>
        <v>6.650411141254714E-2</v>
      </c>
      <c r="AL269" s="9">
        <f t="shared" si="169"/>
        <v>3.2073411121893161</v>
      </c>
      <c r="AM269" s="9">
        <f t="shared" si="170"/>
        <v>4.6592820999367497</v>
      </c>
      <c r="AN269" s="9">
        <f t="shared" si="171"/>
        <v>0.45051054320114092</v>
      </c>
      <c r="AO269" s="9">
        <f t="shared" si="172"/>
        <v>2.5841559139784951</v>
      </c>
      <c r="AP269" s="13">
        <f t="shared" ca="1" si="173"/>
        <v>2.6384871102424445</v>
      </c>
    </row>
    <row r="270" spans="1:42">
      <c r="A270" t="s">
        <v>83</v>
      </c>
      <c r="B270" t="s">
        <v>142</v>
      </c>
      <c r="C270">
        <v>4</v>
      </c>
      <c r="D270" s="14">
        <f t="shared" ca="1" si="150"/>
        <v>3.8442098822840105</v>
      </c>
      <c r="E270">
        <v>18.961764705882398</v>
      </c>
      <c r="F270">
        <v>7.52470588235294</v>
      </c>
      <c r="G270">
        <v>6.0469281045751604</v>
      </c>
      <c r="H270">
        <v>248.76470588235301</v>
      </c>
      <c r="I270">
        <v>4.6548366013071902</v>
      </c>
      <c r="J270">
        <v>38.349058823529397</v>
      </c>
      <c r="K270">
        <v>7.13137254901961</v>
      </c>
      <c r="L270" s="11">
        <f t="shared" si="144"/>
        <v>35.200000000000003</v>
      </c>
      <c r="M270" s="9">
        <f t="shared" si="145"/>
        <v>13</v>
      </c>
      <c r="N270" s="9">
        <f t="shared" si="151"/>
        <v>98.393801341340364</v>
      </c>
      <c r="O270" s="9">
        <f>stefan_boltzmann*(E270+273.16)^4</f>
        <v>35.704056035796988</v>
      </c>
      <c r="P270" s="9">
        <f>stefan_boltzmann*(F270+273.16)^4</f>
        <v>30.43244809486594</v>
      </c>
      <c r="Q270" s="11">
        <f t="shared" si="152"/>
        <v>18.454781297134243</v>
      </c>
      <c r="R270" s="9">
        <f t="shared" si="153"/>
        <v>26.57513035294118</v>
      </c>
      <c r="S270" s="9">
        <f t="shared" si="154"/>
        <v>0.69443803481068445</v>
      </c>
      <c r="T270" s="9">
        <f t="shared" si="147"/>
        <v>14.210181598793367</v>
      </c>
      <c r="U270" s="9">
        <f t="shared" si="155"/>
        <v>33.068252065331464</v>
      </c>
      <c r="V270" s="9">
        <f t="shared" si="156"/>
        <v>0.20439846506611281</v>
      </c>
      <c r="W270" s="9">
        <f t="shared" si="148"/>
        <v>0.58749134699442407</v>
      </c>
      <c r="X270" s="9">
        <f t="shared" si="157"/>
        <v>3.9709127426569943</v>
      </c>
      <c r="Y270" s="9">
        <f t="shared" si="158"/>
        <v>10.239268856136373</v>
      </c>
      <c r="Z270" s="9">
        <f t="shared" si="159"/>
        <v>13.243235294117669</v>
      </c>
      <c r="AA270" s="9">
        <f t="shared" si="160"/>
        <v>2.192157175560022</v>
      </c>
      <c r="AB270" s="9">
        <f t="shared" si="161"/>
        <v>1.0385329088653905</v>
      </c>
      <c r="AC270" s="9">
        <f t="shared" si="162"/>
        <v>1.6153450422127063</v>
      </c>
      <c r="AD270" s="9">
        <f t="shared" si="163"/>
        <v>0.93815185083807306</v>
      </c>
      <c r="AE270" s="9">
        <f t="shared" si="164"/>
        <v>9.9347122358267703E-2</v>
      </c>
      <c r="AF270" s="9">
        <f t="shared" si="165"/>
        <v>98.393801341340364</v>
      </c>
      <c r="AG270" s="9">
        <f t="shared" si="149"/>
        <v>6.650411141254714E-2</v>
      </c>
      <c r="AH270" s="9">
        <f t="shared" ca="1" si="146"/>
        <v>0.78917628083491465</v>
      </c>
      <c r="AI270" s="11">
        <f t="shared" si="166"/>
        <v>9.9347122358267703E-2</v>
      </c>
      <c r="AJ270" s="9">
        <f t="shared" ca="1" si="167"/>
        <v>9.4500925753014595</v>
      </c>
      <c r="AK270" s="9">
        <f t="shared" si="168"/>
        <v>6.650411141254714E-2</v>
      </c>
      <c r="AL270" s="9">
        <f t="shared" si="169"/>
        <v>3.1441791072380854</v>
      </c>
      <c r="AM270" s="9">
        <f t="shared" si="170"/>
        <v>4.6548366013071902</v>
      </c>
      <c r="AN270" s="9">
        <f t="shared" si="171"/>
        <v>0.67719319137463319</v>
      </c>
      <c r="AO270" s="9">
        <f t="shared" si="172"/>
        <v>2.582644444444445</v>
      </c>
      <c r="AP270" s="13">
        <f t="shared" ca="1" si="173"/>
        <v>3.8442098822840105</v>
      </c>
    </row>
    <row r="271" spans="1:42">
      <c r="A271" t="s">
        <v>83</v>
      </c>
      <c r="B271" t="s">
        <v>142</v>
      </c>
      <c r="C271">
        <v>5</v>
      </c>
      <c r="D271" s="14">
        <f t="shared" ca="1" si="150"/>
        <v>4.547295729032629</v>
      </c>
      <c r="E271">
        <v>23.9624288425047</v>
      </c>
      <c r="F271">
        <v>12.4045540796964</v>
      </c>
      <c r="G271">
        <v>11.923663820366899</v>
      </c>
      <c r="H271">
        <v>248.76470588235301</v>
      </c>
      <c r="I271">
        <v>3.5839974699557202</v>
      </c>
      <c r="J271">
        <v>38.349058823529397</v>
      </c>
      <c r="K271">
        <v>8.7438330170777991</v>
      </c>
      <c r="L271" s="11">
        <f t="shared" si="144"/>
        <v>39.9</v>
      </c>
      <c r="M271" s="9">
        <f t="shared" si="145"/>
        <v>14.1</v>
      </c>
      <c r="N271" s="9">
        <f t="shared" si="151"/>
        <v>98.393801341340364</v>
      </c>
      <c r="O271" s="9">
        <f>stefan_boltzmann*(E271+273.16)^4</f>
        <v>38.212340549571472</v>
      </c>
      <c r="P271" s="9">
        <f>stefan_boltzmann*(F271+273.16)^4</f>
        <v>32.604616061075156</v>
      </c>
      <c r="Q271" s="11">
        <f t="shared" si="152"/>
        <v>22.346593524163268</v>
      </c>
      <c r="R271" s="9">
        <f t="shared" si="153"/>
        <v>30.123514235294117</v>
      </c>
      <c r="S271" s="9">
        <f t="shared" si="154"/>
        <v>0.7418322228148585</v>
      </c>
      <c r="T271" s="9">
        <f t="shared" si="147"/>
        <v>17.206877013605716</v>
      </c>
      <c r="U271" s="9">
        <f t="shared" si="155"/>
        <v>35.408478305323314</v>
      </c>
      <c r="V271" s="9">
        <f t="shared" si="156"/>
        <v>0.17461504493200988</v>
      </c>
      <c r="W271" s="9">
        <f t="shared" si="148"/>
        <v>0.65147350080005906</v>
      </c>
      <c r="X271" s="9">
        <f t="shared" si="157"/>
        <v>4.0279649085545159</v>
      </c>
      <c r="Y271" s="9">
        <f t="shared" si="158"/>
        <v>13.1789121050512</v>
      </c>
      <c r="Z271" s="9">
        <f t="shared" si="159"/>
        <v>18.183491461100552</v>
      </c>
      <c r="AA271" s="9">
        <f t="shared" si="160"/>
        <v>2.9771950605779334</v>
      </c>
      <c r="AB271" s="9">
        <f t="shared" si="161"/>
        <v>1.4404200415899924</v>
      </c>
      <c r="AC271" s="9">
        <f t="shared" si="162"/>
        <v>2.2088075510839627</v>
      </c>
      <c r="AD271" s="9">
        <f t="shared" si="163"/>
        <v>1.3955195593286283</v>
      </c>
      <c r="AE271" s="9">
        <f t="shared" si="164"/>
        <v>0.13108731806841917</v>
      </c>
      <c r="AF271" s="9">
        <f t="shared" si="165"/>
        <v>98.393801341340364</v>
      </c>
      <c r="AG271" s="9">
        <f t="shared" si="149"/>
        <v>6.650411141254714E-2</v>
      </c>
      <c r="AH271" s="9">
        <f t="shared" ca="1" si="146"/>
        <v>0.69163586337760363</v>
      </c>
      <c r="AI271" s="11">
        <f t="shared" si="166"/>
        <v>0.13108731806841917</v>
      </c>
      <c r="AJ271" s="9">
        <f t="shared" ca="1" si="167"/>
        <v>12.487276241673596</v>
      </c>
      <c r="AK271" s="9">
        <f t="shared" si="168"/>
        <v>6.650411141254714E-2</v>
      </c>
      <c r="AL271" s="9">
        <f t="shared" si="169"/>
        <v>3.090834564432138</v>
      </c>
      <c r="AM271" s="9">
        <f t="shared" si="170"/>
        <v>3.5839974699557202</v>
      </c>
      <c r="AN271" s="9">
        <f t="shared" si="171"/>
        <v>0.81328799175533439</v>
      </c>
      <c r="AO271" s="9">
        <f t="shared" si="172"/>
        <v>2.2185591397849449</v>
      </c>
      <c r="AP271" s="13">
        <f t="shared" ca="1" si="173"/>
        <v>4.547295729032629</v>
      </c>
    </row>
    <row r="272" spans="1:42">
      <c r="A272" t="s">
        <v>83</v>
      </c>
      <c r="B272" t="s">
        <v>142</v>
      </c>
      <c r="C272">
        <v>6</v>
      </c>
      <c r="D272" s="14">
        <f t="shared" ca="1" si="150"/>
        <v>2.5270360574042763</v>
      </c>
      <c r="E272">
        <v>28.836666666666702</v>
      </c>
      <c r="F272">
        <v>18.046862745098</v>
      </c>
      <c r="G272">
        <v>17.703521241830099</v>
      </c>
      <c r="H272">
        <v>248.76470588235301</v>
      </c>
      <c r="I272">
        <v>3.13607843137255</v>
      </c>
      <c r="J272">
        <v>38.349058823529397</v>
      </c>
      <c r="K272">
        <v>10.078431372549</v>
      </c>
      <c r="L272" s="11">
        <f t="shared" si="144"/>
        <v>14.8</v>
      </c>
      <c r="M272" s="9">
        <f t="shared" si="145"/>
        <v>14.6</v>
      </c>
      <c r="N272" s="9">
        <f t="shared" si="151"/>
        <v>98.393801341340364</v>
      </c>
      <c r="O272" s="9">
        <f>stefan_boltzmann*(E272+273.16)^4</f>
        <v>40.78218503959237</v>
      </c>
      <c r="P272" s="9">
        <f>stefan_boltzmann*(F272+273.16)^4</f>
        <v>35.258863990778394</v>
      </c>
      <c r="Q272" s="11">
        <f t="shared" si="152"/>
        <v>8.8082460381412755</v>
      </c>
      <c r="R272" s="9">
        <f t="shared" si="153"/>
        <v>11.173634352941177</v>
      </c>
      <c r="S272" s="9">
        <f t="shared" si="154"/>
        <v>0.78830627170314804</v>
      </c>
      <c r="T272" s="9">
        <f t="shared" si="147"/>
        <v>6.7823494493687821</v>
      </c>
      <c r="U272" s="9">
        <f t="shared" si="155"/>
        <v>38.020524515185386</v>
      </c>
      <c r="V272" s="9">
        <f t="shared" si="156"/>
        <v>0.14073589237060291</v>
      </c>
      <c r="W272" s="9">
        <f t="shared" si="148"/>
        <v>0.71421346679925002</v>
      </c>
      <c r="X272" s="9">
        <f t="shared" si="157"/>
        <v>3.8216508758196177</v>
      </c>
      <c r="Y272" s="9">
        <f t="shared" si="158"/>
        <v>2.9606985735491644</v>
      </c>
      <c r="Z272" s="9">
        <f t="shared" si="159"/>
        <v>23.441764705882349</v>
      </c>
      <c r="AA272" s="9">
        <f t="shared" si="160"/>
        <v>3.9680231999780395</v>
      </c>
      <c r="AB272" s="9">
        <f t="shared" si="161"/>
        <v>2.0700787324422212</v>
      </c>
      <c r="AC272" s="9">
        <f t="shared" si="162"/>
        <v>3.0190509662101306</v>
      </c>
      <c r="AD272" s="9">
        <f t="shared" si="163"/>
        <v>2.025825744354079</v>
      </c>
      <c r="AE272" s="9">
        <f t="shared" si="164"/>
        <v>0.17392208617464308</v>
      </c>
      <c r="AF272" s="9">
        <f t="shared" si="165"/>
        <v>98.393801341340364</v>
      </c>
      <c r="AG272" s="9">
        <f t="shared" si="149"/>
        <v>6.650411141254714E-2</v>
      </c>
      <c r="AH272" s="9">
        <f t="shared" ca="1" si="146"/>
        <v>0.7361582542694517</v>
      </c>
      <c r="AI272" s="11">
        <f t="shared" si="166"/>
        <v>0.17392208617464308</v>
      </c>
      <c r="AJ272" s="9">
        <f t="shared" ca="1" si="167"/>
        <v>2.2245403192797126</v>
      </c>
      <c r="AK272" s="9">
        <f t="shared" si="168"/>
        <v>6.650411141254714E-2</v>
      </c>
      <c r="AL272" s="9">
        <f t="shared" si="169"/>
        <v>3.0360094533000233</v>
      </c>
      <c r="AM272" s="9">
        <f t="shared" si="170"/>
        <v>3.13607843137255</v>
      </c>
      <c r="AN272" s="9">
        <f t="shared" si="171"/>
        <v>0.99322522185605155</v>
      </c>
      <c r="AO272" s="9">
        <f t="shared" si="172"/>
        <v>2.0662666666666674</v>
      </c>
      <c r="AP272" s="13">
        <f t="shared" ca="1" si="173"/>
        <v>2.5270360574042763</v>
      </c>
    </row>
    <row r="273" spans="1:42">
      <c r="A273" t="s">
        <v>83</v>
      </c>
      <c r="B273" t="s">
        <v>142</v>
      </c>
      <c r="C273">
        <v>7</v>
      </c>
      <c r="D273" s="14">
        <f t="shared" ca="1" si="150"/>
        <v>5.8079991578057344</v>
      </c>
      <c r="E273">
        <v>31.285199240986699</v>
      </c>
      <c r="F273">
        <v>20.3508538899431</v>
      </c>
      <c r="G273">
        <v>19.455431688804602</v>
      </c>
      <c r="H273">
        <v>248.76470588235301</v>
      </c>
      <c r="I273">
        <v>2.9463709677419399</v>
      </c>
      <c r="J273">
        <v>38.349058823529397</v>
      </c>
      <c r="K273">
        <v>10.1783681214421</v>
      </c>
      <c r="L273" s="11">
        <f t="shared" si="144"/>
        <v>40.799999999999997</v>
      </c>
      <c r="M273" s="9">
        <f t="shared" si="145"/>
        <v>14.4</v>
      </c>
      <c r="N273" s="9">
        <f t="shared" si="151"/>
        <v>98.393801341340364</v>
      </c>
      <c r="O273" s="9">
        <f>stefan_boltzmann*(E273+273.16)^4</f>
        <v>42.120974822368737</v>
      </c>
      <c r="P273" s="9">
        <f>stefan_boltzmann*(F273+273.16)^4</f>
        <v>36.388031062376044</v>
      </c>
      <c r="Q273" s="11">
        <f t="shared" si="152"/>
        <v>24.61935483870964</v>
      </c>
      <c r="R273" s="9">
        <f t="shared" si="153"/>
        <v>30.802992</v>
      </c>
      <c r="S273" s="9">
        <f t="shared" si="154"/>
        <v>0.79925206092673207</v>
      </c>
      <c r="T273" s="9">
        <f t="shared" si="147"/>
        <v>18.956903225806425</v>
      </c>
      <c r="U273" s="9">
        <f t="shared" si="155"/>
        <v>39.25450294237239</v>
      </c>
      <c r="V273" s="9">
        <f t="shared" si="156"/>
        <v>0.12950548544873347</v>
      </c>
      <c r="W273" s="9">
        <f t="shared" si="148"/>
        <v>0.72899028225108842</v>
      </c>
      <c r="X273" s="9">
        <f t="shared" si="157"/>
        <v>3.7059485501866618</v>
      </c>
      <c r="Y273" s="9">
        <f t="shared" si="158"/>
        <v>15.250954675619763</v>
      </c>
      <c r="Z273" s="9">
        <f t="shared" si="159"/>
        <v>25.818026565464898</v>
      </c>
      <c r="AA273" s="9">
        <f t="shared" si="160"/>
        <v>4.5660536951994075</v>
      </c>
      <c r="AB273" s="9">
        <f t="shared" si="161"/>
        <v>2.3895508827061449</v>
      </c>
      <c r="AC273" s="9">
        <f t="shared" si="162"/>
        <v>3.477802288952776</v>
      </c>
      <c r="AD273" s="9">
        <f t="shared" si="163"/>
        <v>2.260609217151702</v>
      </c>
      <c r="AE273" s="9">
        <f t="shared" si="164"/>
        <v>0.19684350830014638</v>
      </c>
      <c r="AF273" s="9">
        <f t="shared" si="165"/>
        <v>98.393801341340364</v>
      </c>
      <c r="AG273" s="9">
        <f t="shared" si="149"/>
        <v>6.650411141254714E-2</v>
      </c>
      <c r="AH273" s="9">
        <f t="shared" ca="1" si="146"/>
        <v>0.33267666034155685</v>
      </c>
      <c r="AI273" s="11">
        <f t="shared" si="166"/>
        <v>0.19684350830014638</v>
      </c>
      <c r="AJ273" s="9">
        <f t="shared" ca="1" si="167"/>
        <v>14.918278015278206</v>
      </c>
      <c r="AK273" s="9">
        <f t="shared" si="168"/>
        <v>6.650411141254714E-2</v>
      </c>
      <c r="AL273" s="9">
        <f t="shared" si="169"/>
        <v>3.0118664872543373</v>
      </c>
      <c r="AM273" s="9">
        <f t="shared" si="170"/>
        <v>2.9463709677419399</v>
      </c>
      <c r="AN273" s="9">
        <f t="shared" si="171"/>
        <v>1.2171930718010739</v>
      </c>
      <c r="AO273" s="9">
        <f t="shared" si="172"/>
        <v>2.0017661290322595</v>
      </c>
      <c r="AP273" s="13">
        <f t="shared" ca="1" si="173"/>
        <v>5.8079991578057344</v>
      </c>
    </row>
    <row r="274" spans="1:42">
      <c r="A274" t="s">
        <v>83</v>
      </c>
      <c r="B274" t="s">
        <v>142</v>
      </c>
      <c r="C274">
        <v>8</v>
      </c>
      <c r="D274" s="14">
        <f t="shared" ca="1" si="150"/>
        <v>5.3577340511694826</v>
      </c>
      <c r="E274">
        <v>30.697343453510399</v>
      </c>
      <c r="F274">
        <v>19.720493358633799</v>
      </c>
      <c r="G274">
        <v>19.2697580645161</v>
      </c>
      <c r="H274">
        <v>248.76470588235301</v>
      </c>
      <c r="I274">
        <v>2.9812302340291001</v>
      </c>
      <c r="J274">
        <v>38.349058823529397</v>
      </c>
      <c r="K274">
        <v>9.7590132827324503</v>
      </c>
      <c r="L274" s="11">
        <f t="shared" si="144"/>
        <v>37</v>
      </c>
      <c r="M274" s="9">
        <f t="shared" si="145"/>
        <v>13.5</v>
      </c>
      <c r="N274" s="9">
        <f t="shared" si="151"/>
        <v>98.393801341340364</v>
      </c>
      <c r="O274" s="9">
        <f>stefan_boltzmann*(E274+273.16)^4</f>
        <v>41.796588901281119</v>
      </c>
      <c r="P274" s="9">
        <f>stefan_boltzmann*(F274+273.16)^4</f>
        <v>36.076440659938818</v>
      </c>
      <c r="Q274" s="11">
        <f t="shared" si="152"/>
        <v>22.623462646707431</v>
      </c>
      <c r="R274" s="9">
        <f t="shared" si="153"/>
        <v>27.934085882352942</v>
      </c>
      <c r="S274" s="9">
        <f t="shared" si="154"/>
        <v>0.80988734487279423</v>
      </c>
      <c r="T274" s="9">
        <f t="shared" si="147"/>
        <v>17.420066237964722</v>
      </c>
      <c r="U274" s="9">
        <f t="shared" si="155"/>
        <v>38.936514780609969</v>
      </c>
      <c r="V274" s="9">
        <f t="shared" si="156"/>
        <v>0.13071768035686548</v>
      </c>
      <c r="W274" s="9">
        <f t="shared" si="148"/>
        <v>0.7433479155782724</v>
      </c>
      <c r="X274" s="9">
        <f t="shared" si="157"/>
        <v>3.7834111164738631</v>
      </c>
      <c r="Y274" s="9">
        <f t="shared" si="158"/>
        <v>13.636655121490859</v>
      </c>
      <c r="Z274" s="9">
        <f t="shared" si="159"/>
        <v>25.208918406072101</v>
      </c>
      <c r="AA274" s="9">
        <f t="shared" si="160"/>
        <v>4.4157596412693501</v>
      </c>
      <c r="AB274" s="9">
        <f t="shared" si="161"/>
        <v>2.2981284902809991</v>
      </c>
      <c r="AC274" s="9">
        <f t="shared" si="162"/>
        <v>3.3569440657751746</v>
      </c>
      <c r="AD274" s="9">
        <f t="shared" si="163"/>
        <v>2.2346474140413837</v>
      </c>
      <c r="AE274" s="9">
        <f t="shared" si="164"/>
        <v>0.19073865449645322</v>
      </c>
      <c r="AF274" s="9">
        <f t="shared" si="165"/>
        <v>98.393801341340364</v>
      </c>
      <c r="AG274" s="9">
        <f t="shared" si="149"/>
        <v>6.650411141254714E-2</v>
      </c>
      <c r="AH274" s="9">
        <f t="shared" ca="1" si="146"/>
        <v>-8.5275142314991545E-2</v>
      </c>
      <c r="AI274" s="11">
        <f t="shared" si="166"/>
        <v>0.19073865449645322</v>
      </c>
      <c r="AJ274" s="9">
        <f t="shared" ca="1" si="167"/>
        <v>13.72193026380585</v>
      </c>
      <c r="AK274" s="9">
        <f t="shared" si="168"/>
        <v>6.650411141254714E-2</v>
      </c>
      <c r="AL274" s="9">
        <f t="shared" si="169"/>
        <v>3.0180183906319895</v>
      </c>
      <c r="AM274" s="9">
        <f t="shared" si="170"/>
        <v>2.9812302340291001</v>
      </c>
      <c r="AN274" s="9">
        <f t="shared" si="171"/>
        <v>1.1222966517337909</v>
      </c>
      <c r="AO274" s="9">
        <f t="shared" si="172"/>
        <v>2.013618279569894</v>
      </c>
      <c r="AP274" s="13">
        <f t="shared" ca="1" si="173"/>
        <v>5.3577340511694826</v>
      </c>
    </row>
    <row r="275" spans="1:42">
      <c r="A275" t="s">
        <v>83</v>
      </c>
      <c r="B275" t="s">
        <v>142</v>
      </c>
      <c r="C275">
        <v>9</v>
      </c>
      <c r="D275" s="14">
        <f t="shared" ca="1" si="150"/>
        <v>4.3359772516343229</v>
      </c>
      <c r="E275">
        <v>26.456666666666699</v>
      </c>
      <c r="F275">
        <v>14.443725490196099</v>
      </c>
      <c r="G275">
        <v>13.950955882352901</v>
      </c>
      <c r="H275">
        <v>248.76470588235301</v>
      </c>
      <c r="I275">
        <v>3.1941911764705901</v>
      </c>
      <c r="J275">
        <v>38.349058823529397</v>
      </c>
      <c r="K275">
        <v>8.0509803921568608</v>
      </c>
      <c r="L275" s="11">
        <f t="shared" si="144"/>
        <v>30.7</v>
      </c>
      <c r="M275" s="9">
        <f t="shared" si="145"/>
        <v>12.2</v>
      </c>
      <c r="N275" s="9">
        <f t="shared" si="151"/>
        <v>98.393801341340364</v>
      </c>
      <c r="O275" s="9">
        <f>stefan_boltzmann*(E275+273.16)^4</f>
        <v>39.511704521740342</v>
      </c>
      <c r="P275" s="9">
        <f>stefan_boltzmann*(F275+273.16)^4</f>
        <v>33.545936678180674</v>
      </c>
      <c r="Q275" s="11">
        <f t="shared" si="152"/>
        <v>17.804717132754742</v>
      </c>
      <c r="R275" s="9">
        <f t="shared" si="153"/>
        <v>23.177741529411765</v>
      </c>
      <c r="S275" s="9">
        <f t="shared" si="154"/>
        <v>0.76818171046394501</v>
      </c>
      <c r="T275" s="9">
        <f t="shared" si="147"/>
        <v>13.709632192221152</v>
      </c>
      <c r="U275" s="9">
        <f t="shared" si="155"/>
        <v>36.528820599960511</v>
      </c>
      <c r="V275" s="9">
        <f t="shared" si="156"/>
        <v>0.16327118863492796</v>
      </c>
      <c r="W275" s="9">
        <f t="shared" si="148"/>
        <v>0.68704530912632589</v>
      </c>
      <c r="X275" s="9">
        <f t="shared" si="157"/>
        <v>4.0976096480267667</v>
      </c>
      <c r="Y275" s="9">
        <f t="shared" si="158"/>
        <v>9.6120225441943852</v>
      </c>
      <c r="Z275" s="9">
        <f t="shared" si="159"/>
        <v>20.4501960784314</v>
      </c>
      <c r="AA275" s="9">
        <f t="shared" si="160"/>
        <v>3.4532573078411537</v>
      </c>
      <c r="AB275" s="9">
        <f t="shared" si="161"/>
        <v>1.6452225932897955</v>
      </c>
      <c r="AC275" s="9">
        <f t="shared" si="162"/>
        <v>2.5492399505654744</v>
      </c>
      <c r="AD275" s="9">
        <f t="shared" si="163"/>
        <v>1.5935241207403685</v>
      </c>
      <c r="AE275" s="9">
        <f t="shared" si="164"/>
        <v>0.14830392800496628</v>
      </c>
      <c r="AF275" s="9">
        <f t="shared" si="165"/>
        <v>98.393801341340364</v>
      </c>
      <c r="AG275" s="9">
        <f t="shared" si="149"/>
        <v>6.650411141254714E-2</v>
      </c>
      <c r="AH275" s="9">
        <f t="shared" ca="1" si="146"/>
        <v>-0.66622112586969817</v>
      </c>
      <c r="AI275" s="11">
        <f t="shared" si="166"/>
        <v>0.14830392800496628</v>
      </c>
      <c r="AJ275" s="9">
        <f t="shared" ca="1" si="167"/>
        <v>10.278243670064084</v>
      </c>
      <c r="AK275" s="9">
        <f t="shared" si="168"/>
        <v>6.650411141254714E-2</v>
      </c>
      <c r="AL275" s="9">
        <f t="shared" si="169"/>
        <v>3.0669599544566464</v>
      </c>
      <c r="AM275" s="9">
        <f t="shared" si="170"/>
        <v>3.1941911764705901</v>
      </c>
      <c r="AN275" s="9">
        <f t="shared" si="171"/>
        <v>0.95571582982510583</v>
      </c>
      <c r="AO275" s="9">
        <f t="shared" si="172"/>
        <v>2.0860250000000007</v>
      </c>
      <c r="AP275" s="13">
        <f t="shared" ca="1" si="173"/>
        <v>4.3359772516343229</v>
      </c>
    </row>
    <row r="276" spans="1:42">
      <c r="A276" t="s">
        <v>83</v>
      </c>
      <c r="B276" t="s">
        <v>142</v>
      </c>
      <c r="C276">
        <v>10</v>
      </c>
      <c r="D276" s="14">
        <f t="shared" ca="1" si="150"/>
        <v>3.190596592588554</v>
      </c>
      <c r="E276">
        <v>20.2531309297913</v>
      </c>
      <c r="F276">
        <v>8.0242884250474393</v>
      </c>
      <c r="G276">
        <v>7.70592188488299</v>
      </c>
      <c r="H276">
        <v>248.76470588235301</v>
      </c>
      <c r="I276">
        <v>3.7107210626185898</v>
      </c>
      <c r="J276">
        <v>38.349058823529397</v>
      </c>
      <c r="K276">
        <v>7.1138519924098702</v>
      </c>
      <c r="L276" s="11">
        <f t="shared" si="144"/>
        <v>23.6</v>
      </c>
      <c r="M276" s="9">
        <f t="shared" si="145"/>
        <v>11</v>
      </c>
      <c r="N276" s="9">
        <f t="shared" si="151"/>
        <v>98.393801341340364</v>
      </c>
      <c r="O276" s="9">
        <f>stefan_boltzmann*(E276+273.16)^4</f>
        <v>36.33959441269112</v>
      </c>
      <c r="P276" s="9">
        <f>stefan_boltzmann*(F276+273.16)^4</f>
        <v>30.649690546903692</v>
      </c>
      <c r="Q276" s="11">
        <f t="shared" si="152"/>
        <v>13.531223046403316</v>
      </c>
      <c r="R276" s="9">
        <f t="shared" si="153"/>
        <v>17.817416941176472</v>
      </c>
      <c r="S276" s="9">
        <f t="shared" si="154"/>
        <v>0.75943797527307899</v>
      </c>
      <c r="T276" s="9">
        <f t="shared" si="147"/>
        <v>10.419041745730553</v>
      </c>
      <c r="U276" s="9">
        <f t="shared" si="155"/>
        <v>33.494642479797406</v>
      </c>
      <c r="V276" s="9">
        <f t="shared" si="156"/>
        <v>0.19644224389903656</v>
      </c>
      <c r="W276" s="9">
        <f t="shared" si="148"/>
        <v>0.6752412666186568</v>
      </c>
      <c r="X276" s="9">
        <f t="shared" si="157"/>
        <v>4.442927318050776</v>
      </c>
      <c r="Y276" s="9">
        <f t="shared" si="158"/>
        <v>5.9761144276797769</v>
      </c>
      <c r="Z276" s="9">
        <f t="shared" si="159"/>
        <v>14.138709677419371</v>
      </c>
      <c r="AA276" s="9">
        <f t="shared" si="160"/>
        <v>2.3751730079949835</v>
      </c>
      <c r="AB276" s="9">
        <f t="shared" si="161"/>
        <v>1.0745447185032155</v>
      </c>
      <c r="AC276" s="9">
        <f t="shared" si="162"/>
        <v>1.7248588632490995</v>
      </c>
      <c r="AD276" s="9">
        <f t="shared" si="163"/>
        <v>1.0514708845277403</v>
      </c>
      <c r="AE276" s="9">
        <f t="shared" si="164"/>
        <v>0.10455767612806464</v>
      </c>
      <c r="AF276" s="9">
        <f t="shared" si="165"/>
        <v>98.393801341340364</v>
      </c>
      <c r="AG276" s="9">
        <f t="shared" si="149"/>
        <v>6.650411141254714E-2</v>
      </c>
      <c r="AH276" s="9">
        <f t="shared" ca="1" si="146"/>
        <v>-0.88360809614168423</v>
      </c>
      <c r="AI276" s="11">
        <f t="shared" si="166"/>
        <v>0.10455767612806464</v>
      </c>
      <c r="AJ276" s="9">
        <f t="shared" ca="1" si="167"/>
        <v>6.8597225238214614</v>
      </c>
      <c r="AK276" s="9">
        <f t="shared" si="168"/>
        <v>6.650411141254714E-2</v>
      </c>
      <c r="AL276" s="9">
        <f t="shared" si="169"/>
        <v>3.1343736308179704</v>
      </c>
      <c r="AM276" s="9">
        <f t="shared" si="170"/>
        <v>3.7107210626185898</v>
      </c>
      <c r="AN276" s="9">
        <f t="shared" si="171"/>
        <v>0.67338797872135925</v>
      </c>
      <c r="AO276" s="9">
        <f t="shared" si="172"/>
        <v>2.2616451612903203</v>
      </c>
      <c r="AP276" s="13">
        <f t="shared" ca="1" si="173"/>
        <v>3.190596592588554</v>
      </c>
    </row>
    <row r="277" spans="1:42">
      <c r="A277" t="s">
        <v>83</v>
      </c>
      <c r="B277" t="s">
        <v>142</v>
      </c>
      <c r="C277">
        <v>11</v>
      </c>
      <c r="D277" s="14">
        <f t="shared" ca="1" si="150"/>
        <v>1.9340959388055565</v>
      </c>
      <c r="E277">
        <v>12.0543137254902</v>
      </c>
      <c r="F277">
        <v>2.0547058823529398</v>
      </c>
      <c r="G277">
        <v>1.5326225490196099</v>
      </c>
      <c r="H277">
        <v>248.76470588235301</v>
      </c>
      <c r="I277">
        <v>4.0455473856209103</v>
      </c>
      <c r="J277">
        <v>38.349058823529397</v>
      </c>
      <c r="K277">
        <v>5.3313725490196102</v>
      </c>
      <c r="L277" s="11">
        <f t="shared" si="144"/>
        <v>17.5</v>
      </c>
      <c r="M277" s="9">
        <f t="shared" si="145"/>
        <v>9.9</v>
      </c>
      <c r="N277" s="9">
        <f t="shared" si="151"/>
        <v>98.393801341340364</v>
      </c>
      <c r="O277" s="9">
        <f>stefan_boltzmann*(E277+273.16)^4</f>
        <v>32.444953937403064</v>
      </c>
      <c r="P277" s="9">
        <f>stefan_boltzmann*(F277+273.16)^4</f>
        <v>28.128620820947425</v>
      </c>
      <c r="Q277" s="11">
        <f t="shared" si="152"/>
        <v>9.0870716973658165</v>
      </c>
      <c r="R277" s="9">
        <f t="shared" si="153"/>
        <v>13.212067647058824</v>
      </c>
      <c r="S277" s="9">
        <f t="shared" si="154"/>
        <v>0.68778573801722209</v>
      </c>
      <c r="T277" s="9">
        <f t="shared" si="147"/>
        <v>6.9970452069716789</v>
      </c>
      <c r="U277" s="9">
        <f t="shared" si="155"/>
        <v>30.286787379175244</v>
      </c>
      <c r="V277" s="9">
        <f t="shared" si="156"/>
        <v>0.22435078742487063</v>
      </c>
      <c r="W277" s="9">
        <f t="shared" si="148"/>
        <v>0.57851074632324995</v>
      </c>
      <c r="X277" s="9">
        <f t="shared" si="157"/>
        <v>3.9309021892265767</v>
      </c>
      <c r="Y277" s="9">
        <f t="shared" si="158"/>
        <v>3.0661430177451021</v>
      </c>
      <c r="Z277" s="9">
        <f t="shared" si="159"/>
        <v>7.0545098039215697</v>
      </c>
      <c r="AA277" s="9">
        <f t="shared" si="160"/>
        <v>1.4075949494257747</v>
      </c>
      <c r="AB277" s="9">
        <f t="shared" si="161"/>
        <v>0.70840884560902595</v>
      </c>
      <c r="AC277" s="9">
        <f t="shared" si="162"/>
        <v>1.0580018975174004</v>
      </c>
      <c r="AD277" s="9">
        <f t="shared" si="163"/>
        <v>0.68238471271670709</v>
      </c>
      <c r="AE277" s="9">
        <f t="shared" si="164"/>
        <v>6.9018066005782058E-2</v>
      </c>
      <c r="AF277" s="9">
        <f t="shared" si="165"/>
        <v>98.393801341340364</v>
      </c>
      <c r="AG277" s="9">
        <f t="shared" si="149"/>
        <v>6.650411141254714E-2</v>
      </c>
      <c r="AH277" s="9">
        <f t="shared" ca="1" si="146"/>
        <v>-0.99178798228969223</v>
      </c>
      <c r="AI277" s="11">
        <f t="shared" si="166"/>
        <v>6.9018066005782058E-2</v>
      </c>
      <c r="AJ277" s="9">
        <f t="shared" ca="1" si="167"/>
        <v>4.0579310000347943</v>
      </c>
      <c r="AK277" s="9">
        <f t="shared" si="168"/>
        <v>6.650411141254714E-2</v>
      </c>
      <c r="AL277" s="9">
        <f t="shared" si="169"/>
        <v>3.2136600857816195</v>
      </c>
      <c r="AM277" s="9">
        <f t="shared" si="170"/>
        <v>4.0455473856209103</v>
      </c>
      <c r="AN277" s="9">
        <f t="shared" si="171"/>
        <v>0.37561718480069328</v>
      </c>
      <c r="AO277" s="9">
        <f t="shared" si="172"/>
        <v>2.3754861111111096</v>
      </c>
      <c r="AP277" s="13">
        <f t="shared" ca="1" si="173"/>
        <v>1.9340959388055565</v>
      </c>
    </row>
    <row r="278" spans="1:42">
      <c r="A278" t="s">
        <v>83</v>
      </c>
      <c r="B278" t="s">
        <v>142</v>
      </c>
      <c r="C278">
        <v>12</v>
      </c>
      <c r="D278" s="14">
        <f t="shared" ca="1" si="150"/>
        <v>1.2535752101628548</v>
      </c>
      <c r="E278">
        <v>5.6836812144212496</v>
      </c>
      <c r="F278">
        <v>-3.3603415559772301</v>
      </c>
      <c r="G278">
        <v>-3.7327324478178401</v>
      </c>
      <c r="H278">
        <v>248.76470588235301</v>
      </c>
      <c r="I278">
        <v>3.9493279569892499</v>
      </c>
      <c r="J278">
        <v>38.349058823529397</v>
      </c>
      <c r="K278">
        <v>4.7020872865275098</v>
      </c>
      <c r="L278" s="11">
        <f t="shared" si="144"/>
        <v>14.8</v>
      </c>
      <c r="M278" s="9">
        <f t="shared" si="145"/>
        <v>9.4</v>
      </c>
      <c r="N278" s="9">
        <f t="shared" si="151"/>
        <v>98.393801341340364</v>
      </c>
      <c r="O278" s="9">
        <f>stefan_boltzmann*(E278+273.16)^4</f>
        <v>29.641837587888695</v>
      </c>
      <c r="P278" s="9">
        <f>stefan_boltzmann*(F278+273.16)^4</f>
        <v>25.979301815901717</v>
      </c>
      <c r="Q278" s="11">
        <f t="shared" si="152"/>
        <v>7.4016431830110179</v>
      </c>
      <c r="R278" s="9">
        <f t="shared" si="153"/>
        <v>11.173634352941177</v>
      </c>
      <c r="S278" s="9">
        <f t="shared" si="154"/>
        <v>0.66242038617119436</v>
      </c>
      <c r="T278" s="9">
        <f t="shared" si="147"/>
        <v>5.6992652509184838</v>
      </c>
      <c r="U278" s="9">
        <f t="shared" si="155"/>
        <v>27.810569701895204</v>
      </c>
      <c r="V278" s="9">
        <f t="shared" si="156"/>
        <v>0.24468852986197767</v>
      </c>
      <c r="W278" s="9">
        <f t="shared" si="148"/>
        <v>0.54426752133111245</v>
      </c>
      <c r="X278" s="9">
        <f t="shared" si="157"/>
        <v>3.7037009769897327</v>
      </c>
      <c r="Y278" s="9">
        <f t="shared" si="158"/>
        <v>1.9955642739287511</v>
      </c>
      <c r="Z278" s="9">
        <f t="shared" si="159"/>
        <v>1.1616698292220098</v>
      </c>
      <c r="AA278" s="9">
        <f t="shared" si="160"/>
        <v>0.91482765459655635</v>
      </c>
      <c r="AB278" s="9">
        <f t="shared" si="161"/>
        <v>0.47661112590906607</v>
      </c>
      <c r="AC278" s="9">
        <f t="shared" si="162"/>
        <v>0.69571939025281115</v>
      </c>
      <c r="AD278" s="9">
        <f t="shared" si="163"/>
        <v>0.46348348672811868</v>
      </c>
      <c r="AE278" s="9">
        <f t="shared" si="164"/>
        <v>4.7881912086684429E-2</v>
      </c>
      <c r="AF278" s="9">
        <f t="shared" si="165"/>
        <v>98.393801341340364</v>
      </c>
      <c r="AG278" s="9">
        <f t="shared" si="149"/>
        <v>6.650411141254714E-2</v>
      </c>
      <c r="AH278" s="9">
        <f t="shared" ca="1" si="146"/>
        <v>-0.82499759645793846</v>
      </c>
      <c r="AI278" s="11">
        <f t="shared" si="166"/>
        <v>4.7881912086684429E-2</v>
      </c>
      <c r="AJ278" s="9">
        <f t="shared" ca="1" si="167"/>
        <v>2.8205618703866895</v>
      </c>
      <c r="AK278" s="9">
        <f t="shared" si="168"/>
        <v>6.650411141254714E-2</v>
      </c>
      <c r="AL278" s="9">
        <f t="shared" si="169"/>
        <v>3.2827346016699517</v>
      </c>
      <c r="AM278" s="9">
        <f t="shared" si="170"/>
        <v>3.9493279569892499</v>
      </c>
      <c r="AN278" s="9">
        <f t="shared" si="171"/>
        <v>0.23223590352469248</v>
      </c>
      <c r="AO278" s="9">
        <f t="shared" si="172"/>
        <v>2.3427715053763452</v>
      </c>
      <c r="AP278" s="13">
        <f t="shared" ca="1" si="173"/>
        <v>1.2535752101628548</v>
      </c>
    </row>
    <row r="279" spans="1:42">
      <c r="A279" t="s">
        <v>84</v>
      </c>
      <c r="B279" t="s">
        <v>142</v>
      </c>
      <c r="C279">
        <v>1</v>
      </c>
      <c r="D279" s="14">
        <f t="shared" ca="1" si="150"/>
        <v>1.7462870287133945</v>
      </c>
      <c r="E279">
        <v>12.606947890818899</v>
      </c>
      <c r="F279">
        <v>2.1826302729528502</v>
      </c>
      <c r="G279">
        <v>2.53569065343259</v>
      </c>
      <c r="H279">
        <v>71.769230769230802</v>
      </c>
      <c r="I279">
        <v>3.3733664185277101</v>
      </c>
      <c r="J279">
        <v>32.3603076923077</v>
      </c>
      <c r="K279">
        <v>5.0669975186104201</v>
      </c>
      <c r="L279" s="11">
        <f t="shared" si="144"/>
        <v>19.899999999999999</v>
      </c>
      <c r="M279" s="9">
        <f t="shared" si="145"/>
        <v>10.1</v>
      </c>
      <c r="N279" s="9">
        <f t="shared" si="151"/>
        <v>100.45451393399534</v>
      </c>
      <c r="O279" s="9">
        <f>stefan_boltzmann*(E279+273.16)^4</f>
        <v>32.697148432564134</v>
      </c>
      <c r="P279" s="9">
        <f>stefan_boltzmann*(F279+273.16)^4</f>
        <v>28.180955906652557</v>
      </c>
      <c r="Q279" s="11">
        <f t="shared" si="152"/>
        <v>9.9667450802152153</v>
      </c>
      <c r="R279" s="9">
        <f t="shared" si="153"/>
        <v>14.953564153846154</v>
      </c>
      <c r="S279" s="9">
        <f t="shared" si="154"/>
        <v>0.66651301172581678</v>
      </c>
      <c r="T279" s="9">
        <f t="shared" si="147"/>
        <v>7.6743937117657159</v>
      </c>
      <c r="U279" s="9">
        <f t="shared" si="155"/>
        <v>30.439052169608345</v>
      </c>
      <c r="V279" s="9">
        <f t="shared" si="156"/>
        <v>0.22012565026053685</v>
      </c>
      <c r="W279" s="9">
        <f t="shared" si="148"/>
        <v>0.5497925658298527</v>
      </c>
      <c r="X279" s="9">
        <f t="shared" si="157"/>
        <v>3.6838389884180303</v>
      </c>
      <c r="Y279" s="9">
        <f t="shared" si="158"/>
        <v>3.9905547233476857</v>
      </c>
      <c r="Z279" s="9">
        <f t="shared" si="159"/>
        <v>7.3947890818858752</v>
      </c>
      <c r="AA279" s="9">
        <f t="shared" si="160"/>
        <v>1.459693565728041</v>
      </c>
      <c r="AB279" s="9">
        <f t="shared" si="161"/>
        <v>0.71491761588016522</v>
      </c>
      <c r="AC279" s="9">
        <f t="shared" si="162"/>
        <v>1.0873055908041032</v>
      </c>
      <c r="AD279" s="9">
        <f t="shared" si="163"/>
        <v>0.73315610844179235</v>
      </c>
      <c r="AE279" s="9">
        <f t="shared" si="164"/>
        <v>7.0450328124954747E-2</v>
      </c>
      <c r="AF279" s="9">
        <f t="shared" si="165"/>
        <v>100.45451393399534</v>
      </c>
      <c r="AG279" s="9">
        <f t="shared" si="149"/>
        <v>6.7896941631350627E-2</v>
      </c>
      <c r="AH279" s="9">
        <f t="shared" ca="1" si="146"/>
        <v>-8.7734491315132251E-2</v>
      </c>
      <c r="AI279" s="11">
        <f t="shared" si="166"/>
        <v>7.0450328124954747E-2</v>
      </c>
      <c r="AJ279" s="9">
        <f t="shared" ca="1" si="167"/>
        <v>4.078289214662818</v>
      </c>
      <c r="AK279" s="9">
        <f t="shared" si="168"/>
        <v>6.7896941631350627E-2</v>
      </c>
      <c r="AL279" s="9">
        <f t="shared" si="169"/>
        <v>3.2097600777351327</v>
      </c>
      <c r="AM279" s="9">
        <f t="shared" si="170"/>
        <v>3.3733664185277101</v>
      </c>
      <c r="AN279" s="9">
        <f t="shared" si="171"/>
        <v>0.35414948236231081</v>
      </c>
      <c r="AO279" s="9">
        <f t="shared" si="172"/>
        <v>2.1469445822994215</v>
      </c>
      <c r="AP279" s="13">
        <f t="shared" ca="1" si="173"/>
        <v>1.7462870287133945</v>
      </c>
    </row>
    <row r="280" spans="1:42">
      <c r="A280" t="s">
        <v>84</v>
      </c>
      <c r="B280" t="s">
        <v>142</v>
      </c>
      <c r="C280">
        <v>2</v>
      </c>
      <c r="D280" s="14">
        <f t="shared" ca="1" si="150"/>
        <v>2.4087867699897312</v>
      </c>
      <c r="E280">
        <v>16.180769230769201</v>
      </c>
      <c r="F280">
        <v>4.8054945054945097</v>
      </c>
      <c r="G280">
        <v>4.7353594322344303</v>
      </c>
      <c r="H280">
        <v>71.769230769230802</v>
      </c>
      <c r="I280">
        <v>3.434913003663</v>
      </c>
      <c r="J280">
        <v>32.3603076923077</v>
      </c>
      <c r="K280">
        <v>5.8956043956044004</v>
      </c>
      <c r="L280" s="11">
        <f t="shared" si="144"/>
        <v>24.8</v>
      </c>
      <c r="M280" s="9">
        <f t="shared" si="145"/>
        <v>10.9</v>
      </c>
      <c r="N280" s="9">
        <f t="shared" si="151"/>
        <v>100.45451393399534</v>
      </c>
      <c r="O280" s="9">
        <f>stefan_boltzmann*(E280+273.16)^4</f>
        <v>34.363739660018027</v>
      </c>
      <c r="P280" s="9">
        <f>stefan_boltzmann*(F280+273.16)^4</f>
        <v>29.270183436594689</v>
      </c>
      <c r="Q280" s="11">
        <f t="shared" si="152"/>
        <v>12.90692610142152</v>
      </c>
      <c r="R280" s="9">
        <f t="shared" si="153"/>
        <v>18.635597538461539</v>
      </c>
      <c r="S280" s="9">
        <f t="shared" si="154"/>
        <v>0.69259523740965334</v>
      </c>
      <c r="T280" s="9">
        <f t="shared" si="147"/>
        <v>9.9383330980945708</v>
      </c>
      <c r="U280" s="9">
        <f t="shared" si="155"/>
        <v>31.816961548306359</v>
      </c>
      <c r="V280" s="9">
        <f t="shared" si="156"/>
        <v>0.21044686323886216</v>
      </c>
      <c r="W280" s="9">
        <f t="shared" si="148"/>
        <v>0.58500357050303209</v>
      </c>
      <c r="X280" s="9">
        <f t="shared" si="157"/>
        <v>3.9170550643469699</v>
      </c>
      <c r="Y280" s="9">
        <f t="shared" si="158"/>
        <v>6.0212780337476008</v>
      </c>
      <c r="Z280" s="9">
        <f t="shared" si="159"/>
        <v>10.493131868131854</v>
      </c>
      <c r="AA280" s="9">
        <f t="shared" si="160"/>
        <v>1.8393877570366208</v>
      </c>
      <c r="AB280" s="9">
        <f t="shared" si="161"/>
        <v>0.86053793966669356</v>
      </c>
      <c r="AC280" s="9">
        <f t="shared" si="162"/>
        <v>1.3499628483516573</v>
      </c>
      <c r="AD280" s="9">
        <f t="shared" si="163"/>
        <v>0.85632730840051474</v>
      </c>
      <c r="AE280" s="9">
        <f t="shared" si="164"/>
        <v>8.4703478156541376E-2</v>
      </c>
      <c r="AF280" s="9">
        <f t="shared" si="165"/>
        <v>100.45451393399534</v>
      </c>
      <c r="AG280" s="9">
        <f t="shared" si="149"/>
        <v>6.7896941631350627E-2</v>
      </c>
      <c r="AH280" s="9">
        <f t="shared" ca="1" si="146"/>
        <v>0.43376799007443712</v>
      </c>
      <c r="AI280" s="11">
        <f t="shared" si="166"/>
        <v>8.4703478156541376E-2</v>
      </c>
      <c r="AJ280" s="9">
        <f t="shared" ca="1" si="167"/>
        <v>5.5875100436731637</v>
      </c>
      <c r="AK280" s="9">
        <f t="shared" si="168"/>
        <v>6.7896941631350627E-2</v>
      </c>
      <c r="AL280" s="9">
        <f t="shared" si="169"/>
        <v>3.1746800850845274</v>
      </c>
      <c r="AM280" s="9">
        <f t="shared" si="170"/>
        <v>3.434913003663</v>
      </c>
      <c r="AN280" s="9">
        <f t="shared" si="171"/>
        <v>0.49363553995114251</v>
      </c>
      <c r="AO280" s="9">
        <f t="shared" si="172"/>
        <v>2.1678704212454201</v>
      </c>
      <c r="AP280" s="13">
        <f t="shared" ca="1" si="173"/>
        <v>2.4087867699897312</v>
      </c>
    </row>
    <row r="281" spans="1:42">
      <c r="A281" t="s">
        <v>84</v>
      </c>
      <c r="B281" t="s">
        <v>142</v>
      </c>
      <c r="C281">
        <v>3</v>
      </c>
      <c r="D281" s="14">
        <f t="shared" ca="1" si="150"/>
        <v>3.281272002014795</v>
      </c>
      <c r="E281">
        <v>19.864267990074399</v>
      </c>
      <c r="F281">
        <v>7.7426799007444203</v>
      </c>
      <c r="G281">
        <v>7.2143610421836204</v>
      </c>
      <c r="H281">
        <v>71.769230769230802</v>
      </c>
      <c r="I281">
        <v>3.29697063688999</v>
      </c>
      <c r="J281">
        <v>32.3603076923077</v>
      </c>
      <c r="K281">
        <v>6.6451612903225801</v>
      </c>
      <c r="L281" s="11">
        <f t="shared" si="144"/>
        <v>30.7</v>
      </c>
      <c r="M281" s="9">
        <f t="shared" si="145"/>
        <v>11.8</v>
      </c>
      <c r="N281" s="9">
        <f t="shared" si="151"/>
        <v>100.45451393399534</v>
      </c>
      <c r="O281" s="9">
        <f>stefan_boltzmann*(E281+273.16)^4</f>
        <v>36.147332339972422</v>
      </c>
      <c r="P281" s="9">
        <f>stefan_boltzmann*(F281+273.16)^4</f>
        <v>30.527091144583196</v>
      </c>
      <c r="Q281" s="11">
        <f t="shared" si="152"/>
        <v>16.319341170038271</v>
      </c>
      <c r="R281" s="9">
        <f t="shared" si="153"/>
        <v>23.069066307692307</v>
      </c>
      <c r="S281" s="9">
        <f t="shared" si="154"/>
        <v>0.70741229629205404</v>
      </c>
      <c r="T281" s="9">
        <f t="shared" si="147"/>
        <v>12.565892700929469</v>
      </c>
      <c r="U281" s="9">
        <f t="shared" si="155"/>
        <v>33.337211742277809</v>
      </c>
      <c r="V281" s="9">
        <f t="shared" si="156"/>
        <v>0.19883576462936919</v>
      </c>
      <c r="W281" s="9">
        <f t="shared" si="148"/>
        <v>0.60500659999427309</v>
      </c>
      <c r="X281" s="9">
        <f t="shared" si="157"/>
        <v>4.0103648912890861</v>
      </c>
      <c r="Y281" s="9">
        <f t="shared" si="158"/>
        <v>8.5555278096403828</v>
      </c>
      <c r="Z281" s="9">
        <f t="shared" si="159"/>
        <v>13.80347394540941</v>
      </c>
      <c r="AA281" s="9">
        <f t="shared" si="160"/>
        <v>2.3187065987169118</v>
      </c>
      <c r="AB281" s="9">
        <f t="shared" si="161"/>
        <v>1.0541124783391296</v>
      </c>
      <c r="AC281" s="9">
        <f t="shared" si="162"/>
        <v>1.6864095385280207</v>
      </c>
      <c r="AD281" s="9">
        <f t="shared" si="163"/>
        <v>1.0167010891721866</v>
      </c>
      <c r="AE281" s="9">
        <f t="shared" si="164"/>
        <v>0.10258044626367564</v>
      </c>
      <c r="AF281" s="9">
        <f t="shared" si="165"/>
        <v>100.45451393399534</v>
      </c>
      <c r="AG281" s="9">
        <f t="shared" si="149"/>
        <v>6.7896941631350627E-2</v>
      </c>
      <c r="AH281" s="9">
        <f t="shared" ca="1" si="146"/>
        <v>0.46344789081885779</v>
      </c>
      <c r="AI281" s="11">
        <f t="shared" si="166"/>
        <v>0.10258044626367564</v>
      </c>
      <c r="AJ281" s="9">
        <f t="shared" ca="1" si="167"/>
        <v>8.0920799188215256</v>
      </c>
      <c r="AK281" s="9">
        <f t="shared" si="168"/>
        <v>6.7896941631350627E-2</v>
      </c>
      <c r="AL281" s="9">
        <f t="shared" si="169"/>
        <v>3.1380373034508899</v>
      </c>
      <c r="AM281" s="9">
        <f t="shared" si="170"/>
        <v>3.29697063688999</v>
      </c>
      <c r="AN281" s="9">
        <f t="shared" si="171"/>
        <v>0.66970844935583407</v>
      </c>
      <c r="AO281" s="9">
        <f t="shared" si="172"/>
        <v>2.1209700165425964</v>
      </c>
      <c r="AP281" s="13">
        <f t="shared" ca="1" si="173"/>
        <v>3.281272002014795</v>
      </c>
    </row>
    <row r="282" spans="1:42">
      <c r="A282" t="s">
        <v>84</v>
      </c>
      <c r="B282" t="s">
        <v>142</v>
      </c>
      <c r="C282">
        <v>4</v>
      </c>
      <c r="D282" s="14">
        <f t="shared" ca="1" si="150"/>
        <v>4.1811243512145451</v>
      </c>
      <c r="E282">
        <v>24.245897435897401</v>
      </c>
      <c r="F282">
        <v>11.94</v>
      </c>
      <c r="G282">
        <v>11.8694871794872</v>
      </c>
      <c r="H282">
        <v>71.769230769230802</v>
      </c>
      <c r="I282">
        <v>3.2143376068376099</v>
      </c>
      <c r="J282">
        <v>32.3603076923077</v>
      </c>
      <c r="K282">
        <v>7.8</v>
      </c>
      <c r="L282" s="11">
        <f t="shared" si="144"/>
        <v>36.5</v>
      </c>
      <c r="M282" s="9">
        <f t="shared" si="145"/>
        <v>12.8</v>
      </c>
      <c r="N282" s="9">
        <f t="shared" si="151"/>
        <v>100.45451393399534</v>
      </c>
      <c r="O282" s="9">
        <f>stefan_boltzmann*(E282+273.16)^4</f>
        <v>38.358374757409152</v>
      </c>
      <c r="P282" s="9">
        <f>stefan_boltzmann*(F282+273.16)^4</f>
        <v>32.39296952868542</v>
      </c>
      <c r="Q282" s="11">
        <f t="shared" si="152"/>
        <v>20.24609375</v>
      </c>
      <c r="R282" s="9">
        <f t="shared" si="153"/>
        <v>27.427391538461539</v>
      </c>
      <c r="S282" s="9">
        <f t="shared" si="154"/>
        <v>0.73817058839185723</v>
      </c>
      <c r="T282" s="9">
        <f t="shared" si="147"/>
        <v>15.589492187500001</v>
      </c>
      <c r="U282" s="9">
        <f t="shared" si="155"/>
        <v>35.375672143047282</v>
      </c>
      <c r="V282" s="9">
        <f t="shared" si="156"/>
        <v>0.17491043499990711</v>
      </c>
      <c r="W282" s="9">
        <f t="shared" si="148"/>
        <v>0.64653029432900733</v>
      </c>
      <c r="X282" s="9">
        <f t="shared" si="157"/>
        <v>4.0004541706187435</v>
      </c>
      <c r="Y282" s="9">
        <f t="shared" si="158"/>
        <v>11.589038016881258</v>
      </c>
      <c r="Z282" s="9">
        <f t="shared" si="159"/>
        <v>18.092948717948701</v>
      </c>
      <c r="AA282" s="9">
        <f t="shared" si="160"/>
        <v>3.0282425462404206</v>
      </c>
      <c r="AB282" s="9">
        <f t="shared" si="161"/>
        <v>1.3970244451309146</v>
      </c>
      <c r="AC282" s="9">
        <f t="shared" si="162"/>
        <v>2.2126334956856675</v>
      </c>
      <c r="AD282" s="9">
        <f t="shared" si="163"/>
        <v>1.3905390036693825</v>
      </c>
      <c r="AE282" s="9">
        <f t="shared" si="164"/>
        <v>0.13043639580526117</v>
      </c>
      <c r="AF282" s="9">
        <f t="shared" si="165"/>
        <v>100.45451393399534</v>
      </c>
      <c r="AG282" s="9">
        <f t="shared" si="149"/>
        <v>6.7896941631350627E-2</v>
      </c>
      <c r="AH282" s="9">
        <f t="shared" ca="1" si="146"/>
        <v>0.60052646815550081</v>
      </c>
      <c r="AI282" s="11">
        <f t="shared" si="166"/>
        <v>0.13043639580526117</v>
      </c>
      <c r="AJ282" s="9">
        <f t="shared" ca="1" si="167"/>
        <v>10.988511548725757</v>
      </c>
      <c r="AK282" s="9">
        <f t="shared" si="168"/>
        <v>6.7896941631350627E-2</v>
      </c>
      <c r="AL282" s="9">
        <f t="shared" si="169"/>
        <v>3.091795950275817</v>
      </c>
      <c r="AM282" s="9">
        <f t="shared" si="170"/>
        <v>3.2143376068376099</v>
      </c>
      <c r="AN282" s="9">
        <f t="shared" si="171"/>
        <v>0.82209449201628493</v>
      </c>
      <c r="AO282" s="9">
        <f t="shared" si="172"/>
        <v>2.0928747863247876</v>
      </c>
      <c r="AP282" s="13">
        <f t="shared" ca="1" si="173"/>
        <v>4.1811243512145451</v>
      </c>
    </row>
    <row r="283" spans="1:42">
      <c r="A283" t="s">
        <v>84</v>
      </c>
      <c r="B283" t="s">
        <v>142</v>
      </c>
      <c r="C283">
        <v>5</v>
      </c>
      <c r="D283" s="14">
        <f t="shared" ca="1" si="150"/>
        <v>4.7646490038941804</v>
      </c>
      <c r="E283">
        <v>27.586352357320099</v>
      </c>
      <c r="F283">
        <v>16.566501240694802</v>
      </c>
      <c r="G283">
        <v>16.457619933829601</v>
      </c>
      <c r="H283">
        <v>71.769230769230802</v>
      </c>
      <c r="I283">
        <v>2.82575475599669</v>
      </c>
      <c r="J283">
        <v>32.3603076923077</v>
      </c>
      <c r="K283">
        <v>8.5856079404466499</v>
      </c>
      <c r="L283" s="11">
        <f t="shared" si="144"/>
        <v>40</v>
      </c>
      <c r="M283" s="9">
        <f t="shared" si="145"/>
        <v>13.6</v>
      </c>
      <c r="N283" s="9">
        <f t="shared" si="151"/>
        <v>100.45451393399534</v>
      </c>
      <c r="O283" s="9">
        <f>stefan_boltzmann*(E283+273.16)^4</f>
        <v>40.110988768402471</v>
      </c>
      <c r="P283" s="9">
        <f>stefan_boltzmann*(F283+273.16)^4</f>
        <v>34.547353252131515</v>
      </c>
      <c r="Q283" s="11">
        <f t="shared" si="152"/>
        <v>22.625894030068601</v>
      </c>
      <c r="R283" s="9">
        <f t="shared" si="153"/>
        <v>30.057415384615386</v>
      </c>
      <c r="S283" s="9">
        <f t="shared" si="154"/>
        <v>0.75275580885938242</v>
      </c>
      <c r="T283" s="9">
        <f t="shared" si="147"/>
        <v>17.421938403152822</v>
      </c>
      <c r="U283" s="9">
        <f t="shared" si="155"/>
        <v>37.32917101026699</v>
      </c>
      <c r="V283" s="9">
        <f t="shared" si="156"/>
        <v>0.14844437002467117</v>
      </c>
      <c r="W283" s="9">
        <f t="shared" si="148"/>
        <v>0.66622034196016633</v>
      </c>
      <c r="X283" s="9">
        <f t="shared" si="157"/>
        <v>3.6917302946580817</v>
      </c>
      <c r="Y283" s="9">
        <f t="shared" si="158"/>
        <v>13.73020810849474</v>
      </c>
      <c r="Z283" s="9">
        <f t="shared" si="159"/>
        <v>22.07642679900745</v>
      </c>
      <c r="AA283" s="9">
        <f t="shared" si="160"/>
        <v>3.6898396615265066</v>
      </c>
      <c r="AB283" s="9">
        <f t="shared" si="161"/>
        <v>1.8851327832414322</v>
      </c>
      <c r="AC283" s="9">
        <f t="shared" si="162"/>
        <v>2.7874862223839694</v>
      </c>
      <c r="AD283" s="9">
        <f t="shared" si="163"/>
        <v>1.872120376288015</v>
      </c>
      <c r="AE283" s="9">
        <f t="shared" si="164"/>
        <v>0.16180188971570506</v>
      </c>
      <c r="AF283" s="9">
        <f t="shared" si="165"/>
        <v>100.45451393399534</v>
      </c>
      <c r="AG283" s="9">
        <f t="shared" si="149"/>
        <v>6.7896941631350627E-2</v>
      </c>
      <c r="AH283" s="9">
        <f t="shared" ca="1" si="146"/>
        <v>0.55768693134822489</v>
      </c>
      <c r="AI283" s="11">
        <f t="shared" si="166"/>
        <v>0.16180188971570506</v>
      </c>
      <c r="AJ283" s="9">
        <f t="shared" ca="1" si="167"/>
        <v>13.172521177146514</v>
      </c>
      <c r="AK283" s="9">
        <f t="shared" si="168"/>
        <v>6.7896941631350627E-2</v>
      </c>
      <c r="AL283" s="9">
        <f t="shared" si="169"/>
        <v>3.0500572674110589</v>
      </c>
      <c r="AM283" s="9">
        <f t="shared" si="170"/>
        <v>2.82575475599669</v>
      </c>
      <c r="AN283" s="9">
        <f t="shared" si="171"/>
        <v>0.91536584609595439</v>
      </c>
      <c r="AO283" s="9">
        <f t="shared" si="172"/>
        <v>1.9607566170388746</v>
      </c>
      <c r="AP283" s="13">
        <f t="shared" ca="1" si="173"/>
        <v>4.7646490038941804</v>
      </c>
    </row>
    <row r="284" spans="1:42">
      <c r="A284" t="s">
        <v>84</v>
      </c>
      <c r="B284" t="s">
        <v>142</v>
      </c>
      <c r="C284">
        <v>6</v>
      </c>
      <c r="D284" s="14">
        <f t="shared" ca="1" si="150"/>
        <v>5.1550485128157195</v>
      </c>
      <c r="E284">
        <v>30.9897435897436</v>
      </c>
      <c r="F284">
        <v>20.673846153846199</v>
      </c>
      <c r="G284">
        <v>20.425822649572702</v>
      </c>
      <c r="H284">
        <v>71.769230769230802</v>
      </c>
      <c r="I284">
        <v>1.96724358974359</v>
      </c>
      <c r="J284">
        <v>32.3603076923077</v>
      </c>
      <c r="K284">
        <v>9.2589743589743598</v>
      </c>
      <c r="L284" s="11">
        <f t="shared" si="144"/>
        <v>41.4</v>
      </c>
      <c r="M284" s="9">
        <f t="shared" si="145"/>
        <v>14.1</v>
      </c>
      <c r="N284" s="9">
        <f t="shared" si="151"/>
        <v>100.45451393399534</v>
      </c>
      <c r="O284" s="9">
        <f>stefan_boltzmann*(E284+273.16)^4</f>
        <v>41.957703722310143</v>
      </c>
      <c r="P284" s="9">
        <f>stefan_boltzmann*(F284+273.16)^4</f>
        <v>36.54846761151137</v>
      </c>
      <c r="Q284" s="11">
        <f t="shared" si="152"/>
        <v>23.942962356792144</v>
      </c>
      <c r="R284" s="9">
        <f t="shared" si="153"/>
        <v>31.109424923076922</v>
      </c>
      <c r="S284" s="9">
        <f t="shared" si="154"/>
        <v>0.76963693208714035</v>
      </c>
      <c r="T284" s="9">
        <f t="shared" si="147"/>
        <v>18.43608101472995</v>
      </c>
      <c r="U284" s="9">
        <f t="shared" si="155"/>
        <v>39.253085666910756</v>
      </c>
      <c r="V284" s="9">
        <f t="shared" si="156"/>
        <v>0.12308435614269775</v>
      </c>
      <c r="W284" s="9">
        <f t="shared" si="148"/>
        <v>0.6890098583176395</v>
      </c>
      <c r="X284" s="9">
        <f t="shared" si="157"/>
        <v>3.3289103244907485</v>
      </c>
      <c r="Y284" s="9">
        <f t="shared" si="158"/>
        <v>15.107170690239201</v>
      </c>
      <c r="Z284" s="9">
        <f t="shared" si="159"/>
        <v>25.831794871794898</v>
      </c>
      <c r="AA284" s="9">
        <f t="shared" si="160"/>
        <v>4.4899696579349246</v>
      </c>
      <c r="AB284" s="9">
        <f t="shared" si="161"/>
        <v>2.437615205170093</v>
      </c>
      <c r="AC284" s="9">
        <f t="shared" si="162"/>
        <v>3.463792431552509</v>
      </c>
      <c r="AD284" s="9">
        <f t="shared" si="163"/>
        <v>2.4006324770422443</v>
      </c>
      <c r="AE284" s="9">
        <f t="shared" si="164"/>
        <v>0.19698338127348536</v>
      </c>
      <c r="AF284" s="9">
        <f t="shared" si="165"/>
        <v>100.45451393399534</v>
      </c>
      <c r="AG284" s="9">
        <f t="shared" si="149"/>
        <v>6.7896941631350627E-2</v>
      </c>
      <c r="AH284" s="9">
        <f t="shared" ca="1" si="146"/>
        <v>0.52575153019024279</v>
      </c>
      <c r="AI284" s="11">
        <f t="shared" si="166"/>
        <v>0.19698338127348536</v>
      </c>
      <c r="AJ284" s="9">
        <f t="shared" ca="1" si="167"/>
        <v>14.581419160048958</v>
      </c>
      <c r="AK284" s="9">
        <f t="shared" si="168"/>
        <v>6.7896941631350627E-2</v>
      </c>
      <c r="AL284" s="9">
        <f t="shared" si="169"/>
        <v>3.011727719221172</v>
      </c>
      <c r="AM284" s="9">
        <f t="shared" si="170"/>
        <v>1.96724358974359</v>
      </c>
      <c r="AN284" s="9">
        <f t="shared" si="171"/>
        <v>1.0631599545102648</v>
      </c>
      <c r="AO284" s="9">
        <f t="shared" si="172"/>
        <v>1.6688628205128206</v>
      </c>
      <c r="AP284" s="13">
        <f t="shared" ca="1" si="173"/>
        <v>5.1550485128157195</v>
      </c>
    </row>
    <row r="285" spans="1:42">
      <c r="A285" t="s">
        <v>84</v>
      </c>
      <c r="B285" t="s">
        <v>142</v>
      </c>
      <c r="C285">
        <v>7</v>
      </c>
      <c r="D285" s="14">
        <f t="shared" ca="1" si="150"/>
        <v>5.390102993404283</v>
      </c>
      <c r="E285">
        <v>32.686104218362303</v>
      </c>
      <c r="F285">
        <v>22.3161290322581</v>
      </c>
      <c r="G285">
        <v>22.4569892473118</v>
      </c>
      <c r="H285">
        <v>71.769230769230802</v>
      </c>
      <c r="I285">
        <v>1.9043837882547601</v>
      </c>
      <c r="J285">
        <v>32.3603076923077</v>
      </c>
      <c r="K285">
        <v>9.55334987593052</v>
      </c>
      <c r="L285" s="11">
        <f t="shared" si="144"/>
        <v>40.700000000000003</v>
      </c>
      <c r="M285" s="9">
        <f t="shared" si="145"/>
        <v>13.9</v>
      </c>
      <c r="N285" s="9">
        <f t="shared" si="151"/>
        <v>100.45451393399534</v>
      </c>
      <c r="O285" s="9">
        <f>stefan_boltzmann*(E285+273.16)^4</f>
        <v>42.901621307124969</v>
      </c>
      <c r="P285" s="9">
        <f>stefan_boltzmann*(F285+273.16)^4</f>
        <v>37.372443707595707</v>
      </c>
      <c r="Q285" s="11">
        <f t="shared" si="152"/>
        <v>24.161379134905474</v>
      </c>
      <c r="R285" s="9">
        <f t="shared" si="153"/>
        <v>30.583420153846156</v>
      </c>
      <c r="S285" s="9">
        <f t="shared" si="154"/>
        <v>0.79001560366252732</v>
      </c>
      <c r="T285" s="9">
        <f t="shared" si="147"/>
        <v>18.604261933877215</v>
      </c>
      <c r="U285" s="9">
        <f t="shared" si="155"/>
        <v>40.137032507360338</v>
      </c>
      <c r="V285" s="9">
        <f t="shared" si="156"/>
        <v>0.10917069910670976</v>
      </c>
      <c r="W285" s="9">
        <f t="shared" si="148"/>
        <v>0.71652106494441192</v>
      </c>
      <c r="X285" s="9">
        <f t="shared" si="157"/>
        <v>3.1396433316784051</v>
      </c>
      <c r="Y285" s="9">
        <f t="shared" si="158"/>
        <v>15.46461860219881</v>
      </c>
      <c r="Z285" s="9">
        <f t="shared" si="159"/>
        <v>27.501116625310203</v>
      </c>
      <c r="AA285" s="9">
        <f t="shared" si="160"/>
        <v>4.942256326093994</v>
      </c>
      <c r="AB285" s="9">
        <f t="shared" si="161"/>
        <v>2.6953067018070085</v>
      </c>
      <c r="AC285" s="9">
        <f t="shared" si="162"/>
        <v>3.8187815139505012</v>
      </c>
      <c r="AD285" s="9">
        <f t="shared" si="163"/>
        <v>2.7184778648410779</v>
      </c>
      <c r="AE285" s="9">
        <f t="shared" si="164"/>
        <v>0.21457396328512138</v>
      </c>
      <c r="AF285" s="9">
        <f t="shared" si="165"/>
        <v>100.45451393399534</v>
      </c>
      <c r="AG285" s="9">
        <f t="shared" si="149"/>
        <v>6.7896941631350627E-2</v>
      </c>
      <c r="AH285" s="9">
        <f t="shared" ca="1" si="146"/>
        <v>0.23370504549214277</v>
      </c>
      <c r="AI285" s="11">
        <f t="shared" si="166"/>
        <v>0.21457396328512138</v>
      </c>
      <c r="AJ285" s="9">
        <f t="shared" ca="1" si="167"/>
        <v>15.230913556706668</v>
      </c>
      <c r="AK285" s="9">
        <f t="shared" si="168"/>
        <v>6.7896941631350627E-2</v>
      </c>
      <c r="AL285" s="9">
        <f t="shared" si="169"/>
        <v>2.9949971903838044</v>
      </c>
      <c r="AM285" s="9">
        <f t="shared" si="170"/>
        <v>1.9043837882547601</v>
      </c>
      <c r="AN285" s="9">
        <f t="shared" si="171"/>
        <v>1.1003036491094234</v>
      </c>
      <c r="AO285" s="9">
        <f t="shared" si="172"/>
        <v>1.6474904880066186</v>
      </c>
      <c r="AP285" s="13">
        <f t="shared" ca="1" si="173"/>
        <v>5.390102993404283</v>
      </c>
    </row>
    <row r="286" spans="1:42">
      <c r="A286" t="s">
        <v>84</v>
      </c>
      <c r="B286" t="s">
        <v>142</v>
      </c>
      <c r="C286">
        <v>8</v>
      </c>
      <c r="D286" s="14">
        <f t="shared" ca="1" si="150"/>
        <v>5.4036136323428092</v>
      </c>
      <c r="E286">
        <v>32.700000000000003</v>
      </c>
      <c r="F286">
        <v>21.516873449131499</v>
      </c>
      <c r="G286">
        <v>21.173180314309299</v>
      </c>
      <c r="H286">
        <v>71.769230769230802</v>
      </c>
      <c r="I286">
        <v>2.0100082712985898</v>
      </c>
      <c r="J286">
        <v>32.3603076923077</v>
      </c>
      <c r="K286">
        <v>9.7245657568238197</v>
      </c>
      <c r="L286" s="11">
        <f t="shared" si="144"/>
        <v>37.9</v>
      </c>
      <c r="M286" s="9">
        <f t="shared" si="145"/>
        <v>13.2</v>
      </c>
      <c r="N286" s="9">
        <f t="shared" si="151"/>
        <v>100.45451393399534</v>
      </c>
      <c r="O286" s="9">
        <f>stefan_boltzmann*(E286+273.16)^4</f>
        <v>42.909418590566943</v>
      </c>
      <c r="P286" s="9">
        <f>stefan_boltzmann*(F286+273.16)^4</f>
        <v>36.969715326950421</v>
      </c>
      <c r="Q286" s="11">
        <f t="shared" si="152"/>
        <v>23.435645537258438</v>
      </c>
      <c r="R286" s="9">
        <f t="shared" si="153"/>
        <v>28.479401076923075</v>
      </c>
      <c r="S286" s="9">
        <f t="shared" si="154"/>
        <v>0.82289811762398313</v>
      </c>
      <c r="T286" s="9">
        <f t="shared" si="147"/>
        <v>18.045447063688997</v>
      </c>
      <c r="U286" s="9">
        <f t="shared" si="155"/>
        <v>39.939566958758682</v>
      </c>
      <c r="V286" s="9">
        <f t="shared" si="156"/>
        <v>0.11803997921447915</v>
      </c>
      <c r="W286" s="9">
        <f t="shared" si="148"/>
        <v>0.76091245879237734</v>
      </c>
      <c r="X286" s="9">
        <f t="shared" si="157"/>
        <v>3.5872956524088826</v>
      </c>
      <c r="Y286" s="9">
        <f t="shared" si="158"/>
        <v>14.458151411280113</v>
      </c>
      <c r="Z286" s="9">
        <f t="shared" si="159"/>
        <v>27.108436724565749</v>
      </c>
      <c r="AA286" s="9">
        <f t="shared" si="160"/>
        <v>4.9461187754219553</v>
      </c>
      <c r="AB286" s="9">
        <f t="shared" si="161"/>
        <v>2.5670685280995089</v>
      </c>
      <c r="AC286" s="9">
        <f t="shared" si="162"/>
        <v>3.7565936517607321</v>
      </c>
      <c r="AD286" s="9">
        <f t="shared" si="163"/>
        <v>2.5135842258729002</v>
      </c>
      <c r="AE286" s="9">
        <f t="shared" si="164"/>
        <v>0.2103216700600935</v>
      </c>
      <c r="AF286" s="9">
        <f t="shared" si="165"/>
        <v>100.45451393399534</v>
      </c>
      <c r="AG286" s="9">
        <f t="shared" si="149"/>
        <v>6.7896941631350627E-2</v>
      </c>
      <c r="AH286" s="9">
        <f t="shared" ca="1" si="146"/>
        <v>-5.4975186104223618E-2</v>
      </c>
      <c r="AI286" s="11">
        <f t="shared" si="166"/>
        <v>0.2103216700600935</v>
      </c>
      <c r="AJ286" s="9">
        <f t="shared" ca="1" si="167"/>
        <v>14.513126597384337</v>
      </c>
      <c r="AK286" s="9">
        <f t="shared" si="168"/>
        <v>6.7896941631350627E-2</v>
      </c>
      <c r="AL286" s="9">
        <f t="shared" si="169"/>
        <v>2.9989160245634952</v>
      </c>
      <c r="AM286" s="9">
        <f t="shared" si="170"/>
        <v>2.0100082712985898</v>
      </c>
      <c r="AN286" s="9">
        <f t="shared" si="171"/>
        <v>1.2430094258878319</v>
      </c>
      <c r="AO286" s="9">
        <f t="shared" si="172"/>
        <v>1.6834028122415206</v>
      </c>
      <c r="AP286" s="13">
        <f t="shared" ca="1" si="173"/>
        <v>5.4036136323428092</v>
      </c>
    </row>
    <row r="287" spans="1:42">
      <c r="A287" t="s">
        <v>84</v>
      </c>
      <c r="B287" t="s">
        <v>142</v>
      </c>
      <c r="C287">
        <v>9</v>
      </c>
      <c r="D287" s="14">
        <f t="shared" ca="1" si="150"/>
        <v>4.6723904495006234</v>
      </c>
      <c r="E287">
        <v>30.225384615384598</v>
      </c>
      <c r="F287">
        <v>18.347435897435901</v>
      </c>
      <c r="G287">
        <v>18.032948717948699</v>
      </c>
      <c r="H287">
        <v>71.769230769230802</v>
      </c>
      <c r="I287">
        <v>2.3999893162393202</v>
      </c>
      <c r="J287">
        <v>32.3603076923077</v>
      </c>
      <c r="K287">
        <v>8.5410256410256409</v>
      </c>
      <c r="L287" s="11">
        <f t="shared" si="144"/>
        <v>32.799999999999997</v>
      </c>
      <c r="M287" s="9">
        <f t="shared" si="145"/>
        <v>12.2</v>
      </c>
      <c r="N287" s="9">
        <f t="shared" si="151"/>
        <v>100.45451393399534</v>
      </c>
      <c r="O287" s="9">
        <f>stefan_boltzmann*(E287+273.16)^4</f>
        <v>41.53751524679501</v>
      </c>
      <c r="P287" s="9">
        <f>stefan_boltzmann*(F287+273.16)^4</f>
        <v>35.404661204384745</v>
      </c>
      <c r="Q287" s="11">
        <f t="shared" si="152"/>
        <v>19.681378730559057</v>
      </c>
      <c r="R287" s="9">
        <f t="shared" si="153"/>
        <v>24.647080615384613</v>
      </c>
      <c r="S287" s="9">
        <f t="shared" si="154"/>
        <v>0.79852778662451473</v>
      </c>
      <c r="T287" s="9">
        <f t="shared" si="147"/>
        <v>15.154661622530474</v>
      </c>
      <c r="U287" s="9">
        <f t="shared" si="155"/>
        <v>38.471088225589881</v>
      </c>
      <c r="V287" s="9">
        <f t="shared" si="156"/>
        <v>0.13865931019826153</v>
      </c>
      <c r="W287" s="9">
        <f t="shared" si="148"/>
        <v>0.72801251194309502</v>
      </c>
      <c r="X287" s="9">
        <f t="shared" si="157"/>
        <v>3.8834914201128483</v>
      </c>
      <c r="Y287" s="9">
        <f t="shared" si="158"/>
        <v>11.271170202417625</v>
      </c>
      <c r="Z287" s="9">
        <f t="shared" si="159"/>
        <v>24.28641025641025</v>
      </c>
      <c r="AA287" s="9">
        <f t="shared" si="160"/>
        <v>4.2982267935591425</v>
      </c>
      <c r="AB287" s="9">
        <f t="shared" si="161"/>
        <v>2.109511670412533</v>
      </c>
      <c r="AC287" s="9">
        <f t="shared" si="162"/>
        <v>3.2038692319858377</v>
      </c>
      <c r="AD287" s="9">
        <f t="shared" si="163"/>
        <v>2.0682690494816267</v>
      </c>
      <c r="AE287" s="9">
        <f t="shared" si="164"/>
        <v>0.18179677108912268</v>
      </c>
      <c r="AF287" s="9">
        <f t="shared" si="165"/>
        <v>100.45451393399534</v>
      </c>
      <c r="AG287" s="9">
        <f t="shared" si="149"/>
        <v>6.7896941631350627E-2</v>
      </c>
      <c r="AH287" s="9">
        <f t="shared" ca="1" si="146"/>
        <v>-0.39508370554176997</v>
      </c>
      <c r="AI287" s="11">
        <f t="shared" si="166"/>
        <v>0.18179677108912268</v>
      </c>
      <c r="AJ287" s="9">
        <f t="shared" ca="1" si="167"/>
        <v>11.666253907959396</v>
      </c>
      <c r="AK287" s="9">
        <f t="shared" si="168"/>
        <v>6.7896941631350627E-2</v>
      </c>
      <c r="AL287" s="9">
        <f t="shared" si="169"/>
        <v>3.0273835902009374</v>
      </c>
      <c r="AM287" s="9">
        <f t="shared" si="170"/>
        <v>2.3999893162393202</v>
      </c>
      <c r="AN287" s="9">
        <f t="shared" si="171"/>
        <v>1.135600182504211</v>
      </c>
      <c r="AO287" s="9">
        <f t="shared" si="172"/>
        <v>1.8159963675213691</v>
      </c>
      <c r="AP287" s="13">
        <f t="shared" ca="1" si="173"/>
        <v>4.6723904495006234</v>
      </c>
    </row>
    <row r="288" spans="1:42">
      <c r="A288" t="s">
        <v>84</v>
      </c>
      <c r="B288" t="s">
        <v>142</v>
      </c>
      <c r="C288">
        <v>10</v>
      </c>
      <c r="D288" s="14">
        <f t="shared" ca="1" si="150"/>
        <v>3.5732779738114777</v>
      </c>
      <c r="E288">
        <v>24.537965260545899</v>
      </c>
      <c r="F288">
        <v>11.005459057072001</v>
      </c>
      <c r="G288">
        <v>11.4727047146402</v>
      </c>
      <c r="H288">
        <v>71.769230769230802</v>
      </c>
      <c r="I288">
        <v>2.5717431761786602</v>
      </c>
      <c r="J288">
        <v>32.3603076923077</v>
      </c>
      <c r="K288">
        <v>8.0421836228287802</v>
      </c>
      <c r="L288" s="11">
        <f t="shared" si="144"/>
        <v>26.6</v>
      </c>
      <c r="M288" s="9">
        <f t="shared" si="145"/>
        <v>11.2</v>
      </c>
      <c r="N288" s="9">
        <f t="shared" si="151"/>
        <v>100.45451393399534</v>
      </c>
      <c r="O288" s="9">
        <f>stefan_boltzmann*(E288+273.16)^4</f>
        <v>38.509276420358226</v>
      </c>
      <c r="P288" s="9">
        <f>stefan_boltzmann*(F288+273.16)^4</f>
        <v>31.970324368080529</v>
      </c>
      <c r="Q288" s="11">
        <f t="shared" si="152"/>
        <v>16.200093052109178</v>
      </c>
      <c r="R288" s="9">
        <f t="shared" si="153"/>
        <v>19.988181230769232</v>
      </c>
      <c r="S288" s="9">
        <f t="shared" si="154"/>
        <v>0.81048359853628005</v>
      </c>
      <c r="T288" s="9">
        <f t="shared" si="147"/>
        <v>12.474071650124067</v>
      </c>
      <c r="U288" s="9">
        <f t="shared" si="155"/>
        <v>35.23980039421938</v>
      </c>
      <c r="V288" s="9">
        <f t="shared" si="156"/>
        <v>0.17706167819236607</v>
      </c>
      <c r="W288" s="9">
        <f t="shared" si="148"/>
        <v>0.74415285802397813</v>
      </c>
      <c r="X288" s="9">
        <f t="shared" si="157"/>
        <v>4.6432297142495438</v>
      </c>
      <c r="Y288" s="9">
        <f t="shared" si="158"/>
        <v>7.8308419358745232</v>
      </c>
      <c r="Z288" s="9">
        <f t="shared" si="159"/>
        <v>17.771712158808949</v>
      </c>
      <c r="AA288" s="9">
        <f t="shared" si="160"/>
        <v>3.0816355999087919</v>
      </c>
      <c r="AB288" s="9">
        <f t="shared" si="161"/>
        <v>1.3131905631634957</v>
      </c>
      <c r="AC288" s="9">
        <f t="shared" si="162"/>
        <v>2.1974130815361437</v>
      </c>
      <c r="AD288" s="9">
        <f t="shared" si="163"/>
        <v>1.3545355466065345</v>
      </c>
      <c r="AE288" s="9">
        <f t="shared" si="164"/>
        <v>0.12814904166218241</v>
      </c>
      <c r="AF288" s="9">
        <f t="shared" si="165"/>
        <v>100.45451393399534</v>
      </c>
      <c r="AG288" s="9">
        <f t="shared" si="149"/>
        <v>6.7896941631350627E-2</v>
      </c>
      <c r="AH288" s="9">
        <f t="shared" ca="1" si="146"/>
        <v>-0.91205773366418219</v>
      </c>
      <c r="AI288" s="11">
        <f t="shared" si="166"/>
        <v>0.12814904166218241</v>
      </c>
      <c r="AJ288" s="9">
        <f t="shared" ca="1" si="167"/>
        <v>8.7428996695387049</v>
      </c>
      <c r="AK288" s="9">
        <f t="shared" si="168"/>
        <v>6.7896941631350627E-2</v>
      </c>
      <c r="AL288" s="9">
        <f t="shared" si="169"/>
        <v>3.0952116810745767</v>
      </c>
      <c r="AM288" s="9">
        <f t="shared" si="170"/>
        <v>2.5717431761786602</v>
      </c>
      <c r="AN288" s="9">
        <f t="shared" si="171"/>
        <v>0.84287753492960915</v>
      </c>
      <c r="AO288" s="9">
        <f t="shared" si="172"/>
        <v>1.8743926799007444</v>
      </c>
      <c r="AP288" s="13">
        <f t="shared" ca="1" si="173"/>
        <v>3.5732779738114777</v>
      </c>
    </row>
    <row r="289" spans="1:42">
      <c r="A289" t="s">
        <v>84</v>
      </c>
      <c r="B289" t="s">
        <v>142</v>
      </c>
      <c r="C289">
        <v>11</v>
      </c>
      <c r="D289" s="14">
        <f t="shared" ca="1" si="150"/>
        <v>2.4141887396449766</v>
      </c>
      <c r="E289">
        <v>18.7961538461538</v>
      </c>
      <c r="F289">
        <v>6.5138461538461501</v>
      </c>
      <c r="G289">
        <v>7.29017094017094</v>
      </c>
      <c r="H289">
        <v>71.769230769230802</v>
      </c>
      <c r="I289">
        <v>2.9180555555555601</v>
      </c>
      <c r="J289">
        <v>32.3603076923077</v>
      </c>
      <c r="K289">
        <v>6.3410256410256398</v>
      </c>
      <c r="L289" s="11">
        <f t="shared" si="144"/>
        <v>21.1</v>
      </c>
      <c r="M289" s="9">
        <f t="shared" si="145"/>
        <v>10.3</v>
      </c>
      <c r="N289" s="9">
        <f t="shared" si="151"/>
        <v>100.45451393399534</v>
      </c>
      <c r="O289" s="9">
        <f>stefan_boltzmann*(E289+273.16)^4</f>
        <v>35.62315890707422</v>
      </c>
      <c r="P289" s="9">
        <f>stefan_boltzmann*(F289+273.16)^4</f>
        <v>29.996412223165645</v>
      </c>
      <c r="Q289" s="11">
        <f t="shared" si="152"/>
        <v>11.769934030370923</v>
      </c>
      <c r="R289" s="9">
        <f t="shared" si="153"/>
        <v>15.855286615384616</v>
      </c>
      <c r="S289" s="9">
        <f t="shared" si="154"/>
        <v>0.74233498995536196</v>
      </c>
      <c r="T289" s="9">
        <f t="shared" si="147"/>
        <v>9.0628492033856105</v>
      </c>
      <c r="U289" s="9">
        <f t="shared" si="155"/>
        <v>32.809785565119931</v>
      </c>
      <c r="V289" s="9">
        <f t="shared" si="156"/>
        <v>0.19846862484752137</v>
      </c>
      <c r="W289" s="9">
        <f t="shared" si="148"/>
        <v>0.65215223643973863</v>
      </c>
      <c r="X289" s="9">
        <f t="shared" si="157"/>
        <v>4.2466282107758868</v>
      </c>
      <c r="Y289" s="9">
        <f t="shared" si="158"/>
        <v>4.8162209926097237</v>
      </c>
      <c r="Z289" s="9">
        <f t="shared" si="159"/>
        <v>12.654999999999974</v>
      </c>
      <c r="AA289" s="9">
        <f t="shared" si="160"/>
        <v>2.1696033627512712</v>
      </c>
      <c r="AB289" s="9">
        <f t="shared" si="161"/>
        <v>0.96890161116936746</v>
      </c>
      <c r="AC289" s="9">
        <f t="shared" si="162"/>
        <v>1.5692524869603193</v>
      </c>
      <c r="AD289" s="9">
        <f t="shared" si="163"/>
        <v>1.0219964363546759</v>
      </c>
      <c r="AE289" s="9">
        <f t="shared" si="164"/>
        <v>9.6045965530376171E-2</v>
      </c>
      <c r="AF289" s="9">
        <f t="shared" si="165"/>
        <v>100.45451393399534</v>
      </c>
      <c r="AG289" s="9">
        <f t="shared" si="149"/>
        <v>6.7896941631350627E-2</v>
      </c>
      <c r="AH289" s="9">
        <f t="shared" ca="1" si="146"/>
        <v>-0.71633970223325649</v>
      </c>
      <c r="AI289" s="11">
        <f t="shared" si="166"/>
        <v>9.6045965530376171E-2</v>
      </c>
      <c r="AJ289" s="9">
        <f t="shared" ca="1" si="167"/>
        <v>5.5325606948429797</v>
      </c>
      <c r="AK289" s="9">
        <f t="shared" si="168"/>
        <v>6.7896941631350627E-2</v>
      </c>
      <c r="AL289" s="9">
        <f t="shared" si="169"/>
        <v>3.1506537606553362</v>
      </c>
      <c r="AM289" s="9">
        <f t="shared" si="170"/>
        <v>2.9180555555555601</v>
      </c>
      <c r="AN289" s="9">
        <f t="shared" si="171"/>
        <v>0.54725605060564342</v>
      </c>
      <c r="AO289" s="9">
        <f t="shared" si="172"/>
        <v>1.9921388888888905</v>
      </c>
      <c r="AP289" s="13">
        <f t="shared" ca="1" si="173"/>
        <v>2.4141887396449766</v>
      </c>
    </row>
    <row r="290" spans="1:42">
      <c r="A290" t="s">
        <v>84</v>
      </c>
      <c r="B290" t="s">
        <v>142</v>
      </c>
      <c r="C290">
        <v>12</v>
      </c>
      <c r="D290" s="14">
        <f t="shared" ca="1" si="150"/>
        <v>1.8379488865217768</v>
      </c>
      <c r="E290">
        <v>13.869975186104201</v>
      </c>
      <c r="F290">
        <v>2.17295285359801</v>
      </c>
      <c r="G290">
        <v>2.8037220843672501</v>
      </c>
      <c r="H290">
        <v>71.769230769230802</v>
      </c>
      <c r="I290">
        <v>2.9986455748552499</v>
      </c>
      <c r="J290">
        <v>32.3603076923077</v>
      </c>
      <c r="K290">
        <v>5.6203473945409401</v>
      </c>
      <c r="L290" s="11">
        <f t="shared" si="144"/>
        <v>18.5</v>
      </c>
      <c r="M290" s="9">
        <f t="shared" si="145"/>
        <v>9.9</v>
      </c>
      <c r="N290" s="9">
        <f t="shared" si="151"/>
        <v>100.45451393399534</v>
      </c>
      <c r="O290" s="9">
        <f>stefan_boltzmann*(E290+273.16)^4</f>
        <v>33.279048991713942</v>
      </c>
      <c r="P290" s="9">
        <f>stefan_boltzmann*(F290+273.16)^4</f>
        <v>28.176994230970326</v>
      </c>
      <c r="Q290" s="11">
        <f t="shared" si="152"/>
        <v>9.876334686818554</v>
      </c>
      <c r="R290" s="9">
        <f t="shared" si="153"/>
        <v>13.901554615384615</v>
      </c>
      <c r="S290" s="9">
        <f t="shared" si="154"/>
        <v>0.71044821676912173</v>
      </c>
      <c r="T290" s="9">
        <f t="shared" si="147"/>
        <v>7.6047777088502864</v>
      </c>
      <c r="U290" s="9">
        <f t="shared" si="155"/>
        <v>30.728021611342136</v>
      </c>
      <c r="V290" s="9">
        <f t="shared" si="156"/>
        <v>0.21897688301125823</v>
      </c>
      <c r="W290" s="9">
        <f t="shared" si="148"/>
        <v>0.60910509263831447</v>
      </c>
      <c r="X290" s="9">
        <f t="shared" si="157"/>
        <v>4.0985015132837521</v>
      </c>
      <c r="Y290" s="9">
        <f t="shared" si="158"/>
        <v>3.5062761955665342</v>
      </c>
      <c r="Z290" s="9">
        <f t="shared" si="159"/>
        <v>8.0214640198511056</v>
      </c>
      <c r="AA290" s="9">
        <f t="shared" si="160"/>
        <v>1.5851659099424011</v>
      </c>
      <c r="AB290" s="9">
        <f t="shared" si="161"/>
        <v>0.71442339056354554</v>
      </c>
      <c r="AC290" s="9">
        <f t="shared" si="162"/>
        <v>1.1497946502529732</v>
      </c>
      <c r="AD290" s="9">
        <f t="shared" si="163"/>
        <v>0.74727524722809602</v>
      </c>
      <c r="AE290" s="9">
        <f t="shared" si="164"/>
        <v>7.3154631281889301E-2</v>
      </c>
      <c r="AF290" s="9">
        <f t="shared" si="165"/>
        <v>100.45451393399534</v>
      </c>
      <c r="AG290" s="9">
        <f t="shared" si="149"/>
        <v>6.7896941631350627E-2</v>
      </c>
      <c r="AH290" s="9">
        <f t="shared" ca="1" si="146"/>
        <v>-0.64869503722084176</v>
      </c>
      <c r="AI290" s="11">
        <f t="shared" si="166"/>
        <v>7.3154631281889301E-2</v>
      </c>
      <c r="AJ290" s="9">
        <f t="shared" ca="1" si="167"/>
        <v>4.1549712327873758</v>
      </c>
      <c r="AK290" s="9">
        <f t="shared" si="168"/>
        <v>6.7896941631350627E-2</v>
      </c>
      <c r="AL290" s="9">
        <f t="shared" si="169"/>
        <v>3.2026023461909827</v>
      </c>
      <c r="AM290" s="9">
        <f t="shared" si="170"/>
        <v>2.9986455748552499</v>
      </c>
      <c r="AN290" s="9">
        <f t="shared" si="171"/>
        <v>0.40251940302487721</v>
      </c>
      <c r="AO290" s="9">
        <f t="shared" si="172"/>
        <v>2.0195394954507853</v>
      </c>
      <c r="AP290" s="13">
        <f t="shared" ca="1" si="173"/>
        <v>1.8379488865217768</v>
      </c>
    </row>
    <row r="291" spans="1:42">
      <c r="A291" t="s">
        <v>85</v>
      </c>
      <c r="B291" t="s">
        <v>142</v>
      </c>
      <c r="C291">
        <v>1</v>
      </c>
      <c r="D291" s="14">
        <f t="shared" ca="1" si="150"/>
        <v>0.50527711209944881</v>
      </c>
      <c r="E291">
        <v>-3.5600806451612899</v>
      </c>
      <c r="F291">
        <v>-13.718548387096799</v>
      </c>
      <c r="G291">
        <v>-11.8763608870968</v>
      </c>
      <c r="H291">
        <v>769.375</v>
      </c>
      <c r="I291">
        <v>3.63461021505376</v>
      </c>
      <c r="J291">
        <v>47.697125</v>
      </c>
      <c r="K291">
        <v>4.1048387096774199</v>
      </c>
      <c r="L291" s="11">
        <f t="shared" si="144"/>
        <v>10.7</v>
      </c>
      <c r="M291" s="9">
        <f t="shared" si="145"/>
        <v>8.6999999999999993</v>
      </c>
      <c r="N291" s="9">
        <f t="shared" si="151"/>
        <v>92.530053172870026</v>
      </c>
      <c r="O291" s="9">
        <f>stefan_boltzmann*(E291+273.16)^4</f>
        <v>25.902454831663917</v>
      </c>
      <c r="P291" s="9">
        <f>stefan_boltzmann*(F291+273.16)^4</f>
        <v>22.213620890718715</v>
      </c>
      <c r="Q291" s="11">
        <f t="shared" si="152"/>
        <v>5.1992398961809423</v>
      </c>
      <c r="R291" s="9">
        <f t="shared" si="153"/>
        <v>8.1896462499999991</v>
      </c>
      <c r="S291" s="9">
        <f t="shared" si="154"/>
        <v>0.63485524740228472</v>
      </c>
      <c r="T291" s="9">
        <f t="shared" si="147"/>
        <v>4.0034147200593253</v>
      </c>
      <c r="U291" s="9">
        <f t="shared" si="155"/>
        <v>24.058037861191316</v>
      </c>
      <c r="V291" s="9">
        <f t="shared" si="156"/>
        <v>0.27057702984378967</v>
      </c>
      <c r="W291" s="9">
        <f t="shared" si="148"/>
        <v>0.50705458399308445</v>
      </c>
      <c r="X291" s="9">
        <f t="shared" si="157"/>
        <v>3.3006983985384784</v>
      </c>
      <c r="Y291" s="9">
        <f t="shared" si="158"/>
        <v>0.70271632152084695</v>
      </c>
      <c r="Z291" s="9">
        <f t="shared" si="159"/>
        <v>-8.6393145161290441</v>
      </c>
      <c r="AA291" s="9">
        <f t="shared" si="160"/>
        <v>0.46952948375965531</v>
      </c>
      <c r="AB291" s="9">
        <f t="shared" si="161"/>
        <v>0.21168810803981208</v>
      </c>
      <c r="AC291" s="9">
        <f t="shared" si="162"/>
        <v>0.3406087958997337</v>
      </c>
      <c r="AD291" s="9">
        <f t="shared" si="163"/>
        <v>0.24589534618928929</v>
      </c>
      <c r="AE291" s="9">
        <f t="shared" si="164"/>
        <v>2.4929357653919341E-2</v>
      </c>
      <c r="AF291" s="9">
        <f t="shared" si="165"/>
        <v>92.530053172870026</v>
      </c>
      <c r="AG291" s="9">
        <f t="shared" si="149"/>
        <v>6.2540819455381674E-2</v>
      </c>
      <c r="AH291" s="9">
        <f t="shared" ca="1" si="146"/>
        <v>-0.27570967741935792</v>
      </c>
      <c r="AI291" s="11">
        <f t="shared" si="166"/>
        <v>2.4929357653919341E-2</v>
      </c>
      <c r="AJ291" s="9">
        <f t="shared" ca="1" si="167"/>
        <v>0.97842599894020488</v>
      </c>
      <c r="AK291" s="9">
        <f t="shared" si="168"/>
        <v>6.2540819455381674E-2</v>
      </c>
      <c r="AL291" s="9">
        <f t="shared" si="169"/>
        <v>3.4044396516550504</v>
      </c>
      <c r="AM291" s="9">
        <f t="shared" si="170"/>
        <v>3.63461021505376</v>
      </c>
      <c r="AN291" s="9">
        <f t="shared" si="171"/>
        <v>9.4713449710444403E-2</v>
      </c>
      <c r="AO291" s="9">
        <f t="shared" si="172"/>
        <v>2.2357674731182784</v>
      </c>
      <c r="AP291" s="13">
        <f t="shared" ca="1" si="173"/>
        <v>0.50527711209944881</v>
      </c>
    </row>
    <row r="292" spans="1:42">
      <c r="A292" t="s">
        <v>85</v>
      </c>
      <c r="B292" t="s">
        <v>142</v>
      </c>
      <c r="C292">
        <v>2</v>
      </c>
      <c r="D292" s="14">
        <f t="shared" ca="1" si="150"/>
        <v>0.87152220408413383</v>
      </c>
      <c r="E292">
        <v>0.61785714285714299</v>
      </c>
      <c r="F292">
        <v>-10.5455357142857</v>
      </c>
      <c r="G292">
        <v>-9.5348028273809504</v>
      </c>
      <c r="H292">
        <v>769.375</v>
      </c>
      <c r="I292">
        <v>3.5437500000000002</v>
      </c>
      <c r="J292">
        <v>47.697125</v>
      </c>
      <c r="K292">
        <v>6.18303571428571</v>
      </c>
      <c r="L292" s="11">
        <f t="shared" si="144"/>
        <v>16.299999999999997</v>
      </c>
      <c r="M292" s="9">
        <f t="shared" si="145"/>
        <v>10.050000000000001</v>
      </c>
      <c r="N292" s="9">
        <f t="shared" si="151"/>
        <v>92.530053172870026</v>
      </c>
      <c r="O292" s="9">
        <f>stefan_boltzmann*(E292+273.16)^4</f>
        <v>27.545786245270687</v>
      </c>
      <c r="P292" s="9">
        <f>stefan_boltzmann*(F292+273.16)^4</f>
        <v>23.320425124624805</v>
      </c>
      <c r="Q292" s="11">
        <f t="shared" si="152"/>
        <v>9.089103589196867</v>
      </c>
      <c r="R292" s="9">
        <f t="shared" si="153"/>
        <v>12.475816249999998</v>
      </c>
      <c r="S292" s="9">
        <f t="shared" si="154"/>
        <v>0.72853778919650802</v>
      </c>
      <c r="T292" s="9">
        <f t="shared" si="147"/>
        <v>6.9986097636815874</v>
      </c>
      <c r="U292" s="9">
        <f t="shared" si="155"/>
        <v>25.433105684947748</v>
      </c>
      <c r="V292" s="9">
        <f t="shared" si="156"/>
        <v>0.26377667220995787</v>
      </c>
      <c r="W292" s="9">
        <f t="shared" si="148"/>
        <v>0.63352601541528597</v>
      </c>
      <c r="X292" s="9">
        <f t="shared" si="157"/>
        <v>4.2501106268808178</v>
      </c>
      <c r="Y292" s="9">
        <f t="shared" si="158"/>
        <v>2.7484991368007696</v>
      </c>
      <c r="Z292" s="9">
        <f t="shared" si="159"/>
        <v>-4.9638392857142781</v>
      </c>
      <c r="AA292" s="9">
        <f t="shared" si="160"/>
        <v>0.63881738808852206</v>
      </c>
      <c r="AB292" s="9">
        <f t="shared" si="161"/>
        <v>0.27358268581589207</v>
      </c>
      <c r="AC292" s="9">
        <f t="shared" si="162"/>
        <v>0.45620003695220707</v>
      </c>
      <c r="AD292" s="9">
        <f t="shared" si="163"/>
        <v>0.29642835200960255</v>
      </c>
      <c r="AE292" s="9">
        <f t="shared" si="164"/>
        <v>3.2062318528181158E-2</v>
      </c>
      <c r="AF292" s="9">
        <f t="shared" si="165"/>
        <v>92.530053172870026</v>
      </c>
      <c r="AG292" s="9">
        <f t="shared" si="149"/>
        <v>6.2540819455381674E-2</v>
      </c>
      <c r="AH292" s="9">
        <f t="shared" ca="1" si="146"/>
        <v>0.51456653225806726</v>
      </c>
      <c r="AI292" s="11">
        <f t="shared" si="166"/>
        <v>3.2062318528181158E-2</v>
      </c>
      <c r="AJ292" s="9">
        <f t="shared" ca="1" si="167"/>
        <v>2.2339326045427024</v>
      </c>
      <c r="AK292" s="9">
        <f t="shared" si="168"/>
        <v>6.2540819455381674E-2</v>
      </c>
      <c r="AL292" s="9">
        <f t="shared" si="169"/>
        <v>3.3577558998069623</v>
      </c>
      <c r="AM292" s="9">
        <f t="shared" si="170"/>
        <v>3.5437500000000002</v>
      </c>
      <c r="AN292" s="9">
        <f t="shared" si="171"/>
        <v>0.15977168494260452</v>
      </c>
      <c r="AO292" s="9">
        <f t="shared" si="172"/>
        <v>2.2048750000000004</v>
      </c>
      <c r="AP292" s="13">
        <f t="shared" ca="1" si="173"/>
        <v>0.87152220408413383</v>
      </c>
    </row>
    <row r="293" spans="1:42">
      <c r="A293" t="s">
        <v>85</v>
      </c>
      <c r="B293" t="s">
        <v>142</v>
      </c>
      <c r="C293">
        <v>3</v>
      </c>
      <c r="D293" s="14">
        <f t="shared" ca="1" si="150"/>
        <v>1.420191216456008</v>
      </c>
      <c r="E293">
        <v>3.1379032258064501</v>
      </c>
      <c r="F293">
        <v>-8.1096774193548402</v>
      </c>
      <c r="G293">
        <v>-8.0041330645161306</v>
      </c>
      <c r="H293">
        <v>769.375</v>
      </c>
      <c r="I293">
        <v>4.16796034946237</v>
      </c>
      <c r="J293">
        <v>47.697125</v>
      </c>
      <c r="K293">
        <v>6.55241935483871</v>
      </c>
      <c r="L293" s="11">
        <f t="shared" si="144"/>
        <v>23.8</v>
      </c>
      <c r="M293" s="9">
        <f t="shared" si="145"/>
        <v>11.75</v>
      </c>
      <c r="N293" s="9">
        <f t="shared" si="151"/>
        <v>92.530053172870026</v>
      </c>
      <c r="O293" s="9">
        <f>stefan_boltzmann*(E293+273.16)^4</f>
        <v>28.574079574267209</v>
      </c>
      <c r="P293" s="9">
        <f>stefan_boltzmann*(F293+273.16)^4</f>
        <v>24.197764277758292</v>
      </c>
      <c r="Q293" s="11">
        <f t="shared" si="152"/>
        <v>12.586067261496224</v>
      </c>
      <c r="R293" s="9">
        <f t="shared" si="153"/>
        <v>18.216222500000001</v>
      </c>
      <c r="S293" s="9">
        <f t="shared" si="154"/>
        <v>0.69092630272254429</v>
      </c>
      <c r="T293" s="9">
        <f t="shared" si="147"/>
        <v>9.6912717913520918</v>
      </c>
      <c r="U293" s="9">
        <f t="shared" si="155"/>
        <v>26.385921926012749</v>
      </c>
      <c r="V293" s="9">
        <f t="shared" si="156"/>
        <v>0.25905873447635547</v>
      </c>
      <c r="W293" s="9">
        <f t="shared" si="148"/>
        <v>0.58275050867543488</v>
      </c>
      <c r="X293" s="9">
        <f t="shared" si="157"/>
        <v>3.983393166237609</v>
      </c>
      <c r="Y293" s="9">
        <f t="shared" si="158"/>
        <v>5.7078786251144829</v>
      </c>
      <c r="Z293" s="9">
        <f t="shared" si="159"/>
        <v>-2.4858870967741948</v>
      </c>
      <c r="AA293" s="9">
        <f t="shared" si="160"/>
        <v>0.76521483093789522</v>
      </c>
      <c r="AB293" s="9">
        <f t="shared" si="161"/>
        <v>0.33151974235762749</v>
      </c>
      <c r="AC293" s="9">
        <f t="shared" si="162"/>
        <v>0.54836728664776135</v>
      </c>
      <c r="AD293" s="9">
        <f t="shared" si="163"/>
        <v>0.33425961553924122</v>
      </c>
      <c r="AE293" s="9">
        <f t="shared" si="164"/>
        <v>3.7811172996385353E-2</v>
      </c>
      <c r="AF293" s="9">
        <f t="shared" si="165"/>
        <v>92.530053172870026</v>
      </c>
      <c r="AG293" s="9">
        <f t="shared" si="149"/>
        <v>6.2540819455381674E-2</v>
      </c>
      <c r="AH293" s="9">
        <f t="shared" ca="1" si="146"/>
        <v>0.34691330645161167</v>
      </c>
      <c r="AI293" s="11">
        <f t="shared" si="166"/>
        <v>3.7811172996385353E-2</v>
      </c>
      <c r="AJ293" s="9">
        <f t="shared" ca="1" si="167"/>
        <v>5.3609653186628714</v>
      </c>
      <c r="AK293" s="9">
        <f t="shared" si="168"/>
        <v>6.2540819455381674E-2</v>
      </c>
      <c r="AL293" s="9">
        <f t="shared" si="169"/>
        <v>3.3269983230855229</v>
      </c>
      <c r="AM293" s="9">
        <f t="shared" si="170"/>
        <v>4.16796034946237</v>
      </c>
      <c r="AN293" s="9">
        <f t="shared" si="171"/>
        <v>0.21410767110852014</v>
      </c>
      <c r="AO293" s="9">
        <f t="shared" si="172"/>
        <v>2.4171065188172056</v>
      </c>
      <c r="AP293" s="13">
        <f t="shared" ca="1" si="173"/>
        <v>1.420191216456008</v>
      </c>
    </row>
    <row r="294" spans="1:42">
      <c r="A294" t="s">
        <v>85</v>
      </c>
      <c r="B294" t="s">
        <v>142</v>
      </c>
      <c r="C294">
        <v>4</v>
      </c>
      <c r="D294" s="14">
        <f t="shared" ca="1" si="150"/>
        <v>3.4566482125956384</v>
      </c>
      <c r="E294">
        <v>14.956666666666701</v>
      </c>
      <c r="F294">
        <v>0.79041666666666599</v>
      </c>
      <c r="G294">
        <v>-1.10949652777778</v>
      </c>
      <c r="H294">
        <v>769.375</v>
      </c>
      <c r="I294">
        <v>4.67225694444444</v>
      </c>
      <c r="J294">
        <v>47.697125</v>
      </c>
      <c r="K294">
        <v>8.4499999999999993</v>
      </c>
      <c r="L294" s="11">
        <f t="shared" si="144"/>
        <v>32.549999999999997</v>
      </c>
      <c r="M294" s="9">
        <f t="shared" si="145"/>
        <v>13.350000000000001</v>
      </c>
      <c r="N294" s="9">
        <f t="shared" si="151"/>
        <v>92.530053172870026</v>
      </c>
      <c r="O294" s="9">
        <f>stefan_boltzmann*(E294+273.16)^4</f>
        <v>33.785894352184243</v>
      </c>
      <c r="P294" s="9">
        <f>stefan_boltzmann*(F294+273.16)^4</f>
        <v>27.615299296798813</v>
      </c>
      <c r="Q294" s="11">
        <f t="shared" si="152"/>
        <v>18.438904494382022</v>
      </c>
      <c r="R294" s="9">
        <f t="shared" si="153"/>
        <v>24.913363124999997</v>
      </c>
      <c r="S294" s="9">
        <f t="shared" si="154"/>
        <v>0.74012105077371104</v>
      </c>
      <c r="T294" s="9">
        <f t="shared" si="147"/>
        <v>14.197956460674158</v>
      </c>
      <c r="U294" s="9">
        <f t="shared" si="155"/>
        <v>30.700596824491527</v>
      </c>
      <c r="V294" s="9">
        <f t="shared" si="156"/>
        <v>0.23493418503227331</v>
      </c>
      <c r="W294" s="9">
        <f t="shared" si="148"/>
        <v>0.64916341854450998</v>
      </c>
      <c r="X294" s="9">
        <f t="shared" si="157"/>
        <v>4.6821688578457934</v>
      </c>
      <c r="Y294" s="9">
        <f t="shared" si="158"/>
        <v>9.5157876028283646</v>
      </c>
      <c r="Z294" s="9">
        <f t="shared" si="159"/>
        <v>7.8735416666666831</v>
      </c>
      <c r="AA294" s="9">
        <f t="shared" si="160"/>
        <v>1.7005944220931246</v>
      </c>
      <c r="AB294" s="9">
        <f t="shared" si="161"/>
        <v>0.64684248913108411</v>
      </c>
      <c r="AC294" s="9">
        <f t="shared" si="162"/>
        <v>1.1737184556121043</v>
      </c>
      <c r="AD294" s="9">
        <f t="shared" si="163"/>
        <v>0.56320538136900933</v>
      </c>
      <c r="AE294" s="9">
        <f t="shared" si="164"/>
        <v>7.2508428575365824E-2</v>
      </c>
      <c r="AF294" s="9">
        <f t="shared" si="165"/>
        <v>92.530053172870026</v>
      </c>
      <c r="AG294" s="9">
        <f t="shared" si="149"/>
        <v>6.2540819455381674E-2</v>
      </c>
      <c r="AH294" s="9">
        <f t="shared" ca="1" si="146"/>
        <v>1.4503200268817231</v>
      </c>
      <c r="AI294" s="11">
        <f t="shared" si="166"/>
        <v>7.2508428575365824E-2</v>
      </c>
      <c r="AJ294" s="9">
        <f t="shared" ca="1" si="167"/>
        <v>8.0654675759466414</v>
      </c>
      <c r="AK294" s="9">
        <f t="shared" si="168"/>
        <v>6.2540819455381674E-2</v>
      </c>
      <c r="AL294" s="9">
        <f t="shared" si="169"/>
        <v>3.2042890001654061</v>
      </c>
      <c r="AM294" s="9">
        <f t="shared" si="170"/>
        <v>4.67225694444444</v>
      </c>
      <c r="AN294" s="9">
        <f t="shared" si="171"/>
        <v>0.61051307424309498</v>
      </c>
      <c r="AO294" s="9">
        <f t="shared" si="172"/>
        <v>2.5885673611111097</v>
      </c>
      <c r="AP294" s="13">
        <f t="shared" ca="1" si="173"/>
        <v>3.4566482125956384</v>
      </c>
    </row>
    <row r="295" spans="1:42">
      <c r="A295" t="s">
        <v>85</v>
      </c>
      <c r="B295" t="s">
        <v>142</v>
      </c>
      <c r="C295">
        <v>5</v>
      </c>
      <c r="D295" s="14">
        <f t="shared" ca="1" si="150"/>
        <v>4.3633938232282787</v>
      </c>
      <c r="E295">
        <v>19.030645161290298</v>
      </c>
      <c r="F295">
        <v>5.1858870967741897</v>
      </c>
      <c r="G295">
        <v>3.4624159946236599</v>
      </c>
      <c r="H295">
        <v>769.375</v>
      </c>
      <c r="I295">
        <v>4.2924059139784898</v>
      </c>
      <c r="J295">
        <v>47.697125</v>
      </c>
      <c r="K295">
        <v>8.7379032258064502</v>
      </c>
      <c r="L295" s="11">
        <f t="shared" si="144"/>
        <v>38.950000000000003</v>
      </c>
      <c r="M295" s="9">
        <f t="shared" si="145"/>
        <v>14.9</v>
      </c>
      <c r="N295" s="9">
        <f t="shared" si="151"/>
        <v>92.530053172870026</v>
      </c>
      <c r="O295" s="9">
        <f>stefan_boltzmann*(E295+273.16)^4</f>
        <v>35.737743106172651</v>
      </c>
      <c r="P295" s="9">
        <f>stefan_boltzmann*(F295+273.16)^4</f>
        <v>29.430736274429112</v>
      </c>
      <c r="Q295" s="11">
        <f t="shared" si="152"/>
        <v>21.158350021649706</v>
      </c>
      <c r="R295" s="9">
        <f t="shared" si="153"/>
        <v>29.811843125000003</v>
      </c>
      <c r="S295" s="9">
        <f t="shared" si="154"/>
        <v>0.7097296847072988</v>
      </c>
      <c r="T295" s="9">
        <f t="shared" si="147"/>
        <v>16.291929516670276</v>
      </c>
      <c r="U295" s="9">
        <f t="shared" si="155"/>
        <v>32.584239690300883</v>
      </c>
      <c r="V295" s="9">
        <f t="shared" si="156"/>
        <v>0.21611794742055396</v>
      </c>
      <c r="W295" s="9">
        <f t="shared" si="148"/>
        <v>0.60813507435485348</v>
      </c>
      <c r="X295" s="9">
        <f t="shared" si="157"/>
        <v>4.2825109109521167</v>
      </c>
      <c r="Y295" s="9">
        <f t="shared" si="158"/>
        <v>12.00941860571816</v>
      </c>
      <c r="Z295" s="9">
        <f t="shared" si="159"/>
        <v>12.108266129032245</v>
      </c>
      <c r="AA295" s="9">
        <f t="shared" si="160"/>
        <v>2.2015979348793384</v>
      </c>
      <c r="AB295" s="9">
        <f t="shared" si="161"/>
        <v>0.88369481386577198</v>
      </c>
      <c r="AC295" s="9">
        <f t="shared" si="162"/>
        <v>1.5426463743725551</v>
      </c>
      <c r="AD295" s="9">
        <f t="shared" si="163"/>
        <v>0.78299810976003237</v>
      </c>
      <c r="AE295" s="9">
        <f t="shared" si="164"/>
        <v>9.3061918989559261E-2</v>
      </c>
      <c r="AF295" s="9">
        <f t="shared" si="165"/>
        <v>92.530053172870026</v>
      </c>
      <c r="AG295" s="9">
        <f t="shared" si="149"/>
        <v>6.2540819455381674E-2</v>
      </c>
      <c r="AH295" s="9">
        <f t="shared" ca="1" si="146"/>
        <v>0.59286142473117875</v>
      </c>
      <c r="AI295" s="11">
        <f t="shared" si="166"/>
        <v>9.3061918989559261E-2</v>
      </c>
      <c r="AJ295" s="9">
        <f t="shared" ca="1" si="167"/>
        <v>11.416557180986981</v>
      </c>
      <c r="AK295" s="9">
        <f t="shared" si="168"/>
        <v>6.2540819455381674E-2</v>
      </c>
      <c r="AL295" s="9">
        <f t="shared" si="169"/>
        <v>3.1566955676854507</v>
      </c>
      <c r="AM295" s="9">
        <f t="shared" si="170"/>
        <v>4.2924059139784898</v>
      </c>
      <c r="AN295" s="9">
        <f t="shared" si="171"/>
        <v>0.75964826461252277</v>
      </c>
      <c r="AO295" s="9">
        <f t="shared" si="172"/>
        <v>2.4594180107526866</v>
      </c>
      <c r="AP295" s="13">
        <f t="shared" ca="1" si="173"/>
        <v>4.3633938232282787</v>
      </c>
    </row>
    <row r="296" spans="1:42">
      <c r="A296" t="s">
        <v>85</v>
      </c>
      <c r="B296" t="s">
        <v>142</v>
      </c>
      <c r="C296">
        <v>6</v>
      </c>
      <c r="D296" s="14">
        <f t="shared" ca="1" si="150"/>
        <v>5.4452413767356846</v>
      </c>
      <c r="E296">
        <v>23.676666666666701</v>
      </c>
      <c r="F296">
        <v>9.5875000000000004</v>
      </c>
      <c r="G296">
        <v>7.9457291666666698</v>
      </c>
      <c r="H296">
        <v>769.375</v>
      </c>
      <c r="I296">
        <v>4.3496527777777798</v>
      </c>
      <c r="J296">
        <v>47.697125</v>
      </c>
      <c r="K296">
        <v>10.283333333333299</v>
      </c>
      <c r="L296" s="11">
        <f t="shared" si="144"/>
        <v>41.849999999999994</v>
      </c>
      <c r="M296" s="9">
        <f t="shared" si="145"/>
        <v>15.65</v>
      </c>
      <c r="N296" s="9">
        <f t="shared" si="151"/>
        <v>92.530053172870026</v>
      </c>
      <c r="O296" s="9">
        <f>stefan_boltzmann*(E296+273.16)^4</f>
        <v>38.065547209007676</v>
      </c>
      <c r="P296" s="9">
        <f>stefan_boltzmann*(F296+273.16)^4</f>
        <v>31.33696899478949</v>
      </c>
      <c r="Q296" s="11">
        <f t="shared" si="152"/>
        <v>24.211940894568642</v>
      </c>
      <c r="R296" s="9">
        <f t="shared" si="153"/>
        <v>32.031466874999992</v>
      </c>
      <c r="S296" s="9">
        <f t="shared" si="154"/>
        <v>0.75587986616578096</v>
      </c>
      <c r="T296" s="9">
        <f t="shared" si="147"/>
        <v>18.643194488817855</v>
      </c>
      <c r="U296" s="9">
        <f t="shared" si="155"/>
        <v>34.701258101898581</v>
      </c>
      <c r="V296" s="9">
        <f t="shared" si="156"/>
        <v>0.19526342225124563</v>
      </c>
      <c r="W296" s="9">
        <f t="shared" si="148"/>
        <v>0.67043781932380442</v>
      </c>
      <c r="X296" s="9">
        <f t="shared" si="157"/>
        <v>4.5428105109860129</v>
      </c>
      <c r="Y296" s="9">
        <f t="shared" si="158"/>
        <v>14.100383977831843</v>
      </c>
      <c r="Z296" s="9">
        <f t="shared" si="159"/>
        <v>16.632083333333352</v>
      </c>
      <c r="AA296" s="9">
        <f t="shared" si="160"/>
        <v>2.9264960904523978</v>
      </c>
      <c r="AB296" s="9">
        <f t="shared" si="161"/>
        <v>1.1944292287749947</v>
      </c>
      <c r="AC296" s="9">
        <f t="shared" si="162"/>
        <v>2.0604626596136963</v>
      </c>
      <c r="AD296" s="9">
        <f t="shared" si="163"/>
        <v>1.0688100478786338</v>
      </c>
      <c r="AE296" s="9">
        <f t="shared" si="164"/>
        <v>0.12030658735252191</v>
      </c>
      <c r="AF296" s="9">
        <f t="shared" si="165"/>
        <v>92.530053172870026</v>
      </c>
      <c r="AG296" s="9">
        <f t="shared" si="149"/>
        <v>6.2540819455381674E-2</v>
      </c>
      <c r="AH296" s="9">
        <f t="shared" ca="1" si="146"/>
        <v>0.63333440860215506</v>
      </c>
      <c r="AI296" s="11">
        <f t="shared" si="166"/>
        <v>0.12030658735252191</v>
      </c>
      <c r="AJ296" s="9">
        <f t="shared" ca="1" si="167"/>
        <v>13.467049569229689</v>
      </c>
      <c r="AK296" s="9">
        <f t="shared" si="168"/>
        <v>6.2540819455381674E-2</v>
      </c>
      <c r="AL296" s="9">
        <f t="shared" si="169"/>
        <v>3.1073905543958786</v>
      </c>
      <c r="AM296" s="9">
        <f t="shared" si="170"/>
        <v>4.3496527777777798</v>
      </c>
      <c r="AN296" s="9">
        <f t="shared" si="171"/>
        <v>0.99165261173506258</v>
      </c>
      <c r="AO296" s="9">
        <f t="shared" si="172"/>
        <v>2.4788819444444452</v>
      </c>
      <c r="AP296" s="13">
        <f t="shared" ca="1" si="173"/>
        <v>5.4452413767356846</v>
      </c>
    </row>
    <row r="297" spans="1:42">
      <c r="A297" t="s">
        <v>85</v>
      </c>
      <c r="B297" t="s">
        <v>142</v>
      </c>
      <c r="C297">
        <v>7</v>
      </c>
      <c r="D297" s="14">
        <f t="shared" ca="1" si="150"/>
        <v>7.1192783591571658</v>
      </c>
      <c r="E297">
        <v>29.094354838709702</v>
      </c>
      <c r="F297">
        <v>12.8004032258065</v>
      </c>
      <c r="G297">
        <v>9.9271505376344091</v>
      </c>
      <c r="H297">
        <v>769.375</v>
      </c>
      <c r="I297">
        <v>3.5286290322580598</v>
      </c>
      <c r="J297">
        <v>47.697125</v>
      </c>
      <c r="K297">
        <v>12.056451612903199</v>
      </c>
      <c r="L297" s="11">
        <f t="shared" si="144"/>
        <v>45.5</v>
      </c>
      <c r="M297" s="9">
        <f t="shared" si="145"/>
        <v>15.35</v>
      </c>
      <c r="N297" s="9">
        <f t="shared" si="151"/>
        <v>92.530053172870026</v>
      </c>
      <c r="O297" s="9">
        <f>stefan_boltzmann*(E297+273.16)^4</f>
        <v>40.921558037290509</v>
      </c>
      <c r="P297" s="9">
        <f>stefan_boltzmann*(F297+273.16)^4</f>
        <v>32.785778190990897</v>
      </c>
      <c r="Q297" s="11">
        <f t="shared" si="152"/>
        <v>29.243682357885849</v>
      </c>
      <c r="R297" s="9">
        <f t="shared" si="153"/>
        <v>34.825131249999998</v>
      </c>
      <c r="S297" s="9">
        <f t="shared" si="154"/>
        <v>0.83972927906440697</v>
      </c>
      <c r="T297" s="9">
        <f t="shared" si="147"/>
        <v>22.517635415572105</v>
      </c>
      <c r="U297" s="9">
        <f t="shared" si="155"/>
        <v>36.853668114140703</v>
      </c>
      <c r="V297" s="9">
        <f t="shared" si="156"/>
        <v>0.18523945303140035</v>
      </c>
      <c r="W297" s="9">
        <f t="shared" si="148"/>
        <v>0.78363452673694944</v>
      </c>
      <c r="X297" s="9">
        <f t="shared" si="157"/>
        <v>5.3496796099394794</v>
      </c>
      <c r="Y297" s="9">
        <f t="shared" si="158"/>
        <v>17.167955805632626</v>
      </c>
      <c r="Z297" s="9">
        <f t="shared" si="159"/>
        <v>20.947379032258102</v>
      </c>
      <c r="AA297" s="9">
        <f t="shared" si="160"/>
        <v>4.0275712524647282</v>
      </c>
      <c r="AB297" s="9">
        <f t="shared" si="161"/>
        <v>1.4783271801078763</v>
      </c>
      <c r="AC297" s="9">
        <f t="shared" si="162"/>
        <v>2.7529492162863023</v>
      </c>
      <c r="AD297" s="9">
        <f t="shared" si="163"/>
        <v>1.221980964184701</v>
      </c>
      <c r="AE297" s="9">
        <f t="shared" si="164"/>
        <v>0.15232557215913725</v>
      </c>
      <c r="AF297" s="9">
        <f t="shared" si="165"/>
        <v>92.530053172870026</v>
      </c>
      <c r="AG297" s="9">
        <f t="shared" si="149"/>
        <v>6.2540819455381674E-2</v>
      </c>
      <c r="AH297" s="9">
        <f t="shared" ca="1" si="146"/>
        <v>0.60414139784946508</v>
      </c>
      <c r="AI297" s="11">
        <f t="shared" si="166"/>
        <v>0.15232557215913725</v>
      </c>
      <c r="AJ297" s="9">
        <f t="shared" ca="1" si="167"/>
        <v>16.563814407783163</v>
      </c>
      <c r="AK297" s="9">
        <f t="shared" si="168"/>
        <v>6.2540819455381674E-2</v>
      </c>
      <c r="AL297" s="9">
        <f t="shared" si="169"/>
        <v>3.0617724946655609</v>
      </c>
      <c r="AM297" s="9">
        <f t="shared" si="170"/>
        <v>3.5286290322580598</v>
      </c>
      <c r="AN297" s="9">
        <f t="shared" si="171"/>
        <v>1.5309682521016013</v>
      </c>
      <c r="AO297" s="9">
        <f t="shared" si="172"/>
        <v>2.1997338709677403</v>
      </c>
      <c r="AP297" s="13">
        <f t="shared" ca="1" si="173"/>
        <v>7.1192783591571658</v>
      </c>
    </row>
    <row r="298" spans="1:42">
      <c r="A298" t="s">
        <v>85</v>
      </c>
      <c r="B298" t="s">
        <v>142</v>
      </c>
      <c r="C298">
        <v>8</v>
      </c>
      <c r="D298" s="14">
        <f t="shared" ca="1" si="150"/>
        <v>6.2166670912118782</v>
      </c>
      <c r="E298">
        <v>27.769354838709699</v>
      </c>
      <c r="F298">
        <v>12.3495967741935</v>
      </c>
      <c r="G298">
        <v>9.07770497311828</v>
      </c>
      <c r="H298">
        <v>769.375</v>
      </c>
      <c r="I298">
        <v>4.0511256720430104</v>
      </c>
      <c r="J298">
        <v>47.697125</v>
      </c>
      <c r="K298">
        <v>10.9758064516129</v>
      </c>
      <c r="L298" s="11">
        <f t="shared" si="144"/>
        <v>35.15</v>
      </c>
      <c r="M298" s="9">
        <f t="shared" si="145"/>
        <v>14.05</v>
      </c>
      <c r="N298" s="9">
        <f t="shared" si="151"/>
        <v>92.530053172870026</v>
      </c>
      <c r="O298" s="9">
        <f>stefan_boltzmann*(E298+273.16)^4</f>
        <v>40.208707168439027</v>
      </c>
      <c r="P298" s="9">
        <f>stefan_boltzmann*(F298+273.16)^4</f>
        <v>32.579524086361985</v>
      </c>
      <c r="Q298" s="11">
        <f t="shared" si="152"/>
        <v>22.517023016875211</v>
      </c>
      <c r="R298" s="9">
        <f t="shared" si="153"/>
        <v>26.903370624999997</v>
      </c>
      <c r="S298" s="9">
        <f t="shared" si="154"/>
        <v>0.83695917997543523</v>
      </c>
      <c r="T298" s="9">
        <f t="shared" si="147"/>
        <v>17.338107722993911</v>
      </c>
      <c r="U298" s="9">
        <f t="shared" si="155"/>
        <v>36.39411562740051</v>
      </c>
      <c r="V298" s="9">
        <f t="shared" si="156"/>
        <v>0.18959926686692608</v>
      </c>
      <c r="W298" s="9">
        <f t="shared" si="148"/>
        <v>0.77989489296683756</v>
      </c>
      <c r="X298" s="9">
        <f t="shared" si="157"/>
        <v>5.381506890342707</v>
      </c>
      <c r="Y298" s="9">
        <f t="shared" si="158"/>
        <v>11.956600832651205</v>
      </c>
      <c r="Z298" s="9">
        <f t="shared" si="159"/>
        <v>20.059475806451601</v>
      </c>
      <c r="AA298" s="9">
        <f t="shared" si="160"/>
        <v>3.7294635365310191</v>
      </c>
      <c r="AB298" s="9">
        <f t="shared" si="161"/>
        <v>1.4352253109679936</v>
      </c>
      <c r="AC298" s="9">
        <f t="shared" si="162"/>
        <v>2.5823444237495066</v>
      </c>
      <c r="AD298" s="9">
        <f t="shared" si="163"/>
        <v>1.1541010472941897</v>
      </c>
      <c r="AE298" s="9">
        <f t="shared" si="164"/>
        <v>0.1452068017522983</v>
      </c>
      <c r="AF298" s="9">
        <f t="shared" si="165"/>
        <v>92.530053172870026</v>
      </c>
      <c r="AG298" s="9">
        <f t="shared" si="149"/>
        <v>6.2540819455381674E-2</v>
      </c>
      <c r="AH298" s="9">
        <f t="shared" ca="1" si="146"/>
        <v>-0.12430645161291005</v>
      </c>
      <c r="AI298" s="11">
        <f t="shared" si="166"/>
        <v>0.1452068017522983</v>
      </c>
      <c r="AJ298" s="9">
        <f t="shared" ca="1" si="167"/>
        <v>12.080907284264114</v>
      </c>
      <c r="AK298" s="9">
        <f t="shared" si="168"/>
        <v>6.2540819455381674E-2</v>
      </c>
      <c r="AL298" s="9">
        <f t="shared" si="169"/>
        <v>3.0710489654816575</v>
      </c>
      <c r="AM298" s="9">
        <f t="shared" si="170"/>
        <v>4.0511256720430104</v>
      </c>
      <c r="AN298" s="9">
        <f t="shared" si="171"/>
        <v>1.4282433764553168</v>
      </c>
      <c r="AO298" s="9">
        <f t="shared" si="172"/>
        <v>2.3773827284946236</v>
      </c>
      <c r="AP298" s="13">
        <f t="shared" ca="1" si="173"/>
        <v>6.2166670912118782</v>
      </c>
    </row>
    <row r="299" spans="1:42">
      <c r="A299" t="s">
        <v>85</v>
      </c>
      <c r="B299" t="s">
        <v>142</v>
      </c>
      <c r="C299">
        <v>9</v>
      </c>
      <c r="D299" s="14">
        <f t="shared" ca="1" si="150"/>
        <v>4.3078395887171821</v>
      </c>
      <c r="E299">
        <v>21.949166666666699</v>
      </c>
      <c r="F299">
        <v>6.1008333333333304</v>
      </c>
      <c r="G299">
        <v>4.0731423611111097</v>
      </c>
      <c r="H299">
        <v>769.375</v>
      </c>
      <c r="I299">
        <v>3.71399305555556</v>
      </c>
      <c r="J299">
        <v>47.697125</v>
      </c>
      <c r="K299">
        <v>8.5333333333333297</v>
      </c>
      <c r="L299" s="11">
        <f t="shared" si="144"/>
        <v>27.05</v>
      </c>
      <c r="M299" s="9">
        <f t="shared" si="145"/>
        <v>12.3</v>
      </c>
      <c r="N299" s="9">
        <f t="shared" si="151"/>
        <v>92.530053172870026</v>
      </c>
      <c r="O299" s="9">
        <f>stefan_boltzmann*(E299+273.16)^4</f>
        <v>37.187132587408975</v>
      </c>
      <c r="P299" s="9">
        <f>stefan_boltzmann*(F299+273.16)^4</f>
        <v>29.819613616781616</v>
      </c>
      <c r="Q299" s="11">
        <f t="shared" si="152"/>
        <v>16.145697831978318</v>
      </c>
      <c r="R299" s="9">
        <f t="shared" si="153"/>
        <v>20.703731874999999</v>
      </c>
      <c r="S299" s="9">
        <f t="shared" si="154"/>
        <v>0.77984480911262377</v>
      </c>
      <c r="T299" s="9">
        <f t="shared" si="147"/>
        <v>12.432187330623305</v>
      </c>
      <c r="U299" s="9">
        <f t="shared" si="155"/>
        <v>33.503373102095296</v>
      </c>
      <c r="V299" s="9">
        <f t="shared" si="156"/>
        <v>0.21342131350210783</v>
      </c>
      <c r="W299" s="9">
        <f t="shared" si="148"/>
        <v>0.70279049230204216</v>
      </c>
      <c r="X299" s="9">
        <f t="shared" si="157"/>
        <v>5.0251866776290539</v>
      </c>
      <c r="Y299" s="9">
        <f t="shared" si="158"/>
        <v>7.4070006529942516</v>
      </c>
      <c r="Z299" s="9">
        <f t="shared" si="159"/>
        <v>14.025000000000015</v>
      </c>
      <c r="AA299" s="9">
        <f t="shared" si="160"/>
        <v>2.6357503848474821</v>
      </c>
      <c r="AB299" s="9">
        <f t="shared" si="161"/>
        <v>0.94165740211432403</v>
      </c>
      <c r="AC299" s="9">
        <f t="shared" si="162"/>
        <v>1.788703893480903</v>
      </c>
      <c r="AD299" s="9">
        <f t="shared" si="163"/>
        <v>0.81745734058835051</v>
      </c>
      <c r="AE299" s="9">
        <f t="shared" si="164"/>
        <v>0.1038834128360306</v>
      </c>
      <c r="AF299" s="9">
        <f t="shared" si="165"/>
        <v>92.530053172870026</v>
      </c>
      <c r="AG299" s="9">
        <f t="shared" si="149"/>
        <v>6.2540819455381674E-2</v>
      </c>
      <c r="AH299" s="9">
        <f t="shared" ca="1" si="146"/>
        <v>-0.84482661290322225</v>
      </c>
      <c r="AI299" s="11">
        <f t="shared" si="166"/>
        <v>0.1038834128360306</v>
      </c>
      <c r="AJ299" s="9">
        <f t="shared" ca="1" si="167"/>
        <v>8.2518272658974734</v>
      </c>
      <c r="AK299" s="9">
        <f t="shared" si="168"/>
        <v>6.2540819455381674E-2</v>
      </c>
      <c r="AL299" s="9">
        <f t="shared" si="169"/>
        <v>3.1356153645152856</v>
      </c>
      <c r="AM299" s="9">
        <f t="shared" si="170"/>
        <v>3.71399305555556</v>
      </c>
      <c r="AN299" s="9">
        <f t="shared" si="171"/>
        <v>0.97124655289255246</v>
      </c>
      <c r="AO299" s="9">
        <f t="shared" si="172"/>
        <v>2.2627576388888908</v>
      </c>
      <c r="AP299" s="13">
        <f t="shared" ca="1" si="173"/>
        <v>4.3078395887171821</v>
      </c>
    </row>
    <row r="300" spans="1:42">
      <c r="A300" t="s">
        <v>85</v>
      </c>
      <c r="B300" t="s">
        <v>142</v>
      </c>
      <c r="C300">
        <v>10</v>
      </c>
      <c r="D300" s="14">
        <f t="shared" ca="1" si="150"/>
        <v>2.134818999229128</v>
      </c>
      <c r="E300">
        <v>12.158064516129</v>
      </c>
      <c r="F300">
        <v>-0.81733870967741895</v>
      </c>
      <c r="G300">
        <v>-1.0299059139784901</v>
      </c>
      <c r="H300">
        <v>769.375</v>
      </c>
      <c r="I300">
        <v>3.5419522849462401</v>
      </c>
      <c r="J300">
        <v>47.697125</v>
      </c>
      <c r="K300">
        <v>6.1854838709677402</v>
      </c>
      <c r="L300" s="11">
        <f t="shared" si="144"/>
        <v>18.649999999999999</v>
      </c>
      <c r="M300" s="9">
        <f t="shared" si="145"/>
        <v>10.649999999999999</v>
      </c>
      <c r="N300" s="9">
        <f t="shared" si="151"/>
        <v>92.530053172870026</v>
      </c>
      <c r="O300" s="9">
        <f>stefan_boltzmann*(E300+273.16)^4</f>
        <v>32.492188969533622</v>
      </c>
      <c r="P300" s="9">
        <f>stefan_boltzmann*(F300+273.16)^4</f>
        <v>26.972711131758608</v>
      </c>
      <c r="Q300" s="11">
        <f t="shared" si="152"/>
        <v>10.078428365894288</v>
      </c>
      <c r="R300" s="9">
        <f t="shared" si="153"/>
        <v>14.274476875</v>
      </c>
      <c r="S300" s="9">
        <f t="shared" si="154"/>
        <v>0.70604537414225121</v>
      </c>
      <c r="T300" s="9">
        <f t="shared" si="147"/>
        <v>7.7603898417386015</v>
      </c>
      <c r="U300" s="9">
        <f t="shared" si="155"/>
        <v>29.732450050646115</v>
      </c>
      <c r="V300" s="9">
        <f t="shared" si="156"/>
        <v>0.234626683741326</v>
      </c>
      <c r="W300" s="9">
        <f t="shared" si="148"/>
        <v>0.60316125509203922</v>
      </c>
      <c r="X300" s="9">
        <f t="shared" si="157"/>
        <v>4.207668691136969</v>
      </c>
      <c r="Y300" s="9">
        <f t="shared" si="158"/>
        <v>3.5527211506016325</v>
      </c>
      <c r="Z300" s="9">
        <f t="shared" si="159"/>
        <v>5.670362903225791</v>
      </c>
      <c r="AA300" s="9">
        <f t="shared" si="160"/>
        <v>1.4172494519597152</v>
      </c>
      <c r="AB300" s="9">
        <f t="shared" si="161"/>
        <v>0.57540863826261857</v>
      </c>
      <c r="AC300" s="9">
        <f t="shared" si="162"/>
        <v>0.99632904511116682</v>
      </c>
      <c r="AD300" s="9">
        <f t="shared" si="163"/>
        <v>0.56650692751788445</v>
      </c>
      <c r="AE300" s="9">
        <f t="shared" si="164"/>
        <v>6.344583638229763E-2</v>
      </c>
      <c r="AF300" s="9">
        <f t="shared" si="165"/>
        <v>92.530053172870026</v>
      </c>
      <c r="AG300" s="9">
        <f t="shared" si="149"/>
        <v>6.2540819455381674E-2</v>
      </c>
      <c r="AH300" s="9">
        <f t="shared" ca="1" si="146"/>
        <v>-1.1696491935483913</v>
      </c>
      <c r="AI300" s="11">
        <f t="shared" si="166"/>
        <v>6.344583638229763E-2</v>
      </c>
      <c r="AJ300" s="9">
        <f t="shared" ca="1" si="167"/>
        <v>4.7223703441500238</v>
      </c>
      <c r="AK300" s="9">
        <f t="shared" si="168"/>
        <v>6.2540819455381674E-2</v>
      </c>
      <c r="AL300" s="9">
        <f t="shared" si="169"/>
        <v>3.2296222340390899</v>
      </c>
      <c r="AM300" s="9">
        <f t="shared" si="170"/>
        <v>3.5419522849462401</v>
      </c>
      <c r="AN300" s="9">
        <f t="shared" si="171"/>
        <v>0.42982211759328237</v>
      </c>
      <c r="AO300" s="9">
        <f t="shared" si="172"/>
        <v>2.2042637768817217</v>
      </c>
      <c r="AP300" s="13">
        <f t="shared" ca="1" si="173"/>
        <v>2.134818999229128</v>
      </c>
    </row>
    <row r="301" spans="1:42">
      <c r="A301" t="s">
        <v>85</v>
      </c>
      <c r="B301" t="s">
        <v>142</v>
      </c>
      <c r="C301">
        <v>11</v>
      </c>
      <c r="D301" s="14">
        <f t="shared" ca="1" si="150"/>
        <v>1.2057761406085437</v>
      </c>
      <c r="E301">
        <v>6.2625000000000002</v>
      </c>
      <c r="F301">
        <v>-4.88</v>
      </c>
      <c r="G301">
        <v>-4.6981076388888896</v>
      </c>
      <c r="H301">
        <v>769.375</v>
      </c>
      <c r="I301">
        <v>3.68246527777778</v>
      </c>
      <c r="J301">
        <v>47.697125</v>
      </c>
      <c r="K301">
        <v>4.87083333333333</v>
      </c>
      <c r="L301" s="11">
        <f t="shared" si="144"/>
        <v>12</v>
      </c>
      <c r="M301" s="9">
        <f t="shared" si="145"/>
        <v>9.1</v>
      </c>
      <c r="N301" s="9">
        <f t="shared" si="151"/>
        <v>92.530053172870026</v>
      </c>
      <c r="O301" s="9">
        <f>stefan_boltzmann*(E301+273.16)^4</f>
        <v>29.888724996760203</v>
      </c>
      <c r="P301" s="9">
        <f>stefan_boltzmann*(F301+273.16)^4</f>
        <v>25.398910277634798</v>
      </c>
      <c r="Q301" s="11">
        <f t="shared" si="152"/>
        <v>6.2115384615384599</v>
      </c>
      <c r="R301" s="9">
        <f t="shared" si="153"/>
        <v>9.1846499999999995</v>
      </c>
      <c r="S301" s="9">
        <f t="shared" si="154"/>
        <v>0.67629560860114002</v>
      </c>
      <c r="T301" s="9">
        <f t="shared" si="147"/>
        <v>4.7828846153846145</v>
      </c>
      <c r="U301" s="9">
        <f t="shared" si="155"/>
        <v>27.6438176371975</v>
      </c>
      <c r="V301" s="9">
        <f t="shared" si="156"/>
        <v>0.24809648312233204</v>
      </c>
      <c r="W301" s="9">
        <f t="shared" si="148"/>
        <v>0.56299907161153906</v>
      </c>
      <c r="X301" s="9">
        <f t="shared" si="157"/>
        <v>3.8612356386932292</v>
      </c>
      <c r="Y301" s="9">
        <f t="shared" si="158"/>
        <v>0.92164897669138535</v>
      </c>
      <c r="Z301" s="9">
        <f t="shared" si="159"/>
        <v>0.69125000000000014</v>
      </c>
      <c r="AA301" s="9">
        <f t="shared" si="160"/>
        <v>0.95224018902649388</v>
      </c>
      <c r="AB301" s="9">
        <f t="shared" si="161"/>
        <v>0.42503031830021748</v>
      </c>
      <c r="AC301" s="9">
        <f t="shared" si="162"/>
        <v>0.68863525366335565</v>
      </c>
      <c r="AD301" s="9">
        <f t="shared" si="163"/>
        <v>0.43093144971856134</v>
      </c>
      <c r="AE301" s="9">
        <f t="shared" si="164"/>
        <v>4.6465826149779586E-2</v>
      </c>
      <c r="AF301" s="9">
        <f t="shared" si="165"/>
        <v>92.530053172870026</v>
      </c>
      <c r="AG301" s="9">
        <f t="shared" si="149"/>
        <v>6.2540819455381674E-2</v>
      </c>
      <c r="AH301" s="9">
        <f t="shared" ca="1" si="146"/>
        <v>-0.69707580645161082</v>
      </c>
      <c r="AI301" s="11">
        <f t="shared" si="166"/>
        <v>4.6465826149779586E-2</v>
      </c>
      <c r="AJ301" s="9">
        <f t="shared" ca="1" si="167"/>
        <v>1.6187247831429961</v>
      </c>
      <c r="AK301" s="9">
        <f t="shared" si="168"/>
        <v>6.2540819455381674E-2</v>
      </c>
      <c r="AL301" s="9">
        <f t="shared" si="169"/>
        <v>3.2883769576119071</v>
      </c>
      <c r="AM301" s="9">
        <f t="shared" si="170"/>
        <v>3.68246527777778</v>
      </c>
      <c r="AN301" s="9">
        <f t="shared" si="171"/>
        <v>0.25770380394479431</v>
      </c>
      <c r="AO301" s="9">
        <f t="shared" si="172"/>
        <v>2.2520381944444452</v>
      </c>
      <c r="AP301" s="13">
        <f t="shared" ca="1" si="173"/>
        <v>1.2057761406085437</v>
      </c>
    </row>
    <row r="302" spans="1:42">
      <c r="A302" t="s">
        <v>85</v>
      </c>
      <c r="B302" t="s">
        <v>142</v>
      </c>
      <c r="C302">
        <v>12</v>
      </c>
      <c r="D302" s="14">
        <f t="shared" ca="1" si="150"/>
        <v>0.62536560453575718</v>
      </c>
      <c r="E302">
        <v>-1.72338709677419</v>
      </c>
      <c r="F302">
        <v>-11.616532258064501</v>
      </c>
      <c r="G302">
        <v>-10.281838037634399</v>
      </c>
      <c r="H302">
        <v>769.375</v>
      </c>
      <c r="I302">
        <v>3.8125</v>
      </c>
      <c r="J302">
        <v>47.697125</v>
      </c>
      <c r="K302">
        <v>3.57258064516129</v>
      </c>
      <c r="L302" s="11">
        <f t="shared" si="144"/>
        <v>9.3000000000000007</v>
      </c>
      <c r="M302" s="9">
        <f t="shared" si="145"/>
        <v>8.35</v>
      </c>
      <c r="N302" s="9">
        <f t="shared" si="151"/>
        <v>92.530053172870026</v>
      </c>
      <c r="O302" s="9">
        <f>stefan_boltzmann*(E302+273.16)^4</f>
        <v>26.615559657632332</v>
      </c>
      <c r="P302" s="9">
        <f>stefan_boltzmann*(F302+273.16)^4</f>
        <v>22.942323740668186</v>
      </c>
      <c r="Q302" s="11">
        <f t="shared" si="152"/>
        <v>4.3145209580838326</v>
      </c>
      <c r="R302" s="9">
        <f t="shared" si="153"/>
        <v>7.1181037500000004</v>
      </c>
      <c r="S302" s="9">
        <f t="shared" si="154"/>
        <v>0.60613347453439859</v>
      </c>
      <c r="T302" s="9">
        <f t="shared" si="147"/>
        <v>3.3221811377245514</v>
      </c>
      <c r="U302" s="9">
        <f t="shared" si="155"/>
        <v>24.778941699150259</v>
      </c>
      <c r="V302" s="9">
        <f t="shared" si="156"/>
        <v>0.26600012791131578</v>
      </c>
      <c r="W302" s="9">
        <f t="shared" si="148"/>
        <v>0.46828019062143822</v>
      </c>
      <c r="X302" s="9">
        <f t="shared" si="157"/>
        <v>3.0865291704626654</v>
      </c>
      <c r="Y302" s="9">
        <f t="shared" si="158"/>
        <v>0.23565196726188598</v>
      </c>
      <c r="Z302" s="9">
        <f t="shared" si="159"/>
        <v>-6.669959677419345</v>
      </c>
      <c r="AA302" s="9">
        <f t="shared" si="160"/>
        <v>0.53830695945702811</v>
      </c>
      <c r="AB302" s="9">
        <f t="shared" si="161"/>
        <v>0.25109627720809796</v>
      </c>
      <c r="AC302" s="9">
        <f t="shared" si="162"/>
        <v>0.39470161833256301</v>
      </c>
      <c r="AD302" s="9">
        <f t="shared" si="163"/>
        <v>0.27938678924192006</v>
      </c>
      <c r="AE302" s="9">
        <f t="shared" si="164"/>
        <v>2.8557950137113201E-2</v>
      </c>
      <c r="AF302" s="9">
        <f t="shared" si="165"/>
        <v>92.530053172870026</v>
      </c>
      <c r="AG302" s="9">
        <f t="shared" si="149"/>
        <v>6.2540819455381674E-2</v>
      </c>
      <c r="AH302" s="9">
        <f t="shared" ca="1" si="146"/>
        <v>-1.0305693548387085</v>
      </c>
      <c r="AI302" s="11">
        <f t="shared" si="166"/>
        <v>2.8557950137113201E-2</v>
      </c>
      <c r="AJ302" s="9">
        <f t="shared" ca="1" si="167"/>
        <v>1.2662213221005945</v>
      </c>
      <c r="AK302" s="9">
        <f t="shared" si="168"/>
        <v>6.2540819455381674E-2</v>
      </c>
      <c r="AL302" s="9">
        <f t="shared" si="169"/>
        <v>3.3792658121100954</v>
      </c>
      <c r="AM302" s="9">
        <f t="shared" si="170"/>
        <v>3.8125</v>
      </c>
      <c r="AN302" s="9">
        <f t="shared" si="171"/>
        <v>0.11531482909064295</v>
      </c>
      <c r="AO302" s="9">
        <f t="shared" si="172"/>
        <v>2.2962500000000001</v>
      </c>
      <c r="AP302" s="13">
        <f t="shared" ca="1" si="173"/>
        <v>0.62536560453575718</v>
      </c>
    </row>
    <row r="303" spans="1:42">
      <c r="A303" t="s">
        <v>86</v>
      </c>
      <c r="B303" t="s">
        <v>142</v>
      </c>
      <c r="C303">
        <v>1</v>
      </c>
      <c r="D303" s="14">
        <f t="shared" ca="1" si="150"/>
        <v>1.7500891043252964</v>
      </c>
      <c r="E303">
        <v>10.3970674486803</v>
      </c>
      <c r="F303">
        <v>-0.204692082111437</v>
      </c>
      <c r="G303">
        <v>-0.97429740957966804</v>
      </c>
      <c r="H303">
        <v>112.136363636364</v>
      </c>
      <c r="I303">
        <v>3.5223545943304</v>
      </c>
      <c r="J303">
        <v>35.381818181818197</v>
      </c>
      <c r="K303">
        <v>6.0307917888563098</v>
      </c>
      <c r="L303" s="11">
        <f t="shared" si="144"/>
        <v>18.100000000000001</v>
      </c>
      <c r="M303" s="9">
        <f t="shared" si="145"/>
        <v>9.9</v>
      </c>
      <c r="N303" s="9">
        <f t="shared" si="151"/>
        <v>99.981481244429631</v>
      </c>
      <c r="O303" s="9">
        <f>stefan_boltzmann*(E303+273.16)^4</f>
        <v>31.697411513562091</v>
      </c>
      <c r="P303" s="9">
        <f>stefan_boltzmann*(F303+273.16)^4</f>
        <v>27.216236458019907</v>
      </c>
      <c r="Q303" s="11">
        <f t="shared" si="152"/>
        <v>10.037996534257536</v>
      </c>
      <c r="R303" s="9">
        <f t="shared" si="153"/>
        <v>13.615593363636364</v>
      </c>
      <c r="S303" s="9">
        <f t="shared" si="154"/>
        <v>0.73724267949029387</v>
      </c>
      <c r="T303" s="9">
        <f t="shared" si="147"/>
        <v>7.7292573313783031</v>
      </c>
      <c r="U303" s="9">
        <f t="shared" si="155"/>
        <v>29.456823985790997</v>
      </c>
      <c r="V303" s="9">
        <f t="shared" si="156"/>
        <v>0.23441142765428041</v>
      </c>
      <c r="W303" s="9">
        <f t="shared" si="148"/>
        <v>0.64527761731189681</v>
      </c>
      <c r="X303" s="9">
        <f t="shared" si="157"/>
        <v>4.455652378238466</v>
      </c>
      <c r="Y303" s="9">
        <f t="shared" si="158"/>
        <v>3.273604953139837</v>
      </c>
      <c r="Z303" s="9">
        <f t="shared" si="159"/>
        <v>5.0961876832844313</v>
      </c>
      <c r="AA303" s="9">
        <f t="shared" si="160"/>
        <v>1.2610205608556198</v>
      </c>
      <c r="AB303" s="9">
        <f t="shared" si="161"/>
        <v>0.60176067791446175</v>
      </c>
      <c r="AC303" s="9">
        <f t="shared" si="162"/>
        <v>0.93139061938504075</v>
      </c>
      <c r="AD303" s="9">
        <f t="shared" si="163"/>
        <v>0.56882380663302357</v>
      </c>
      <c r="AE303" s="9">
        <f t="shared" si="164"/>
        <v>6.1250064821822957E-2</v>
      </c>
      <c r="AF303" s="9">
        <f t="shared" si="165"/>
        <v>99.981481244429631</v>
      </c>
      <c r="AG303" s="9">
        <f t="shared" si="149"/>
        <v>6.7577220081214334E-2</v>
      </c>
      <c r="AH303" s="9">
        <f t="shared" ca="1" si="146"/>
        <v>-0.23964222873900945</v>
      </c>
      <c r="AI303" s="11">
        <f t="shared" si="166"/>
        <v>6.1250064821822957E-2</v>
      </c>
      <c r="AJ303" s="9">
        <f t="shared" ca="1" si="167"/>
        <v>3.5132471818788464</v>
      </c>
      <c r="AK303" s="9">
        <f t="shared" si="168"/>
        <v>6.7577220081214334E-2</v>
      </c>
      <c r="AL303" s="9">
        <f t="shared" si="169"/>
        <v>3.2362903191790013</v>
      </c>
      <c r="AM303" s="9">
        <f t="shared" si="170"/>
        <v>3.5223545943304</v>
      </c>
      <c r="AN303" s="9">
        <f t="shared" si="171"/>
        <v>0.36256681275201719</v>
      </c>
      <c r="AO303" s="9">
        <f t="shared" si="172"/>
        <v>2.1976005620723358</v>
      </c>
      <c r="AP303" s="13">
        <f t="shared" ca="1" si="173"/>
        <v>1.7500891043252964</v>
      </c>
    </row>
    <row r="304" spans="1:42">
      <c r="A304" t="s">
        <v>86</v>
      </c>
      <c r="B304" t="s">
        <v>142</v>
      </c>
      <c r="C304">
        <v>2</v>
      </c>
      <c r="D304" s="14">
        <f t="shared" ca="1" si="150"/>
        <v>2.2741188295400541</v>
      </c>
      <c r="E304">
        <v>12.3511363636364</v>
      </c>
      <c r="F304">
        <v>1.4113636363636399</v>
      </c>
      <c r="G304">
        <v>-0.22815205627705601</v>
      </c>
      <c r="H304">
        <v>112.136363636364</v>
      </c>
      <c r="I304">
        <v>3.6472740800865799</v>
      </c>
      <c r="J304">
        <v>35.381818181818197</v>
      </c>
      <c r="K304">
        <v>5.9772727272727302</v>
      </c>
      <c r="L304" s="11">
        <f t="shared" si="144"/>
        <v>23.15</v>
      </c>
      <c r="M304" s="9">
        <f t="shared" si="145"/>
        <v>10.75</v>
      </c>
      <c r="N304" s="9">
        <f t="shared" si="151"/>
        <v>99.981481244429631</v>
      </c>
      <c r="O304" s="9">
        <f>stefan_boltzmann*(E304+273.16)^4</f>
        <v>32.580226822769077</v>
      </c>
      <c r="P304" s="9">
        <f>stefan_boltzmann*(F304+273.16)^4</f>
        <v>27.866527618350201</v>
      </c>
      <c r="Q304" s="11">
        <f t="shared" si="152"/>
        <v>12.223493657505289</v>
      </c>
      <c r="R304" s="9">
        <f t="shared" si="153"/>
        <v>17.414419136363634</v>
      </c>
      <c r="S304" s="9">
        <f t="shared" si="154"/>
        <v>0.70191796589878797</v>
      </c>
      <c r="T304" s="9">
        <f t="shared" si="147"/>
        <v>9.4120901162790727</v>
      </c>
      <c r="U304" s="9">
        <f t="shared" si="155"/>
        <v>30.223377220559641</v>
      </c>
      <c r="V304" s="9">
        <f t="shared" si="156"/>
        <v>0.2314903118898653</v>
      </c>
      <c r="W304" s="9">
        <f t="shared" si="148"/>
        <v>0.59758925396336382</v>
      </c>
      <c r="X304" s="9">
        <f t="shared" si="157"/>
        <v>4.1809848220703731</v>
      </c>
      <c r="Y304" s="9">
        <f t="shared" si="158"/>
        <v>5.2311052942086995</v>
      </c>
      <c r="Z304" s="9">
        <f t="shared" si="159"/>
        <v>6.8812500000000201</v>
      </c>
      <c r="AA304" s="9">
        <f t="shared" si="160"/>
        <v>1.4353706133225637</v>
      </c>
      <c r="AB304" s="9">
        <f t="shared" si="161"/>
        <v>0.67646262376623756</v>
      </c>
      <c r="AC304" s="9">
        <f t="shared" si="162"/>
        <v>1.0559166185444007</v>
      </c>
      <c r="AD304" s="9">
        <f t="shared" si="163"/>
        <v>0.6007322660080977</v>
      </c>
      <c r="AE304" s="9">
        <f t="shared" si="164"/>
        <v>6.8298422868108569E-2</v>
      </c>
      <c r="AF304" s="9">
        <f t="shared" si="165"/>
        <v>99.981481244429631</v>
      </c>
      <c r="AG304" s="9">
        <f t="shared" si="149"/>
        <v>6.7577220081214334E-2</v>
      </c>
      <c r="AH304" s="9">
        <f t="shared" ca="1" si="146"/>
        <v>0.24990872434018246</v>
      </c>
      <c r="AI304" s="11">
        <f t="shared" si="166"/>
        <v>6.8298422868108569E-2</v>
      </c>
      <c r="AJ304" s="9">
        <f t="shared" ca="1" si="167"/>
        <v>4.9811965698685174</v>
      </c>
      <c r="AK304" s="9">
        <f t="shared" si="168"/>
        <v>6.7577220081214334E-2</v>
      </c>
      <c r="AL304" s="9">
        <f t="shared" si="169"/>
        <v>3.2156494942051315</v>
      </c>
      <c r="AM304" s="9">
        <f t="shared" si="170"/>
        <v>3.6472740800865799</v>
      </c>
      <c r="AN304" s="9">
        <f t="shared" si="171"/>
        <v>0.45518435253630296</v>
      </c>
      <c r="AO304" s="9">
        <f t="shared" si="172"/>
        <v>2.240073187229437</v>
      </c>
      <c r="AP304" s="13">
        <f t="shared" ca="1" si="173"/>
        <v>2.2741188295400541</v>
      </c>
    </row>
    <row r="305" spans="1:42">
      <c r="A305" t="s">
        <v>86</v>
      </c>
      <c r="B305" t="s">
        <v>142</v>
      </c>
      <c r="C305">
        <v>3</v>
      </c>
      <c r="D305" s="14">
        <f t="shared" ca="1" si="150"/>
        <v>3.156923724016</v>
      </c>
      <c r="E305">
        <v>15.8646627565982</v>
      </c>
      <c r="F305">
        <v>4.6178885630498501</v>
      </c>
      <c r="G305">
        <v>2.5434506353861202</v>
      </c>
      <c r="H305">
        <v>112.136363636364</v>
      </c>
      <c r="I305">
        <v>4.1462121212121197</v>
      </c>
      <c r="J305">
        <v>35.381818181818197</v>
      </c>
      <c r="K305">
        <v>6.5615835777126099</v>
      </c>
      <c r="L305" s="11">
        <f t="shared" si="144"/>
        <v>29.45</v>
      </c>
      <c r="M305" s="9">
        <f t="shared" si="145"/>
        <v>11.75</v>
      </c>
      <c r="N305" s="9">
        <f t="shared" si="151"/>
        <v>99.981481244429631</v>
      </c>
      <c r="O305" s="9">
        <f>stefan_boltzmann*(E305+273.16)^4</f>
        <v>34.21381523156937</v>
      </c>
      <c r="P305" s="9">
        <f>stefan_boltzmann*(F305+273.16)^4</f>
        <v>29.191242651888313</v>
      </c>
      <c r="Q305" s="11">
        <f t="shared" si="152"/>
        <v>15.585420696324951</v>
      </c>
      <c r="R305" s="9">
        <f t="shared" si="153"/>
        <v>22.153548318181816</v>
      </c>
      <c r="S305" s="9">
        <f t="shared" si="154"/>
        <v>0.70351803117398193</v>
      </c>
      <c r="T305" s="9">
        <f t="shared" si="147"/>
        <v>12.000773936170212</v>
      </c>
      <c r="U305" s="9">
        <f t="shared" si="155"/>
        <v>31.702528941728843</v>
      </c>
      <c r="V305" s="9">
        <f t="shared" si="156"/>
        <v>0.22009250927598184</v>
      </c>
      <c r="W305" s="9">
        <f t="shared" si="148"/>
        <v>0.59974934208487574</v>
      </c>
      <c r="X305" s="9">
        <f t="shared" si="157"/>
        <v>4.1847445242257901</v>
      </c>
      <c r="Y305" s="9">
        <f t="shared" si="158"/>
        <v>7.816029411944422</v>
      </c>
      <c r="Z305" s="9">
        <f t="shared" si="159"/>
        <v>10.241275659824025</v>
      </c>
      <c r="AA305" s="9">
        <f t="shared" si="160"/>
        <v>1.8026280160566737</v>
      </c>
      <c r="AB305" s="9">
        <f t="shared" si="161"/>
        <v>0.8493155150833851</v>
      </c>
      <c r="AC305" s="9">
        <f t="shared" si="162"/>
        <v>1.3259717655700294</v>
      </c>
      <c r="AD305" s="9">
        <f t="shared" si="163"/>
        <v>0.73356154753727065</v>
      </c>
      <c r="AE305" s="9">
        <f t="shared" si="164"/>
        <v>8.34596703986661E-2</v>
      </c>
      <c r="AF305" s="9">
        <f t="shared" si="165"/>
        <v>99.981481244429631</v>
      </c>
      <c r="AG305" s="9">
        <f t="shared" si="149"/>
        <v>6.7577220081214334E-2</v>
      </c>
      <c r="AH305" s="9">
        <f t="shared" ca="1" si="146"/>
        <v>0.47040359237536067</v>
      </c>
      <c r="AI305" s="11">
        <f t="shared" si="166"/>
        <v>8.34596703986661E-2</v>
      </c>
      <c r="AJ305" s="9">
        <f t="shared" ca="1" si="167"/>
        <v>7.3456258195690616</v>
      </c>
      <c r="AK305" s="9">
        <f t="shared" si="168"/>
        <v>6.7577220081214334E-2</v>
      </c>
      <c r="AL305" s="9">
        <f t="shared" si="169"/>
        <v>3.1775029889390494</v>
      </c>
      <c r="AM305" s="9">
        <f t="shared" si="170"/>
        <v>4.1462121212121197</v>
      </c>
      <c r="AN305" s="9">
        <f t="shared" si="171"/>
        <v>0.59241021803275873</v>
      </c>
      <c r="AO305" s="9">
        <f t="shared" si="172"/>
        <v>2.4097121212121211</v>
      </c>
      <c r="AP305" s="13">
        <f t="shared" ca="1" si="173"/>
        <v>3.156923724016</v>
      </c>
    </row>
    <row r="306" spans="1:42">
      <c r="A306" t="s">
        <v>86</v>
      </c>
      <c r="B306" t="s">
        <v>142</v>
      </c>
      <c r="C306">
        <v>4</v>
      </c>
      <c r="D306" s="14">
        <f t="shared" ca="1" si="150"/>
        <v>4.4706445143821574</v>
      </c>
      <c r="E306">
        <v>21.7001515151515</v>
      </c>
      <c r="F306">
        <v>9.3883333333333301</v>
      </c>
      <c r="G306">
        <v>7.0861868686868696</v>
      </c>
      <c r="H306">
        <v>112.136363636364</v>
      </c>
      <c r="I306">
        <v>3.79496843434343</v>
      </c>
      <c r="J306">
        <v>35.381818181818197</v>
      </c>
      <c r="K306">
        <v>8.4818181818181806</v>
      </c>
      <c r="L306" s="11">
        <f t="shared" si="144"/>
        <v>36.22</v>
      </c>
      <c r="M306" s="9">
        <f t="shared" si="145"/>
        <v>12.9</v>
      </c>
      <c r="N306" s="9">
        <f t="shared" si="151"/>
        <v>99.981481244429631</v>
      </c>
      <c r="O306" s="9">
        <f>stefan_boltzmann*(E306+273.16)^4</f>
        <v>37.061776327250961</v>
      </c>
      <c r="P306" s="9">
        <f>stefan_boltzmann*(F306+273.16)^4</f>
        <v>31.248767497120646</v>
      </c>
      <c r="Q306" s="11">
        <f t="shared" si="152"/>
        <v>20.962420718816066</v>
      </c>
      <c r="R306" s="9">
        <f t="shared" si="153"/>
        <v>27.246231581818179</v>
      </c>
      <c r="S306" s="9">
        <f t="shared" si="154"/>
        <v>0.76936954220137388</v>
      </c>
      <c r="T306" s="9">
        <f t="shared" si="147"/>
        <v>16.14106395348837</v>
      </c>
      <c r="U306" s="9">
        <f t="shared" si="155"/>
        <v>34.155271912185803</v>
      </c>
      <c r="V306" s="9">
        <f t="shared" si="156"/>
        <v>0.19945484951470654</v>
      </c>
      <c r="W306" s="9">
        <f t="shared" si="148"/>
        <v>0.68864888197185492</v>
      </c>
      <c r="X306" s="9">
        <f t="shared" si="157"/>
        <v>4.6913754841416404</v>
      </c>
      <c r="Y306" s="9">
        <f t="shared" si="158"/>
        <v>11.449688469346729</v>
      </c>
      <c r="Z306" s="9">
        <f t="shared" si="159"/>
        <v>15.544242424242416</v>
      </c>
      <c r="AA306" s="9">
        <f t="shared" si="160"/>
        <v>2.5959940239030033</v>
      </c>
      <c r="AB306" s="9">
        <f t="shared" si="161"/>
        <v>1.1785286638668537</v>
      </c>
      <c r="AC306" s="9">
        <f t="shared" si="162"/>
        <v>1.8872613438849286</v>
      </c>
      <c r="AD306" s="9">
        <f t="shared" si="163"/>
        <v>1.0078030267823359</v>
      </c>
      <c r="AE306" s="9">
        <f t="shared" si="164"/>
        <v>0.11320425257140294</v>
      </c>
      <c r="AF306" s="9">
        <f t="shared" si="165"/>
        <v>99.981481244429631</v>
      </c>
      <c r="AG306" s="9">
        <f t="shared" si="149"/>
        <v>6.7577220081214334E-2</v>
      </c>
      <c r="AH306" s="9">
        <f t="shared" ca="1" si="146"/>
        <v>0.74241534701857481</v>
      </c>
      <c r="AI306" s="11">
        <f t="shared" si="166"/>
        <v>0.11320425257140294</v>
      </c>
      <c r="AJ306" s="9">
        <f t="shared" ca="1" si="167"/>
        <v>10.707273122328154</v>
      </c>
      <c r="AK306" s="9">
        <f t="shared" si="168"/>
        <v>6.7577220081214334E-2</v>
      </c>
      <c r="AL306" s="9">
        <f t="shared" si="169"/>
        <v>3.1191057303328305</v>
      </c>
      <c r="AM306" s="9">
        <f t="shared" si="170"/>
        <v>3.79496843434343</v>
      </c>
      <c r="AN306" s="9">
        <f t="shared" si="171"/>
        <v>0.8794583171025927</v>
      </c>
      <c r="AO306" s="9">
        <f t="shared" si="172"/>
        <v>2.2902892676767665</v>
      </c>
      <c r="AP306" s="13">
        <f t="shared" ca="1" si="173"/>
        <v>4.4706445143821574</v>
      </c>
    </row>
    <row r="307" spans="1:42">
      <c r="A307" t="s">
        <v>86</v>
      </c>
      <c r="B307" t="s">
        <v>142</v>
      </c>
      <c r="C307">
        <v>5</v>
      </c>
      <c r="D307" s="14">
        <f t="shared" ca="1" si="150"/>
        <v>4.8901657490925947</v>
      </c>
      <c r="E307">
        <v>25.620674486803502</v>
      </c>
      <c r="F307">
        <v>14.177859237536699</v>
      </c>
      <c r="G307">
        <v>13.1527003910068</v>
      </c>
      <c r="H307">
        <v>112.136363636364</v>
      </c>
      <c r="I307">
        <v>3.5156341642228699</v>
      </c>
      <c r="J307">
        <v>35.381818181818197</v>
      </c>
      <c r="K307">
        <v>8.6011730205278596</v>
      </c>
      <c r="L307" s="11">
        <f t="shared" si="144"/>
        <v>40</v>
      </c>
      <c r="M307" s="9">
        <f t="shared" si="145"/>
        <v>13.850000000000001</v>
      </c>
      <c r="N307" s="9">
        <f t="shared" si="151"/>
        <v>99.981481244429631</v>
      </c>
      <c r="O307" s="9">
        <f>stefan_boltzmann*(E307+273.16)^4</f>
        <v>39.072563583272306</v>
      </c>
      <c r="P307" s="9">
        <f>stefan_boltzmann*(F307+273.16)^4</f>
        <v>33.422066611936593</v>
      </c>
      <c r="Q307" s="11">
        <f t="shared" si="152"/>
        <v>22.420466455635896</v>
      </c>
      <c r="R307" s="9">
        <f t="shared" si="153"/>
        <v>30.089709090909089</v>
      </c>
      <c r="S307" s="9">
        <f t="shared" si="154"/>
        <v>0.74512074503271697</v>
      </c>
      <c r="T307" s="9">
        <f t="shared" si="147"/>
        <v>17.263759170839641</v>
      </c>
      <c r="U307" s="9">
        <f t="shared" si="155"/>
        <v>36.247315097604449</v>
      </c>
      <c r="V307" s="9">
        <f t="shared" si="156"/>
        <v>0.16780583757330558</v>
      </c>
      <c r="W307" s="9">
        <f t="shared" si="148"/>
        <v>0.65591300579416789</v>
      </c>
      <c r="X307" s="9">
        <f t="shared" si="157"/>
        <v>3.9895981185275211</v>
      </c>
      <c r="Y307" s="9">
        <f t="shared" si="158"/>
        <v>13.27416105231212</v>
      </c>
      <c r="Z307" s="9">
        <f t="shared" si="159"/>
        <v>19.899266862170101</v>
      </c>
      <c r="AA307" s="9">
        <f t="shared" si="160"/>
        <v>3.2867975640593965</v>
      </c>
      <c r="AB307" s="9">
        <f t="shared" si="161"/>
        <v>1.6171496672953038</v>
      </c>
      <c r="AC307" s="9">
        <f t="shared" si="162"/>
        <v>2.4519736156773502</v>
      </c>
      <c r="AD307" s="9">
        <f t="shared" si="163"/>
        <v>1.5127974272362668</v>
      </c>
      <c r="AE307" s="9">
        <f t="shared" si="164"/>
        <v>0.14395278665257585</v>
      </c>
      <c r="AF307" s="9">
        <f t="shared" si="165"/>
        <v>99.981481244429631</v>
      </c>
      <c r="AG307" s="9">
        <f t="shared" si="149"/>
        <v>6.7577220081214334E-2</v>
      </c>
      <c r="AH307" s="9">
        <f t="shared" ca="1" si="146"/>
        <v>0.60970342130987598</v>
      </c>
      <c r="AI307" s="11">
        <f t="shared" si="166"/>
        <v>0.14395278665257585</v>
      </c>
      <c r="AJ307" s="9">
        <f t="shared" ca="1" si="167"/>
        <v>12.664457631002245</v>
      </c>
      <c r="AK307" s="9">
        <f t="shared" si="168"/>
        <v>6.7577220081214334E-2</v>
      </c>
      <c r="AL307" s="9">
        <f t="shared" si="169"/>
        <v>3.0727287563458252</v>
      </c>
      <c r="AM307" s="9">
        <f t="shared" si="170"/>
        <v>3.5156341642228699</v>
      </c>
      <c r="AN307" s="9">
        <f t="shared" si="171"/>
        <v>0.93917618844108341</v>
      </c>
      <c r="AO307" s="9">
        <f t="shared" si="172"/>
        <v>2.1953156158357761</v>
      </c>
      <c r="AP307" s="13">
        <f t="shared" ca="1" si="173"/>
        <v>4.8901657490925947</v>
      </c>
    </row>
    <row r="308" spans="1:42">
      <c r="A308" t="s">
        <v>86</v>
      </c>
      <c r="B308" t="s">
        <v>142</v>
      </c>
      <c r="C308">
        <v>6</v>
      </c>
      <c r="D308" s="14">
        <f t="shared" ca="1" si="150"/>
        <v>5.1998988017736654</v>
      </c>
      <c r="E308">
        <v>29.302575757575799</v>
      </c>
      <c r="F308">
        <v>19.135000000000002</v>
      </c>
      <c r="G308">
        <v>18.569551767676799</v>
      </c>
      <c r="H308">
        <v>112.136363636364</v>
      </c>
      <c r="I308">
        <v>2.98032828282828</v>
      </c>
      <c r="J308">
        <v>35.381818181818197</v>
      </c>
      <c r="K308">
        <v>8.9666666666666703</v>
      </c>
      <c r="L308" s="11">
        <f t="shared" si="144"/>
        <v>41.650000000000006</v>
      </c>
      <c r="M308" s="9">
        <f t="shared" si="145"/>
        <v>14.350000000000001</v>
      </c>
      <c r="N308" s="9">
        <f t="shared" si="151"/>
        <v>99.981481244429631</v>
      </c>
      <c r="O308" s="9">
        <f>stefan_boltzmann*(E308+273.16)^4</f>
        <v>41.034436917284545</v>
      </c>
      <c r="P308" s="9">
        <f>stefan_boltzmann*(F308+273.16)^4</f>
        <v>35.788824889540791</v>
      </c>
      <c r="Q308" s="11">
        <f t="shared" si="152"/>
        <v>23.425101626016268</v>
      </c>
      <c r="R308" s="9">
        <f t="shared" si="153"/>
        <v>31.330909590909094</v>
      </c>
      <c r="S308" s="9">
        <f t="shared" si="154"/>
        <v>0.74766746104343051</v>
      </c>
      <c r="T308" s="9">
        <f t="shared" si="147"/>
        <v>18.037328252032527</v>
      </c>
      <c r="U308" s="9">
        <f t="shared" si="155"/>
        <v>38.411630903412672</v>
      </c>
      <c r="V308" s="9">
        <f t="shared" si="156"/>
        <v>0.13524204216404448</v>
      </c>
      <c r="W308" s="9">
        <f t="shared" si="148"/>
        <v>0.65935107240863122</v>
      </c>
      <c r="X308" s="9">
        <f t="shared" si="157"/>
        <v>3.4252413953177689</v>
      </c>
      <c r="Y308" s="9">
        <f t="shared" si="158"/>
        <v>14.612086856714757</v>
      </c>
      <c r="Z308" s="9">
        <f t="shared" si="159"/>
        <v>24.2187878787879</v>
      </c>
      <c r="AA308" s="9">
        <f t="shared" si="160"/>
        <v>4.0762545461095305</v>
      </c>
      <c r="AB308" s="9">
        <f t="shared" si="161"/>
        <v>2.2159685846799966</v>
      </c>
      <c r="AC308" s="9">
        <f t="shared" si="162"/>
        <v>3.1461115653947633</v>
      </c>
      <c r="AD308" s="9">
        <f t="shared" si="163"/>
        <v>2.1390725151607626</v>
      </c>
      <c r="AE308" s="9">
        <f t="shared" si="164"/>
        <v>0.18115545015675946</v>
      </c>
      <c r="AF308" s="9">
        <f t="shared" si="165"/>
        <v>99.981481244429631</v>
      </c>
      <c r="AG308" s="9">
        <f t="shared" si="149"/>
        <v>6.7577220081214334E-2</v>
      </c>
      <c r="AH308" s="9">
        <f t="shared" ca="1" si="146"/>
        <v>0.60473294232649188</v>
      </c>
      <c r="AI308" s="11">
        <f t="shared" si="166"/>
        <v>0.18115545015675946</v>
      </c>
      <c r="AJ308" s="9">
        <f t="shared" ca="1" si="167"/>
        <v>14.007353914388265</v>
      </c>
      <c r="AK308" s="9">
        <f t="shared" si="168"/>
        <v>6.7577220081214334E-2</v>
      </c>
      <c r="AL308" s="9">
        <f t="shared" si="169"/>
        <v>3.0280723719492424</v>
      </c>
      <c r="AM308" s="9">
        <f t="shared" si="170"/>
        <v>2.98032828282828</v>
      </c>
      <c r="AN308" s="9">
        <f t="shared" si="171"/>
        <v>1.0070390502340008</v>
      </c>
      <c r="AO308" s="9">
        <f t="shared" si="172"/>
        <v>2.0133116161616154</v>
      </c>
      <c r="AP308" s="13">
        <f t="shared" ca="1" si="173"/>
        <v>5.1998988017736654</v>
      </c>
    </row>
    <row r="309" spans="1:42">
      <c r="A309" t="s">
        <v>86</v>
      </c>
      <c r="B309" t="s">
        <v>142</v>
      </c>
      <c r="C309">
        <v>7</v>
      </c>
      <c r="D309" s="14">
        <f t="shared" ca="1" si="150"/>
        <v>5.2604242659755576</v>
      </c>
      <c r="E309">
        <v>31.1187683284458</v>
      </c>
      <c r="F309">
        <v>21.358651026393002</v>
      </c>
      <c r="G309">
        <v>21.037554985337199</v>
      </c>
      <c r="H309">
        <v>112.136363636364</v>
      </c>
      <c r="I309">
        <v>2.6763257575757602</v>
      </c>
      <c r="J309">
        <v>35.381818181818197</v>
      </c>
      <c r="K309">
        <v>8.8196480938416393</v>
      </c>
      <c r="L309" s="11">
        <f t="shared" si="144"/>
        <v>40.799999999999997</v>
      </c>
      <c r="M309" s="9">
        <f t="shared" si="145"/>
        <v>14.149999999999999</v>
      </c>
      <c r="N309" s="9">
        <f t="shared" si="151"/>
        <v>99.981481244429631</v>
      </c>
      <c r="O309" s="9">
        <f>stefan_boltzmann*(E309+273.16)^4</f>
        <v>42.028945308112114</v>
      </c>
      <c r="P309" s="9">
        <f>stefan_boltzmann*(F309+273.16)^4</f>
        <v>36.890377869755959</v>
      </c>
      <c r="Q309" s="11">
        <f t="shared" si="152"/>
        <v>22.915252375573811</v>
      </c>
      <c r="R309" s="9">
        <f t="shared" si="153"/>
        <v>30.691503272727267</v>
      </c>
      <c r="S309" s="9">
        <f t="shared" si="154"/>
        <v>0.74663180137991159</v>
      </c>
      <c r="T309" s="9">
        <f t="shared" si="147"/>
        <v>17.644744329191834</v>
      </c>
      <c r="U309" s="9">
        <f t="shared" si="155"/>
        <v>39.45966158893404</v>
      </c>
      <c r="V309" s="9">
        <f t="shared" si="156"/>
        <v>0.11896184811785632</v>
      </c>
      <c r="W309" s="9">
        <f t="shared" si="148"/>
        <v>0.65795293186288062</v>
      </c>
      <c r="X309" s="9">
        <f t="shared" si="157"/>
        <v>3.0885588818413998</v>
      </c>
      <c r="Y309" s="9">
        <f t="shared" si="158"/>
        <v>14.556185447350433</v>
      </c>
      <c r="Z309" s="9">
        <f t="shared" si="159"/>
        <v>26.238709677419401</v>
      </c>
      <c r="AA309" s="9">
        <f t="shared" si="160"/>
        <v>4.5230587543425687</v>
      </c>
      <c r="AB309" s="9">
        <f t="shared" si="161"/>
        <v>2.5423242714326721</v>
      </c>
      <c r="AC309" s="9">
        <f t="shared" si="162"/>
        <v>3.5326915128876202</v>
      </c>
      <c r="AD309" s="9">
        <f t="shared" si="163"/>
        <v>2.4927481932384499</v>
      </c>
      <c r="AE309" s="9">
        <f t="shared" si="164"/>
        <v>0.20115519449842573</v>
      </c>
      <c r="AF309" s="9">
        <f t="shared" si="165"/>
        <v>99.981481244429631</v>
      </c>
      <c r="AG309" s="9">
        <f t="shared" si="149"/>
        <v>6.7577220081214334E-2</v>
      </c>
      <c r="AH309" s="9">
        <f t="shared" ca="1" si="146"/>
        <v>0.28278905180841013</v>
      </c>
      <c r="AI309" s="11">
        <f t="shared" si="166"/>
        <v>0.20115519449842573</v>
      </c>
      <c r="AJ309" s="9">
        <f t="shared" ca="1" si="167"/>
        <v>14.273396395542024</v>
      </c>
      <c r="AK309" s="9">
        <f t="shared" si="168"/>
        <v>6.7577220081214334E-2</v>
      </c>
      <c r="AL309" s="9">
        <f t="shared" si="169"/>
        <v>3.0076322711396655</v>
      </c>
      <c r="AM309" s="9">
        <f t="shared" si="170"/>
        <v>2.6763257575757602</v>
      </c>
      <c r="AN309" s="9">
        <f t="shared" si="171"/>
        <v>1.0399433196491703</v>
      </c>
      <c r="AO309" s="9">
        <f t="shared" si="172"/>
        <v>1.9099507575757584</v>
      </c>
      <c r="AP309" s="13">
        <f t="shared" ca="1" si="173"/>
        <v>5.2604242659755576</v>
      </c>
    </row>
    <row r="310" spans="1:42">
      <c r="A310" t="s">
        <v>86</v>
      </c>
      <c r="B310" t="s">
        <v>142</v>
      </c>
      <c r="C310">
        <v>8</v>
      </c>
      <c r="D310" s="14">
        <f t="shared" ca="1" si="150"/>
        <v>4.9709685132493018</v>
      </c>
      <c r="E310">
        <v>29.947507331378301</v>
      </c>
      <c r="F310">
        <v>20.3439882697947</v>
      </c>
      <c r="G310">
        <v>19.658663245356799</v>
      </c>
      <c r="H310">
        <v>112.136363636364</v>
      </c>
      <c r="I310">
        <v>2.7143878299120199</v>
      </c>
      <c r="J310">
        <v>35.381818181818197</v>
      </c>
      <c r="K310">
        <v>8.5058651026392997</v>
      </c>
      <c r="L310" s="11">
        <f t="shared" si="144"/>
        <v>37.5</v>
      </c>
      <c r="M310" s="9">
        <f t="shared" si="145"/>
        <v>13.350000000000001</v>
      </c>
      <c r="N310" s="9">
        <f t="shared" si="151"/>
        <v>99.981481244429631</v>
      </c>
      <c r="O310" s="9">
        <f>stefan_boltzmann*(E310+273.16)^4</f>
        <v>41.385543736280567</v>
      </c>
      <c r="P310" s="9">
        <f>stefan_boltzmann*(F310+273.16)^4</f>
        <v>36.38462651865472</v>
      </c>
      <c r="Q310" s="11">
        <f t="shared" si="152"/>
        <v>21.321439750897895</v>
      </c>
      <c r="R310" s="9">
        <f t="shared" si="153"/>
        <v>28.209102272727272</v>
      </c>
      <c r="S310" s="9">
        <f t="shared" si="154"/>
        <v>0.75583545852544165</v>
      </c>
      <c r="T310" s="9">
        <f t="shared" si="147"/>
        <v>16.41750860819138</v>
      </c>
      <c r="U310" s="9">
        <f t="shared" si="155"/>
        <v>38.885085127467647</v>
      </c>
      <c r="V310" s="9">
        <f t="shared" si="156"/>
        <v>0.12817263795230538</v>
      </c>
      <c r="W310" s="9">
        <f t="shared" si="148"/>
        <v>0.67037786900934637</v>
      </c>
      <c r="X310" s="9">
        <f t="shared" si="157"/>
        <v>3.3411659389481656</v>
      </c>
      <c r="Y310" s="9">
        <f t="shared" si="158"/>
        <v>13.076342669243214</v>
      </c>
      <c r="Z310" s="9">
        <f t="shared" si="159"/>
        <v>25.145747800586498</v>
      </c>
      <c r="AA310" s="9">
        <f t="shared" si="160"/>
        <v>4.2303064878380363</v>
      </c>
      <c r="AB310" s="9">
        <f t="shared" si="161"/>
        <v>2.3885382720463175</v>
      </c>
      <c r="AC310" s="9">
        <f t="shared" si="162"/>
        <v>3.3094223799421769</v>
      </c>
      <c r="AD310" s="9">
        <f t="shared" si="163"/>
        <v>2.289328128167607</v>
      </c>
      <c r="AE310" s="9">
        <f t="shared" si="164"/>
        <v>0.19011474987097815</v>
      </c>
      <c r="AF310" s="9">
        <f t="shared" si="165"/>
        <v>99.981481244429631</v>
      </c>
      <c r="AG310" s="9">
        <f t="shared" si="149"/>
        <v>6.7577220081214334E-2</v>
      </c>
      <c r="AH310" s="9">
        <f t="shared" ca="1" si="146"/>
        <v>-0.1530146627566063</v>
      </c>
      <c r="AI310" s="11">
        <f t="shared" si="166"/>
        <v>0.19011474987097815</v>
      </c>
      <c r="AJ310" s="9">
        <f t="shared" ca="1" si="167"/>
        <v>13.22935733199982</v>
      </c>
      <c r="AK310" s="9">
        <f t="shared" si="168"/>
        <v>6.7577220081214334E-2</v>
      </c>
      <c r="AL310" s="9">
        <f t="shared" si="169"/>
        <v>3.018657843149791</v>
      </c>
      <c r="AM310" s="9">
        <f t="shared" si="170"/>
        <v>2.7143878299120199</v>
      </c>
      <c r="AN310" s="9">
        <f t="shared" si="171"/>
        <v>1.0200942517745699</v>
      </c>
      <c r="AO310" s="9">
        <f t="shared" si="172"/>
        <v>1.9228918621700868</v>
      </c>
      <c r="AP310" s="13">
        <f t="shared" ca="1" si="173"/>
        <v>4.9709685132493018</v>
      </c>
    </row>
    <row r="311" spans="1:42">
      <c r="A311" t="s">
        <v>86</v>
      </c>
      <c r="B311" t="s">
        <v>142</v>
      </c>
      <c r="C311">
        <v>9</v>
      </c>
      <c r="D311" s="14">
        <f t="shared" ca="1" si="150"/>
        <v>4.1211456081437481</v>
      </c>
      <c r="E311">
        <v>26.863484848484799</v>
      </c>
      <c r="F311">
        <v>17.0625757575758</v>
      </c>
      <c r="G311">
        <v>16.578869949495001</v>
      </c>
      <c r="H311">
        <v>112.136363636364</v>
      </c>
      <c r="I311">
        <v>3.03054924242424</v>
      </c>
      <c r="J311">
        <v>35.381818181818197</v>
      </c>
      <c r="K311">
        <v>7.6090909090909102</v>
      </c>
      <c r="L311" s="11">
        <f t="shared" si="144"/>
        <v>31.8</v>
      </c>
      <c r="M311" s="9">
        <f t="shared" si="145"/>
        <v>12.2</v>
      </c>
      <c r="N311" s="9">
        <f t="shared" si="151"/>
        <v>99.981481244429631</v>
      </c>
      <c r="O311" s="9">
        <f>stefan_boltzmann*(E311+273.16)^4</f>
        <v>39.726737251248615</v>
      </c>
      <c r="P311" s="9">
        <f>stefan_boltzmann*(F311+273.16)^4</f>
        <v>34.784571841041739</v>
      </c>
      <c r="Q311" s="11">
        <f t="shared" si="152"/>
        <v>17.866766020864386</v>
      </c>
      <c r="R311" s="9">
        <f t="shared" si="153"/>
        <v>23.921318727272727</v>
      </c>
      <c r="S311" s="9">
        <f t="shared" si="154"/>
        <v>0.74689720180411556</v>
      </c>
      <c r="T311" s="9">
        <f t="shared" si="147"/>
        <v>13.757409836065577</v>
      </c>
      <c r="U311" s="9">
        <f t="shared" si="155"/>
        <v>37.25565454614518</v>
      </c>
      <c r="V311" s="9">
        <f t="shared" si="156"/>
        <v>0.1477042044901293</v>
      </c>
      <c r="W311" s="9">
        <f t="shared" si="148"/>
        <v>0.65831122243555618</v>
      </c>
      <c r="X311" s="9">
        <f t="shared" si="157"/>
        <v>3.6225660659656786</v>
      </c>
      <c r="Y311" s="9">
        <f t="shared" si="158"/>
        <v>10.134843770099899</v>
      </c>
      <c r="Z311" s="9">
        <f t="shared" si="159"/>
        <v>21.963030303030301</v>
      </c>
      <c r="AA311" s="9">
        <f t="shared" si="160"/>
        <v>3.536884880728973</v>
      </c>
      <c r="AB311" s="9">
        <f t="shared" si="161"/>
        <v>1.9454268734714093</v>
      </c>
      <c r="AC311" s="9">
        <f t="shared" si="162"/>
        <v>2.7411558771001912</v>
      </c>
      <c r="AD311" s="9">
        <f t="shared" si="163"/>
        <v>1.8866159678966328</v>
      </c>
      <c r="AE311" s="9">
        <f t="shared" si="164"/>
        <v>0.1608281827740369</v>
      </c>
      <c r="AF311" s="9">
        <f t="shared" si="165"/>
        <v>99.981481244429631</v>
      </c>
      <c r="AG311" s="9">
        <f t="shared" si="149"/>
        <v>6.7577220081214334E-2</v>
      </c>
      <c r="AH311" s="9">
        <f t="shared" ca="1" si="146"/>
        <v>-0.44558044965786769</v>
      </c>
      <c r="AI311" s="11">
        <f t="shared" si="166"/>
        <v>0.1608281827740369</v>
      </c>
      <c r="AJ311" s="9">
        <f t="shared" ca="1" si="167"/>
        <v>10.580424219757766</v>
      </c>
      <c r="AK311" s="9">
        <f t="shared" si="168"/>
        <v>6.7577220081214334E-2</v>
      </c>
      <c r="AL311" s="9">
        <f t="shared" si="169"/>
        <v>3.0512298408223733</v>
      </c>
      <c r="AM311" s="9">
        <f t="shared" si="170"/>
        <v>3.03054924242424</v>
      </c>
      <c r="AN311" s="9">
        <f t="shared" si="171"/>
        <v>0.85453990920355838</v>
      </c>
      <c r="AO311" s="9">
        <f t="shared" si="172"/>
        <v>2.0303867424242417</v>
      </c>
      <c r="AP311" s="13">
        <f t="shared" ca="1" si="173"/>
        <v>4.1211456081437481</v>
      </c>
    </row>
    <row r="312" spans="1:42">
      <c r="A312" t="s">
        <v>86</v>
      </c>
      <c r="B312" t="s">
        <v>142</v>
      </c>
      <c r="C312">
        <v>10</v>
      </c>
      <c r="D312" s="14">
        <f t="shared" ca="1" si="150"/>
        <v>3.1769396747009786</v>
      </c>
      <c r="E312">
        <v>22.2785923753666</v>
      </c>
      <c r="F312">
        <v>10.388123167155401</v>
      </c>
      <c r="G312">
        <v>10.5270527859238</v>
      </c>
      <c r="H312">
        <v>112.136363636364</v>
      </c>
      <c r="I312">
        <v>2.77146871945259</v>
      </c>
      <c r="J312">
        <v>35.381818181818197</v>
      </c>
      <c r="K312">
        <v>7.9325513196480903</v>
      </c>
      <c r="L312" s="11">
        <f t="shared" si="144"/>
        <v>25.25</v>
      </c>
      <c r="M312" s="9">
        <f t="shared" si="145"/>
        <v>11.1</v>
      </c>
      <c r="N312" s="9">
        <f t="shared" si="151"/>
        <v>99.981481244429631</v>
      </c>
      <c r="O312" s="9">
        <f>stefan_boltzmann*(E312+273.16)^4</f>
        <v>37.353456464141139</v>
      </c>
      <c r="P312" s="9">
        <f>stefan_boltzmann*(F312+273.16)^4</f>
        <v>31.693412358671722</v>
      </c>
      <c r="Q312" s="11">
        <f t="shared" si="152"/>
        <v>15.334883820770916</v>
      </c>
      <c r="R312" s="9">
        <f t="shared" si="153"/>
        <v>18.994128863636362</v>
      </c>
      <c r="S312" s="9">
        <f t="shared" si="154"/>
        <v>0.80734862498111448</v>
      </c>
      <c r="T312" s="9">
        <f t="shared" si="147"/>
        <v>11.807860541993605</v>
      </c>
      <c r="U312" s="9">
        <f t="shared" si="155"/>
        <v>34.523434411406427</v>
      </c>
      <c r="V312" s="9">
        <f t="shared" si="156"/>
        <v>0.18210313671587092</v>
      </c>
      <c r="W312" s="9">
        <f t="shared" si="148"/>
        <v>0.73992064372450461</v>
      </c>
      <c r="X312" s="9">
        <f t="shared" si="157"/>
        <v>4.6517521163541282</v>
      </c>
      <c r="Y312" s="9">
        <f t="shared" si="158"/>
        <v>7.1561084256394771</v>
      </c>
      <c r="Z312" s="9">
        <f t="shared" si="159"/>
        <v>16.333357771260999</v>
      </c>
      <c r="AA312" s="9">
        <f t="shared" si="160"/>
        <v>2.6891611946195173</v>
      </c>
      <c r="AB312" s="9">
        <f t="shared" si="161"/>
        <v>1.2602673753979656</v>
      </c>
      <c r="AC312" s="9">
        <f t="shared" si="162"/>
        <v>1.9747142850087416</v>
      </c>
      <c r="AD312" s="9">
        <f t="shared" si="163"/>
        <v>1.2720111956615792</v>
      </c>
      <c r="AE312" s="9">
        <f t="shared" si="164"/>
        <v>0.11831960399553473</v>
      </c>
      <c r="AF312" s="9">
        <f t="shared" si="165"/>
        <v>99.981481244429631</v>
      </c>
      <c r="AG312" s="9">
        <f t="shared" si="149"/>
        <v>6.7577220081214334E-2</v>
      </c>
      <c r="AH312" s="9">
        <f t="shared" ca="1" si="146"/>
        <v>-0.78815415444770232</v>
      </c>
      <c r="AI312" s="11">
        <f t="shared" si="166"/>
        <v>0.11831960399553473</v>
      </c>
      <c r="AJ312" s="9">
        <f t="shared" ca="1" si="167"/>
        <v>7.9442625800871793</v>
      </c>
      <c r="AK312" s="9">
        <f t="shared" si="168"/>
        <v>6.7577220081214334E-2</v>
      </c>
      <c r="AL312" s="9">
        <f t="shared" si="169"/>
        <v>3.1105988156108682</v>
      </c>
      <c r="AM312" s="9">
        <f t="shared" si="170"/>
        <v>2.77146871945259</v>
      </c>
      <c r="AN312" s="9">
        <f t="shared" si="171"/>
        <v>0.70270308934716241</v>
      </c>
      <c r="AO312" s="9">
        <f t="shared" si="172"/>
        <v>1.9422993646138806</v>
      </c>
      <c r="AP312" s="13">
        <f t="shared" ca="1" si="173"/>
        <v>3.1769396747009786</v>
      </c>
    </row>
    <row r="313" spans="1:42">
      <c r="A313" t="s">
        <v>86</v>
      </c>
      <c r="B313" t="s">
        <v>142</v>
      </c>
      <c r="C313">
        <v>11</v>
      </c>
      <c r="D313" s="14">
        <f t="shared" ca="1" si="150"/>
        <v>2.3282210874420848</v>
      </c>
      <c r="E313">
        <v>17.195606060606099</v>
      </c>
      <c r="F313">
        <v>5.5171212121212099</v>
      </c>
      <c r="G313">
        <v>5.2402020202020196</v>
      </c>
      <c r="H313">
        <v>112.136363636364</v>
      </c>
      <c r="I313">
        <v>3.0914393939393898</v>
      </c>
      <c r="J313">
        <v>35.381818181818197</v>
      </c>
      <c r="K313">
        <v>6.4636363636363603</v>
      </c>
      <c r="L313" s="11">
        <f t="shared" si="144"/>
        <v>19.299999999999997</v>
      </c>
      <c r="M313" s="9">
        <f t="shared" si="145"/>
        <v>10.149999999999999</v>
      </c>
      <c r="N313" s="9">
        <f t="shared" si="151"/>
        <v>99.981481244429631</v>
      </c>
      <c r="O313" s="9">
        <f>stefan_boltzmann*(E313+273.16)^4</f>
        <v>34.848392992239184</v>
      </c>
      <c r="P313" s="9">
        <f>stefan_boltzmann*(F313+273.16)^4</f>
        <v>29.571077903971325</v>
      </c>
      <c r="Q313" s="11">
        <f t="shared" si="152"/>
        <v>10.970230631437524</v>
      </c>
      <c r="R313" s="9">
        <f t="shared" si="153"/>
        <v>14.518284636363633</v>
      </c>
      <c r="S313" s="9">
        <f t="shared" si="154"/>
        <v>0.75561479239500684</v>
      </c>
      <c r="T313" s="9">
        <f t="shared" si="147"/>
        <v>8.447077586206893</v>
      </c>
      <c r="U313" s="9">
        <f t="shared" si="155"/>
        <v>32.209735448105256</v>
      </c>
      <c r="V313" s="9">
        <f t="shared" si="156"/>
        <v>0.20814365281334754</v>
      </c>
      <c r="W313" s="9">
        <f t="shared" si="148"/>
        <v>0.67007996973325923</v>
      </c>
      <c r="X313" s="9">
        <f t="shared" si="157"/>
        <v>4.4923849720980584</v>
      </c>
      <c r="Y313" s="9">
        <f t="shared" si="158"/>
        <v>3.9546926141088345</v>
      </c>
      <c r="Z313" s="9">
        <f t="shared" si="159"/>
        <v>11.356363636363655</v>
      </c>
      <c r="AA313" s="9">
        <f t="shared" si="160"/>
        <v>1.9618801398034127</v>
      </c>
      <c r="AB313" s="9">
        <f t="shared" si="161"/>
        <v>0.90430479292687338</v>
      </c>
      <c r="AC313" s="9">
        <f t="shared" si="162"/>
        <v>1.433092466365143</v>
      </c>
      <c r="AD313" s="9">
        <f t="shared" si="163"/>
        <v>0.88704572925546088</v>
      </c>
      <c r="AE313" s="9">
        <f t="shared" si="164"/>
        <v>8.9087305380443849E-2</v>
      </c>
      <c r="AF313" s="9">
        <f t="shared" si="165"/>
        <v>99.981481244429631</v>
      </c>
      <c r="AG313" s="9">
        <f t="shared" si="149"/>
        <v>6.7577220081214334E-2</v>
      </c>
      <c r="AH313" s="9">
        <f t="shared" ca="1" si="146"/>
        <v>-0.69677917888562824</v>
      </c>
      <c r="AI313" s="11">
        <f t="shared" si="166"/>
        <v>8.9087305380443849E-2</v>
      </c>
      <c r="AJ313" s="9">
        <f t="shared" ca="1" si="167"/>
        <v>4.6514717929944629</v>
      </c>
      <c r="AK313" s="9">
        <f t="shared" si="168"/>
        <v>6.7577220081214334E-2</v>
      </c>
      <c r="AL313" s="9">
        <f t="shared" si="169"/>
        <v>3.1650425842093148</v>
      </c>
      <c r="AM313" s="9">
        <f t="shared" si="170"/>
        <v>3.0914393939393898</v>
      </c>
      <c r="AN313" s="9">
        <f t="shared" si="171"/>
        <v>0.5460467371096821</v>
      </c>
      <c r="AO313" s="9">
        <f t="shared" si="172"/>
        <v>2.0510893939393924</v>
      </c>
      <c r="AP313" s="13">
        <f t="shared" ca="1" si="173"/>
        <v>2.3282210874420848</v>
      </c>
    </row>
    <row r="314" spans="1:42">
      <c r="A314" t="s">
        <v>86</v>
      </c>
      <c r="B314" t="s">
        <v>142</v>
      </c>
      <c r="C314">
        <v>12</v>
      </c>
      <c r="D314" s="14">
        <f t="shared" ca="1" si="150"/>
        <v>1.8564541524980447</v>
      </c>
      <c r="E314">
        <v>12.258651026393</v>
      </c>
      <c r="F314">
        <v>1.35718475073314</v>
      </c>
      <c r="G314">
        <v>0.56469941348973596</v>
      </c>
      <c r="H314">
        <v>112.136363636364</v>
      </c>
      <c r="I314">
        <v>3.2930290811339198</v>
      </c>
      <c r="J314">
        <v>35.381818181818197</v>
      </c>
      <c r="K314">
        <v>6.1055718475073304</v>
      </c>
      <c r="L314" s="11">
        <f t="shared" si="144"/>
        <v>17</v>
      </c>
      <c r="M314" s="9">
        <f t="shared" si="145"/>
        <v>9.6499999999999986</v>
      </c>
      <c r="N314" s="9">
        <f t="shared" si="151"/>
        <v>99.981481244429631</v>
      </c>
      <c r="O314" s="9">
        <f>stefan_boltzmann*(E314+273.16)^4</f>
        <v>32.538032608859965</v>
      </c>
      <c r="P314" s="9">
        <f>stefan_boltzmann*(F314+273.16)^4</f>
        <v>27.844539446185422</v>
      </c>
      <c r="Q314" s="11">
        <f t="shared" si="152"/>
        <v>9.6279648397732984</v>
      </c>
      <c r="R314" s="9">
        <f t="shared" si="153"/>
        <v>12.788126363636362</v>
      </c>
      <c r="S314" s="9">
        <f t="shared" si="154"/>
        <v>0.75288314847676741</v>
      </c>
      <c r="T314" s="9">
        <f t="shared" si="147"/>
        <v>7.4135329266254404</v>
      </c>
      <c r="U314" s="9">
        <f t="shared" si="155"/>
        <v>30.191286027522693</v>
      </c>
      <c r="V314" s="9">
        <f t="shared" si="156"/>
        <v>0.22831868958442031</v>
      </c>
      <c r="W314" s="9">
        <f t="shared" si="148"/>
        <v>0.66639225044363604</v>
      </c>
      <c r="X314" s="9">
        <f t="shared" si="157"/>
        <v>4.5935982929727892</v>
      </c>
      <c r="Y314" s="9">
        <f t="shared" si="158"/>
        <v>2.8199346336526512</v>
      </c>
      <c r="Z314" s="9">
        <f t="shared" si="159"/>
        <v>6.80791788856307</v>
      </c>
      <c r="AA314" s="9">
        <f t="shared" si="160"/>
        <v>1.4266649778378153</v>
      </c>
      <c r="AB314" s="9">
        <f t="shared" si="161"/>
        <v>0.67383132408813695</v>
      </c>
      <c r="AC314" s="9">
        <f t="shared" si="162"/>
        <v>1.0502481509629762</v>
      </c>
      <c r="AD314" s="9">
        <f t="shared" si="163"/>
        <v>0.63636301510923854</v>
      </c>
      <c r="AE314" s="9">
        <f t="shared" si="164"/>
        <v>6.7995773583765878E-2</v>
      </c>
      <c r="AF314" s="9">
        <f t="shared" si="165"/>
        <v>99.981481244429631</v>
      </c>
      <c r="AG314" s="9">
        <f t="shared" si="149"/>
        <v>6.7577220081214334E-2</v>
      </c>
      <c r="AH314" s="9">
        <f t="shared" ca="1" si="146"/>
        <v>-0.63678240469208203</v>
      </c>
      <c r="AI314" s="11">
        <f t="shared" si="166"/>
        <v>6.7995773583765878E-2</v>
      </c>
      <c r="AJ314" s="9">
        <f t="shared" ca="1" si="167"/>
        <v>3.456717038344733</v>
      </c>
      <c r="AK314" s="9">
        <f t="shared" si="168"/>
        <v>6.7577220081214334E-2</v>
      </c>
      <c r="AL314" s="9">
        <f t="shared" si="169"/>
        <v>3.2164922522258146</v>
      </c>
      <c r="AM314" s="9">
        <f t="shared" si="170"/>
        <v>3.2930290811339198</v>
      </c>
      <c r="AN314" s="9">
        <f t="shared" si="171"/>
        <v>0.41388513585373765</v>
      </c>
      <c r="AO314" s="9">
        <f t="shared" si="172"/>
        <v>2.1196298875855328</v>
      </c>
      <c r="AP314" s="13">
        <f t="shared" ca="1" si="173"/>
        <v>1.8564541524980447</v>
      </c>
    </row>
    <row r="315" spans="1:42">
      <c r="A315" t="s">
        <v>87</v>
      </c>
      <c r="B315" t="s">
        <v>145</v>
      </c>
      <c r="C315">
        <v>1</v>
      </c>
      <c r="D315" s="14">
        <f t="shared" ca="1" si="150"/>
        <v>0.40185934269930823</v>
      </c>
      <c r="E315">
        <v>-8.9961290322580592</v>
      </c>
      <c r="F315">
        <v>-18.181935483871001</v>
      </c>
      <c r="G315">
        <v>-16.565887096774201</v>
      </c>
      <c r="H315">
        <v>340.8</v>
      </c>
      <c r="I315">
        <v>5.4304301075268802</v>
      </c>
      <c r="J315">
        <v>47.576799999999999</v>
      </c>
      <c r="K315">
        <v>4.3548387096774199</v>
      </c>
      <c r="L315" s="11">
        <f t="shared" si="144"/>
        <v>10.7</v>
      </c>
      <c r="M315" s="9">
        <f t="shared" si="145"/>
        <v>8.6999999999999993</v>
      </c>
      <c r="N315" s="9">
        <f t="shared" si="151"/>
        <v>97.335869007292871</v>
      </c>
      <c r="O315" s="9">
        <f>stefan_boltzmann*(E315+273.16)^4</f>
        <v>23.875670302792923</v>
      </c>
      <c r="P315" s="9">
        <f>stefan_boltzmann*(F315+273.16)^4</f>
        <v>20.723980448616555</v>
      </c>
      <c r="Q315" s="11">
        <f t="shared" si="152"/>
        <v>5.3529755283648495</v>
      </c>
      <c r="R315" s="9">
        <f t="shared" si="153"/>
        <v>8.0979311999999997</v>
      </c>
      <c r="S315" s="9">
        <f t="shared" si="154"/>
        <v>0.66103000830197833</v>
      </c>
      <c r="T315" s="9">
        <f t="shared" si="147"/>
        <v>4.121791156840934</v>
      </c>
      <c r="U315" s="9">
        <f t="shared" si="155"/>
        <v>22.299825375704739</v>
      </c>
      <c r="V315" s="9">
        <f t="shared" si="156"/>
        <v>0.28276869953563838</v>
      </c>
      <c r="W315" s="9">
        <f t="shared" si="148"/>
        <v>0.54239051120767079</v>
      </c>
      <c r="X315" s="9">
        <f t="shared" si="157"/>
        <v>3.4201478444178108</v>
      </c>
      <c r="Y315" s="9">
        <f t="shared" si="158"/>
        <v>0.70164331242312317</v>
      </c>
      <c r="Z315" s="9">
        <f t="shared" si="159"/>
        <v>-13.589032258064531</v>
      </c>
      <c r="AA315" s="9">
        <f t="shared" si="160"/>
        <v>0.30928377398622736</v>
      </c>
      <c r="AB315" s="9">
        <f t="shared" si="161"/>
        <v>0.14572815353171892</v>
      </c>
      <c r="AC315" s="9">
        <f t="shared" si="162"/>
        <v>0.22750596375897314</v>
      </c>
      <c r="AD315" s="9">
        <f t="shared" si="163"/>
        <v>0.16711335473683889</v>
      </c>
      <c r="AE315" s="9">
        <f t="shared" si="164"/>
        <v>1.7518726319121478E-2</v>
      </c>
      <c r="AF315" s="9">
        <f t="shared" si="165"/>
        <v>97.335869007292871</v>
      </c>
      <c r="AG315" s="9">
        <f t="shared" si="149"/>
        <v>6.5789057731814204E-2</v>
      </c>
      <c r="AH315" s="9">
        <f t="shared" ca="1" si="146"/>
        <v>-0.33866451612903214</v>
      </c>
      <c r="AI315" s="11">
        <f t="shared" si="166"/>
        <v>1.7518726319121478E-2</v>
      </c>
      <c r="AJ315" s="9">
        <f t="shared" ca="1" si="167"/>
        <v>1.0403078285521552</v>
      </c>
      <c r="AK315" s="9">
        <f t="shared" si="168"/>
        <v>6.5789057731814204E-2</v>
      </c>
      <c r="AL315" s="9">
        <f t="shared" si="169"/>
        <v>3.4693984137761236</v>
      </c>
      <c r="AM315" s="9">
        <f t="shared" si="170"/>
        <v>5.4304301075268802</v>
      </c>
      <c r="AN315" s="9">
        <f t="shared" si="171"/>
        <v>6.0392609022134253E-2</v>
      </c>
      <c r="AO315" s="9">
        <f t="shared" si="172"/>
        <v>2.8463462365591394</v>
      </c>
      <c r="AP315" s="13">
        <f t="shared" ca="1" si="173"/>
        <v>0.40185934269930823</v>
      </c>
    </row>
    <row r="316" spans="1:42">
      <c r="A316" t="s">
        <v>87</v>
      </c>
      <c r="B316" t="s">
        <v>145</v>
      </c>
      <c r="C316">
        <v>2</v>
      </c>
      <c r="D316" s="14">
        <f t="shared" ca="1" si="150"/>
        <v>0.55053719493259956</v>
      </c>
      <c r="E316">
        <v>-4.70714285714286</v>
      </c>
      <c r="F316">
        <v>-14.237142857142899</v>
      </c>
      <c r="G316">
        <v>-12.295327380952401</v>
      </c>
      <c r="H316">
        <v>340.8</v>
      </c>
      <c r="I316">
        <v>5.1104761904761897</v>
      </c>
      <c r="J316">
        <v>47.576799999999999</v>
      </c>
      <c r="K316">
        <v>5.4714285714285698</v>
      </c>
      <c r="L316" s="11">
        <f t="shared" si="144"/>
        <v>16.299999999999997</v>
      </c>
      <c r="M316" s="9">
        <f t="shared" si="145"/>
        <v>10.050000000000001</v>
      </c>
      <c r="N316" s="9">
        <f t="shared" si="151"/>
        <v>97.335869007292871</v>
      </c>
      <c r="O316" s="9">
        <f>stefan_boltzmann*(E316+273.16)^4</f>
        <v>25.464433284604045</v>
      </c>
      <c r="P316" s="9">
        <f>stefan_boltzmann*(F316+273.16)^4</f>
        <v>22.036542532340089</v>
      </c>
      <c r="Q316" s="11">
        <f t="shared" si="152"/>
        <v>8.5120291400142118</v>
      </c>
      <c r="R316" s="9">
        <f t="shared" si="153"/>
        <v>12.336100799999999</v>
      </c>
      <c r="S316" s="9">
        <f t="shared" si="154"/>
        <v>0.69000969415021418</v>
      </c>
      <c r="T316" s="9">
        <f t="shared" si="147"/>
        <v>6.5542624378109435</v>
      </c>
      <c r="U316" s="9">
        <f t="shared" si="155"/>
        <v>23.750487908472067</v>
      </c>
      <c r="V316" s="9">
        <f t="shared" si="156"/>
        <v>0.27174217858288452</v>
      </c>
      <c r="W316" s="9">
        <f t="shared" si="148"/>
        <v>0.58151308710278926</v>
      </c>
      <c r="X316" s="9">
        <f t="shared" si="157"/>
        <v>3.7530908877331433</v>
      </c>
      <c r="Y316" s="9">
        <f t="shared" si="158"/>
        <v>2.8011715500778003</v>
      </c>
      <c r="Z316" s="9">
        <f t="shared" si="159"/>
        <v>-9.4721428571428792</v>
      </c>
      <c r="AA316" s="9">
        <f t="shared" si="160"/>
        <v>0.43063661495683209</v>
      </c>
      <c r="AB316" s="9">
        <f t="shared" si="161"/>
        <v>0.20285668520246464</v>
      </c>
      <c r="AC316" s="9">
        <f t="shared" si="162"/>
        <v>0.31674665007964836</v>
      </c>
      <c r="AD316" s="9">
        <f t="shared" si="163"/>
        <v>0.23771072370463425</v>
      </c>
      <c r="AE316" s="9">
        <f t="shared" si="164"/>
        <v>2.3519452673390014E-2</v>
      </c>
      <c r="AF316" s="9">
        <f t="shared" si="165"/>
        <v>97.335869007292871</v>
      </c>
      <c r="AG316" s="9">
        <f t="shared" si="149"/>
        <v>6.5789057731814204E-2</v>
      </c>
      <c r="AH316" s="9">
        <f t="shared" ca="1" si="146"/>
        <v>0.57636451612903128</v>
      </c>
      <c r="AI316" s="11">
        <f t="shared" si="166"/>
        <v>2.3519452673390014E-2</v>
      </c>
      <c r="AJ316" s="9">
        <f t="shared" ca="1" si="167"/>
        <v>2.2248070339487689</v>
      </c>
      <c r="AK316" s="9">
        <f t="shared" si="168"/>
        <v>6.5789057731814204E-2</v>
      </c>
      <c r="AL316" s="9">
        <f t="shared" si="169"/>
        <v>3.4151987184873387</v>
      </c>
      <c r="AM316" s="9">
        <f t="shared" si="170"/>
        <v>5.1104761904761897</v>
      </c>
      <c r="AN316" s="9">
        <f t="shared" si="171"/>
        <v>7.9035926375014109E-2</v>
      </c>
      <c r="AO316" s="9">
        <f t="shared" si="172"/>
        <v>2.7375619047619049</v>
      </c>
      <c r="AP316" s="13">
        <f t="shared" ca="1" si="173"/>
        <v>0.55053719493259956</v>
      </c>
    </row>
    <row r="317" spans="1:42">
      <c r="A317" t="s">
        <v>87</v>
      </c>
      <c r="B317" t="s">
        <v>145</v>
      </c>
      <c r="C317">
        <v>3</v>
      </c>
      <c r="D317" s="14">
        <f t="shared" ca="1" si="150"/>
        <v>0.88377713346905951</v>
      </c>
      <c r="E317">
        <v>-0.27806451612903299</v>
      </c>
      <c r="F317">
        <v>-8.1793548387096795</v>
      </c>
      <c r="G317">
        <v>-7.29387096774194</v>
      </c>
      <c r="H317">
        <v>340.8</v>
      </c>
      <c r="I317">
        <v>5.9514247311827999</v>
      </c>
      <c r="J317">
        <v>47.576799999999999</v>
      </c>
      <c r="K317">
        <v>4.1612903225806503</v>
      </c>
      <c r="L317" s="11">
        <f t="shared" si="144"/>
        <v>23.8</v>
      </c>
      <c r="M317" s="9">
        <f t="shared" si="145"/>
        <v>11.75</v>
      </c>
      <c r="N317" s="9">
        <f t="shared" si="151"/>
        <v>97.335869007292871</v>
      </c>
      <c r="O317" s="9">
        <f>stefan_boltzmann*(E317+273.16)^4</f>
        <v>27.186984541403785</v>
      </c>
      <c r="P317" s="9">
        <f>stefan_boltzmann*(F317+273.16)^4</f>
        <v>24.172329514710015</v>
      </c>
      <c r="Q317" s="11">
        <f t="shared" si="152"/>
        <v>10.164413177762532</v>
      </c>
      <c r="R317" s="9">
        <f t="shared" si="153"/>
        <v>18.012220800000001</v>
      </c>
      <c r="S317" s="9">
        <f t="shared" si="154"/>
        <v>0.56430649449747639</v>
      </c>
      <c r="T317" s="9">
        <f t="shared" si="147"/>
        <v>7.8265981468771493</v>
      </c>
      <c r="U317" s="9">
        <f t="shared" si="155"/>
        <v>25.679657028056901</v>
      </c>
      <c r="V317" s="9">
        <f t="shared" si="156"/>
        <v>0.25679399000893821</v>
      </c>
      <c r="W317" s="9">
        <f t="shared" si="148"/>
        <v>0.41181376757159316</v>
      </c>
      <c r="X317" s="9">
        <f t="shared" si="157"/>
        <v>2.715657127504469</v>
      </c>
      <c r="Y317" s="9">
        <f t="shared" si="158"/>
        <v>5.1109410193726799</v>
      </c>
      <c r="Z317" s="9">
        <f t="shared" si="159"/>
        <v>-4.2287096774193564</v>
      </c>
      <c r="AA317" s="9">
        <f t="shared" si="160"/>
        <v>0.5985494292711715</v>
      </c>
      <c r="AB317" s="9">
        <f t="shared" si="161"/>
        <v>0.32972190348653585</v>
      </c>
      <c r="AC317" s="9">
        <f t="shared" si="162"/>
        <v>0.46413566637885367</v>
      </c>
      <c r="AD317" s="9">
        <f t="shared" si="163"/>
        <v>0.35322653564452416</v>
      </c>
      <c r="AE317" s="9">
        <f t="shared" si="164"/>
        <v>3.3683171075043969E-2</v>
      </c>
      <c r="AF317" s="9">
        <f t="shared" si="165"/>
        <v>97.335869007292871</v>
      </c>
      <c r="AG317" s="9">
        <f t="shared" si="149"/>
        <v>6.5789057731814204E-2</v>
      </c>
      <c r="AH317" s="9">
        <f t="shared" ca="1" si="146"/>
        <v>0.73408064516129323</v>
      </c>
      <c r="AI317" s="11">
        <f t="shared" si="166"/>
        <v>3.3683171075043969E-2</v>
      </c>
      <c r="AJ317" s="9">
        <f t="shared" ca="1" si="167"/>
        <v>4.376860374211387</v>
      </c>
      <c r="AK317" s="9">
        <f t="shared" si="168"/>
        <v>6.5789057731814204E-2</v>
      </c>
      <c r="AL317" s="9">
        <f t="shared" si="169"/>
        <v>3.3485719360866839</v>
      </c>
      <c r="AM317" s="9">
        <f t="shared" si="170"/>
        <v>5.9514247311827999</v>
      </c>
      <c r="AN317" s="9">
        <f t="shared" si="171"/>
        <v>0.11090913073432951</v>
      </c>
      <c r="AO317" s="9">
        <f t="shared" si="172"/>
        <v>3.023484408602152</v>
      </c>
      <c r="AP317" s="13">
        <f t="shared" ca="1" si="173"/>
        <v>0.88377713346905951</v>
      </c>
    </row>
    <row r="318" spans="1:42">
      <c r="A318" t="s">
        <v>87</v>
      </c>
      <c r="B318" t="s">
        <v>145</v>
      </c>
      <c r="C318">
        <v>4</v>
      </c>
      <c r="D318" s="14">
        <f t="shared" ca="1" si="150"/>
        <v>3.1323331210025804</v>
      </c>
      <c r="E318">
        <v>13.5606666666667</v>
      </c>
      <c r="F318">
        <v>0.71866666666666701</v>
      </c>
      <c r="G318">
        <v>-0.33188888888888901</v>
      </c>
      <c r="H318">
        <v>340.8</v>
      </c>
      <c r="I318">
        <v>5.2448055555555504</v>
      </c>
      <c r="J318">
        <v>47.576799999999999</v>
      </c>
      <c r="K318">
        <v>9.1133333333333297</v>
      </c>
      <c r="L318" s="11">
        <f t="shared" si="144"/>
        <v>32.549999999999997</v>
      </c>
      <c r="M318" s="9">
        <f t="shared" si="145"/>
        <v>13.350000000000001</v>
      </c>
      <c r="N318" s="9">
        <f t="shared" si="151"/>
        <v>97.335869007292871</v>
      </c>
      <c r="O318" s="9">
        <f>stefan_boltzmann*(E318+273.16)^4</f>
        <v>33.135832358777677</v>
      </c>
      <c r="P318" s="9">
        <f>stefan_boltzmann*(F318+273.16)^4</f>
        <v>27.586379911070964</v>
      </c>
      <c r="Q318" s="11">
        <f t="shared" si="152"/>
        <v>19.247574906367031</v>
      </c>
      <c r="R318" s="9">
        <f t="shared" si="153"/>
        <v>24.6343608</v>
      </c>
      <c r="S318" s="9">
        <f t="shared" si="154"/>
        <v>0.78133039710805208</v>
      </c>
      <c r="T318" s="9">
        <f t="shared" si="147"/>
        <v>14.820632677902614</v>
      </c>
      <c r="U318" s="9">
        <f t="shared" si="155"/>
        <v>30.36110613492432</v>
      </c>
      <c r="V318" s="9">
        <f t="shared" si="156"/>
        <v>0.23190011034224883</v>
      </c>
      <c r="W318" s="9">
        <f t="shared" si="148"/>
        <v>0.70479603609587038</v>
      </c>
      <c r="X318" s="9">
        <f t="shared" si="157"/>
        <v>4.9622883656689494</v>
      </c>
      <c r="Y318" s="9">
        <f t="shared" si="158"/>
        <v>9.8583443122336654</v>
      </c>
      <c r="Z318" s="9">
        <f t="shared" si="159"/>
        <v>7.1396666666666837</v>
      </c>
      <c r="AA318" s="9">
        <f t="shared" si="160"/>
        <v>1.5535944129898263</v>
      </c>
      <c r="AB318" s="9">
        <f t="shared" si="161"/>
        <v>0.64349490606876614</v>
      </c>
      <c r="AC318" s="9">
        <f t="shared" si="162"/>
        <v>1.0985446595292963</v>
      </c>
      <c r="AD318" s="9">
        <f t="shared" si="163"/>
        <v>0.59620337469479467</v>
      </c>
      <c r="AE318" s="9">
        <f t="shared" si="164"/>
        <v>6.9374140213793539E-2</v>
      </c>
      <c r="AF318" s="9">
        <f t="shared" si="165"/>
        <v>97.335869007292871</v>
      </c>
      <c r="AG318" s="9">
        <f t="shared" si="149"/>
        <v>6.5789057731814204E-2</v>
      </c>
      <c r="AH318" s="9">
        <f t="shared" ca="1" si="146"/>
        <v>1.591572688172046</v>
      </c>
      <c r="AI318" s="11">
        <f t="shared" si="166"/>
        <v>6.9374140213793539E-2</v>
      </c>
      <c r="AJ318" s="9">
        <f t="shared" ca="1" si="167"/>
        <v>8.2667716240616187</v>
      </c>
      <c r="AK318" s="9">
        <f t="shared" si="168"/>
        <v>6.5789057731814204E-2</v>
      </c>
      <c r="AL318" s="9">
        <f t="shared" si="169"/>
        <v>3.212683197309913</v>
      </c>
      <c r="AM318" s="9">
        <f t="shared" si="170"/>
        <v>5.2448055555555504</v>
      </c>
      <c r="AN318" s="9">
        <f t="shared" si="171"/>
        <v>0.50234128483450158</v>
      </c>
      <c r="AO318" s="9">
        <f t="shared" si="172"/>
        <v>2.783233888888887</v>
      </c>
      <c r="AP318" s="13">
        <f t="shared" ca="1" si="173"/>
        <v>3.1323331210025804</v>
      </c>
    </row>
    <row r="319" spans="1:42">
      <c r="A319" t="s">
        <v>87</v>
      </c>
      <c r="B319" t="s">
        <v>145</v>
      </c>
      <c r="C319">
        <v>5</v>
      </c>
      <c r="D319" s="14">
        <f t="shared" ca="1" si="150"/>
        <v>4.3150101880175127</v>
      </c>
      <c r="E319">
        <v>18.555483870967699</v>
      </c>
      <c r="F319">
        <v>5.6870967741935496</v>
      </c>
      <c r="G319">
        <v>4.0980645161290301</v>
      </c>
      <c r="H319">
        <v>340.8</v>
      </c>
      <c r="I319">
        <v>5.1152419354838701</v>
      </c>
      <c r="J319">
        <v>47.576799999999999</v>
      </c>
      <c r="K319">
        <v>8.6967741935483893</v>
      </c>
      <c r="L319" s="11">
        <f t="shared" si="144"/>
        <v>38.950000000000003</v>
      </c>
      <c r="M319" s="9">
        <f t="shared" si="145"/>
        <v>14.9</v>
      </c>
      <c r="N319" s="9">
        <f t="shared" si="151"/>
        <v>97.335869007292871</v>
      </c>
      <c r="O319" s="9">
        <f>stefan_boltzmann*(E319+273.16)^4</f>
        <v>35.505842256504998</v>
      </c>
      <c r="P319" s="9">
        <f>stefan_boltzmann*(F319+273.16)^4</f>
        <v>29.643289947545053</v>
      </c>
      <c r="Q319" s="11">
        <f t="shared" si="152"/>
        <v>21.10459244425201</v>
      </c>
      <c r="R319" s="9">
        <f t="shared" si="153"/>
        <v>29.477983200000004</v>
      </c>
      <c r="S319" s="9">
        <f t="shared" si="154"/>
        <v>0.71594424561080583</v>
      </c>
      <c r="T319" s="9">
        <f t="shared" si="147"/>
        <v>16.250536182074047</v>
      </c>
      <c r="U319" s="9">
        <f t="shared" si="155"/>
        <v>32.574566102025024</v>
      </c>
      <c r="V319" s="9">
        <f t="shared" si="156"/>
        <v>0.21331032605538403</v>
      </c>
      <c r="W319" s="9">
        <f t="shared" si="148"/>
        <v>0.61652473157458798</v>
      </c>
      <c r="X319" s="9">
        <f t="shared" si="157"/>
        <v>4.2839167436521723</v>
      </c>
      <c r="Y319" s="9">
        <f t="shared" si="158"/>
        <v>11.966619438421874</v>
      </c>
      <c r="Z319" s="9">
        <f t="shared" si="159"/>
        <v>12.121290322580624</v>
      </c>
      <c r="AA319" s="9">
        <f t="shared" si="160"/>
        <v>2.1371895590458898</v>
      </c>
      <c r="AB319" s="9">
        <f t="shared" si="161"/>
        <v>0.91504456601417727</v>
      </c>
      <c r="AC319" s="9">
        <f t="shared" si="162"/>
        <v>1.5261170625300335</v>
      </c>
      <c r="AD319" s="9">
        <f t="shared" si="163"/>
        <v>0.8188915042955669</v>
      </c>
      <c r="AE319" s="9">
        <f t="shared" si="164"/>
        <v>9.3132075047090548E-2</v>
      </c>
      <c r="AF319" s="9">
        <f t="shared" si="165"/>
        <v>97.335869007292871</v>
      </c>
      <c r="AG319" s="9">
        <f t="shared" si="149"/>
        <v>6.5789057731814204E-2</v>
      </c>
      <c r="AH319" s="9">
        <f t="shared" ca="1" si="146"/>
        <v>0.6974273118279517</v>
      </c>
      <c r="AI319" s="11">
        <f t="shared" si="166"/>
        <v>9.3132075047090548E-2</v>
      </c>
      <c r="AJ319" s="9">
        <f t="shared" ca="1" si="167"/>
        <v>11.269192126593923</v>
      </c>
      <c r="AK319" s="9">
        <f t="shared" si="168"/>
        <v>6.5789057731814204E-2</v>
      </c>
      <c r="AL319" s="9">
        <f t="shared" si="169"/>
        <v>3.1565513714593449</v>
      </c>
      <c r="AM319" s="9">
        <f t="shared" si="170"/>
        <v>5.1152419354838701</v>
      </c>
      <c r="AN319" s="9">
        <f t="shared" si="171"/>
        <v>0.70722555823446664</v>
      </c>
      <c r="AO319" s="9">
        <f t="shared" si="172"/>
        <v>2.739182258064516</v>
      </c>
      <c r="AP319" s="13">
        <f t="shared" ca="1" si="173"/>
        <v>4.3150101880175127</v>
      </c>
    </row>
    <row r="320" spans="1:42">
      <c r="A320" t="s">
        <v>87</v>
      </c>
      <c r="B320" t="s">
        <v>145</v>
      </c>
      <c r="C320">
        <v>6</v>
      </c>
      <c r="D320" s="14">
        <f t="shared" ca="1" si="150"/>
        <v>4.9243222964055118</v>
      </c>
      <c r="E320">
        <v>24.0073333333333</v>
      </c>
      <c r="F320">
        <v>12.798</v>
      </c>
      <c r="G320">
        <v>12.0678611111111</v>
      </c>
      <c r="H320">
        <v>340.8</v>
      </c>
      <c r="I320">
        <v>4.6760000000000002</v>
      </c>
      <c r="J320">
        <v>47.576799999999999</v>
      </c>
      <c r="K320">
        <v>9.6533333333333307</v>
      </c>
      <c r="L320" s="11">
        <f t="shared" si="144"/>
        <v>41.849999999999994</v>
      </c>
      <c r="M320" s="9">
        <f t="shared" si="145"/>
        <v>15.65</v>
      </c>
      <c r="N320" s="9">
        <f t="shared" si="151"/>
        <v>97.335869007292871</v>
      </c>
      <c r="O320" s="9">
        <f>stefan_boltzmann*(E320+273.16)^4</f>
        <v>38.23544610551545</v>
      </c>
      <c r="P320" s="9">
        <f>stefan_boltzmann*(F320+273.16)^4</f>
        <v>32.784676071479261</v>
      </c>
      <c r="Q320" s="11">
        <f t="shared" si="152"/>
        <v>23.369592651757184</v>
      </c>
      <c r="R320" s="9">
        <f t="shared" si="153"/>
        <v>31.672749599999996</v>
      </c>
      <c r="S320" s="9">
        <f t="shared" si="154"/>
        <v>0.73784540170636737</v>
      </c>
      <c r="T320" s="9">
        <f t="shared" si="147"/>
        <v>17.994586341853033</v>
      </c>
      <c r="U320" s="9">
        <f t="shared" si="155"/>
        <v>35.510061088497352</v>
      </c>
      <c r="V320" s="9">
        <f t="shared" si="156"/>
        <v>0.17382688161470877</v>
      </c>
      <c r="W320" s="9">
        <f t="shared" si="148"/>
        <v>0.64609129230359608</v>
      </c>
      <c r="X320" s="9">
        <f t="shared" si="157"/>
        <v>3.988065168648943</v>
      </c>
      <c r="Y320" s="9">
        <f t="shared" si="158"/>
        <v>14.00652117320409</v>
      </c>
      <c r="Z320" s="9">
        <f t="shared" si="159"/>
        <v>18.402666666666651</v>
      </c>
      <c r="AA320" s="9">
        <f t="shared" si="160"/>
        <v>2.985231136884388</v>
      </c>
      <c r="AB320" s="9">
        <f t="shared" si="161"/>
        <v>1.4780944265035167</v>
      </c>
      <c r="AC320" s="9">
        <f t="shared" si="162"/>
        <v>2.2316627816939523</v>
      </c>
      <c r="AD320" s="9">
        <f t="shared" si="163"/>
        <v>1.4088523098924495</v>
      </c>
      <c r="AE320" s="9">
        <f t="shared" si="164"/>
        <v>0.13267440018496199</v>
      </c>
      <c r="AF320" s="9">
        <f t="shared" si="165"/>
        <v>97.335869007292871</v>
      </c>
      <c r="AG320" s="9">
        <f t="shared" si="149"/>
        <v>6.5789057731814204E-2</v>
      </c>
      <c r="AH320" s="9">
        <f t="shared" ca="1" si="146"/>
        <v>0.87939268817204386</v>
      </c>
      <c r="AI320" s="11">
        <f t="shared" si="166"/>
        <v>0.13267440018496199</v>
      </c>
      <c r="AJ320" s="9">
        <f t="shared" ca="1" si="167"/>
        <v>13.127128485032047</v>
      </c>
      <c r="AK320" s="9">
        <f t="shared" si="168"/>
        <v>6.5789057731814204E-2</v>
      </c>
      <c r="AL320" s="9">
        <f t="shared" si="169"/>
        <v>3.0885098283246091</v>
      </c>
      <c r="AM320" s="9">
        <f t="shared" si="170"/>
        <v>4.6760000000000002</v>
      </c>
      <c r="AN320" s="9">
        <f t="shared" si="171"/>
        <v>0.8228104718015028</v>
      </c>
      <c r="AO320" s="9">
        <f t="shared" si="172"/>
        <v>2.5898400000000001</v>
      </c>
      <c r="AP320" s="13">
        <f t="shared" ca="1" si="173"/>
        <v>4.9243222964055118</v>
      </c>
    </row>
    <row r="321" spans="1:42">
      <c r="A321" t="s">
        <v>87</v>
      </c>
      <c r="B321" t="s">
        <v>145</v>
      </c>
      <c r="C321">
        <v>7</v>
      </c>
      <c r="D321" s="14">
        <f t="shared" ca="1" si="150"/>
        <v>5.616978565577079</v>
      </c>
      <c r="E321">
        <v>26.0367741935484</v>
      </c>
      <c r="F321">
        <v>14.5735483870968</v>
      </c>
      <c r="G321">
        <v>14.350913978494599</v>
      </c>
      <c r="H321">
        <v>340.8</v>
      </c>
      <c r="I321">
        <v>4.2243548387096803</v>
      </c>
      <c r="J321">
        <v>47.576799999999999</v>
      </c>
      <c r="K321">
        <v>10.4387096774194</v>
      </c>
      <c r="L321" s="11">
        <f t="shared" si="144"/>
        <v>45.5</v>
      </c>
      <c r="M321" s="9">
        <f t="shared" si="145"/>
        <v>15.35</v>
      </c>
      <c r="N321" s="9">
        <f t="shared" si="151"/>
        <v>97.335869007292871</v>
      </c>
      <c r="O321" s="9">
        <f>stefan_boltzmann*(E321+273.16)^4</f>
        <v>39.290677780600859</v>
      </c>
      <c r="P321" s="9">
        <f>stefan_boltzmann*(F321+273.16)^4</f>
        <v>33.60654758045969</v>
      </c>
      <c r="Q321" s="11">
        <f t="shared" si="152"/>
        <v>26.846051802038524</v>
      </c>
      <c r="R321" s="9">
        <f t="shared" si="153"/>
        <v>34.435127999999999</v>
      </c>
      <c r="S321" s="9">
        <f t="shared" si="154"/>
        <v>0.77961237147248375</v>
      </c>
      <c r="T321" s="9">
        <f t="shared" si="147"/>
        <v>20.671459887569664</v>
      </c>
      <c r="U321" s="9">
        <f t="shared" si="155"/>
        <v>36.448612680530275</v>
      </c>
      <c r="V321" s="9">
        <f t="shared" si="156"/>
        <v>0.16096553867957275</v>
      </c>
      <c r="W321" s="9">
        <f t="shared" si="148"/>
        <v>0.70247670148785313</v>
      </c>
      <c r="X321" s="9">
        <f t="shared" si="157"/>
        <v>4.1214101367216855</v>
      </c>
      <c r="Y321" s="9">
        <f t="shared" si="158"/>
        <v>16.550049750847979</v>
      </c>
      <c r="Z321" s="9">
        <f t="shared" si="159"/>
        <v>20.305161290322602</v>
      </c>
      <c r="AA321" s="9">
        <f t="shared" si="160"/>
        <v>3.3687540528571427</v>
      </c>
      <c r="AB321" s="9">
        <f t="shared" si="161"/>
        <v>1.6590853027325128</v>
      </c>
      <c r="AC321" s="9">
        <f t="shared" si="162"/>
        <v>2.5139196777948278</v>
      </c>
      <c r="AD321" s="9">
        <f t="shared" si="163"/>
        <v>1.6353744051171204</v>
      </c>
      <c r="AE321" s="9">
        <f t="shared" si="164"/>
        <v>0.14714782257603615</v>
      </c>
      <c r="AF321" s="9">
        <f t="shared" si="165"/>
        <v>97.335869007292871</v>
      </c>
      <c r="AG321" s="9">
        <f t="shared" si="149"/>
        <v>6.5789057731814204E-2</v>
      </c>
      <c r="AH321" s="9">
        <f t="shared" ca="1" si="146"/>
        <v>0.26634924731183313</v>
      </c>
      <c r="AI321" s="11">
        <f t="shared" si="166"/>
        <v>0.14714782257603615</v>
      </c>
      <c r="AJ321" s="9">
        <f t="shared" ca="1" si="167"/>
        <v>16.283700503536146</v>
      </c>
      <c r="AK321" s="9">
        <f t="shared" si="168"/>
        <v>6.5789057731814204E-2</v>
      </c>
      <c r="AL321" s="9">
        <f t="shared" si="169"/>
        <v>3.0684765179060451</v>
      </c>
      <c r="AM321" s="9">
        <f t="shared" si="170"/>
        <v>4.2243548387096803</v>
      </c>
      <c r="AN321" s="9">
        <f t="shared" si="171"/>
        <v>0.87854527267770743</v>
      </c>
      <c r="AO321" s="9">
        <f t="shared" si="172"/>
        <v>2.4362806451612915</v>
      </c>
      <c r="AP321" s="13">
        <f t="shared" ca="1" si="173"/>
        <v>5.616978565577079</v>
      </c>
    </row>
    <row r="322" spans="1:42">
      <c r="A322" t="s">
        <v>87</v>
      </c>
      <c r="B322" t="s">
        <v>145</v>
      </c>
      <c r="C322">
        <v>8</v>
      </c>
      <c r="D322" s="14">
        <f t="shared" ca="1" si="150"/>
        <v>4.8256481652715895</v>
      </c>
      <c r="E322">
        <v>26.4</v>
      </c>
      <c r="F322">
        <v>13.6903225806452</v>
      </c>
      <c r="G322">
        <v>14.157177419354801</v>
      </c>
      <c r="H322">
        <v>340.8</v>
      </c>
      <c r="I322">
        <v>4.0374999999999996</v>
      </c>
      <c r="J322">
        <v>47.576799999999999</v>
      </c>
      <c r="K322">
        <v>10.283870967741899</v>
      </c>
      <c r="L322" s="11">
        <f t="shared" si="144"/>
        <v>35.15</v>
      </c>
      <c r="M322" s="9">
        <f t="shared" si="145"/>
        <v>14.05</v>
      </c>
      <c r="N322" s="9">
        <f t="shared" si="151"/>
        <v>97.335869007292871</v>
      </c>
      <c r="O322" s="9">
        <f>stefan_boltzmann*(E322+273.16)^4</f>
        <v>39.481821518227186</v>
      </c>
      <c r="P322" s="9">
        <f>stefan_boltzmann*(F322+273.16)^4</f>
        <v>33.195809502776704</v>
      </c>
      <c r="Q322" s="11">
        <f t="shared" si="152"/>
        <v>21.651488061072161</v>
      </c>
      <c r="R322" s="9">
        <f t="shared" si="153"/>
        <v>26.6020824</v>
      </c>
      <c r="S322" s="9">
        <f t="shared" si="154"/>
        <v>0.81390199968225652</v>
      </c>
      <c r="T322" s="9">
        <f t="shared" si="147"/>
        <v>16.671645807025566</v>
      </c>
      <c r="U322" s="9">
        <f t="shared" si="155"/>
        <v>36.338815510501945</v>
      </c>
      <c r="V322" s="9">
        <f t="shared" si="156"/>
        <v>0.16208519359031551</v>
      </c>
      <c r="W322" s="9">
        <f t="shared" si="148"/>
        <v>0.7487676995710465</v>
      </c>
      <c r="X322" s="9">
        <f t="shared" si="157"/>
        <v>4.4102297304026026</v>
      </c>
      <c r="Y322" s="9">
        <f t="shared" si="158"/>
        <v>12.261416076622965</v>
      </c>
      <c r="Z322" s="9">
        <f t="shared" si="159"/>
        <v>20.0451612903226</v>
      </c>
      <c r="AA322" s="9">
        <f t="shared" si="160"/>
        <v>3.4417464345283828</v>
      </c>
      <c r="AB322" s="9">
        <f t="shared" si="161"/>
        <v>1.5667607301012867</v>
      </c>
      <c r="AC322" s="9">
        <f t="shared" si="162"/>
        <v>2.5042535823148349</v>
      </c>
      <c r="AD322" s="9">
        <f t="shared" si="163"/>
        <v>1.6149835887650767</v>
      </c>
      <c r="AE322" s="9">
        <f t="shared" si="164"/>
        <v>0.14509438200010413</v>
      </c>
      <c r="AF322" s="9">
        <f t="shared" si="165"/>
        <v>97.335869007292871</v>
      </c>
      <c r="AG322" s="9">
        <f t="shared" si="149"/>
        <v>6.5789057731814204E-2</v>
      </c>
      <c r="AH322" s="9">
        <f t="shared" ca="1" si="146"/>
        <v>-3.6400000000000224E-2</v>
      </c>
      <c r="AI322" s="11">
        <f t="shared" si="166"/>
        <v>0.14509438200010413</v>
      </c>
      <c r="AJ322" s="9">
        <f t="shared" ca="1" si="167"/>
        <v>12.297816076622965</v>
      </c>
      <c r="AK322" s="9">
        <f t="shared" si="168"/>
        <v>6.5789057731814204E-2</v>
      </c>
      <c r="AL322" s="9">
        <f t="shared" si="169"/>
        <v>3.0711989784685834</v>
      </c>
      <c r="AM322" s="9">
        <f t="shared" si="170"/>
        <v>4.0374999999999996</v>
      </c>
      <c r="AN322" s="9">
        <f t="shared" si="171"/>
        <v>0.88926999354975811</v>
      </c>
      <c r="AO322" s="9">
        <f t="shared" si="172"/>
        <v>2.3727499999999999</v>
      </c>
      <c r="AP322" s="13">
        <f t="shared" ca="1" si="173"/>
        <v>4.8256481652715895</v>
      </c>
    </row>
    <row r="323" spans="1:42">
      <c r="A323" t="s">
        <v>87</v>
      </c>
      <c r="B323" t="s">
        <v>145</v>
      </c>
      <c r="C323">
        <v>9</v>
      </c>
      <c r="D323" s="14">
        <f t="shared" ca="1" si="150"/>
        <v>3.8479319509232131</v>
      </c>
      <c r="E323">
        <v>21.777333333333299</v>
      </c>
      <c r="F323">
        <v>8.8466666666666693</v>
      </c>
      <c r="G323">
        <v>8.3355555555555494</v>
      </c>
      <c r="H323">
        <v>340.8</v>
      </c>
      <c r="I323">
        <v>4.2076111111111096</v>
      </c>
      <c r="J323">
        <v>47.576799999999999</v>
      </c>
      <c r="K323">
        <v>8.14</v>
      </c>
      <c r="L323" s="11">
        <f t="shared" ref="L323:L386" si="174">VLOOKUP(J323, Ra,C323+1)</f>
        <v>27.05</v>
      </c>
      <c r="M323" s="9">
        <f t="shared" ref="M323:M386" si="175">VLOOKUP(J323, N, C323+1)</f>
        <v>12.3</v>
      </c>
      <c r="N323" s="9">
        <f t="shared" si="151"/>
        <v>97.335869007292871</v>
      </c>
      <c r="O323" s="9">
        <f>stefan_boltzmann*(E323+273.16)^4</f>
        <v>37.100596338661433</v>
      </c>
      <c r="P323" s="9">
        <f>stefan_boltzmann*(F323+273.16)^4</f>
        <v>31.009830620518077</v>
      </c>
      <c r="Q323" s="11">
        <f t="shared" si="152"/>
        <v>15.713191056910567</v>
      </c>
      <c r="R323" s="9">
        <f t="shared" si="153"/>
        <v>20.471872800000003</v>
      </c>
      <c r="S323" s="9">
        <f t="shared" si="154"/>
        <v>0.76755024859819199</v>
      </c>
      <c r="T323" s="9">
        <f t="shared" si="147"/>
        <v>12.099157113821137</v>
      </c>
      <c r="U323" s="9">
        <f t="shared" si="155"/>
        <v>34.055213479589753</v>
      </c>
      <c r="V323" s="9">
        <f t="shared" si="156"/>
        <v>0.1933314563703942</v>
      </c>
      <c r="W323" s="9">
        <f t="shared" si="148"/>
        <v>0.68619283560755917</v>
      </c>
      <c r="X323" s="9">
        <f t="shared" si="157"/>
        <v>4.5178552158884857</v>
      </c>
      <c r="Y323" s="9">
        <f t="shared" si="158"/>
        <v>7.5813018979326516</v>
      </c>
      <c r="Z323" s="9">
        <f t="shared" si="159"/>
        <v>15.311999999999983</v>
      </c>
      <c r="AA323" s="9">
        <f t="shared" si="160"/>
        <v>2.6082600344616576</v>
      </c>
      <c r="AB323" s="9">
        <f t="shared" si="161"/>
        <v>1.1362223163049052</v>
      </c>
      <c r="AC323" s="9">
        <f t="shared" si="162"/>
        <v>1.8722411753832815</v>
      </c>
      <c r="AD323" s="9">
        <f t="shared" si="163"/>
        <v>1.097533759715795</v>
      </c>
      <c r="AE323" s="9">
        <f t="shared" si="164"/>
        <v>0.11173503403684784</v>
      </c>
      <c r="AF323" s="9">
        <f t="shared" si="165"/>
        <v>97.335869007292871</v>
      </c>
      <c r="AG323" s="9">
        <f t="shared" si="149"/>
        <v>6.5789057731814204E-2</v>
      </c>
      <c r="AH323" s="9">
        <f t="shared" ref="AH323:AH386" ca="1" si="176">0.14*(Z323-OFFSET(Z323, IF(C323=1, 11, -1), 0))</f>
        <v>-0.66264258064516635</v>
      </c>
      <c r="AI323" s="11">
        <f t="shared" si="166"/>
        <v>0.11173503403684784</v>
      </c>
      <c r="AJ323" s="9">
        <f t="shared" ca="1" si="167"/>
        <v>8.2439444785778182</v>
      </c>
      <c r="AK323" s="9">
        <f t="shared" si="168"/>
        <v>6.5789057731814204E-2</v>
      </c>
      <c r="AL323" s="9">
        <f t="shared" si="169"/>
        <v>3.1216182468991924</v>
      </c>
      <c r="AM323" s="9">
        <f t="shared" si="170"/>
        <v>4.2076111111111096</v>
      </c>
      <c r="AN323" s="9">
        <f t="shared" si="171"/>
        <v>0.77470741566748647</v>
      </c>
      <c r="AO323" s="9">
        <f t="shared" si="172"/>
        <v>2.4305877777777773</v>
      </c>
      <c r="AP323" s="13">
        <f t="shared" ca="1" si="173"/>
        <v>3.8479319509232131</v>
      </c>
    </row>
    <row r="324" spans="1:42">
      <c r="A324" t="s">
        <v>87</v>
      </c>
      <c r="B324" t="s">
        <v>145</v>
      </c>
      <c r="C324">
        <v>10</v>
      </c>
      <c r="D324" s="14">
        <f t="shared" ca="1" si="150"/>
        <v>1.86467239026244</v>
      </c>
      <c r="E324">
        <v>10.048387096774199</v>
      </c>
      <c r="F324">
        <v>-0.75741935483871003</v>
      </c>
      <c r="G324">
        <v>-0.28373655913978502</v>
      </c>
      <c r="H324">
        <v>340.8</v>
      </c>
      <c r="I324">
        <v>4.7832795698924704</v>
      </c>
      <c r="J324">
        <v>47.576799999999999</v>
      </c>
      <c r="K324">
        <v>4.9290322580645203</v>
      </c>
      <c r="L324" s="11">
        <f t="shared" si="174"/>
        <v>18.649999999999999</v>
      </c>
      <c r="M324" s="9">
        <f t="shared" si="175"/>
        <v>10.649999999999999</v>
      </c>
      <c r="N324" s="9">
        <f t="shared" si="151"/>
        <v>97.335869007292871</v>
      </c>
      <c r="O324" s="9">
        <f>stefan_boltzmann*(E324+273.16)^4</f>
        <v>31.541789994072808</v>
      </c>
      <c r="P324" s="9">
        <f>stefan_boltzmann*(F324+273.16)^4</f>
        <v>26.996456525110297</v>
      </c>
      <c r="Q324" s="11">
        <f t="shared" si="152"/>
        <v>8.9782958503710475</v>
      </c>
      <c r="R324" s="9">
        <f t="shared" si="153"/>
        <v>14.114618399999999</v>
      </c>
      <c r="S324" s="9">
        <f t="shared" si="154"/>
        <v>0.63609908507133628</v>
      </c>
      <c r="T324" s="9">
        <f t="shared" ref="T324:T387" si="177">(1-0.23)*Q324</f>
        <v>6.9132878047857069</v>
      </c>
      <c r="U324" s="9">
        <f t="shared" si="155"/>
        <v>29.269123259591552</v>
      </c>
      <c r="V324" s="9">
        <f t="shared" si="156"/>
        <v>0.23171003923271211</v>
      </c>
      <c r="W324" s="9">
        <f t="shared" ref="W324:W387" si="178">1.35*S324-0.35</f>
        <v>0.50873376484630406</v>
      </c>
      <c r="X324" s="9">
        <f t="shared" si="157"/>
        <v>3.4502068032621911</v>
      </c>
      <c r="Y324" s="9">
        <f t="shared" si="158"/>
        <v>3.4630810015235158</v>
      </c>
      <c r="Z324" s="9">
        <f t="shared" si="159"/>
        <v>4.6454838709677446</v>
      </c>
      <c r="AA324" s="9">
        <f t="shared" si="160"/>
        <v>1.2319498900900556</v>
      </c>
      <c r="AB324" s="9">
        <f t="shared" si="161"/>
        <v>0.57794014179167053</v>
      </c>
      <c r="AC324" s="9">
        <f t="shared" si="162"/>
        <v>0.90494501594086307</v>
      </c>
      <c r="AD324" s="9">
        <f t="shared" si="163"/>
        <v>0.59830181647860992</v>
      </c>
      <c r="AE324" s="9">
        <f t="shared" si="164"/>
        <v>5.9572399306039969E-2</v>
      </c>
      <c r="AF324" s="9">
        <f t="shared" si="165"/>
        <v>97.335869007292871</v>
      </c>
      <c r="AG324" s="9">
        <f t="shared" ref="AG324:AG387" si="179">AF324*(0.00103)/((2.45)*(0.622))</f>
        <v>6.5789057731814204E-2</v>
      </c>
      <c r="AH324" s="9">
        <f t="shared" ca="1" si="176"/>
        <v>-1.4933122580645135</v>
      </c>
      <c r="AI324" s="11">
        <f t="shared" si="166"/>
        <v>5.9572399306039969E-2</v>
      </c>
      <c r="AJ324" s="9">
        <f t="shared" ca="1" si="167"/>
        <v>4.9563932595880296</v>
      </c>
      <c r="AK324" s="9">
        <f t="shared" si="168"/>
        <v>6.5789057731814204E-2</v>
      </c>
      <c r="AL324" s="9">
        <f t="shared" si="169"/>
        <v>3.241543811381653</v>
      </c>
      <c r="AM324" s="9">
        <f t="shared" si="170"/>
        <v>4.7832795698924704</v>
      </c>
      <c r="AN324" s="9">
        <f t="shared" si="171"/>
        <v>0.30664319946225316</v>
      </c>
      <c r="AO324" s="9">
        <f t="shared" si="172"/>
        <v>2.6263150537634399</v>
      </c>
      <c r="AP324" s="13">
        <f t="shared" ca="1" si="173"/>
        <v>1.86467239026244</v>
      </c>
    </row>
    <row r="325" spans="1:42">
      <c r="A325" t="s">
        <v>87</v>
      </c>
      <c r="B325" t="s">
        <v>145</v>
      </c>
      <c r="C325">
        <v>11</v>
      </c>
      <c r="D325" s="14">
        <f t="shared" ca="1" si="150"/>
        <v>0.78816450168465035</v>
      </c>
      <c r="E325">
        <v>2.1666666666666701</v>
      </c>
      <c r="F325">
        <v>-5.8959999999999999</v>
      </c>
      <c r="G325">
        <v>-4.8091111111111102</v>
      </c>
      <c r="H325">
        <v>340.8</v>
      </c>
      <c r="I325">
        <v>5.1295000000000002</v>
      </c>
      <c r="J325">
        <v>47.576799999999999</v>
      </c>
      <c r="K325">
        <v>4.38</v>
      </c>
      <c r="L325" s="11">
        <f t="shared" si="174"/>
        <v>12</v>
      </c>
      <c r="M325" s="9">
        <f t="shared" si="175"/>
        <v>9.1</v>
      </c>
      <c r="N325" s="9">
        <f t="shared" si="151"/>
        <v>97.335869007292871</v>
      </c>
      <c r="O325" s="9">
        <f>stefan_boltzmann*(E325+273.16)^4</f>
        <v>28.174421058596199</v>
      </c>
      <c r="P325" s="9">
        <f>stefan_boltzmann*(F325+273.16)^4</f>
        <v>25.016338752134377</v>
      </c>
      <c r="Q325" s="11">
        <f t="shared" si="152"/>
        <v>5.8879120879120883</v>
      </c>
      <c r="R325" s="9">
        <f t="shared" si="153"/>
        <v>9.0817920000000001</v>
      </c>
      <c r="S325" s="9">
        <f t="shared" si="154"/>
        <v>0.64832051735077045</v>
      </c>
      <c r="T325" s="9">
        <f t="shared" si="177"/>
        <v>4.5336923076923084</v>
      </c>
      <c r="U325" s="9">
        <f t="shared" si="155"/>
        <v>26.595379905365288</v>
      </c>
      <c r="V325" s="9">
        <f t="shared" si="156"/>
        <v>0.24848222480877008</v>
      </c>
      <c r="W325" s="9">
        <f t="shared" si="178"/>
        <v>0.52523269842354015</v>
      </c>
      <c r="X325" s="9">
        <f t="shared" si="157"/>
        <v>3.4709893461573151</v>
      </c>
      <c r="Y325" s="9">
        <f t="shared" si="158"/>
        <v>1.0627029615349932</v>
      </c>
      <c r="Z325" s="9">
        <f t="shared" si="159"/>
        <v>-1.8646666666666649</v>
      </c>
      <c r="AA325" s="9">
        <f t="shared" si="160"/>
        <v>0.71410251699293892</v>
      </c>
      <c r="AB325" s="9">
        <f t="shared" si="161"/>
        <v>0.39336697438596568</v>
      </c>
      <c r="AC325" s="9">
        <f t="shared" si="162"/>
        <v>0.55373474568945236</v>
      </c>
      <c r="AD325" s="9">
        <f t="shared" si="163"/>
        <v>0.42732159060982144</v>
      </c>
      <c r="AE325" s="9">
        <f t="shared" si="164"/>
        <v>3.9384469196871698E-2</v>
      </c>
      <c r="AF325" s="9">
        <f t="shared" si="165"/>
        <v>97.335869007292871</v>
      </c>
      <c r="AG325" s="9">
        <f t="shared" si="179"/>
        <v>6.5789057731814204E-2</v>
      </c>
      <c r="AH325" s="9">
        <f t="shared" ca="1" si="176"/>
        <v>-0.91142107526881744</v>
      </c>
      <c r="AI325" s="11">
        <f t="shared" si="166"/>
        <v>3.9384469196871698E-2</v>
      </c>
      <c r="AJ325" s="9">
        <f t="shared" ca="1" si="167"/>
        <v>1.9741240368038107</v>
      </c>
      <c r="AK325" s="9">
        <f t="shared" si="168"/>
        <v>6.5789057731814204E-2</v>
      </c>
      <c r="AL325" s="9">
        <f t="shared" si="169"/>
        <v>3.3193755639864961</v>
      </c>
      <c r="AM325" s="9">
        <f t="shared" si="170"/>
        <v>5.1295000000000002</v>
      </c>
      <c r="AN325" s="9">
        <f t="shared" si="171"/>
        <v>0.12641315507963091</v>
      </c>
      <c r="AO325" s="9">
        <f t="shared" si="172"/>
        <v>2.7440300000000004</v>
      </c>
      <c r="AP325" s="13">
        <f t="shared" ca="1" si="173"/>
        <v>0.78816450168465035</v>
      </c>
    </row>
    <row r="326" spans="1:42">
      <c r="A326" t="s">
        <v>87</v>
      </c>
      <c r="B326" t="s">
        <v>145</v>
      </c>
      <c r="C326">
        <v>12</v>
      </c>
      <c r="D326" s="14">
        <f t="shared" ca="1" si="150"/>
        <v>0.4726101056236866</v>
      </c>
      <c r="E326">
        <v>-6.8522580645161302</v>
      </c>
      <c r="F326">
        <v>-15.4877419354839</v>
      </c>
      <c r="G326">
        <v>-14.194569892473099</v>
      </c>
      <c r="H326">
        <v>340.8</v>
      </c>
      <c r="I326">
        <v>5.0769354838709697</v>
      </c>
      <c r="J326">
        <v>47.576799999999999</v>
      </c>
      <c r="K326">
        <v>3.4774193548387098</v>
      </c>
      <c r="L326" s="11">
        <f t="shared" si="174"/>
        <v>9.3000000000000007</v>
      </c>
      <c r="M326" s="9">
        <f t="shared" si="175"/>
        <v>8.35</v>
      </c>
      <c r="N326" s="9">
        <f t="shared" si="151"/>
        <v>97.335869007292871</v>
      </c>
      <c r="O326" s="9">
        <f>stefan_boltzmann*(E326+273.16)^4</f>
        <v>24.660226540259099</v>
      </c>
      <c r="P326" s="9">
        <f>stefan_boltzmann*(F326+273.16)^4</f>
        <v>21.613870577079631</v>
      </c>
      <c r="Q326" s="11">
        <f t="shared" si="152"/>
        <v>4.2615269461077849</v>
      </c>
      <c r="R326" s="9">
        <f t="shared" si="153"/>
        <v>7.0383888000000008</v>
      </c>
      <c r="S326" s="9">
        <f t="shared" si="154"/>
        <v>0.60546910197796755</v>
      </c>
      <c r="T326" s="9">
        <f t="shared" si="177"/>
        <v>3.2813757485029944</v>
      </c>
      <c r="U326" s="9">
        <f t="shared" si="155"/>
        <v>23.137048558669363</v>
      </c>
      <c r="V326" s="9">
        <f t="shared" si="156"/>
        <v>0.2768339133447672</v>
      </c>
      <c r="W326" s="9">
        <f t="shared" si="178"/>
        <v>0.46738328767025628</v>
      </c>
      <c r="X326" s="9">
        <f t="shared" si="157"/>
        <v>2.9936459013185037</v>
      </c>
      <c r="Y326" s="9">
        <f t="shared" si="158"/>
        <v>0.28772984718449068</v>
      </c>
      <c r="Z326" s="9">
        <f t="shared" si="159"/>
        <v>-11.170000000000016</v>
      </c>
      <c r="AA326" s="9">
        <f t="shared" si="160"/>
        <v>0.36549552396091767</v>
      </c>
      <c r="AB326" s="9">
        <f t="shared" si="161"/>
        <v>0.18289552749567478</v>
      </c>
      <c r="AC326" s="9">
        <f t="shared" si="162"/>
        <v>0.2741955257282962</v>
      </c>
      <c r="AD326" s="9">
        <f t="shared" si="163"/>
        <v>0.20356910731308056</v>
      </c>
      <c r="AE326" s="9">
        <f t="shared" si="164"/>
        <v>2.0857812319667369E-2</v>
      </c>
      <c r="AF326" s="9">
        <f t="shared" si="165"/>
        <v>97.335869007292871</v>
      </c>
      <c r="AG326" s="9">
        <f t="shared" si="179"/>
        <v>6.5789057731814204E-2</v>
      </c>
      <c r="AH326" s="9">
        <f t="shared" ca="1" si="176"/>
        <v>-1.3027466666666694</v>
      </c>
      <c r="AI326" s="11">
        <f t="shared" si="166"/>
        <v>2.0857812319667369E-2</v>
      </c>
      <c r="AJ326" s="9">
        <f t="shared" ca="1" si="167"/>
        <v>1.5904765138511601</v>
      </c>
      <c r="AK326" s="9">
        <f t="shared" si="168"/>
        <v>6.5789057731814204E-2</v>
      </c>
      <c r="AL326" s="9">
        <f t="shared" si="169"/>
        <v>3.437344842073101</v>
      </c>
      <c r="AM326" s="9">
        <f t="shared" si="170"/>
        <v>5.0769354838709697</v>
      </c>
      <c r="AN326" s="9">
        <f t="shared" si="171"/>
        <v>7.0626418415215636E-2</v>
      </c>
      <c r="AO326" s="9">
        <f t="shared" si="172"/>
        <v>2.7261580645161301</v>
      </c>
      <c r="AP326" s="13">
        <f t="shared" ca="1" si="173"/>
        <v>0.4726101056236866</v>
      </c>
    </row>
    <row r="327" spans="1:42">
      <c r="A327" t="s">
        <v>87</v>
      </c>
      <c r="B327" t="s">
        <v>146</v>
      </c>
      <c r="C327">
        <v>1</v>
      </c>
      <c r="D327" s="14">
        <f t="shared" ref="D327:D390" ca="1" si="180">AP327</f>
        <v>0.41403117338955558</v>
      </c>
      <c r="E327">
        <v>-6.8935483870967698</v>
      </c>
      <c r="F327">
        <v>-16.890967741935501</v>
      </c>
      <c r="G327">
        <v>-14.496935483871001</v>
      </c>
      <c r="H327">
        <v>578</v>
      </c>
      <c r="I327">
        <v>4.94938172043011</v>
      </c>
      <c r="J327">
        <v>47.690800000000003</v>
      </c>
      <c r="K327">
        <v>4.6903225806451596</v>
      </c>
      <c r="L327" s="11">
        <f t="shared" si="174"/>
        <v>10.7</v>
      </c>
      <c r="M327" s="9">
        <f t="shared" si="175"/>
        <v>8.6999999999999993</v>
      </c>
      <c r="N327" s="9">
        <f t="shared" ref="N327:N390" si="181">101.3*((293-0.0065*H327)/293)^5.26</f>
        <v>94.651694198065101</v>
      </c>
      <c r="O327" s="9">
        <f>stefan_boltzmann*(E327+273.16)^4</f>
        <v>24.644936080954118</v>
      </c>
      <c r="P327" s="9">
        <f>stefan_boltzmann*(F327+273.16)^4</f>
        <v>21.146885255579093</v>
      </c>
      <c r="Q327" s="11">
        <f t="shared" ref="Q327:Q390" si="182">(0.25+0.5*(K327/M327))*L327</f>
        <v>5.5592788283277699</v>
      </c>
      <c r="R327" s="9">
        <f t="shared" ref="R327:R390" si="183">(0.75+2*(H327/100000))*L327</f>
        <v>8.1486920000000005</v>
      </c>
      <c r="S327" s="9">
        <f t="shared" ref="S327:S390" si="184">Q327/R327</f>
        <v>0.68222959320683241</v>
      </c>
      <c r="T327" s="9">
        <f t="shared" si="177"/>
        <v>4.2806446978123827</v>
      </c>
      <c r="U327" s="9">
        <f t="shared" ref="U327:U390" si="185">(O327+P327)/2</f>
        <v>22.895910668266605</v>
      </c>
      <c r="V327" s="9">
        <f t="shared" ref="V327:V390" si="186">0.34-(0.14*SQRT(AD327))</f>
        <v>0.27761633594044371</v>
      </c>
      <c r="W327" s="9">
        <f t="shared" si="178"/>
        <v>0.57100995082922379</v>
      </c>
      <c r="X327" s="9">
        <f t="shared" ref="X327:X390" si="187">U327*V327*W327</f>
        <v>3.6294984608868752</v>
      </c>
      <c r="Y327" s="9">
        <f t="shared" ref="Y327:Y390" si="188">T327-X327</f>
        <v>0.65114623692550744</v>
      </c>
      <c r="Z327" s="9">
        <f t="shared" ref="Z327:Z390" si="189">(E327+F327)/2</f>
        <v>-11.892258064516135</v>
      </c>
      <c r="AA327" s="9">
        <f t="shared" ref="AA327:AA390" si="190">0.6108*EXP((17.27*E327)/(E327+237.3))</f>
        <v>0.36433257280557868</v>
      </c>
      <c r="AB327" s="9">
        <f t="shared" ref="AB327:AB390" si="191">0.6108*EXP((17.27*F327)/(F327+237.3))</f>
        <v>0.1625993614300936</v>
      </c>
      <c r="AC327" s="9">
        <f t="shared" ref="AC327:AC390" si="192">(AA327+AB327)/2</f>
        <v>0.26346596711783615</v>
      </c>
      <c r="AD327" s="9">
        <f t="shared" ref="AD327:AD390" si="193">0.6108*EXP((17.27*G327)/(G327+237.3))</f>
        <v>0.19855722150487629</v>
      </c>
      <c r="AE327" s="9">
        <f t="shared" ref="AE327:AE390" si="194">(4098*0.6108*EXP(17.27*Z327/(Z327+237.3)))/((Z327+237.3)^2)</f>
        <v>1.9807413688337352E-2</v>
      </c>
      <c r="AF327" s="9">
        <f t="shared" ref="AF327:AF390" si="195">101.3*((293-0.0065*H327)/293)^5.26</f>
        <v>94.651694198065101</v>
      </c>
      <c r="AG327" s="9">
        <f t="shared" si="179"/>
        <v>6.3974831041411551E-2</v>
      </c>
      <c r="AH327" s="9">
        <f t="shared" ca="1" si="176"/>
        <v>-0.39078064516129457</v>
      </c>
      <c r="AI327" s="11">
        <f t="shared" ref="AI327:AI390" si="196">AE327</f>
        <v>1.9807413688337352E-2</v>
      </c>
      <c r="AJ327" s="9">
        <f t="shared" ref="AJ327:AJ390" ca="1" si="197">Y327-AH327</f>
        <v>1.041926882086802</v>
      </c>
      <c r="AK327" s="9">
        <f t="shared" ref="AK327:AK390" si="198">AG327</f>
        <v>6.3974831041411551E-2</v>
      </c>
      <c r="AL327" s="9">
        <f t="shared" ref="AL327:AL390" si="199">900/(Z327+273)</f>
        <v>3.4468529861606996</v>
      </c>
      <c r="AM327" s="9">
        <f t="shared" ref="AM327:AM390" si="200">I327</f>
        <v>4.94938172043011</v>
      </c>
      <c r="AN327" s="9">
        <f t="shared" ref="AN327:AN390" si="201">AC327-AD327</f>
        <v>6.4908745612959867E-2</v>
      </c>
      <c r="AO327" s="9">
        <f t="shared" ref="AO327:AO390" si="202">1+0.34*AM327</f>
        <v>2.6827897849462374</v>
      </c>
      <c r="AP327" s="13">
        <f t="shared" ref="AP327:AP390" ca="1" si="203">(0.408*AI327*AJ327+AK327*AL327*AM327*AN327)/(AI327+AK327*AO327)</f>
        <v>0.41403117338955558</v>
      </c>
    </row>
    <row r="328" spans="1:42">
      <c r="A328" t="s">
        <v>87</v>
      </c>
      <c r="B328" t="s">
        <v>146</v>
      </c>
      <c r="C328">
        <v>2</v>
      </c>
      <c r="D328" s="14">
        <f t="shared" ca="1" si="180"/>
        <v>0.70954060974727173</v>
      </c>
      <c r="E328">
        <v>-1.9678571428571401</v>
      </c>
      <c r="F328">
        <v>-11.941428571428601</v>
      </c>
      <c r="G328">
        <v>-10.191339285714299</v>
      </c>
      <c r="H328">
        <v>578</v>
      </c>
      <c r="I328">
        <v>5.6158928571428604</v>
      </c>
      <c r="J328">
        <v>47.690800000000003</v>
      </c>
      <c r="K328">
        <v>5.8071428571428596</v>
      </c>
      <c r="L328" s="11">
        <f t="shared" si="174"/>
        <v>16.299999999999997</v>
      </c>
      <c r="M328" s="9">
        <f t="shared" si="175"/>
        <v>10.050000000000001</v>
      </c>
      <c r="N328" s="9">
        <f t="shared" si="181"/>
        <v>94.651694198065101</v>
      </c>
      <c r="O328" s="9">
        <f>stefan_boltzmann*(E328+273.16)^4</f>
        <v>26.519803644749068</v>
      </c>
      <c r="P328" s="9">
        <f>stefan_boltzmann*(F328+273.16)^4</f>
        <v>22.828537701836691</v>
      </c>
      <c r="Q328" s="11">
        <f t="shared" si="182"/>
        <v>8.7842750533049045</v>
      </c>
      <c r="R328" s="9">
        <f t="shared" si="183"/>
        <v>12.413427999999998</v>
      </c>
      <c r="S328" s="9">
        <f t="shared" si="184"/>
        <v>0.70764296963779116</v>
      </c>
      <c r="T328" s="9">
        <f t="shared" si="177"/>
        <v>6.7638917910447764</v>
      </c>
      <c r="U328" s="9">
        <f t="shared" si="185"/>
        <v>24.674170673292878</v>
      </c>
      <c r="V328" s="9">
        <f t="shared" si="186"/>
        <v>0.2657334908005638</v>
      </c>
      <c r="W328" s="9">
        <f t="shared" si="178"/>
        <v>0.60531800901101818</v>
      </c>
      <c r="X328" s="9">
        <f t="shared" si="187"/>
        <v>3.9689209775997365</v>
      </c>
      <c r="Y328" s="9">
        <f t="shared" si="188"/>
        <v>2.7949708134450399</v>
      </c>
      <c r="Z328" s="9">
        <f t="shared" si="189"/>
        <v>-6.9546428571428702</v>
      </c>
      <c r="AA328" s="9">
        <f t="shared" si="190"/>
        <v>0.52866613972341681</v>
      </c>
      <c r="AB328" s="9">
        <f t="shared" si="191"/>
        <v>0.24460800733423113</v>
      </c>
      <c r="AC328" s="9">
        <f t="shared" si="192"/>
        <v>0.38663707352882398</v>
      </c>
      <c r="AD328" s="9">
        <f t="shared" si="193"/>
        <v>0.28140379534030341</v>
      </c>
      <c r="AE328" s="9">
        <f t="shared" si="194"/>
        <v>2.8006717860077329E-2</v>
      </c>
      <c r="AF328" s="9">
        <f t="shared" si="195"/>
        <v>94.651694198065101</v>
      </c>
      <c r="AG328" s="9">
        <f t="shared" si="179"/>
        <v>6.3974831041411551E-2</v>
      </c>
      <c r="AH328" s="9">
        <f t="shared" ca="1" si="176"/>
        <v>0.69126612903225704</v>
      </c>
      <c r="AI328" s="11">
        <f t="shared" si="196"/>
        <v>2.8006717860077329E-2</v>
      </c>
      <c r="AJ328" s="9">
        <f t="shared" ca="1" si="197"/>
        <v>2.1037046844127829</v>
      </c>
      <c r="AK328" s="9">
        <f t="shared" si="198"/>
        <v>6.3974831041411551E-2</v>
      </c>
      <c r="AL328" s="9">
        <f t="shared" si="199"/>
        <v>3.3828818125802931</v>
      </c>
      <c r="AM328" s="9">
        <f t="shared" si="200"/>
        <v>5.6158928571428604</v>
      </c>
      <c r="AN328" s="9">
        <f t="shared" si="201"/>
        <v>0.10523327818852057</v>
      </c>
      <c r="AO328" s="9">
        <f t="shared" si="202"/>
        <v>2.9094035714285726</v>
      </c>
      <c r="AP328" s="13">
        <f t="shared" ca="1" si="203"/>
        <v>0.70954060974727173</v>
      </c>
    </row>
    <row r="329" spans="1:42">
      <c r="A329" t="s">
        <v>87</v>
      </c>
      <c r="B329" t="s">
        <v>146</v>
      </c>
      <c r="C329">
        <v>3</v>
      </c>
      <c r="D329" s="14">
        <f t="shared" ca="1" si="180"/>
        <v>1.217217676625415</v>
      </c>
      <c r="E329">
        <v>2.5464516129032302</v>
      </c>
      <c r="F329">
        <v>-7.3554838709677401</v>
      </c>
      <c r="G329">
        <v>-6.3783333333333303</v>
      </c>
      <c r="H329">
        <v>578</v>
      </c>
      <c r="I329">
        <v>5.6175537634408599</v>
      </c>
      <c r="J329">
        <v>47.690800000000003</v>
      </c>
      <c r="K329">
        <v>6.08387096774194</v>
      </c>
      <c r="L329" s="11">
        <f t="shared" si="174"/>
        <v>23.8</v>
      </c>
      <c r="M329" s="9">
        <f t="shared" si="175"/>
        <v>11.75</v>
      </c>
      <c r="N329" s="9">
        <f t="shared" si="181"/>
        <v>94.651694198065101</v>
      </c>
      <c r="O329" s="9">
        <f>stefan_boltzmann*(E329+273.16)^4</f>
        <v>28.330197922093422</v>
      </c>
      <c r="P329" s="9">
        <f>stefan_boltzmann*(F329+273.16)^4</f>
        <v>24.474358387962617</v>
      </c>
      <c r="Q329" s="11">
        <f t="shared" si="182"/>
        <v>12.111537405628008</v>
      </c>
      <c r="R329" s="9">
        <f t="shared" si="183"/>
        <v>18.125128</v>
      </c>
      <c r="S329" s="9">
        <f t="shared" si="184"/>
        <v>0.66821803441211602</v>
      </c>
      <c r="T329" s="9">
        <f t="shared" si="177"/>
        <v>9.325883802333566</v>
      </c>
      <c r="U329" s="9">
        <f t="shared" si="185"/>
        <v>26.402278155028021</v>
      </c>
      <c r="V329" s="9">
        <f t="shared" si="186"/>
        <v>0.25380255684165753</v>
      </c>
      <c r="W329" s="9">
        <f t="shared" si="178"/>
        <v>0.55209434645635669</v>
      </c>
      <c r="X329" s="9">
        <f t="shared" si="187"/>
        <v>3.699565279977465</v>
      </c>
      <c r="Y329" s="9">
        <f t="shared" si="188"/>
        <v>5.626318522356101</v>
      </c>
      <c r="Z329" s="9">
        <f t="shared" si="189"/>
        <v>-2.4045161290322552</v>
      </c>
      <c r="AA329" s="9">
        <f t="shared" si="190"/>
        <v>0.73371839396769811</v>
      </c>
      <c r="AB329" s="9">
        <f t="shared" si="191"/>
        <v>0.35154418578307267</v>
      </c>
      <c r="AC329" s="9">
        <f t="shared" si="192"/>
        <v>0.54263128987538534</v>
      </c>
      <c r="AD329" s="9">
        <f t="shared" si="193"/>
        <v>0.37908159219569787</v>
      </c>
      <c r="AE329" s="9">
        <f t="shared" si="194"/>
        <v>3.8014116976992564E-2</v>
      </c>
      <c r="AF329" s="9">
        <f t="shared" si="195"/>
        <v>94.651694198065101</v>
      </c>
      <c r="AG329" s="9">
        <f t="shared" si="179"/>
        <v>6.3974831041411551E-2</v>
      </c>
      <c r="AH329" s="9">
        <f t="shared" ca="1" si="176"/>
        <v>0.63701774193548621</v>
      </c>
      <c r="AI329" s="11">
        <f t="shared" si="196"/>
        <v>3.8014116976992564E-2</v>
      </c>
      <c r="AJ329" s="9">
        <f t="shared" ca="1" si="197"/>
        <v>4.9893007804206144</v>
      </c>
      <c r="AK329" s="9">
        <f t="shared" si="198"/>
        <v>6.3974831041411551E-2</v>
      </c>
      <c r="AL329" s="9">
        <f t="shared" si="199"/>
        <v>3.325997858963385</v>
      </c>
      <c r="AM329" s="9">
        <f t="shared" si="200"/>
        <v>5.6175537634408599</v>
      </c>
      <c r="AN329" s="9">
        <f t="shared" si="201"/>
        <v>0.16354969767968747</v>
      </c>
      <c r="AO329" s="9">
        <f t="shared" si="202"/>
        <v>2.9099682795698927</v>
      </c>
      <c r="AP329" s="13">
        <f t="shared" ca="1" si="203"/>
        <v>1.217217676625415</v>
      </c>
    </row>
    <row r="330" spans="1:42">
      <c r="A330" t="s">
        <v>87</v>
      </c>
      <c r="B330" t="s">
        <v>146</v>
      </c>
      <c r="C330">
        <v>4</v>
      </c>
      <c r="D330" s="14">
        <f t="shared" ca="1" si="180"/>
        <v>3.0372755591472447</v>
      </c>
      <c r="E330">
        <v>12.9266666666667</v>
      </c>
      <c r="F330">
        <v>-0.26200000000000001</v>
      </c>
      <c r="G330">
        <v>-1.16658333333333</v>
      </c>
      <c r="H330">
        <v>578</v>
      </c>
      <c r="I330">
        <v>5.0148611111111103</v>
      </c>
      <c r="J330">
        <v>47.690800000000003</v>
      </c>
      <c r="K330">
        <v>8.5</v>
      </c>
      <c r="L330" s="11">
        <f t="shared" si="174"/>
        <v>32.549999999999997</v>
      </c>
      <c r="M330" s="9">
        <f t="shared" si="175"/>
        <v>13.350000000000001</v>
      </c>
      <c r="N330" s="9">
        <f t="shared" si="181"/>
        <v>94.651694198065101</v>
      </c>
      <c r="O330" s="9">
        <f>stefan_boltzmann*(E330+273.16)^4</f>
        <v>32.843721705757325</v>
      </c>
      <c r="P330" s="9">
        <f>stefan_boltzmann*(F330+273.16)^4</f>
        <v>27.193387080569796</v>
      </c>
      <c r="Q330" s="11">
        <f t="shared" si="182"/>
        <v>18.499859550561794</v>
      </c>
      <c r="R330" s="9">
        <f t="shared" si="183"/>
        <v>24.788777999999997</v>
      </c>
      <c r="S330" s="9">
        <f t="shared" si="184"/>
        <v>0.74629977930181945</v>
      </c>
      <c r="T330" s="9">
        <f t="shared" si="177"/>
        <v>14.244891853932582</v>
      </c>
      <c r="U330" s="9">
        <f t="shared" si="185"/>
        <v>30.018554393163562</v>
      </c>
      <c r="V330" s="9">
        <f t="shared" si="186"/>
        <v>0.23515431644099946</v>
      </c>
      <c r="W330" s="9">
        <f t="shared" si="178"/>
        <v>0.65750470205745637</v>
      </c>
      <c r="X330" s="9">
        <f t="shared" si="187"/>
        <v>4.6413208518468778</v>
      </c>
      <c r="Y330" s="9">
        <f t="shared" si="188"/>
        <v>9.6035710020857046</v>
      </c>
      <c r="Z330" s="9">
        <f t="shared" si="189"/>
        <v>6.3323333333333496</v>
      </c>
      <c r="AA330" s="9">
        <f t="shared" si="190"/>
        <v>1.4906012040308578</v>
      </c>
      <c r="AB330" s="9">
        <f t="shared" si="191"/>
        <v>0.59925121689983019</v>
      </c>
      <c r="AC330" s="9">
        <f t="shared" si="192"/>
        <v>1.0449262104653441</v>
      </c>
      <c r="AD330" s="9">
        <f t="shared" si="193"/>
        <v>0.56084782453847337</v>
      </c>
      <c r="AE330" s="9">
        <f t="shared" si="194"/>
        <v>6.6060699330672698E-2</v>
      </c>
      <c r="AF330" s="9">
        <f t="shared" si="195"/>
        <v>94.651694198065101</v>
      </c>
      <c r="AG330" s="9">
        <f t="shared" si="179"/>
        <v>6.3974831041411551E-2</v>
      </c>
      <c r="AH330" s="9">
        <f t="shared" ca="1" si="176"/>
        <v>1.2231589247311847</v>
      </c>
      <c r="AI330" s="11">
        <f t="shared" si="196"/>
        <v>6.6060699330672698E-2</v>
      </c>
      <c r="AJ330" s="9">
        <f t="shared" ca="1" si="197"/>
        <v>8.3804120773545208</v>
      </c>
      <c r="AK330" s="9">
        <f t="shared" si="198"/>
        <v>6.3974831041411551E-2</v>
      </c>
      <c r="AL330" s="9">
        <f t="shared" si="199"/>
        <v>3.2219685750664979</v>
      </c>
      <c r="AM330" s="9">
        <f t="shared" si="200"/>
        <v>5.0148611111111103</v>
      </c>
      <c r="AN330" s="9">
        <f t="shared" si="201"/>
        <v>0.48407838592687069</v>
      </c>
      <c r="AO330" s="9">
        <f t="shared" si="202"/>
        <v>2.7050527777777775</v>
      </c>
      <c r="AP330" s="13">
        <f t="shared" ca="1" si="203"/>
        <v>3.0372755591472447</v>
      </c>
    </row>
    <row r="331" spans="1:42">
      <c r="A331" t="s">
        <v>87</v>
      </c>
      <c r="B331" t="s">
        <v>146</v>
      </c>
      <c r="C331">
        <v>5</v>
      </c>
      <c r="D331" s="14">
        <f t="shared" ca="1" si="180"/>
        <v>4.3239762777198631</v>
      </c>
      <c r="E331">
        <v>19.489032258064501</v>
      </c>
      <c r="F331">
        <v>5.8387096774193497</v>
      </c>
      <c r="G331">
        <v>5.3917204301075303</v>
      </c>
      <c r="H331">
        <v>578</v>
      </c>
      <c r="I331">
        <v>4.9781720430107503</v>
      </c>
      <c r="J331">
        <v>47.690800000000003</v>
      </c>
      <c r="K331">
        <v>9.5483870967741904</v>
      </c>
      <c r="L331" s="11">
        <f t="shared" si="174"/>
        <v>38.950000000000003</v>
      </c>
      <c r="M331" s="9">
        <f t="shared" si="175"/>
        <v>14.9</v>
      </c>
      <c r="N331" s="9">
        <f t="shared" si="181"/>
        <v>94.651694198065101</v>
      </c>
      <c r="O331" s="9">
        <f>stefan_boltzmann*(E331+273.16)^4</f>
        <v>35.962532095738091</v>
      </c>
      <c r="P331" s="9">
        <f>stefan_boltzmann*(F331+273.16)^4</f>
        <v>29.707812362186438</v>
      </c>
      <c r="Q331" s="11">
        <f t="shared" si="182"/>
        <v>22.217690517428014</v>
      </c>
      <c r="R331" s="9">
        <f t="shared" si="183"/>
        <v>29.662762000000004</v>
      </c>
      <c r="S331" s="9">
        <f t="shared" si="184"/>
        <v>0.74900949943326289</v>
      </c>
      <c r="T331" s="9">
        <f t="shared" si="177"/>
        <v>17.107621698419571</v>
      </c>
      <c r="U331" s="9">
        <f t="shared" si="185"/>
        <v>32.835172228962264</v>
      </c>
      <c r="V331" s="9">
        <f t="shared" si="186"/>
        <v>0.2074463302946094</v>
      </c>
      <c r="W331" s="9">
        <f t="shared" si="178"/>
        <v>0.66116282423490491</v>
      </c>
      <c r="X331" s="9">
        <f t="shared" si="187"/>
        <v>4.5035343682217253</v>
      </c>
      <c r="Y331" s="9">
        <f t="shared" si="188"/>
        <v>12.604087330197846</v>
      </c>
      <c r="Z331" s="9">
        <f t="shared" si="189"/>
        <v>12.663870967741925</v>
      </c>
      <c r="AA331" s="9">
        <f t="shared" si="190"/>
        <v>2.2653354998160093</v>
      </c>
      <c r="AB331" s="9">
        <f t="shared" si="191"/>
        <v>0.92471880674416496</v>
      </c>
      <c r="AC331" s="9">
        <f t="shared" si="192"/>
        <v>1.5950271532800873</v>
      </c>
      <c r="AD331" s="9">
        <f t="shared" si="193"/>
        <v>0.89645282410029514</v>
      </c>
      <c r="AE331" s="9">
        <f t="shared" si="194"/>
        <v>9.6095046551512103E-2</v>
      </c>
      <c r="AF331" s="9">
        <f t="shared" si="195"/>
        <v>94.651694198065101</v>
      </c>
      <c r="AG331" s="9">
        <f t="shared" si="179"/>
        <v>6.3974831041411551E-2</v>
      </c>
      <c r="AH331" s="9">
        <f t="shared" ca="1" si="176"/>
        <v>0.88641526881720067</v>
      </c>
      <c r="AI331" s="11">
        <f t="shared" si="196"/>
        <v>9.6095046551512103E-2</v>
      </c>
      <c r="AJ331" s="9">
        <f t="shared" ca="1" si="197"/>
        <v>11.717672061380645</v>
      </c>
      <c r="AK331" s="9">
        <f t="shared" si="198"/>
        <v>6.3974831041411551E-2</v>
      </c>
      <c r="AL331" s="9">
        <f t="shared" si="199"/>
        <v>3.150555920673745</v>
      </c>
      <c r="AM331" s="9">
        <f t="shared" si="200"/>
        <v>4.9781720430107503</v>
      </c>
      <c r="AN331" s="9">
        <f t="shared" si="201"/>
        <v>0.69857432917979212</v>
      </c>
      <c r="AO331" s="9">
        <f t="shared" si="202"/>
        <v>2.6925784946236551</v>
      </c>
      <c r="AP331" s="13">
        <f t="shared" ca="1" si="203"/>
        <v>4.3239762777198631</v>
      </c>
    </row>
    <row r="332" spans="1:42">
      <c r="A332" t="s">
        <v>87</v>
      </c>
      <c r="B332" t="s">
        <v>146</v>
      </c>
      <c r="C332">
        <v>6</v>
      </c>
      <c r="D332" s="14">
        <f t="shared" ca="1" si="180"/>
        <v>5.242779855538406</v>
      </c>
      <c r="E332">
        <v>23.643999999999998</v>
      </c>
      <c r="F332">
        <v>10.616666666666699</v>
      </c>
      <c r="G332">
        <v>9.4081111111111095</v>
      </c>
      <c r="H332">
        <v>578</v>
      </c>
      <c r="I332">
        <v>4.60825</v>
      </c>
      <c r="J332">
        <v>47.690800000000003</v>
      </c>
      <c r="K332">
        <v>9.7533333333333303</v>
      </c>
      <c r="L332" s="11">
        <f t="shared" si="174"/>
        <v>41.849999999999994</v>
      </c>
      <c r="M332" s="9">
        <f t="shared" si="175"/>
        <v>15.65</v>
      </c>
      <c r="N332" s="9">
        <f t="shared" si="181"/>
        <v>94.651694198065101</v>
      </c>
      <c r="O332" s="9">
        <f>stefan_boltzmann*(E332+273.16)^4</f>
        <v>38.048793627909603</v>
      </c>
      <c r="P332" s="9">
        <f>stefan_boltzmann*(F332+273.16)^4</f>
        <v>31.795717185347737</v>
      </c>
      <c r="Q332" s="11">
        <f t="shared" si="182"/>
        <v>23.503298722044722</v>
      </c>
      <c r="R332" s="9">
        <f t="shared" si="183"/>
        <v>31.871285999999998</v>
      </c>
      <c r="S332" s="9">
        <f t="shared" si="184"/>
        <v>0.7374443165564365</v>
      </c>
      <c r="T332" s="9">
        <f t="shared" si="177"/>
        <v>18.097540015974435</v>
      </c>
      <c r="U332" s="9">
        <f t="shared" si="185"/>
        <v>34.922255406628672</v>
      </c>
      <c r="V332" s="9">
        <f t="shared" si="186"/>
        <v>0.18791467683211641</v>
      </c>
      <c r="W332" s="9">
        <f t="shared" si="178"/>
        <v>0.64554982735118938</v>
      </c>
      <c r="X332" s="9">
        <f t="shared" si="187"/>
        <v>4.236358988040628</v>
      </c>
      <c r="Y332" s="9">
        <f t="shared" si="188"/>
        <v>13.861181027933807</v>
      </c>
      <c r="Z332" s="9">
        <f t="shared" si="189"/>
        <v>17.130333333333347</v>
      </c>
      <c r="AA332" s="9">
        <f t="shared" si="190"/>
        <v>2.9207487483947618</v>
      </c>
      <c r="AB332" s="9">
        <f t="shared" si="191"/>
        <v>1.2796372602043635</v>
      </c>
      <c r="AC332" s="9">
        <f t="shared" si="192"/>
        <v>2.1001930042995625</v>
      </c>
      <c r="AD332" s="9">
        <f t="shared" si="193"/>
        <v>1.1800992613816119</v>
      </c>
      <c r="AE332" s="9">
        <f t="shared" si="194"/>
        <v>0.12368371131552761</v>
      </c>
      <c r="AF332" s="9">
        <f t="shared" si="195"/>
        <v>94.651694198065101</v>
      </c>
      <c r="AG332" s="9">
        <f t="shared" si="179"/>
        <v>6.3974831041411551E-2</v>
      </c>
      <c r="AH332" s="9">
        <f t="shared" ca="1" si="176"/>
        <v>0.62530473118279917</v>
      </c>
      <c r="AI332" s="11">
        <f t="shared" si="196"/>
        <v>0.12368371131552761</v>
      </c>
      <c r="AJ332" s="9">
        <f t="shared" ca="1" si="197"/>
        <v>13.235876296751007</v>
      </c>
      <c r="AK332" s="9">
        <f t="shared" si="198"/>
        <v>6.3974831041411551E-2</v>
      </c>
      <c r="AL332" s="9">
        <f t="shared" si="199"/>
        <v>3.1020541342913703</v>
      </c>
      <c r="AM332" s="9">
        <f t="shared" si="200"/>
        <v>4.60825</v>
      </c>
      <c r="AN332" s="9">
        <f t="shared" si="201"/>
        <v>0.92009374291795054</v>
      </c>
      <c r="AO332" s="9">
        <f t="shared" si="202"/>
        <v>2.566805</v>
      </c>
      <c r="AP332" s="13">
        <f t="shared" ca="1" si="203"/>
        <v>5.242779855538406</v>
      </c>
    </row>
    <row r="333" spans="1:42">
      <c r="A333" t="s">
        <v>87</v>
      </c>
      <c r="B333" t="s">
        <v>146</v>
      </c>
      <c r="C333">
        <v>7</v>
      </c>
      <c r="D333" s="14">
        <f t="shared" ca="1" si="180"/>
        <v>6.6929373992214858</v>
      </c>
      <c r="E333">
        <v>27.943225806451601</v>
      </c>
      <c r="F333">
        <v>13.851612903225799</v>
      </c>
      <c r="G333">
        <v>12.3358064516129</v>
      </c>
      <c r="H333">
        <v>578</v>
      </c>
      <c r="I333">
        <v>4.29206989247312</v>
      </c>
      <c r="J333">
        <v>47.690800000000003</v>
      </c>
      <c r="K333">
        <v>11.496774193548401</v>
      </c>
      <c r="L333" s="11">
        <f t="shared" si="174"/>
        <v>45.5</v>
      </c>
      <c r="M333" s="9">
        <f t="shared" si="175"/>
        <v>15.35</v>
      </c>
      <c r="N333" s="9">
        <f t="shared" si="181"/>
        <v>94.651694198065101</v>
      </c>
      <c r="O333" s="9">
        <f>stefan_boltzmann*(E333+273.16)^4</f>
        <v>40.301714886679406</v>
      </c>
      <c r="P333" s="9">
        <f>stefan_boltzmann*(F333+273.16)^4</f>
        <v>33.270533913462813</v>
      </c>
      <c r="Q333" s="11">
        <f t="shared" si="182"/>
        <v>28.414193023011471</v>
      </c>
      <c r="R333" s="9">
        <f t="shared" si="183"/>
        <v>34.650980000000004</v>
      </c>
      <c r="S333" s="9">
        <f t="shared" si="184"/>
        <v>0.82001123844149482</v>
      </c>
      <c r="T333" s="9">
        <f t="shared" si="177"/>
        <v>21.878928627718832</v>
      </c>
      <c r="U333" s="9">
        <f t="shared" si="185"/>
        <v>36.78612440007111</v>
      </c>
      <c r="V333" s="9">
        <f t="shared" si="186"/>
        <v>0.17235478503303372</v>
      </c>
      <c r="W333" s="9">
        <f t="shared" si="178"/>
        <v>0.75701517189601819</v>
      </c>
      <c r="X333" s="9">
        <f t="shared" si="187"/>
        <v>4.7996764681564086</v>
      </c>
      <c r="Y333" s="9">
        <f t="shared" si="188"/>
        <v>17.079252159562422</v>
      </c>
      <c r="Z333" s="9">
        <f t="shared" si="189"/>
        <v>20.8974193548387</v>
      </c>
      <c r="AA333" s="9">
        <f t="shared" si="190"/>
        <v>3.7674529233318461</v>
      </c>
      <c r="AB333" s="9">
        <f t="shared" si="191"/>
        <v>1.5832760537216781</v>
      </c>
      <c r="AC333" s="9">
        <f t="shared" si="192"/>
        <v>2.6753644885267622</v>
      </c>
      <c r="AD333" s="9">
        <f t="shared" si="193"/>
        <v>1.4339243929245071</v>
      </c>
      <c r="AE333" s="9">
        <f t="shared" si="194"/>
        <v>0.1519173332511812</v>
      </c>
      <c r="AF333" s="9">
        <f t="shared" si="195"/>
        <v>94.651694198065101</v>
      </c>
      <c r="AG333" s="9">
        <f t="shared" si="179"/>
        <v>6.3974831041411551E-2</v>
      </c>
      <c r="AH333" s="9">
        <f t="shared" ca="1" si="176"/>
        <v>0.52739204301074949</v>
      </c>
      <c r="AI333" s="11">
        <f t="shared" si="196"/>
        <v>0.1519173332511812</v>
      </c>
      <c r="AJ333" s="9">
        <f t="shared" ca="1" si="197"/>
        <v>16.551860116551673</v>
      </c>
      <c r="AK333" s="9">
        <f t="shared" si="198"/>
        <v>6.3974831041411551E-2</v>
      </c>
      <c r="AL333" s="9">
        <f t="shared" si="199"/>
        <v>3.0622929659459852</v>
      </c>
      <c r="AM333" s="9">
        <f t="shared" si="200"/>
        <v>4.29206989247312</v>
      </c>
      <c r="AN333" s="9">
        <f t="shared" si="201"/>
        <v>1.2414400956022551</v>
      </c>
      <c r="AO333" s="9">
        <f t="shared" si="202"/>
        <v>2.459303763440861</v>
      </c>
      <c r="AP333" s="13">
        <f t="shared" ca="1" si="203"/>
        <v>6.6929373992214858</v>
      </c>
    </row>
    <row r="334" spans="1:42">
      <c r="A334" t="s">
        <v>87</v>
      </c>
      <c r="B334" t="s">
        <v>146</v>
      </c>
      <c r="C334">
        <v>8</v>
      </c>
      <c r="D334" s="14">
        <f t="shared" ca="1" si="180"/>
        <v>5.8222710866161478</v>
      </c>
      <c r="E334">
        <v>27.630322580645199</v>
      </c>
      <c r="F334">
        <v>12.5083870967742</v>
      </c>
      <c r="G334">
        <v>11.588306451612899</v>
      </c>
      <c r="H334">
        <v>578</v>
      </c>
      <c r="I334">
        <v>4.4706989247311801</v>
      </c>
      <c r="J334">
        <v>47.690800000000003</v>
      </c>
      <c r="K334">
        <v>10.5612903225806</v>
      </c>
      <c r="L334" s="11">
        <f t="shared" si="174"/>
        <v>35.15</v>
      </c>
      <c r="M334" s="9">
        <f t="shared" si="175"/>
        <v>14.05</v>
      </c>
      <c r="N334" s="9">
        <f t="shared" si="181"/>
        <v>94.651694198065101</v>
      </c>
      <c r="O334" s="9">
        <f>stefan_boltzmann*(E334+273.16)^4</f>
        <v>40.134451409855288</v>
      </c>
      <c r="P334" s="9">
        <f>stefan_boltzmann*(F334+273.16)^4</f>
        <v>32.652062881811986</v>
      </c>
      <c r="Q334" s="11">
        <f t="shared" si="182"/>
        <v>21.998509068993169</v>
      </c>
      <c r="R334" s="9">
        <f t="shared" si="183"/>
        <v>26.768833999999998</v>
      </c>
      <c r="S334" s="9">
        <f t="shared" si="184"/>
        <v>0.82179556528286479</v>
      </c>
      <c r="T334" s="9">
        <f t="shared" si="177"/>
        <v>16.938851983124742</v>
      </c>
      <c r="U334" s="9">
        <f t="shared" si="185"/>
        <v>36.393257145833637</v>
      </c>
      <c r="V334" s="9">
        <f t="shared" si="186"/>
        <v>0.17643712206236806</v>
      </c>
      <c r="W334" s="9">
        <f t="shared" si="178"/>
        <v>0.75942401313186758</v>
      </c>
      <c r="X334" s="9">
        <f t="shared" si="187"/>
        <v>4.8763538988044397</v>
      </c>
      <c r="Y334" s="9">
        <f t="shared" si="188"/>
        <v>12.062498084320303</v>
      </c>
      <c r="Z334" s="9">
        <f t="shared" si="189"/>
        <v>20.0693548387097</v>
      </c>
      <c r="AA334" s="9">
        <f t="shared" si="190"/>
        <v>3.69932652599068</v>
      </c>
      <c r="AB334" s="9">
        <f t="shared" si="191"/>
        <v>1.4502797343013396</v>
      </c>
      <c r="AC334" s="9">
        <f t="shared" si="192"/>
        <v>2.5748031301460097</v>
      </c>
      <c r="AD334" s="9">
        <f t="shared" si="193"/>
        <v>1.3649395428184024</v>
      </c>
      <c r="AE334" s="9">
        <f t="shared" si="194"/>
        <v>0.14528443018694098</v>
      </c>
      <c r="AF334" s="9">
        <f t="shared" si="195"/>
        <v>94.651694198065101</v>
      </c>
      <c r="AG334" s="9">
        <f t="shared" si="179"/>
        <v>6.3974831041411551E-2</v>
      </c>
      <c r="AH334" s="9">
        <f t="shared" ca="1" si="176"/>
        <v>-0.11592903225806006</v>
      </c>
      <c r="AI334" s="11">
        <f t="shared" si="196"/>
        <v>0.14528443018694098</v>
      </c>
      <c r="AJ334" s="9">
        <f t="shared" ca="1" si="197"/>
        <v>12.178427116578364</v>
      </c>
      <c r="AK334" s="9">
        <f t="shared" si="198"/>
        <v>6.3974831041411551E-2</v>
      </c>
      <c r="AL334" s="9">
        <f t="shared" si="199"/>
        <v>3.0709454439387347</v>
      </c>
      <c r="AM334" s="9">
        <f t="shared" si="200"/>
        <v>4.4706989247311801</v>
      </c>
      <c r="AN334" s="9">
        <f t="shared" si="201"/>
        <v>1.2098635873276073</v>
      </c>
      <c r="AO334" s="9">
        <f t="shared" si="202"/>
        <v>2.5200376344086015</v>
      </c>
      <c r="AP334" s="13">
        <f t="shared" ca="1" si="203"/>
        <v>5.8222710866161478</v>
      </c>
    </row>
    <row r="335" spans="1:42">
      <c r="A335" t="s">
        <v>87</v>
      </c>
      <c r="B335" t="s">
        <v>146</v>
      </c>
      <c r="C335">
        <v>9</v>
      </c>
      <c r="D335" s="14">
        <f t="shared" ca="1" si="180"/>
        <v>4.3457899983728918</v>
      </c>
      <c r="E335">
        <v>21.834666666666699</v>
      </c>
      <c r="F335">
        <v>6.7546666666666697</v>
      </c>
      <c r="G335">
        <v>5.8120277777777796</v>
      </c>
      <c r="H335">
        <v>578</v>
      </c>
      <c r="I335">
        <v>4.6045555555555602</v>
      </c>
      <c r="J335">
        <v>47.690800000000003</v>
      </c>
      <c r="K335">
        <v>8.66</v>
      </c>
      <c r="L335" s="11">
        <f t="shared" si="174"/>
        <v>27.05</v>
      </c>
      <c r="M335" s="9">
        <f t="shared" si="175"/>
        <v>12.3</v>
      </c>
      <c r="N335" s="9">
        <f t="shared" si="181"/>
        <v>94.651694198065101</v>
      </c>
      <c r="O335" s="9">
        <f>stefan_boltzmann*(E335+273.16)^4</f>
        <v>37.129452925229472</v>
      </c>
      <c r="P335" s="9">
        <f>stefan_boltzmann*(F335+273.16)^4</f>
        <v>30.099862540489269</v>
      </c>
      <c r="Q335" s="11">
        <f t="shared" si="182"/>
        <v>16.284979674796748</v>
      </c>
      <c r="R335" s="9">
        <f t="shared" si="183"/>
        <v>20.600198000000002</v>
      </c>
      <c r="S335" s="9">
        <f t="shared" si="184"/>
        <v>0.7905253956683691</v>
      </c>
      <c r="T335" s="9">
        <f t="shared" si="177"/>
        <v>12.539434349593497</v>
      </c>
      <c r="U335" s="9">
        <f t="shared" si="185"/>
        <v>33.614657732859371</v>
      </c>
      <c r="V335" s="9">
        <f t="shared" si="186"/>
        <v>0.20549724439022501</v>
      </c>
      <c r="W335" s="9">
        <f t="shared" si="178"/>
        <v>0.71720928415229845</v>
      </c>
      <c r="X335" s="9">
        <f t="shared" si="187"/>
        <v>4.9542805829822569</v>
      </c>
      <c r="Y335" s="9">
        <f t="shared" si="188"/>
        <v>7.5851537666112403</v>
      </c>
      <c r="Z335" s="9">
        <f t="shared" si="189"/>
        <v>14.294666666666684</v>
      </c>
      <c r="AA335" s="9">
        <f t="shared" si="190"/>
        <v>2.6174043965076459</v>
      </c>
      <c r="AB335" s="9">
        <f t="shared" si="191"/>
        <v>0.98510568827778111</v>
      </c>
      <c r="AC335" s="9">
        <f t="shared" si="192"/>
        <v>1.8012550423927136</v>
      </c>
      <c r="AD335" s="9">
        <f t="shared" si="193"/>
        <v>0.92300975850116651</v>
      </c>
      <c r="AE335" s="9">
        <f t="shared" si="194"/>
        <v>0.1054885026368574</v>
      </c>
      <c r="AF335" s="9">
        <f t="shared" si="195"/>
        <v>94.651694198065101</v>
      </c>
      <c r="AG335" s="9">
        <f t="shared" si="179"/>
        <v>6.3974831041411551E-2</v>
      </c>
      <c r="AH335" s="9">
        <f t="shared" ca="1" si="176"/>
        <v>-0.80845634408602229</v>
      </c>
      <c r="AI335" s="11">
        <f t="shared" si="196"/>
        <v>0.1054885026368574</v>
      </c>
      <c r="AJ335" s="9">
        <f t="shared" ca="1" si="197"/>
        <v>8.3936101106972618</v>
      </c>
      <c r="AK335" s="9">
        <f t="shared" si="198"/>
        <v>6.3974831041411551E-2</v>
      </c>
      <c r="AL335" s="9">
        <f t="shared" si="199"/>
        <v>3.132672146135675</v>
      </c>
      <c r="AM335" s="9">
        <f t="shared" si="200"/>
        <v>4.6045555555555602</v>
      </c>
      <c r="AN335" s="9">
        <f t="shared" si="201"/>
        <v>0.8782452838915471</v>
      </c>
      <c r="AO335" s="9">
        <f t="shared" si="202"/>
        <v>2.5655488888888907</v>
      </c>
      <c r="AP335" s="13">
        <f t="shared" ca="1" si="203"/>
        <v>4.3457899983728918</v>
      </c>
    </row>
    <row r="336" spans="1:42">
      <c r="A336" t="s">
        <v>87</v>
      </c>
      <c r="B336" t="s">
        <v>146</v>
      </c>
      <c r="C336">
        <v>10</v>
      </c>
      <c r="D336" s="14">
        <f t="shared" ca="1" si="180"/>
        <v>2.5751203779498284</v>
      </c>
      <c r="E336">
        <v>13.503225806451599</v>
      </c>
      <c r="F336">
        <v>0.83096774193548395</v>
      </c>
      <c r="G336">
        <v>0.41908602150537599</v>
      </c>
      <c r="H336">
        <v>578</v>
      </c>
      <c r="I336">
        <v>5.3095698924731201</v>
      </c>
      <c r="J336">
        <v>47.690800000000003</v>
      </c>
      <c r="K336">
        <v>6.6645161290322603</v>
      </c>
      <c r="L336" s="11">
        <f t="shared" si="174"/>
        <v>18.649999999999999</v>
      </c>
      <c r="M336" s="9">
        <f t="shared" si="175"/>
        <v>10.649999999999999</v>
      </c>
      <c r="N336" s="9">
        <f t="shared" si="181"/>
        <v>94.651694198065101</v>
      </c>
      <c r="O336" s="9">
        <f>stefan_boltzmann*(E336+273.16)^4</f>
        <v>33.109286957014149</v>
      </c>
      <c r="P336" s="9">
        <f>stefan_boltzmann*(F336+273.16)^4</f>
        <v>27.631653770869335</v>
      </c>
      <c r="Q336" s="11">
        <f t="shared" si="182"/>
        <v>10.497862713917916</v>
      </c>
      <c r="R336" s="9">
        <f t="shared" si="183"/>
        <v>14.203093999999998</v>
      </c>
      <c r="S336" s="9">
        <f t="shared" si="184"/>
        <v>0.73912506063241701</v>
      </c>
      <c r="T336" s="9">
        <f t="shared" si="177"/>
        <v>8.0833542897167963</v>
      </c>
      <c r="U336" s="9">
        <f t="shared" si="185"/>
        <v>30.370470363941742</v>
      </c>
      <c r="V336" s="9">
        <f t="shared" si="186"/>
        <v>0.22890645296288309</v>
      </c>
      <c r="W336" s="9">
        <f t="shared" si="178"/>
        <v>0.6478188318537631</v>
      </c>
      <c r="X336" s="9">
        <f t="shared" si="187"/>
        <v>4.5036343461491546</v>
      </c>
      <c r="Y336" s="9">
        <f t="shared" si="188"/>
        <v>3.5797199435676417</v>
      </c>
      <c r="Z336" s="9">
        <f t="shared" si="189"/>
        <v>7.1670967741935421</v>
      </c>
      <c r="AA336" s="9">
        <f t="shared" si="190"/>
        <v>1.5477925059077311</v>
      </c>
      <c r="AB336" s="9">
        <f t="shared" si="191"/>
        <v>0.64874124810643985</v>
      </c>
      <c r="AC336" s="9">
        <f t="shared" si="192"/>
        <v>1.0982668770070854</v>
      </c>
      <c r="AD336" s="9">
        <f t="shared" si="193"/>
        <v>0.6296824588412302</v>
      </c>
      <c r="AE336" s="9">
        <f t="shared" si="194"/>
        <v>6.9489170317223847E-2</v>
      </c>
      <c r="AF336" s="9">
        <f t="shared" si="195"/>
        <v>94.651694198065101</v>
      </c>
      <c r="AG336" s="9">
        <f t="shared" si="179"/>
        <v>6.3974831041411551E-2</v>
      </c>
      <c r="AH336" s="9">
        <f t="shared" ca="1" si="176"/>
        <v>-0.99785978494623995</v>
      </c>
      <c r="AI336" s="11">
        <f t="shared" si="196"/>
        <v>6.9489170317223847E-2</v>
      </c>
      <c r="AJ336" s="9">
        <f t="shared" ca="1" si="197"/>
        <v>4.5775797285138813</v>
      </c>
      <c r="AK336" s="9">
        <f t="shared" si="198"/>
        <v>6.3974831041411551E-2</v>
      </c>
      <c r="AL336" s="9">
        <f t="shared" si="199"/>
        <v>3.2123686555719049</v>
      </c>
      <c r="AM336" s="9">
        <f t="shared" si="200"/>
        <v>5.3095698924731201</v>
      </c>
      <c r="AN336" s="9">
        <f t="shared" si="201"/>
        <v>0.46858441816585517</v>
      </c>
      <c r="AO336" s="9">
        <f t="shared" si="202"/>
        <v>2.8052537634408612</v>
      </c>
      <c r="AP336" s="13">
        <f t="shared" ca="1" si="203"/>
        <v>2.5751203779498284</v>
      </c>
    </row>
    <row r="337" spans="1:42">
      <c r="A337" t="s">
        <v>87</v>
      </c>
      <c r="B337" t="s">
        <v>146</v>
      </c>
      <c r="C337">
        <v>11</v>
      </c>
      <c r="D337" s="14">
        <f t="shared" ca="1" si="180"/>
        <v>1.0987324460120744</v>
      </c>
      <c r="E337">
        <v>3.7953333333333301</v>
      </c>
      <c r="F337">
        <v>-6.7826666666666702</v>
      </c>
      <c r="G337">
        <v>-5.7212777777777797</v>
      </c>
      <c r="H337">
        <v>578</v>
      </c>
      <c r="I337">
        <v>5.1249722222222198</v>
      </c>
      <c r="J337">
        <v>47.690800000000003</v>
      </c>
      <c r="K337">
        <v>5.1533333333333298</v>
      </c>
      <c r="L337" s="11">
        <f t="shared" si="174"/>
        <v>12</v>
      </c>
      <c r="M337" s="9">
        <f t="shared" si="175"/>
        <v>9.1</v>
      </c>
      <c r="N337" s="9">
        <f t="shared" si="181"/>
        <v>94.651694198065101</v>
      </c>
      <c r="O337" s="9">
        <f>stefan_boltzmann*(E337+273.16)^4</f>
        <v>28.847011280145921</v>
      </c>
      <c r="P337" s="9">
        <f>stefan_boltzmann*(F337+273.16)^4</f>
        <v>24.686013435254971</v>
      </c>
      <c r="Q337" s="11">
        <f t="shared" si="182"/>
        <v>6.3978021978021964</v>
      </c>
      <c r="R337" s="9">
        <f t="shared" si="183"/>
        <v>9.1387199999999993</v>
      </c>
      <c r="S337" s="9">
        <f t="shared" si="184"/>
        <v>0.70007639995559523</v>
      </c>
      <c r="T337" s="9">
        <f t="shared" si="177"/>
        <v>4.9263076923076916</v>
      </c>
      <c r="U337" s="9">
        <f t="shared" si="185"/>
        <v>26.766512357700446</v>
      </c>
      <c r="V337" s="9">
        <f t="shared" si="186"/>
        <v>0.25160483997952299</v>
      </c>
      <c r="W337" s="9">
        <f t="shared" si="178"/>
        <v>0.59510313994005359</v>
      </c>
      <c r="X337" s="9">
        <f t="shared" si="187"/>
        <v>4.007772119444728</v>
      </c>
      <c r="Y337" s="9">
        <f t="shared" si="188"/>
        <v>0.91853557286296361</v>
      </c>
      <c r="Z337" s="9">
        <f t="shared" si="189"/>
        <v>-1.49366666666667</v>
      </c>
      <c r="AA337" s="9">
        <f t="shared" si="190"/>
        <v>0.80161999377285842</v>
      </c>
      <c r="AB337" s="9">
        <f t="shared" si="191"/>
        <v>0.36746303861563284</v>
      </c>
      <c r="AC337" s="9">
        <f t="shared" si="192"/>
        <v>0.58454151619424566</v>
      </c>
      <c r="AD337" s="9">
        <f t="shared" si="193"/>
        <v>0.3986583834207012</v>
      </c>
      <c r="AE337" s="9">
        <f t="shared" si="194"/>
        <v>4.0350708348234079E-2</v>
      </c>
      <c r="AF337" s="9">
        <f t="shared" si="195"/>
        <v>94.651694198065101</v>
      </c>
      <c r="AG337" s="9">
        <f t="shared" si="179"/>
        <v>6.3974831041411551E-2</v>
      </c>
      <c r="AH337" s="9">
        <f t="shared" ca="1" si="176"/>
        <v>-1.2125068817204296</v>
      </c>
      <c r="AI337" s="11">
        <f t="shared" si="196"/>
        <v>4.0350708348234079E-2</v>
      </c>
      <c r="AJ337" s="9">
        <f t="shared" ca="1" si="197"/>
        <v>2.131042454583393</v>
      </c>
      <c r="AK337" s="9">
        <f t="shared" si="198"/>
        <v>6.3974831041411551E-2</v>
      </c>
      <c r="AL337" s="9">
        <f t="shared" si="199"/>
        <v>3.3148398011587208</v>
      </c>
      <c r="AM337" s="9">
        <f t="shared" si="200"/>
        <v>5.1249722222222198</v>
      </c>
      <c r="AN337" s="9">
        <f t="shared" si="201"/>
        <v>0.18588313277354446</v>
      </c>
      <c r="AO337" s="9">
        <f t="shared" si="202"/>
        <v>2.7424905555555545</v>
      </c>
      <c r="AP337" s="13">
        <f t="shared" ca="1" si="203"/>
        <v>1.0987324460120744</v>
      </c>
    </row>
    <row r="338" spans="1:42">
      <c r="A338" t="s">
        <v>87</v>
      </c>
      <c r="B338" t="s">
        <v>146</v>
      </c>
      <c r="C338">
        <v>12</v>
      </c>
      <c r="D338" s="14">
        <f t="shared" ca="1" si="180"/>
        <v>0.50212276368327147</v>
      </c>
      <c r="E338">
        <v>-3.8548387096774199</v>
      </c>
      <c r="F338">
        <v>-14.347096774193499</v>
      </c>
      <c r="G338">
        <v>-11.691236559139799</v>
      </c>
      <c r="H338">
        <v>578</v>
      </c>
      <c r="I338">
        <v>4.9876612903225803</v>
      </c>
      <c r="J338">
        <v>47.690800000000003</v>
      </c>
      <c r="K338">
        <v>4.41290322580645</v>
      </c>
      <c r="L338" s="11">
        <f t="shared" si="174"/>
        <v>9.3000000000000007</v>
      </c>
      <c r="M338" s="9">
        <f t="shared" si="175"/>
        <v>8.35</v>
      </c>
      <c r="N338" s="9">
        <f t="shared" si="181"/>
        <v>94.651694198065101</v>
      </c>
      <c r="O338" s="9">
        <f>stefan_boltzmann*(E338+273.16)^4</f>
        <v>25.789362135552548</v>
      </c>
      <c r="P338" s="9">
        <f>stefan_boltzmann*(F338+273.16)^4</f>
        <v>21.999134306467987</v>
      </c>
      <c r="Q338" s="11">
        <f t="shared" si="182"/>
        <v>4.7824850299401191</v>
      </c>
      <c r="R338" s="9">
        <f t="shared" si="183"/>
        <v>7.0825080000000007</v>
      </c>
      <c r="S338" s="9">
        <f t="shared" si="184"/>
        <v>0.67525303606294818</v>
      </c>
      <c r="T338" s="9">
        <f t="shared" si="177"/>
        <v>3.6825134730538918</v>
      </c>
      <c r="U338" s="9">
        <f t="shared" si="185"/>
        <v>23.894248221010265</v>
      </c>
      <c r="V338" s="9">
        <f t="shared" si="186"/>
        <v>0.27005728282697816</v>
      </c>
      <c r="W338" s="9">
        <f t="shared" si="178"/>
        <v>0.5615915986849801</v>
      </c>
      <c r="X338" s="9">
        <f t="shared" si="187"/>
        <v>3.6238471129269936</v>
      </c>
      <c r="Y338" s="9">
        <f t="shared" si="188"/>
        <v>5.8666360126898187E-2</v>
      </c>
      <c r="Z338" s="9">
        <f t="shared" si="189"/>
        <v>-9.1009677419354595</v>
      </c>
      <c r="AA338" s="9">
        <f t="shared" si="190"/>
        <v>0.45924926062681071</v>
      </c>
      <c r="AB338" s="9">
        <f t="shared" si="191"/>
        <v>0.20102696914695026</v>
      </c>
      <c r="AC338" s="9">
        <f t="shared" si="192"/>
        <v>0.3301381148868805</v>
      </c>
      <c r="AD338" s="9">
        <f t="shared" si="193"/>
        <v>0.24959100436455764</v>
      </c>
      <c r="AE338" s="9">
        <f t="shared" si="194"/>
        <v>2.413903810647082E-2</v>
      </c>
      <c r="AF338" s="9">
        <f t="shared" si="195"/>
        <v>94.651694198065101</v>
      </c>
      <c r="AG338" s="9">
        <f t="shared" si="179"/>
        <v>6.3974831041411551E-2</v>
      </c>
      <c r="AH338" s="9">
        <f t="shared" ca="1" si="176"/>
        <v>-1.0650221505376307</v>
      </c>
      <c r="AI338" s="11">
        <f t="shared" si="196"/>
        <v>2.413903810647082E-2</v>
      </c>
      <c r="AJ338" s="9">
        <f t="shared" ca="1" si="197"/>
        <v>1.1236885106645289</v>
      </c>
      <c r="AK338" s="9">
        <f t="shared" si="198"/>
        <v>6.3974831041411551E-2</v>
      </c>
      <c r="AL338" s="9">
        <f t="shared" si="199"/>
        <v>3.4103952269135185</v>
      </c>
      <c r="AM338" s="9">
        <f t="shared" si="200"/>
        <v>4.9876612903225803</v>
      </c>
      <c r="AN338" s="9">
        <f t="shared" si="201"/>
        <v>8.0547110522322857E-2</v>
      </c>
      <c r="AO338" s="9">
        <f t="shared" si="202"/>
        <v>2.6958048387096776</v>
      </c>
      <c r="AP338" s="13">
        <f t="shared" ca="1" si="203"/>
        <v>0.50212276368327147</v>
      </c>
    </row>
    <row r="339" spans="1:42">
      <c r="A339" t="s">
        <v>88</v>
      </c>
      <c r="B339" t="s">
        <v>145</v>
      </c>
      <c r="C339">
        <v>1</v>
      </c>
      <c r="D339" s="14">
        <f t="shared" ca="1" si="180"/>
        <v>0.90802757521850841</v>
      </c>
      <c r="E339">
        <v>-0.11612903225806499</v>
      </c>
      <c r="F339">
        <v>-10.646236559139799</v>
      </c>
      <c r="G339">
        <v>-9.8423387096774206</v>
      </c>
      <c r="H339">
        <v>500.88888888888903</v>
      </c>
      <c r="I339">
        <v>4.6716472520907999</v>
      </c>
      <c r="J339">
        <v>41.2509444444444</v>
      </c>
      <c r="K339">
        <v>5.05197132616488</v>
      </c>
      <c r="L339" s="11">
        <f t="shared" si="174"/>
        <v>14.4</v>
      </c>
      <c r="M339" s="9">
        <f t="shared" si="175"/>
        <v>9.4</v>
      </c>
      <c r="N339" s="9">
        <f t="shared" si="181"/>
        <v>95.517627910253054</v>
      </c>
      <c r="O339" s="9">
        <f>stefan_boltzmann*(E339+273.16)^4</f>
        <v>27.251575961364733</v>
      </c>
      <c r="P339" s="9">
        <f>stefan_boltzmann*(F339+273.16)^4</f>
        <v>23.284676353314321</v>
      </c>
      <c r="Q339" s="11">
        <f t="shared" si="182"/>
        <v>7.4695950583390571</v>
      </c>
      <c r="R339" s="9">
        <f t="shared" si="183"/>
        <v>10.944256000000001</v>
      </c>
      <c r="S339" s="9">
        <f t="shared" si="184"/>
        <v>0.68251282301319127</v>
      </c>
      <c r="T339" s="9">
        <f t="shared" si="177"/>
        <v>5.7515881949210739</v>
      </c>
      <c r="U339" s="9">
        <f t="shared" si="185"/>
        <v>25.268126157339527</v>
      </c>
      <c r="V339" s="9">
        <f t="shared" si="186"/>
        <v>0.2646982185891763</v>
      </c>
      <c r="W339" s="9">
        <f t="shared" si="178"/>
        <v>0.5713923110678083</v>
      </c>
      <c r="X339" s="9">
        <f t="shared" si="187"/>
        <v>3.8217163214366683</v>
      </c>
      <c r="Y339" s="9">
        <f t="shared" si="188"/>
        <v>1.9298718734844056</v>
      </c>
      <c r="Z339" s="9">
        <f t="shared" si="189"/>
        <v>-5.3811827956989324</v>
      </c>
      <c r="AA339" s="9">
        <f t="shared" si="190"/>
        <v>0.60565705134280146</v>
      </c>
      <c r="AB339" s="9">
        <f t="shared" si="191"/>
        <v>0.27139466959584324</v>
      </c>
      <c r="AC339" s="9">
        <f t="shared" si="192"/>
        <v>0.43852586046932235</v>
      </c>
      <c r="AD339" s="9">
        <f t="shared" si="193"/>
        <v>0.28930399406344287</v>
      </c>
      <c r="AE339" s="9">
        <f t="shared" si="194"/>
        <v>3.1172475850849923E-2</v>
      </c>
      <c r="AF339" s="9">
        <f t="shared" si="195"/>
        <v>95.517627910253054</v>
      </c>
      <c r="AG339" s="9">
        <f t="shared" si="179"/>
        <v>6.4560113358855989E-2</v>
      </c>
      <c r="AH339" s="9">
        <f t="shared" ca="1" si="176"/>
        <v>-0.32573835125448158</v>
      </c>
      <c r="AI339" s="11">
        <f t="shared" si="196"/>
        <v>3.1172475850849923E-2</v>
      </c>
      <c r="AJ339" s="9">
        <f t="shared" ca="1" si="197"/>
        <v>2.2556102247388869</v>
      </c>
      <c r="AK339" s="9">
        <f t="shared" si="198"/>
        <v>6.4560113358855989E-2</v>
      </c>
      <c r="AL339" s="9">
        <f t="shared" si="199"/>
        <v>3.3629922193137003</v>
      </c>
      <c r="AM339" s="9">
        <f t="shared" si="200"/>
        <v>4.6716472520907999</v>
      </c>
      <c r="AN339" s="9">
        <f t="shared" si="201"/>
        <v>0.14922186640587948</v>
      </c>
      <c r="AO339" s="9">
        <f t="shared" si="202"/>
        <v>2.5883600657108721</v>
      </c>
      <c r="AP339" s="13">
        <f t="shared" ca="1" si="203"/>
        <v>0.90802757521850841</v>
      </c>
    </row>
    <row r="340" spans="1:42">
      <c r="A340" t="s">
        <v>88</v>
      </c>
      <c r="B340" t="s">
        <v>145</v>
      </c>
      <c r="C340">
        <v>2</v>
      </c>
      <c r="D340" s="14">
        <f t="shared" ca="1" si="180"/>
        <v>1.2400346188037161</v>
      </c>
      <c r="E340">
        <v>2.9640873015873002</v>
      </c>
      <c r="F340">
        <v>-8.0466269841269806</v>
      </c>
      <c r="G340">
        <v>-7.3685681216931203</v>
      </c>
      <c r="H340">
        <v>500.88888888888903</v>
      </c>
      <c r="I340">
        <v>4.7591269841269801</v>
      </c>
      <c r="J340">
        <v>41.2509444444444</v>
      </c>
      <c r="K340">
        <v>5.9682539682539701</v>
      </c>
      <c r="L340" s="11">
        <f t="shared" si="174"/>
        <v>20.100000000000001</v>
      </c>
      <c r="M340" s="9">
        <f t="shared" si="175"/>
        <v>10.45</v>
      </c>
      <c r="N340" s="9">
        <f t="shared" si="181"/>
        <v>95.517627910253054</v>
      </c>
      <c r="O340" s="9">
        <f>stefan_boltzmann*(E340+273.16)^4</f>
        <v>28.502244858476597</v>
      </c>
      <c r="P340" s="9">
        <f>stefan_boltzmann*(F340+273.16)^4</f>
        <v>24.22079724804108</v>
      </c>
      <c r="Q340" s="11">
        <f t="shared" si="182"/>
        <v>10.764804055593533</v>
      </c>
      <c r="R340" s="9">
        <f t="shared" si="183"/>
        <v>15.276357333333335</v>
      </c>
      <c r="S340" s="9">
        <f t="shared" si="184"/>
        <v>0.70467087282021756</v>
      </c>
      <c r="T340" s="9">
        <f t="shared" si="177"/>
        <v>8.2888991228070203</v>
      </c>
      <c r="U340" s="9">
        <f t="shared" si="185"/>
        <v>26.361521053258841</v>
      </c>
      <c r="V340" s="9">
        <f t="shared" si="186"/>
        <v>0.25703445550335219</v>
      </c>
      <c r="W340" s="9">
        <f t="shared" si="178"/>
        <v>0.60130567830729376</v>
      </c>
      <c r="X340" s="9">
        <f t="shared" si="187"/>
        <v>4.0743385662555811</v>
      </c>
      <c r="Y340" s="9">
        <f t="shared" si="188"/>
        <v>4.2145605565514392</v>
      </c>
      <c r="Z340" s="9">
        <f t="shared" si="189"/>
        <v>-2.5412698412698402</v>
      </c>
      <c r="AA340" s="9">
        <f t="shared" si="190"/>
        <v>0.75583712960837468</v>
      </c>
      <c r="AB340" s="9">
        <f t="shared" si="191"/>
        <v>0.33315408782716627</v>
      </c>
      <c r="AC340" s="9">
        <f t="shared" si="192"/>
        <v>0.54449560871777047</v>
      </c>
      <c r="AD340" s="9">
        <f t="shared" si="193"/>
        <v>0.35118783538904336</v>
      </c>
      <c r="AE340" s="9">
        <f t="shared" si="194"/>
        <v>3.7673580052006869E-2</v>
      </c>
      <c r="AF340" s="9">
        <f t="shared" si="195"/>
        <v>95.517627910253054</v>
      </c>
      <c r="AG340" s="9">
        <f t="shared" si="179"/>
        <v>6.4560113358855989E-2</v>
      </c>
      <c r="AH340" s="9">
        <f t="shared" ca="1" si="176"/>
        <v>0.39758781362007295</v>
      </c>
      <c r="AI340" s="11">
        <f t="shared" si="196"/>
        <v>3.7673580052006869E-2</v>
      </c>
      <c r="AJ340" s="9">
        <f t="shared" ca="1" si="197"/>
        <v>3.8169727429313665</v>
      </c>
      <c r="AK340" s="9">
        <f t="shared" si="198"/>
        <v>6.4560113358855989E-2</v>
      </c>
      <c r="AL340" s="9">
        <f t="shared" si="199"/>
        <v>3.3276796037302883</v>
      </c>
      <c r="AM340" s="9">
        <f t="shared" si="200"/>
        <v>4.7591269841269801</v>
      </c>
      <c r="AN340" s="9">
        <f t="shared" si="201"/>
        <v>0.19330777332872712</v>
      </c>
      <c r="AO340" s="9">
        <f t="shared" si="202"/>
        <v>2.6181031746031733</v>
      </c>
      <c r="AP340" s="13">
        <f t="shared" ca="1" si="203"/>
        <v>1.2400346188037161</v>
      </c>
    </row>
    <row r="341" spans="1:42">
      <c r="A341" t="s">
        <v>88</v>
      </c>
      <c r="B341" t="s">
        <v>145</v>
      </c>
      <c r="C341">
        <v>3</v>
      </c>
      <c r="D341" s="14">
        <f t="shared" ca="1" si="180"/>
        <v>2.4062161762710028</v>
      </c>
      <c r="E341">
        <v>10.408243727598601</v>
      </c>
      <c r="F341">
        <v>-2.1713261648745501</v>
      </c>
      <c r="G341">
        <v>-2.78325866188769</v>
      </c>
      <c r="H341">
        <v>500.88888888888903</v>
      </c>
      <c r="I341">
        <v>5.1678688769414602</v>
      </c>
      <c r="J341">
        <v>41.2509444444444</v>
      </c>
      <c r="K341">
        <v>6.9283154121863797</v>
      </c>
      <c r="L341" s="11">
        <f t="shared" si="174"/>
        <v>26.75</v>
      </c>
      <c r="M341" s="9">
        <f t="shared" si="175"/>
        <v>11.7</v>
      </c>
      <c r="N341" s="9">
        <f t="shared" si="181"/>
        <v>95.517627910253054</v>
      </c>
      <c r="O341" s="9">
        <f>stefan_boltzmann*(E341+273.16)^4</f>
        <v>31.702409167970863</v>
      </c>
      <c r="P341" s="9">
        <f>stefan_boltzmann*(F341+273.16)^4</f>
        <v>26.44030445568584</v>
      </c>
      <c r="Q341" s="11">
        <f t="shared" si="182"/>
        <v>14.607689627178875</v>
      </c>
      <c r="R341" s="9">
        <f t="shared" si="183"/>
        <v>20.330475555555555</v>
      </c>
      <c r="S341" s="9">
        <f t="shared" si="184"/>
        <v>0.71851194957351316</v>
      </c>
      <c r="T341" s="9">
        <f t="shared" si="177"/>
        <v>11.247921012927733</v>
      </c>
      <c r="U341" s="9">
        <f t="shared" si="185"/>
        <v>29.071356811828352</v>
      </c>
      <c r="V341" s="9">
        <f t="shared" si="186"/>
        <v>0.24124234940103886</v>
      </c>
      <c r="W341" s="9">
        <f t="shared" si="178"/>
        <v>0.61999113192424282</v>
      </c>
      <c r="X341" s="9">
        <f t="shared" si="187"/>
        <v>4.3481481049229851</v>
      </c>
      <c r="Y341" s="9">
        <f t="shared" si="188"/>
        <v>6.8997729080047483</v>
      </c>
      <c r="Z341" s="9">
        <f t="shared" si="189"/>
        <v>4.1184587813620253</v>
      </c>
      <c r="AA341" s="9">
        <f t="shared" si="190"/>
        <v>1.2619622558441379</v>
      </c>
      <c r="AB341" s="9">
        <f t="shared" si="191"/>
        <v>0.52075908373729773</v>
      </c>
      <c r="AC341" s="9">
        <f t="shared" si="192"/>
        <v>0.89136066979071782</v>
      </c>
      <c r="AD341" s="9">
        <f t="shared" si="193"/>
        <v>0.4976057934605353</v>
      </c>
      <c r="AE341" s="9">
        <f t="shared" si="194"/>
        <v>5.7660740556533661E-2</v>
      </c>
      <c r="AF341" s="9">
        <f t="shared" si="195"/>
        <v>95.517627910253054</v>
      </c>
      <c r="AG341" s="9">
        <f t="shared" si="179"/>
        <v>6.4560113358855989E-2</v>
      </c>
      <c r="AH341" s="9">
        <f t="shared" ca="1" si="176"/>
        <v>0.93236200716846129</v>
      </c>
      <c r="AI341" s="11">
        <f t="shared" si="196"/>
        <v>5.7660740556533661E-2</v>
      </c>
      <c r="AJ341" s="9">
        <f t="shared" ca="1" si="197"/>
        <v>5.9674109008362866</v>
      </c>
      <c r="AK341" s="9">
        <f t="shared" si="198"/>
        <v>6.4560113358855989E-2</v>
      </c>
      <c r="AL341" s="9">
        <f t="shared" si="199"/>
        <v>3.2477085934938472</v>
      </c>
      <c r="AM341" s="9">
        <f t="shared" si="200"/>
        <v>5.1678688769414602</v>
      </c>
      <c r="AN341" s="9">
        <f t="shared" si="201"/>
        <v>0.39375487633018252</v>
      </c>
      <c r="AO341" s="9">
        <f t="shared" si="202"/>
        <v>2.7570754181600967</v>
      </c>
      <c r="AP341" s="13">
        <f t="shared" ca="1" si="203"/>
        <v>2.4062161762710028</v>
      </c>
    </row>
    <row r="342" spans="1:42">
      <c r="A342" t="s">
        <v>88</v>
      </c>
      <c r="B342" t="s">
        <v>145</v>
      </c>
      <c r="C342">
        <v>4</v>
      </c>
      <c r="D342" s="14">
        <f t="shared" ca="1" si="180"/>
        <v>3.6213281382515694</v>
      </c>
      <c r="E342">
        <v>16.943518518518498</v>
      </c>
      <c r="F342">
        <v>4.4420370370370401</v>
      </c>
      <c r="G342">
        <v>3.7084259259259298</v>
      </c>
      <c r="H342">
        <v>500.88888888888903</v>
      </c>
      <c r="I342">
        <v>5.5478395061728403</v>
      </c>
      <c r="J342">
        <v>41.2509444444444</v>
      </c>
      <c r="K342">
        <v>7.3703703703703702</v>
      </c>
      <c r="L342" s="11">
        <f t="shared" si="174"/>
        <v>34.400000000000006</v>
      </c>
      <c r="M342" s="9">
        <f t="shared" si="175"/>
        <v>13.149999999999999</v>
      </c>
      <c r="N342" s="9">
        <f t="shared" si="181"/>
        <v>95.517627910253054</v>
      </c>
      <c r="O342" s="9">
        <f>stefan_boltzmann*(E342+273.16)^4</f>
        <v>34.727528622738781</v>
      </c>
      <c r="P342" s="9">
        <f>stefan_boltzmann*(F342+273.16)^4</f>
        <v>29.117392972117067</v>
      </c>
      <c r="Q342" s="11">
        <f t="shared" si="182"/>
        <v>18.240332347556684</v>
      </c>
      <c r="R342" s="9">
        <f t="shared" si="183"/>
        <v>26.14461155555556</v>
      </c>
      <c r="S342" s="9">
        <f t="shared" si="184"/>
        <v>0.69767081101194373</v>
      </c>
      <c r="T342" s="9">
        <f t="shared" si="177"/>
        <v>14.045055907618647</v>
      </c>
      <c r="U342" s="9">
        <f t="shared" si="185"/>
        <v>31.922460797427924</v>
      </c>
      <c r="V342" s="9">
        <f t="shared" si="186"/>
        <v>0.21503704120893158</v>
      </c>
      <c r="W342" s="9">
        <f t="shared" si="178"/>
        <v>0.59185559486612416</v>
      </c>
      <c r="X342" s="9">
        <f t="shared" si="187"/>
        <v>4.0627995479435635</v>
      </c>
      <c r="Y342" s="9">
        <f t="shared" si="188"/>
        <v>9.982256359675084</v>
      </c>
      <c r="Z342" s="9">
        <f t="shared" si="189"/>
        <v>10.692777777777769</v>
      </c>
      <c r="AA342" s="9">
        <f t="shared" si="190"/>
        <v>1.9308044147008625</v>
      </c>
      <c r="AB342" s="9">
        <f t="shared" si="191"/>
        <v>0.83891363221355797</v>
      </c>
      <c r="AC342" s="9">
        <f t="shared" si="192"/>
        <v>1.3848590234572102</v>
      </c>
      <c r="AD342" s="9">
        <f t="shared" si="193"/>
        <v>0.79672148315399349</v>
      </c>
      <c r="AE342" s="9">
        <f t="shared" si="194"/>
        <v>8.5700644025956896E-2</v>
      </c>
      <c r="AF342" s="9">
        <f t="shared" si="195"/>
        <v>95.517627910253054</v>
      </c>
      <c r="AG342" s="9">
        <f t="shared" si="179"/>
        <v>6.4560113358855989E-2</v>
      </c>
      <c r="AH342" s="9">
        <f t="shared" ca="1" si="176"/>
        <v>0.92040465949820416</v>
      </c>
      <c r="AI342" s="11">
        <f t="shared" si="196"/>
        <v>8.5700644025956896E-2</v>
      </c>
      <c r="AJ342" s="9">
        <f t="shared" ca="1" si="197"/>
        <v>9.061851700176879</v>
      </c>
      <c r="AK342" s="9">
        <f t="shared" si="198"/>
        <v>6.4560113358855989E-2</v>
      </c>
      <c r="AL342" s="9">
        <f t="shared" si="199"/>
        <v>3.1724459362338364</v>
      </c>
      <c r="AM342" s="9">
        <f t="shared" si="200"/>
        <v>5.5478395061728403</v>
      </c>
      <c r="AN342" s="9">
        <f t="shared" si="201"/>
        <v>0.58813754030321674</v>
      </c>
      <c r="AO342" s="9">
        <f t="shared" si="202"/>
        <v>2.8862654320987655</v>
      </c>
      <c r="AP342" s="13">
        <f t="shared" ca="1" si="203"/>
        <v>3.6213281382515694</v>
      </c>
    </row>
    <row r="343" spans="1:42">
      <c r="A343" t="s">
        <v>88</v>
      </c>
      <c r="B343" t="s">
        <v>145</v>
      </c>
      <c r="C343">
        <v>5</v>
      </c>
      <c r="D343" s="14">
        <f t="shared" ca="1" si="180"/>
        <v>4.6916357454411841</v>
      </c>
      <c r="E343">
        <v>21.638530465949799</v>
      </c>
      <c r="F343">
        <v>9.7645161290322608</v>
      </c>
      <c r="G343">
        <v>8.3783602150537604</v>
      </c>
      <c r="H343">
        <v>500.88888888888903</v>
      </c>
      <c r="I343">
        <v>4.98995669056153</v>
      </c>
      <c r="J343">
        <v>41.2509444444444</v>
      </c>
      <c r="K343">
        <v>8.4731182795698903</v>
      </c>
      <c r="L343" s="11">
        <f t="shared" si="174"/>
        <v>39.6</v>
      </c>
      <c r="M343" s="9">
        <f t="shared" si="175"/>
        <v>14.3</v>
      </c>
      <c r="N343" s="9">
        <f t="shared" si="181"/>
        <v>95.517627910253054</v>
      </c>
      <c r="O343" s="9">
        <f>stefan_boltzmann*(E343+273.16)^4</f>
        <v>37.03080476709043</v>
      </c>
      <c r="P343" s="9">
        <f>stefan_boltzmann*(F343+273.16)^4</f>
        <v>31.415517669787725</v>
      </c>
      <c r="Q343" s="11">
        <f t="shared" si="182"/>
        <v>21.632009925558311</v>
      </c>
      <c r="R343" s="9">
        <f t="shared" si="183"/>
        <v>30.096704000000003</v>
      </c>
      <c r="S343" s="9">
        <f t="shared" si="184"/>
        <v>0.71875013043150204</v>
      </c>
      <c r="T343" s="9">
        <f t="shared" si="177"/>
        <v>16.6566476426799</v>
      </c>
      <c r="U343" s="9">
        <f t="shared" si="185"/>
        <v>34.223161218439074</v>
      </c>
      <c r="V343" s="9">
        <f t="shared" si="186"/>
        <v>0.19311812947323975</v>
      </c>
      <c r="W343" s="9">
        <f t="shared" si="178"/>
        <v>0.62031267608252783</v>
      </c>
      <c r="X343" s="9">
        <f t="shared" si="187"/>
        <v>4.0997164966070079</v>
      </c>
      <c r="Y343" s="9">
        <f t="shared" si="188"/>
        <v>12.556931146072891</v>
      </c>
      <c r="Z343" s="9">
        <f t="shared" si="189"/>
        <v>15.701523297491029</v>
      </c>
      <c r="AA343" s="9">
        <f t="shared" si="190"/>
        <v>2.5862371937539983</v>
      </c>
      <c r="AB343" s="9">
        <f t="shared" si="191"/>
        <v>1.2087194503784344</v>
      </c>
      <c r="AC343" s="9">
        <f t="shared" si="192"/>
        <v>1.8974783220662164</v>
      </c>
      <c r="AD343" s="9">
        <f t="shared" si="193"/>
        <v>1.1007287698693862</v>
      </c>
      <c r="AE343" s="9">
        <f t="shared" si="194"/>
        <v>0.11420853862031444</v>
      </c>
      <c r="AF343" s="9">
        <f t="shared" si="195"/>
        <v>95.517627910253054</v>
      </c>
      <c r="AG343" s="9">
        <f t="shared" si="179"/>
        <v>6.4560113358855989E-2</v>
      </c>
      <c r="AH343" s="9">
        <f t="shared" ca="1" si="176"/>
        <v>0.7012243727598565</v>
      </c>
      <c r="AI343" s="11">
        <f t="shared" si="196"/>
        <v>0.11420853862031444</v>
      </c>
      <c r="AJ343" s="9">
        <f t="shared" ca="1" si="197"/>
        <v>11.855706773313035</v>
      </c>
      <c r="AK343" s="9">
        <f t="shared" si="198"/>
        <v>6.4560113358855989E-2</v>
      </c>
      <c r="AL343" s="9">
        <f t="shared" si="199"/>
        <v>3.1174064816852374</v>
      </c>
      <c r="AM343" s="9">
        <f t="shared" si="200"/>
        <v>4.98995669056153</v>
      </c>
      <c r="AN343" s="9">
        <f t="shared" si="201"/>
        <v>0.79674955219683019</v>
      </c>
      <c r="AO343" s="9">
        <f t="shared" si="202"/>
        <v>2.6965852747909205</v>
      </c>
      <c r="AP343" s="13">
        <f t="shared" ca="1" si="203"/>
        <v>4.6916357454411841</v>
      </c>
    </row>
    <row r="344" spans="1:42">
      <c r="A344" t="s">
        <v>88</v>
      </c>
      <c r="B344" t="s">
        <v>145</v>
      </c>
      <c r="C344">
        <v>6</v>
      </c>
      <c r="D344" s="14">
        <f t="shared" ca="1" si="180"/>
        <v>5.4976376374623879</v>
      </c>
      <c r="E344">
        <v>27.0235185185185</v>
      </c>
      <c r="F344">
        <v>15.5507407407407</v>
      </c>
      <c r="G344">
        <v>14.7957793209877</v>
      </c>
      <c r="H344">
        <v>500.88888888888903</v>
      </c>
      <c r="I344">
        <v>4.6190586419753101</v>
      </c>
      <c r="J344">
        <v>41.2509444444444</v>
      </c>
      <c r="K344">
        <v>9.4777777777777796</v>
      </c>
      <c r="L344" s="11">
        <f t="shared" si="174"/>
        <v>41.9</v>
      </c>
      <c r="M344" s="9">
        <f t="shared" si="175"/>
        <v>14.9</v>
      </c>
      <c r="N344" s="9">
        <f t="shared" si="181"/>
        <v>95.517627910253054</v>
      </c>
      <c r="O344" s="9">
        <f>stefan_boltzmann*(E344+273.16)^4</f>
        <v>39.811566665687984</v>
      </c>
      <c r="P344" s="9">
        <f>stefan_boltzmann*(F344+273.16)^4</f>
        <v>34.065412892629482</v>
      </c>
      <c r="Q344" s="11">
        <f t="shared" si="182"/>
        <v>23.801137211036544</v>
      </c>
      <c r="R344" s="9">
        <f t="shared" si="183"/>
        <v>31.84474488888889</v>
      </c>
      <c r="S344" s="9">
        <f t="shared" si="184"/>
        <v>0.74741177214897769</v>
      </c>
      <c r="T344" s="9">
        <f t="shared" si="177"/>
        <v>18.326875652498138</v>
      </c>
      <c r="U344" s="9">
        <f t="shared" si="185"/>
        <v>36.938489779158729</v>
      </c>
      <c r="V344" s="9">
        <f t="shared" si="186"/>
        <v>0.1583744330909139</v>
      </c>
      <c r="W344" s="9">
        <f t="shared" si="178"/>
        <v>0.65900589240112006</v>
      </c>
      <c r="X344" s="9">
        <f t="shared" si="187"/>
        <v>3.8552585283165155</v>
      </c>
      <c r="Y344" s="9">
        <f t="shared" si="188"/>
        <v>14.471617124181623</v>
      </c>
      <c r="Z344" s="9">
        <f t="shared" si="189"/>
        <v>21.2871296296296</v>
      </c>
      <c r="AA344" s="9">
        <f t="shared" si="190"/>
        <v>3.5702624710645638</v>
      </c>
      <c r="AB344" s="9">
        <f t="shared" si="191"/>
        <v>1.7667611180353198</v>
      </c>
      <c r="AC344" s="9">
        <f t="shared" si="192"/>
        <v>2.6685117945499419</v>
      </c>
      <c r="AD344" s="9">
        <f t="shared" si="193"/>
        <v>1.6830533956656586</v>
      </c>
      <c r="AE344" s="9">
        <f t="shared" si="194"/>
        <v>0.15512647422887307</v>
      </c>
      <c r="AF344" s="9">
        <f t="shared" si="195"/>
        <v>95.517627910253054</v>
      </c>
      <c r="AG344" s="9">
        <f t="shared" si="179"/>
        <v>6.4560113358855989E-2</v>
      </c>
      <c r="AH344" s="9">
        <f t="shared" ca="1" si="176"/>
        <v>0.78198488649940001</v>
      </c>
      <c r="AI344" s="11">
        <f t="shared" si="196"/>
        <v>0.15512647422887307</v>
      </c>
      <c r="AJ344" s="9">
        <f t="shared" ca="1" si="197"/>
        <v>13.689632237682224</v>
      </c>
      <c r="AK344" s="9">
        <f t="shared" si="198"/>
        <v>6.4560113358855989E-2</v>
      </c>
      <c r="AL344" s="9">
        <f t="shared" si="199"/>
        <v>3.0582377188315397</v>
      </c>
      <c r="AM344" s="9">
        <f t="shared" si="200"/>
        <v>4.6190586419753101</v>
      </c>
      <c r="AN344" s="9">
        <f t="shared" si="201"/>
        <v>0.98545839888428333</v>
      </c>
      <c r="AO344" s="9">
        <f t="shared" si="202"/>
        <v>2.5704799382716055</v>
      </c>
      <c r="AP344" s="13">
        <f t="shared" ca="1" si="203"/>
        <v>5.4976376374623879</v>
      </c>
    </row>
    <row r="345" spans="1:42">
      <c r="A345" t="s">
        <v>88</v>
      </c>
      <c r="B345" t="s">
        <v>145</v>
      </c>
      <c r="C345">
        <v>7</v>
      </c>
      <c r="D345" s="14">
        <f t="shared" ca="1" si="180"/>
        <v>6.0378197644774874</v>
      </c>
      <c r="E345">
        <v>30.3831541218638</v>
      </c>
      <c r="F345">
        <v>18.374731182795699</v>
      </c>
      <c r="G345">
        <v>17.301515830346499</v>
      </c>
      <c r="H345">
        <v>500.88888888888903</v>
      </c>
      <c r="I345">
        <v>3.7495818399044198</v>
      </c>
      <c r="J345">
        <v>41.2509444444444</v>
      </c>
      <c r="K345">
        <v>10.209677419354801</v>
      </c>
      <c r="L345" s="11">
        <f t="shared" si="174"/>
        <v>40.799999999999997</v>
      </c>
      <c r="M345" s="9">
        <f t="shared" si="175"/>
        <v>14.7</v>
      </c>
      <c r="N345" s="9">
        <f t="shared" si="181"/>
        <v>95.517627910253054</v>
      </c>
      <c r="O345" s="9">
        <f>stefan_boltzmann*(E345+273.16)^4</f>
        <v>41.62398568731745</v>
      </c>
      <c r="P345" s="9">
        <f>stefan_boltzmann*(F345+273.16)^4</f>
        <v>35.417923522261539</v>
      </c>
      <c r="Q345" s="11">
        <f t="shared" si="182"/>
        <v>24.368531928900538</v>
      </c>
      <c r="R345" s="9">
        <f t="shared" si="183"/>
        <v>31.008725333333331</v>
      </c>
      <c r="S345" s="9">
        <f t="shared" si="184"/>
        <v>0.78586048497469807</v>
      </c>
      <c r="T345" s="9">
        <f t="shared" si="177"/>
        <v>18.763769585253414</v>
      </c>
      <c r="U345" s="9">
        <f t="shared" si="185"/>
        <v>38.520954604789495</v>
      </c>
      <c r="V345" s="9">
        <f t="shared" si="186"/>
        <v>0.14324813567447806</v>
      </c>
      <c r="W345" s="9">
        <f t="shared" si="178"/>
        <v>0.71091165471584239</v>
      </c>
      <c r="X345" s="9">
        <f t="shared" si="187"/>
        <v>3.9228495621920931</v>
      </c>
      <c r="Y345" s="9">
        <f t="shared" si="188"/>
        <v>14.840920023061321</v>
      </c>
      <c r="Z345" s="9">
        <f t="shared" si="189"/>
        <v>24.378942652329748</v>
      </c>
      <c r="AA345" s="9">
        <f t="shared" si="190"/>
        <v>4.3372100821265915</v>
      </c>
      <c r="AB345" s="9">
        <f t="shared" si="191"/>
        <v>2.1131249542144332</v>
      </c>
      <c r="AC345" s="9">
        <f t="shared" si="192"/>
        <v>3.2251675181705126</v>
      </c>
      <c r="AD345" s="9">
        <f t="shared" si="193"/>
        <v>1.9750661283453366</v>
      </c>
      <c r="AE345" s="9">
        <f t="shared" si="194"/>
        <v>0.18267743539935624</v>
      </c>
      <c r="AF345" s="9">
        <f t="shared" si="195"/>
        <v>95.517627910253054</v>
      </c>
      <c r="AG345" s="9">
        <f t="shared" si="179"/>
        <v>6.4560113358855989E-2</v>
      </c>
      <c r="AH345" s="9">
        <f t="shared" ca="1" si="176"/>
        <v>0.43285382317802074</v>
      </c>
      <c r="AI345" s="11">
        <f t="shared" si="196"/>
        <v>0.18267743539935624</v>
      </c>
      <c r="AJ345" s="9">
        <f t="shared" ca="1" si="197"/>
        <v>14.408066199883299</v>
      </c>
      <c r="AK345" s="9">
        <f t="shared" si="198"/>
        <v>6.4560113358855989E-2</v>
      </c>
      <c r="AL345" s="9">
        <f t="shared" si="199"/>
        <v>3.0264415898882384</v>
      </c>
      <c r="AM345" s="9">
        <f t="shared" si="200"/>
        <v>3.7495818399044198</v>
      </c>
      <c r="AN345" s="9">
        <f t="shared" si="201"/>
        <v>1.250101389825176</v>
      </c>
      <c r="AO345" s="9">
        <f t="shared" si="202"/>
        <v>2.2748578255675032</v>
      </c>
      <c r="AP345" s="13">
        <f t="shared" ca="1" si="203"/>
        <v>6.0378197644774874</v>
      </c>
    </row>
    <row r="346" spans="1:42">
      <c r="A346" t="s">
        <v>88</v>
      </c>
      <c r="B346" t="s">
        <v>145</v>
      </c>
      <c r="C346">
        <v>8</v>
      </c>
      <c r="D346" s="14">
        <f t="shared" ca="1" si="180"/>
        <v>5.163524075769871</v>
      </c>
      <c r="E346">
        <v>28.778315412186402</v>
      </c>
      <c r="F346">
        <v>16.955734767025099</v>
      </c>
      <c r="G346">
        <v>17.049902927120701</v>
      </c>
      <c r="H346">
        <v>500.88888888888903</v>
      </c>
      <c r="I346">
        <v>3.4916890681003601</v>
      </c>
      <c r="J346">
        <v>41.2509444444444</v>
      </c>
      <c r="K346">
        <v>9.7437275985663092</v>
      </c>
      <c r="L346" s="11">
        <f t="shared" si="174"/>
        <v>36.5</v>
      </c>
      <c r="M346" s="9">
        <f t="shared" si="175"/>
        <v>13.649999999999999</v>
      </c>
      <c r="N346" s="9">
        <f t="shared" si="181"/>
        <v>95.517627910253054</v>
      </c>
      <c r="O346" s="9">
        <f>stefan_boltzmann*(E346+273.16)^4</f>
        <v>40.750674730912856</v>
      </c>
      <c r="P346" s="9">
        <f>stefan_boltzmann*(F346+273.16)^4</f>
        <v>34.733378492050235</v>
      </c>
      <c r="Q346" s="11">
        <f t="shared" si="182"/>
        <v>22.152328107973272</v>
      </c>
      <c r="R346" s="9">
        <f t="shared" si="183"/>
        <v>27.740648888888888</v>
      </c>
      <c r="S346" s="9">
        <f t="shared" si="184"/>
        <v>0.7985511873460921</v>
      </c>
      <c r="T346" s="9">
        <f t="shared" si="177"/>
        <v>17.057292643139419</v>
      </c>
      <c r="U346" s="9">
        <f t="shared" si="185"/>
        <v>37.742026611481549</v>
      </c>
      <c r="V346" s="9">
        <f t="shared" si="186"/>
        <v>0.14480837633365856</v>
      </c>
      <c r="W346" s="9">
        <f t="shared" si="178"/>
        <v>0.72804410291722432</v>
      </c>
      <c r="X346" s="9">
        <f t="shared" si="187"/>
        <v>3.979024278203418</v>
      </c>
      <c r="Y346" s="9">
        <f t="shared" si="188"/>
        <v>13.078268364936001</v>
      </c>
      <c r="Z346" s="9">
        <f t="shared" si="189"/>
        <v>22.86702508960575</v>
      </c>
      <c r="AA346" s="9">
        <f t="shared" si="190"/>
        <v>3.9546459393361868</v>
      </c>
      <c r="AB346" s="9">
        <f t="shared" si="191"/>
        <v>1.9323003532580769</v>
      </c>
      <c r="AC346" s="9">
        <f t="shared" si="192"/>
        <v>2.9434731462971317</v>
      </c>
      <c r="AD346" s="9">
        <f t="shared" si="193"/>
        <v>1.9438658137501359</v>
      </c>
      <c r="AE346" s="9">
        <f t="shared" si="194"/>
        <v>0.16872991334526047</v>
      </c>
      <c r="AF346" s="9">
        <f t="shared" si="195"/>
        <v>95.517627910253054</v>
      </c>
      <c r="AG346" s="9">
        <f t="shared" si="179"/>
        <v>6.4560113358855989E-2</v>
      </c>
      <c r="AH346" s="9">
        <f t="shared" ca="1" si="176"/>
        <v>-0.21166845878135968</v>
      </c>
      <c r="AI346" s="11">
        <f t="shared" si="196"/>
        <v>0.16872991334526047</v>
      </c>
      <c r="AJ346" s="9">
        <f t="shared" ca="1" si="197"/>
        <v>13.28993682371736</v>
      </c>
      <c r="AK346" s="9">
        <f t="shared" si="198"/>
        <v>6.4560113358855989E-2</v>
      </c>
      <c r="AL346" s="9">
        <f t="shared" si="199"/>
        <v>3.0419070855477308</v>
      </c>
      <c r="AM346" s="9">
        <f t="shared" si="200"/>
        <v>3.4916890681003601</v>
      </c>
      <c r="AN346" s="9">
        <f t="shared" si="201"/>
        <v>0.99960733254699585</v>
      </c>
      <c r="AO346" s="9">
        <f t="shared" si="202"/>
        <v>2.1871742831541225</v>
      </c>
      <c r="AP346" s="13">
        <f t="shared" ca="1" si="203"/>
        <v>5.163524075769871</v>
      </c>
    </row>
    <row r="347" spans="1:42">
      <c r="A347" t="s">
        <v>88</v>
      </c>
      <c r="B347" t="s">
        <v>145</v>
      </c>
      <c r="C347">
        <v>9</v>
      </c>
      <c r="D347" s="14">
        <f t="shared" ca="1" si="180"/>
        <v>4.4981927943547406</v>
      </c>
      <c r="E347">
        <v>25.436296296296302</v>
      </c>
      <c r="F347">
        <v>12.1031481481482</v>
      </c>
      <c r="G347">
        <v>11.5835802469136</v>
      </c>
      <c r="H347">
        <v>500.88888888888903</v>
      </c>
      <c r="I347">
        <v>4.2107330246913603</v>
      </c>
      <c r="J347">
        <v>41.2509444444444</v>
      </c>
      <c r="K347">
        <v>8.7722222222222204</v>
      </c>
      <c r="L347" s="11">
        <f t="shared" si="174"/>
        <v>28.1</v>
      </c>
      <c r="M347" s="9">
        <f t="shared" si="175"/>
        <v>12.25</v>
      </c>
      <c r="N347" s="9">
        <f t="shared" si="181"/>
        <v>95.517627910253054</v>
      </c>
      <c r="O347" s="9">
        <f>stefan_boltzmann*(E347+273.16)^4</f>
        <v>38.976205774284608</v>
      </c>
      <c r="P347" s="9">
        <f>stefan_boltzmann*(F347+273.16)^4</f>
        <v>32.467180557785326</v>
      </c>
      <c r="Q347" s="11">
        <f t="shared" si="182"/>
        <v>17.086201814058956</v>
      </c>
      <c r="R347" s="9">
        <f t="shared" si="183"/>
        <v>21.356499555555558</v>
      </c>
      <c r="S347" s="9">
        <f t="shared" si="184"/>
        <v>0.80004692574323344</v>
      </c>
      <c r="T347" s="9">
        <f t="shared" si="177"/>
        <v>13.156375396825396</v>
      </c>
      <c r="U347" s="9">
        <f t="shared" si="185"/>
        <v>35.721693166034967</v>
      </c>
      <c r="V347" s="9">
        <f t="shared" si="186"/>
        <v>0.17646269158762376</v>
      </c>
      <c r="W347" s="9">
        <f t="shared" si="178"/>
        <v>0.73006334975336518</v>
      </c>
      <c r="X347" s="9">
        <f t="shared" si="187"/>
        <v>4.601987998718692</v>
      </c>
      <c r="Y347" s="9">
        <f t="shared" si="188"/>
        <v>8.5543873981067051</v>
      </c>
      <c r="Z347" s="9">
        <f t="shared" si="189"/>
        <v>18.769722222222249</v>
      </c>
      <c r="AA347" s="9">
        <f t="shared" si="190"/>
        <v>3.2510410900712694</v>
      </c>
      <c r="AB347" s="9">
        <f t="shared" si="191"/>
        <v>1.4121320039850547</v>
      </c>
      <c r="AC347" s="9">
        <f t="shared" si="192"/>
        <v>2.331586547028162</v>
      </c>
      <c r="AD347" s="9">
        <f t="shared" si="193"/>
        <v>1.3645128185084014</v>
      </c>
      <c r="AE347" s="9">
        <f t="shared" si="194"/>
        <v>0.13536876881323762</v>
      </c>
      <c r="AF347" s="9">
        <f t="shared" si="195"/>
        <v>95.517627910253054</v>
      </c>
      <c r="AG347" s="9">
        <f t="shared" si="179"/>
        <v>6.4560113358855989E-2</v>
      </c>
      <c r="AH347" s="9">
        <f t="shared" ca="1" si="176"/>
        <v>-0.57362240143369014</v>
      </c>
      <c r="AI347" s="11">
        <f t="shared" si="196"/>
        <v>0.13536876881323762</v>
      </c>
      <c r="AJ347" s="9">
        <f t="shared" ca="1" si="197"/>
        <v>9.1280097995403953</v>
      </c>
      <c r="AK347" s="9">
        <f t="shared" si="198"/>
        <v>6.4560113358855989E-2</v>
      </c>
      <c r="AL347" s="9">
        <f t="shared" si="199"/>
        <v>3.0846243850982176</v>
      </c>
      <c r="AM347" s="9">
        <f t="shared" si="200"/>
        <v>4.2107330246913603</v>
      </c>
      <c r="AN347" s="9">
        <f t="shared" si="201"/>
        <v>0.96707372851976059</v>
      </c>
      <c r="AO347" s="9">
        <f t="shared" si="202"/>
        <v>2.4316492283950626</v>
      </c>
      <c r="AP347" s="13">
        <f t="shared" ca="1" si="203"/>
        <v>4.4981927943547406</v>
      </c>
    </row>
    <row r="348" spans="1:42">
      <c r="A348" t="s">
        <v>88</v>
      </c>
      <c r="B348" t="s">
        <v>145</v>
      </c>
      <c r="C348">
        <v>10</v>
      </c>
      <c r="D348" s="14">
        <f t="shared" ca="1" si="180"/>
        <v>3.1237928140815572</v>
      </c>
      <c r="E348">
        <v>17.4051971326165</v>
      </c>
      <c r="F348">
        <v>4.3890681003584202</v>
      </c>
      <c r="G348">
        <v>3.7700716845878102</v>
      </c>
      <c r="H348">
        <v>500.88888888888903</v>
      </c>
      <c r="I348">
        <v>4.4535319593787301</v>
      </c>
      <c r="J348">
        <v>41.2509444444444</v>
      </c>
      <c r="K348">
        <v>7.1666666666666696</v>
      </c>
      <c r="L348" s="11">
        <f t="shared" si="174"/>
        <v>21.95</v>
      </c>
      <c r="M348" s="9">
        <f t="shared" si="175"/>
        <v>10.850000000000001</v>
      </c>
      <c r="N348" s="9">
        <f t="shared" si="181"/>
        <v>95.517627910253054</v>
      </c>
      <c r="O348" s="9">
        <f>stefan_boltzmann*(E348+273.16)^4</f>
        <v>34.949122223735884</v>
      </c>
      <c r="P348" s="9">
        <f>stefan_boltzmann*(F348+273.16)^4</f>
        <v>29.095175902164673</v>
      </c>
      <c r="Q348" s="11">
        <f t="shared" si="182"/>
        <v>12.736731950844856</v>
      </c>
      <c r="R348" s="9">
        <f t="shared" si="183"/>
        <v>16.682390222222221</v>
      </c>
      <c r="S348" s="9">
        <f t="shared" si="184"/>
        <v>0.76348363640832195</v>
      </c>
      <c r="T348" s="9">
        <f t="shared" si="177"/>
        <v>9.8072836021505392</v>
      </c>
      <c r="U348" s="9">
        <f t="shared" si="185"/>
        <v>32.022149062950277</v>
      </c>
      <c r="V348" s="9">
        <f t="shared" si="186"/>
        <v>0.21476505852664626</v>
      </c>
      <c r="W348" s="9">
        <f t="shared" si="178"/>
        <v>0.68070290915123477</v>
      </c>
      <c r="X348" s="9">
        <f t="shared" si="187"/>
        <v>4.6813564020342495</v>
      </c>
      <c r="Y348" s="9">
        <f t="shared" si="188"/>
        <v>5.1259272001162897</v>
      </c>
      <c r="Z348" s="9">
        <f t="shared" si="189"/>
        <v>10.897132616487461</v>
      </c>
      <c r="AA348" s="9">
        <f t="shared" si="190"/>
        <v>1.9880497829199892</v>
      </c>
      <c r="AB348" s="9">
        <f t="shared" si="191"/>
        <v>0.83580254013512612</v>
      </c>
      <c r="AC348" s="9">
        <f t="shared" si="192"/>
        <v>1.4119261615275578</v>
      </c>
      <c r="AD348" s="9">
        <f t="shared" si="193"/>
        <v>0.80019339621603791</v>
      </c>
      <c r="AE348" s="9">
        <f t="shared" si="194"/>
        <v>8.673168061879985E-2</v>
      </c>
      <c r="AF348" s="9">
        <f t="shared" si="195"/>
        <v>95.517627910253054</v>
      </c>
      <c r="AG348" s="9">
        <f t="shared" si="179"/>
        <v>6.4560113358855989E-2</v>
      </c>
      <c r="AH348" s="9">
        <f t="shared" ca="1" si="176"/>
        <v>-1.1021625448028705</v>
      </c>
      <c r="AI348" s="11">
        <f t="shared" si="196"/>
        <v>8.673168061879985E-2</v>
      </c>
      <c r="AJ348" s="9">
        <f t="shared" ca="1" si="197"/>
        <v>6.2280897449191599</v>
      </c>
      <c r="AK348" s="9">
        <f t="shared" si="198"/>
        <v>6.4560113358855989E-2</v>
      </c>
      <c r="AL348" s="9">
        <f t="shared" si="199"/>
        <v>3.170162346147388</v>
      </c>
      <c r="AM348" s="9">
        <f t="shared" si="200"/>
        <v>4.4535319593787301</v>
      </c>
      <c r="AN348" s="9">
        <f t="shared" si="201"/>
        <v>0.61173276531151988</v>
      </c>
      <c r="AO348" s="9">
        <f t="shared" si="202"/>
        <v>2.5142008661887685</v>
      </c>
      <c r="AP348" s="13">
        <f t="shared" ca="1" si="203"/>
        <v>3.1237928140815572</v>
      </c>
    </row>
    <row r="349" spans="1:42">
      <c r="A349" t="s">
        <v>88</v>
      </c>
      <c r="B349" t="s">
        <v>145</v>
      </c>
      <c r="C349">
        <v>11</v>
      </c>
      <c r="D349" s="14">
        <f t="shared" ca="1" si="180"/>
        <v>1.6754664341758168</v>
      </c>
      <c r="E349">
        <v>7.9649999999999999</v>
      </c>
      <c r="F349">
        <v>-3.1137037037036999</v>
      </c>
      <c r="G349">
        <v>-3.2578935185185198</v>
      </c>
      <c r="H349">
        <v>500.88888888888903</v>
      </c>
      <c r="I349">
        <v>4.6404475308641997</v>
      </c>
      <c r="J349">
        <v>41.2509444444444</v>
      </c>
      <c r="K349">
        <v>5.7092592592592597</v>
      </c>
      <c r="L349" s="11">
        <f t="shared" si="174"/>
        <v>15.7</v>
      </c>
      <c r="M349" s="9">
        <f t="shared" si="175"/>
        <v>9.6499999999999986</v>
      </c>
      <c r="N349" s="9">
        <f t="shared" si="181"/>
        <v>95.517627910253054</v>
      </c>
      <c r="O349" s="9">
        <f>stefan_boltzmann*(E349+273.16)^4</f>
        <v>30.623848459656472</v>
      </c>
      <c r="P349" s="9">
        <f>stefan_boltzmann*(F349+273.16)^4</f>
        <v>26.074428262087967</v>
      </c>
      <c r="Q349" s="11">
        <f t="shared" si="182"/>
        <v>8.5693197083093455</v>
      </c>
      <c r="R349" s="9">
        <f t="shared" si="183"/>
        <v>11.932279111111111</v>
      </c>
      <c r="S349" s="9">
        <f t="shared" si="184"/>
        <v>0.71816286130365137</v>
      </c>
      <c r="T349" s="9">
        <f t="shared" si="177"/>
        <v>6.5983761753981964</v>
      </c>
      <c r="U349" s="9">
        <f t="shared" si="185"/>
        <v>28.349138360872217</v>
      </c>
      <c r="V349" s="9">
        <f t="shared" si="186"/>
        <v>0.24297687433537118</v>
      </c>
      <c r="W349" s="9">
        <f t="shared" si="178"/>
        <v>0.61951986275992943</v>
      </c>
      <c r="X349" s="9">
        <f t="shared" si="187"/>
        <v>4.267367443847002</v>
      </c>
      <c r="Y349" s="9">
        <f t="shared" si="188"/>
        <v>2.3310087315511945</v>
      </c>
      <c r="Z349" s="9">
        <f t="shared" si="189"/>
        <v>2.42564814814815</v>
      </c>
      <c r="AA349" s="9">
        <f t="shared" si="190"/>
        <v>1.0702142809810986</v>
      </c>
      <c r="AB349" s="9">
        <f t="shared" si="191"/>
        <v>0.48548597686993167</v>
      </c>
      <c r="AC349" s="9">
        <f t="shared" si="192"/>
        <v>0.77785012892551508</v>
      </c>
      <c r="AD349" s="9">
        <f t="shared" si="193"/>
        <v>0.48027994457828371</v>
      </c>
      <c r="AE349" s="9">
        <f t="shared" si="194"/>
        <v>5.187199160781366E-2</v>
      </c>
      <c r="AF349" s="9">
        <f t="shared" si="195"/>
        <v>95.517627910253054</v>
      </c>
      <c r="AG349" s="9">
        <f t="shared" si="179"/>
        <v>6.4560113358855989E-2</v>
      </c>
      <c r="AH349" s="9">
        <f t="shared" ca="1" si="176"/>
        <v>-1.1860078255675035</v>
      </c>
      <c r="AI349" s="11">
        <f t="shared" si="196"/>
        <v>5.187199160781366E-2</v>
      </c>
      <c r="AJ349" s="9">
        <f t="shared" ca="1" si="197"/>
        <v>3.5170165571186978</v>
      </c>
      <c r="AK349" s="9">
        <f t="shared" si="198"/>
        <v>6.4560113358855989E-2</v>
      </c>
      <c r="AL349" s="9">
        <f t="shared" si="199"/>
        <v>3.2676695364111512</v>
      </c>
      <c r="AM349" s="9">
        <f t="shared" si="200"/>
        <v>4.6404475308641997</v>
      </c>
      <c r="AN349" s="9">
        <f t="shared" si="201"/>
        <v>0.29757018434723137</v>
      </c>
      <c r="AO349" s="9">
        <f t="shared" si="202"/>
        <v>2.5777521604938283</v>
      </c>
      <c r="AP349" s="13">
        <f t="shared" ca="1" si="203"/>
        <v>1.6754664341758168</v>
      </c>
    </row>
    <row r="350" spans="1:42">
      <c r="A350" t="s">
        <v>88</v>
      </c>
      <c r="B350" t="s">
        <v>145</v>
      </c>
      <c r="C350">
        <v>12</v>
      </c>
      <c r="D350" s="14">
        <f t="shared" ca="1" si="180"/>
        <v>1.0591314413883197</v>
      </c>
      <c r="E350">
        <v>2.0467741935483899</v>
      </c>
      <c r="F350">
        <v>-8.1557347670250895</v>
      </c>
      <c r="G350">
        <v>-8.0037634408602205</v>
      </c>
      <c r="H350">
        <v>500.88888888888903</v>
      </c>
      <c r="I350">
        <v>4.6300403225806503</v>
      </c>
      <c r="J350">
        <v>41.2509444444444</v>
      </c>
      <c r="K350">
        <v>5.3189964157706102</v>
      </c>
      <c r="L350" s="11">
        <f t="shared" si="174"/>
        <v>13</v>
      </c>
      <c r="M350" s="9">
        <f t="shared" si="175"/>
        <v>9.1</v>
      </c>
      <c r="N350" s="9">
        <f t="shared" si="181"/>
        <v>95.517627910253054</v>
      </c>
      <c r="O350" s="9">
        <f>stefan_boltzmann*(E350+273.16)^4</f>
        <v>28.125378293315972</v>
      </c>
      <c r="P350" s="9">
        <f>stefan_boltzmann*(F350+273.16)^4</f>
        <v>24.180949442420495</v>
      </c>
      <c r="Q350" s="11">
        <f t="shared" si="182"/>
        <v>7.0492831541218646</v>
      </c>
      <c r="R350" s="9">
        <f t="shared" si="183"/>
        <v>9.8802311111111116</v>
      </c>
      <c r="S350" s="9">
        <f t="shared" si="184"/>
        <v>0.71347350834682199</v>
      </c>
      <c r="T350" s="9">
        <f t="shared" si="177"/>
        <v>5.4279480286738355</v>
      </c>
      <c r="U350" s="9">
        <f t="shared" si="185"/>
        <v>26.153163867868233</v>
      </c>
      <c r="V350" s="9">
        <f t="shared" si="186"/>
        <v>0.25905756847299122</v>
      </c>
      <c r="W350" s="9">
        <f t="shared" si="178"/>
        <v>0.61318923626820976</v>
      </c>
      <c r="X350" s="9">
        <f t="shared" si="187"/>
        <v>4.1544644080456345</v>
      </c>
      <c r="Y350" s="9">
        <f t="shared" si="188"/>
        <v>1.273483620628201</v>
      </c>
      <c r="Z350" s="9">
        <f t="shared" si="189"/>
        <v>-3.0544802867383498</v>
      </c>
      <c r="AA350" s="9">
        <f t="shared" si="190"/>
        <v>0.70800701134482902</v>
      </c>
      <c r="AB350" s="9">
        <f t="shared" si="191"/>
        <v>0.33033038346451932</v>
      </c>
      <c r="AC350" s="9">
        <f t="shared" si="192"/>
        <v>0.5191686974046742</v>
      </c>
      <c r="AD350" s="9">
        <f t="shared" si="193"/>
        <v>0.33426924599512819</v>
      </c>
      <c r="AE350" s="9">
        <f t="shared" si="194"/>
        <v>3.6418959545335916E-2</v>
      </c>
      <c r="AF350" s="9">
        <f t="shared" si="195"/>
        <v>95.517627910253054</v>
      </c>
      <c r="AG350" s="9">
        <f t="shared" si="179"/>
        <v>6.4560113358855989E-2</v>
      </c>
      <c r="AH350" s="9">
        <f t="shared" ca="1" si="176"/>
        <v>-0.76721798088411008</v>
      </c>
      <c r="AI350" s="11">
        <f t="shared" si="196"/>
        <v>3.6418959545335916E-2</v>
      </c>
      <c r="AJ350" s="9">
        <f t="shared" ca="1" si="197"/>
        <v>2.0407016015123109</v>
      </c>
      <c r="AK350" s="9">
        <f t="shared" si="198"/>
        <v>6.4560113358855989E-2</v>
      </c>
      <c r="AL350" s="9">
        <f t="shared" si="199"/>
        <v>3.3340060652089627</v>
      </c>
      <c r="AM350" s="9">
        <f t="shared" si="200"/>
        <v>4.6300403225806503</v>
      </c>
      <c r="AN350" s="9">
        <f t="shared" si="201"/>
        <v>0.184899451409546</v>
      </c>
      <c r="AO350" s="9">
        <f t="shared" si="202"/>
        <v>2.5742137096774211</v>
      </c>
      <c r="AP350" s="13">
        <f t="shared" ca="1" si="203"/>
        <v>1.0591314413883197</v>
      </c>
    </row>
    <row r="351" spans="1:42">
      <c r="A351" t="s">
        <v>88</v>
      </c>
      <c r="B351" t="s">
        <v>146</v>
      </c>
      <c r="C351">
        <v>1</v>
      </c>
      <c r="D351" s="14">
        <f t="shared" ca="1" si="180"/>
        <v>1.284289005337014</v>
      </c>
      <c r="E351">
        <v>5.1814516129032304</v>
      </c>
      <c r="F351">
        <v>-9.0290322580645199</v>
      </c>
      <c r="G351">
        <v>-7.7377352150537604</v>
      </c>
      <c r="H351">
        <v>855</v>
      </c>
      <c r="I351">
        <v>3.9107862903225801</v>
      </c>
      <c r="J351">
        <v>41.175249999999998</v>
      </c>
      <c r="K351">
        <v>5.92741935483871</v>
      </c>
      <c r="L351" s="11">
        <f t="shared" si="174"/>
        <v>14.4</v>
      </c>
      <c r="M351" s="9">
        <f t="shared" si="175"/>
        <v>9.4</v>
      </c>
      <c r="N351" s="9">
        <f t="shared" si="181"/>
        <v>91.593346031091414</v>
      </c>
      <c r="O351" s="9">
        <f>stefan_boltzmann*(E351+273.16)^4</f>
        <v>29.428860386307338</v>
      </c>
      <c r="P351" s="9">
        <f>stefan_boltzmann*(F351+273.16)^4</f>
        <v>23.863777082025898</v>
      </c>
      <c r="Q351" s="11">
        <f t="shared" si="182"/>
        <v>8.1401509951956079</v>
      </c>
      <c r="R351" s="9">
        <f t="shared" si="183"/>
        <v>11.046240000000001</v>
      </c>
      <c r="S351" s="9">
        <f t="shared" si="184"/>
        <v>0.73691599994166401</v>
      </c>
      <c r="T351" s="9">
        <f t="shared" si="177"/>
        <v>6.2679162663006185</v>
      </c>
      <c r="U351" s="9">
        <f t="shared" si="185"/>
        <v>26.64631873416662</v>
      </c>
      <c r="V351" s="9">
        <f t="shared" si="186"/>
        <v>0.25821497648312264</v>
      </c>
      <c r="W351" s="9">
        <f t="shared" si="178"/>
        <v>0.64483659992124653</v>
      </c>
      <c r="X351" s="9">
        <f t="shared" si="187"/>
        <v>4.4367844038820499</v>
      </c>
      <c r="Y351" s="9">
        <f t="shared" si="188"/>
        <v>1.8311318624185686</v>
      </c>
      <c r="Z351" s="9">
        <f t="shared" si="189"/>
        <v>-1.9237903225806448</v>
      </c>
      <c r="AA351" s="9">
        <f t="shared" si="190"/>
        <v>0.8834216638267306</v>
      </c>
      <c r="AB351" s="9">
        <f t="shared" si="191"/>
        <v>0.30848456564532717</v>
      </c>
      <c r="AC351" s="9">
        <f t="shared" si="192"/>
        <v>0.59595311473602885</v>
      </c>
      <c r="AD351" s="9">
        <f t="shared" si="193"/>
        <v>0.3412647995742954</v>
      </c>
      <c r="AE351" s="9">
        <f t="shared" si="194"/>
        <v>3.9232343505486322E-2</v>
      </c>
      <c r="AF351" s="9">
        <f t="shared" si="195"/>
        <v>91.593346031091414</v>
      </c>
      <c r="AG351" s="9">
        <f t="shared" si="179"/>
        <v>6.1907701563110547E-2</v>
      </c>
      <c r="AH351" s="9">
        <f t="shared" ca="1" si="176"/>
        <v>-9.8508064516128299E-2</v>
      </c>
      <c r="AI351" s="11">
        <f t="shared" si="196"/>
        <v>3.9232343505486322E-2</v>
      </c>
      <c r="AJ351" s="9">
        <f t="shared" ca="1" si="197"/>
        <v>1.9296399269346969</v>
      </c>
      <c r="AK351" s="9">
        <f t="shared" si="198"/>
        <v>6.1907701563110547E-2</v>
      </c>
      <c r="AL351" s="9">
        <f t="shared" si="199"/>
        <v>3.3200995434863128</v>
      </c>
      <c r="AM351" s="9">
        <f t="shared" si="200"/>
        <v>3.9107862903225801</v>
      </c>
      <c r="AN351" s="9">
        <f t="shared" si="201"/>
        <v>0.25468831516173346</v>
      </c>
      <c r="AO351" s="9">
        <f t="shared" si="202"/>
        <v>2.3296673387096773</v>
      </c>
      <c r="AP351" s="13">
        <f t="shared" ca="1" si="203"/>
        <v>1.284289005337014</v>
      </c>
    </row>
    <row r="352" spans="1:42">
      <c r="A352" t="s">
        <v>88</v>
      </c>
      <c r="B352" t="s">
        <v>146</v>
      </c>
      <c r="C352">
        <v>2</v>
      </c>
      <c r="D352" s="14">
        <f t="shared" ca="1" si="180"/>
        <v>1.6901655186803421</v>
      </c>
      <c r="E352">
        <v>6.68303571428571</v>
      </c>
      <c r="F352">
        <v>-7.4205357142857196</v>
      </c>
      <c r="G352">
        <v>-6.6578497023809504</v>
      </c>
      <c r="H352">
        <v>855</v>
      </c>
      <c r="I352">
        <v>4.2258928571428598</v>
      </c>
      <c r="J352">
        <v>41.175249999999998</v>
      </c>
      <c r="K352">
        <v>7.5446428571428603</v>
      </c>
      <c r="L352" s="11">
        <f t="shared" si="174"/>
        <v>20.100000000000001</v>
      </c>
      <c r="M352" s="9">
        <f t="shared" si="175"/>
        <v>10.45</v>
      </c>
      <c r="N352" s="9">
        <f t="shared" si="181"/>
        <v>91.593346031091414</v>
      </c>
      <c r="O352" s="9">
        <f>stefan_boltzmann*(E352+273.16)^4</f>
        <v>30.069063806488863</v>
      </c>
      <c r="P352" s="9">
        <f>stefan_boltzmann*(F352+273.16)^4</f>
        <v>24.450408189080381</v>
      </c>
      <c r="Q352" s="11">
        <f t="shared" si="182"/>
        <v>12.28085269993165</v>
      </c>
      <c r="R352" s="9">
        <f t="shared" si="183"/>
        <v>15.418710000000001</v>
      </c>
      <c r="S352" s="9">
        <f t="shared" si="184"/>
        <v>0.79649028355365981</v>
      </c>
      <c r="T352" s="9">
        <f t="shared" si="177"/>
        <v>9.4562565789473698</v>
      </c>
      <c r="U352" s="9">
        <f t="shared" si="185"/>
        <v>27.259735997784624</v>
      </c>
      <c r="V352" s="9">
        <f t="shared" si="186"/>
        <v>0.25472454484914953</v>
      </c>
      <c r="W352" s="9">
        <f t="shared" si="178"/>
        <v>0.72526188279744075</v>
      </c>
      <c r="X352" s="9">
        <f t="shared" si="187"/>
        <v>5.0360182292642754</v>
      </c>
      <c r="Y352" s="9">
        <f t="shared" si="188"/>
        <v>4.4202383496830944</v>
      </c>
      <c r="Z352" s="9">
        <f t="shared" si="189"/>
        <v>-0.3687500000000048</v>
      </c>
      <c r="AA352" s="9">
        <f t="shared" si="190"/>
        <v>0.98026110091498753</v>
      </c>
      <c r="AB352" s="9">
        <f t="shared" si="191"/>
        <v>0.34977565891662576</v>
      </c>
      <c r="AC352" s="9">
        <f t="shared" si="192"/>
        <v>0.6650183799158067</v>
      </c>
      <c r="AD352" s="9">
        <f t="shared" si="193"/>
        <v>0.37101547199921991</v>
      </c>
      <c r="AE352" s="9">
        <f t="shared" si="194"/>
        <v>4.3406341978079035E-2</v>
      </c>
      <c r="AF352" s="9">
        <f t="shared" si="195"/>
        <v>91.593346031091414</v>
      </c>
      <c r="AG352" s="9">
        <f t="shared" si="179"/>
        <v>6.1907701563110547E-2</v>
      </c>
      <c r="AH352" s="9">
        <f t="shared" ca="1" si="176"/>
        <v>0.21770564516128962</v>
      </c>
      <c r="AI352" s="11">
        <f t="shared" si="196"/>
        <v>4.3406341978079035E-2</v>
      </c>
      <c r="AJ352" s="9">
        <f t="shared" ca="1" si="197"/>
        <v>4.2025327045218051</v>
      </c>
      <c r="AK352" s="9">
        <f t="shared" si="198"/>
        <v>6.1907701563110547E-2</v>
      </c>
      <c r="AL352" s="9">
        <f t="shared" si="199"/>
        <v>3.3011622842209025</v>
      </c>
      <c r="AM352" s="9">
        <f t="shared" si="200"/>
        <v>4.2258928571428598</v>
      </c>
      <c r="AN352" s="9">
        <f t="shared" si="201"/>
        <v>0.29400290791658679</v>
      </c>
      <c r="AO352" s="9">
        <f t="shared" si="202"/>
        <v>2.4368035714285723</v>
      </c>
      <c r="AP352" s="13">
        <f t="shared" ca="1" si="203"/>
        <v>1.6901655186803421</v>
      </c>
    </row>
    <row r="353" spans="1:42">
      <c r="A353" t="s">
        <v>88</v>
      </c>
      <c r="B353" t="s">
        <v>146</v>
      </c>
      <c r="C353">
        <v>3</v>
      </c>
      <c r="D353" s="14">
        <f t="shared" ca="1" si="180"/>
        <v>2.6797616703369993</v>
      </c>
      <c r="E353">
        <v>11.0612903225806</v>
      </c>
      <c r="F353">
        <v>-4.4185483870967701</v>
      </c>
      <c r="G353">
        <v>-4.43612231182796</v>
      </c>
      <c r="H353">
        <v>855</v>
      </c>
      <c r="I353">
        <v>5.1526881720430104</v>
      </c>
      <c r="J353">
        <v>41.175249999999998</v>
      </c>
      <c r="K353">
        <v>7.4435483870967696</v>
      </c>
      <c r="L353" s="11">
        <f t="shared" si="174"/>
        <v>26.75</v>
      </c>
      <c r="M353" s="9">
        <f t="shared" si="175"/>
        <v>11.7</v>
      </c>
      <c r="N353" s="9">
        <f t="shared" si="181"/>
        <v>91.593346031091414</v>
      </c>
      <c r="O353" s="9">
        <f>stefan_boltzmann*(E353+273.16)^4</f>
        <v>31.995457187345526</v>
      </c>
      <c r="P353" s="9">
        <f>stefan_boltzmann*(F353+273.16)^4</f>
        <v>25.574109949759979</v>
      </c>
      <c r="Q353" s="11">
        <f t="shared" si="182"/>
        <v>15.196684587813616</v>
      </c>
      <c r="R353" s="9">
        <f t="shared" si="183"/>
        <v>20.519925000000001</v>
      </c>
      <c r="S353" s="9">
        <f t="shared" si="184"/>
        <v>0.74058187775119133</v>
      </c>
      <c r="T353" s="9">
        <f t="shared" si="177"/>
        <v>11.701447132616485</v>
      </c>
      <c r="U353" s="9">
        <f t="shared" si="185"/>
        <v>28.784783568552754</v>
      </c>
      <c r="V353" s="9">
        <f t="shared" si="186"/>
        <v>0.24718108976737485</v>
      </c>
      <c r="W353" s="9">
        <f t="shared" si="178"/>
        <v>0.6497855349641084</v>
      </c>
      <c r="X353" s="9">
        <f t="shared" si="187"/>
        <v>4.6232592809271864</v>
      </c>
      <c r="Y353" s="9">
        <f t="shared" si="188"/>
        <v>7.0781878516892984</v>
      </c>
      <c r="Z353" s="9">
        <f t="shared" si="189"/>
        <v>3.321370967741915</v>
      </c>
      <c r="AA353" s="9">
        <f t="shared" si="190"/>
        <v>1.3180718129762856</v>
      </c>
      <c r="AB353" s="9">
        <f t="shared" si="191"/>
        <v>0.44014283205221577</v>
      </c>
      <c r="AC353" s="9">
        <f t="shared" si="192"/>
        <v>0.87910732251425072</v>
      </c>
      <c r="AD353" s="9">
        <f t="shared" si="193"/>
        <v>0.43955867840674129</v>
      </c>
      <c r="AE353" s="9">
        <f t="shared" si="194"/>
        <v>5.4869508311718121E-2</v>
      </c>
      <c r="AF353" s="9">
        <f t="shared" si="195"/>
        <v>91.593346031091414</v>
      </c>
      <c r="AG353" s="9">
        <f t="shared" si="179"/>
        <v>6.1907701563110547E-2</v>
      </c>
      <c r="AH353" s="9">
        <f t="shared" ca="1" si="176"/>
        <v>0.51661693548386878</v>
      </c>
      <c r="AI353" s="11">
        <f t="shared" si="196"/>
        <v>5.4869508311718121E-2</v>
      </c>
      <c r="AJ353" s="9">
        <f t="shared" ca="1" si="197"/>
        <v>6.5615709162054294</v>
      </c>
      <c r="AK353" s="9">
        <f t="shared" si="198"/>
        <v>6.1907701563110547E-2</v>
      </c>
      <c r="AL353" s="9">
        <f t="shared" si="199"/>
        <v>3.2570770651867784</v>
      </c>
      <c r="AM353" s="9">
        <f t="shared" si="200"/>
        <v>5.1526881720430104</v>
      </c>
      <c r="AN353" s="9">
        <f t="shared" si="201"/>
        <v>0.43954864410750943</v>
      </c>
      <c r="AO353" s="9">
        <f t="shared" si="202"/>
        <v>2.7519139784946236</v>
      </c>
      <c r="AP353" s="13">
        <f t="shared" ca="1" si="203"/>
        <v>2.6797616703369993</v>
      </c>
    </row>
    <row r="354" spans="1:42">
      <c r="A354" t="s">
        <v>88</v>
      </c>
      <c r="B354" t="s">
        <v>146</v>
      </c>
      <c r="C354">
        <v>4</v>
      </c>
      <c r="D354" s="14">
        <f t="shared" ca="1" si="180"/>
        <v>4.147531510732084</v>
      </c>
      <c r="E354">
        <v>17.3891666666667</v>
      </c>
      <c r="F354">
        <v>1.1658333333333299</v>
      </c>
      <c r="G354">
        <v>0.52635416666666701</v>
      </c>
      <c r="H354">
        <v>855</v>
      </c>
      <c r="I354">
        <v>5.5123611111111099</v>
      </c>
      <c r="J354">
        <v>41.175249999999998</v>
      </c>
      <c r="K354">
        <v>8.7166666666666703</v>
      </c>
      <c r="L354" s="11">
        <f t="shared" si="174"/>
        <v>34.400000000000006</v>
      </c>
      <c r="M354" s="9">
        <f t="shared" si="175"/>
        <v>13.149999999999999</v>
      </c>
      <c r="N354" s="9">
        <f t="shared" si="181"/>
        <v>91.593346031091414</v>
      </c>
      <c r="O354" s="9">
        <f>stefan_boltzmann*(E354+273.16)^4</f>
        <v>34.941410297359091</v>
      </c>
      <c r="P354" s="9">
        <f>stefan_boltzmann*(F354+273.16)^4</f>
        <v>27.766984756324494</v>
      </c>
      <c r="Q354" s="11">
        <f t="shared" si="182"/>
        <v>20.001267427122951</v>
      </c>
      <c r="R354" s="9">
        <f t="shared" si="183"/>
        <v>26.388240000000003</v>
      </c>
      <c r="S354" s="9">
        <f t="shared" si="184"/>
        <v>0.75796140353138175</v>
      </c>
      <c r="T354" s="9">
        <f t="shared" si="177"/>
        <v>15.400975918884672</v>
      </c>
      <c r="U354" s="9">
        <f t="shared" si="185"/>
        <v>31.354197526841794</v>
      </c>
      <c r="V354" s="9">
        <f t="shared" si="186"/>
        <v>0.22847369989179095</v>
      </c>
      <c r="W354" s="9">
        <f t="shared" si="178"/>
        <v>0.67324789476736535</v>
      </c>
      <c r="X354" s="9">
        <f t="shared" si="187"/>
        <v>4.8228850256468183</v>
      </c>
      <c r="Y354" s="9">
        <f t="shared" si="188"/>
        <v>10.578090893237853</v>
      </c>
      <c r="Z354" s="9">
        <f t="shared" si="189"/>
        <v>9.2775000000000141</v>
      </c>
      <c r="AA354" s="9">
        <f t="shared" si="190"/>
        <v>1.9860374709615751</v>
      </c>
      <c r="AB354" s="9">
        <f t="shared" si="191"/>
        <v>0.66461020524913916</v>
      </c>
      <c r="AC354" s="9">
        <f t="shared" si="192"/>
        <v>1.3253238381053571</v>
      </c>
      <c r="AD354" s="9">
        <f t="shared" si="193"/>
        <v>0.63459773550134246</v>
      </c>
      <c r="AE354" s="9">
        <f t="shared" si="194"/>
        <v>7.8842837399207E-2</v>
      </c>
      <c r="AF354" s="9">
        <f t="shared" si="195"/>
        <v>91.593346031091414</v>
      </c>
      <c r="AG354" s="9">
        <f t="shared" si="179"/>
        <v>6.1907701563110547E-2</v>
      </c>
      <c r="AH354" s="9">
        <f t="shared" ca="1" si="176"/>
        <v>0.83385806451613398</v>
      </c>
      <c r="AI354" s="11">
        <f t="shared" si="196"/>
        <v>7.8842837399207E-2</v>
      </c>
      <c r="AJ354" s="9">
        <f t="shared" ca="1" si="197"/>
        <v>9.744232828721719</v>
      </c>
      <c r="AK354" s="9">
        <f t="shared" si="198"/>
        <v>6.1907701563110547E-2</v>
      </c>
      <c r="AL354" s="9">
        <f t="shared" si="199"/>
        <v>3.188351887770013</v>
      </c>
      <c r="AM354" s="9">
        <f t="shared" si="200"/>
        <v>5.5123611111111099</v>
      </c>
      <c r="AN354" s="9">
        <f t="shared" si="201"/>
        <v>0.69072610260401468</v>
      </c>
      <c r="AO354" s="9">
        <f t="shared" si="202"/>
        <v>2.8742027777777777</v>
      </c>
      <c r="AP354" s="13">
        <f t="shared" ca="1" si="203"/>
        <v>4.147531510732084</v>
      </c>
    </row>
    <row r="355" spans="1:42">
      <c r="A355" t="s">
        <v>88</v>
      </c>
      <c r="B355" t="s">
        <v>146</v>
      </c>
      <c r="C355">
        <v>5</v>
      </c>
      <c r="D355" s="14">
        <f t="shared" ca="1" si="180"/>
        <v>5.2211553041122096</v>
      </c>
      <c r="E355">
        <v>22.549193548387102</v>
      </c>
      <c r="F355">
        <v>8.1532258064516103</v>
      </c>
      <c r="G355">
        <v>6.1272177419354801</v>
      </c>
      <c r="H355">
        <v>855</v>
      </c>
      <c r="I355">
        <v>4.6528897849462396</v>
      </c>
      <c r="J355">
        <v>41.175249999999998</v>
      </c>
      <c r="K355">
        <v>9.2741935483870996</v>
      </c>
      <c r="L355" s="11">
        <f t="shared" si="174"/>
        <v>39.6</v>
      </c>
      <c r="M355" s="9">
        <f t="shared" si="175"/>
        <v>14.3</v>
      </c>
      <c r="N355" s="9">
        <f t="shared" si="181"/>
        <v>91.593346031091414</v>
      </c>
      <c r="O355" s="9">
        <f>stefan_boltzmann*(E355+273.16)^4</f>
        <v>37.490497257891988</v>
      </c>
      <c r="P355" s="9">
        <f>stefan_boltzmann*(F355+273.16)^4</f>
        <v>30.705947031351823</v>
      </c>
      <c r="Q355" s="11">
        <f t="shared" si="182"/>
        <v>22.741191066997523</v>
      </c>
      <c r="R355" s="9">
        <f t="shared" si="183"/>
        <v>30.37716</v>
      </c>
      <c r="S355" s="9">
        <f t="shared" si="184"/>
        <v>0.74862795162541607</v>
      </c>
      <c r="T355" s="9">
        <f t="shared" si="177"/>
        <v>17.510717121588094</v>
      </c>
      <c r="U355" s="9">
        <f t="shared" si="185"/>
        <v>34.098222144621907</v>
      </c>
      <c r="V355" s="9">
        <f t="shared" si="186"/>
        <v>0.20402133391779997</v>
      </c>
      <c r="W355" s="9">
        <f t="shared" si="178"/>
        <v>0.66064773469431171</v>
      </c>
      <c r="X355" s="9">
        <f t="shared" si="187"/>
        <v>4.5959708835722246</v>
      </c>
      <c r="Y355" s="9">
        <f t="shared" si="188"/>
        <v>12.914746238015869</v>
      </c>
      <c r="Z355" s="9">
        <f t="shared" si="189"/>
        <v>15.351209677419355</v>
      </c>
      <c r="AA355" s="9">
        <f t="shared" si="190"/>
        <v>2.7337392746519678</v>
      </c>
      <c r="AB355" s="9">
        <f t="shared" si="191"/>
        <v>1.0840156138784358</v>
      </c>
      <c r="AC355" s="9">
        <f t="shared" si="192"/>
        <v>1.9088774442652019</v>
      </c>
      <c r="AD355" s="9">
        <f t="shared" si="193"/>
        <v>0.94337743007624764</v>
      </c>
      <c r="AE355" s="9">
        <f t="shared" si="194"/>
        <v>0.11198194066440921</v>
      </c>
      <c r="AF355" s="9">
        <f t="shared" si="195"/>
        <v>91.593346031091414</v>
      </c>
      <c r="AG355" s="9">
        <f t="shared" si="179"/>
        <v>6.1907701563110547E-2</v>
      </c>
      <c r="AH355" s="9">
        <f t="shared" ca="1" si="176"/>
        <v>0.8503193548387078</v>
      </c>
      <c r="AI355" s="11">
        <f t="shared" si="196"/>
        <v>0.11198194066440921</v>
      </c>
      <c r="AJ355" s="9">
        <f t="shared" ca="1" si="197"/>
        <v>12.064426883177161</v>
      </c>
      <c r="AK355" s="9">
        <f t="shared" si="198"/>
        <v>6.1907701563110547E-2</v>
      </c>
      <c r="AL355" s="9">
        <f t="shared" si="199"/>
        <v>3.1211937727150048</v>
      </c>
      <c r="AM355" s="9">
        <f t="shared" si="200"/>
        <v>4.6528897849462396</v>
      </c>
      <c r="AN355" s="9">
        <f t="shared" si="201"/>
        <v>0.96550001418895426</v>
      </c>
      <c r="AO355" s="9">
        <f t="shared" si="202"/>
        <v>2.5819825268817214</v>
      </c>
      <c r="AP355" s="13">
        <f t="shared" ca="1" si="203"/>
        <v>5.2211553041122096</v>
      </c>
    </row>
    <row r="356" spans="1:42">
      <c r="A356" t="s">
        <v>88</v>
      </c>
      <c r="B356" t="s">
        <v>146</v>
      </c>
      <c r="C356">
        <v>6</v>
      </c>
      <c r="D356" s="14">
        <f t="shared" ca="1" si="180"/>
        <v>6.2207724882086906</v>
      </c>
      <c r="E356">
        <v>27.62</v>
      </c>
      <c r="F356">
        <v>13.849166666666701</v>
      </c>
      <c r="G356">
        <v>12.5040625</v>
      </c>
      <c r="H356">
        <v>855</v>
      </c>
      <c r="I356">
        <v>4.58177083333333</v>
      </c>
      <c r="J356">
        <v>41.175249999999998</v>
      </c>
      <c r="K356">
        <v>10.824999999999999</v>
      </c>
      <c r="L356" s="11">
        <f t="shared" si="174"/>
        <v>41.9</v>
      </c>
      <c r="M356" s="9">
        <f t="shared" si="175"/>
        <v>14.9</v>
      </c>
      <c r="N356" s="9">
        <f t="shared" si="181"/>
        <v>91.593346031091414</v>
      </c>
      <c r="O356" s="9">
        <f>stefan_boltzmann*(E356+273.16)^4</f>
        <v>40.128942325897007</v>
      </c>
      <c r="P356" s="9">
        <f>stefan_boltzmann*(F356+273.16)^4</f>
        <v>33.269399651959354</v>
      </c>
      <c r="Q356" s="11">
        <f t="shared" si="182"/>
        <v>25.695385906040269</v>
      </c>
      <c r="R356" s="9">
        <f t="shared" si="183"/>
        <v>32.141489999999997</v>
      </c>
      <c r="S356" s="9">
        <f t="shared" si="184"/>
        <v>0.79944600906928309</v>
      </c>
      <c r="T356" s="9">
        <f t="shared" si="177"/>
        <v>19.785447147651006</v>
      </c>
      <c r="U356" s="9">
        <f t="shared" si="185"/>
        <v>36.699170988928181</v>
      </c>
      <c r="V356" s="9">
        <f t="shared" si="186"/>
        <v>0.17142535510961682</v>
      </c>
      <c r="W356" s="9">
        <f t="shared" si="178"/>
        <v>0.72925211224353237</v>
      </c>
      <c r="X356" s="9">
        <f t="shared" si="187"/>
        <v>4.5878478580396092</v>
      </c>
      <c r="Y356" s="9">
        <f t="shared" si="188"/>
        <v>15.197599289611397</v>
      </c>
      <c r="Z356" s="9">
        <f t="shared" si="189"/>
        <v>20.734583333333351</v>
      </c>
      <c r="AA356" s="9">
        <f t="shared" si="190"/>
        <v>3.6970974558473748</v>
      </c>
      <c r="AB356" s="9">
        <f t="shared" si="191"/>
        <v>1.5830244350029341</v>
      </c>
      <c r="AC356" s="9">
        <f t="shared" si="192"/>
        <v>2.6400609454251542</v>
      </c>
      <c r="AD356" s="9">
        <f t="shared" si="193"/>
        <v>1.4498679030570814</v>
      </c>
      <c r="AE356" s="9">
        <f t="shared" si="194"/>
        <v>0.15059315477238866</v>
      </c>
      <c r="AF356" s="9">
        <f t="shared" si="195"/>
        <v>91.593346031091414</v>
      </c>
      <c r="AG356" s="9">
        <f t="shared" si="179"/>
        <v>6.1907701563110547E-2</v>
      </c>
      <c r="AH356" s="9">
        <f t="shared" ca="1" si="176"/>
        <v>0.75367231182795946</v>
      </c>
      <c r="AI356" s="11">
        <f t="shared" si="196"/>
        <v>0.15059315477238866</v>
      </c>
      <c r="AJ356" s="9">
        <f t="shared" ca="1" si="197"/>
        <v>14.443926977783438</v>
      </c>
      <c r="AK356" s="9">
        <f t="shared" si="198"/>
        <v>6.1907701563110547E-2</v>
      </c>
      <c r="AL356" s="9">
        <f t="shared" si="199"/>
        <v>3.0639905924140693</v>
      </c>
      <c r="AM356" s="9">
        <f t="shared" si="200"/>
        <v>4.58177083333333</v>
      </c>
      <c r="AN356" s="9">
        <f t="shared" si="201"/>
        <v>1.1901930423680729</v>
      </c>
      <c r="AO356" s="9">
        <f t="shared" si="202"/>
        <v>2.5578020833333324</v>
      </c>
      <c r="AP356" s="13">
        <f t="shared" ca="1" si="203"/>
        <v>6.2207724882086906</v>
      </c>
    </row>
    <row r="357" spans="1:42">
      <c r="A357" t="s">
        <v>88</v>
      </c>
      <c r="B357" t="s">
        <v>146</v>
      </c>
      <c r="C357">
        <v>7</v>
      </c>
      <c r="D357" s="14">
        <f t="shared" ca="1" si="180"/>
        <v>7.1295549013490396</v>
      </c>
      <c r="E357">
        <v>32.224193548387099</v>
      </c>
      <c r="F357">
        <v>16.695161290322599</v>
      </c>
      <c r="G357">
        <v>14.962029569892501</v>
      </c>
      <c r="H357">
        <v>855</v>
      </c>
      <c r="I357">
        <v>3.9190188172043001</v>
      </c>
      <c r="J357">
        <v>41.175249999999998</v>
      </c>
      <c r="K357">
        <v>11.6290322580645</v>
      </c>
      <c r="L357" s="11">
        <f t="shared" si="174"/>
        <v>40.799999999999997</v>
      </c>
      <c r="M357" s="9">
        <f t="shared" si="175"/>
        <v>14.7</v>
      </c>
      <c r="N357" s="9">
        <f t="shared" si="181"/>
        <v>91.593346031091414</v>
      </c>
      <c r="O357" s="9">
        <f>stefan_boltzmann*(E357+273.16)^4</f>
        <v>42.643035454743263</v>
      </c>
      <c r="P357" s="9">
        <f>stefan_boltzmann*(F357+273.16)^4</f>
        <v>34.608760487098799</v>
      </c>
      <c r="Q357" s="11">
        <f t="shared" si="182"/>
        <v>26.338248847926245</v>
      </c>
      <c r="R357" s="9">
        <f t="shared" si="183"/>
        <v>31.29768</v>
      </c>
      <c r="S357" s="9">
        <f t="shared" si="184"/>
        <v>0.84153997510122935</v>
      </c>
      <c r="T357" s="9">
        <f t="shared" si="177"/>
        <v>20.28045161290321</v>
      </c>
      <c r="U357" s="9">
        <f t="shared" si="185"/>
        <v>38.625897970921031</v>
      </c>
      <c r="V357" s="9">
        <f t="shared" si="186"/>
        <v>0.15739889183786068</v>
      </c>
      <c r="W357" s="9">
        <f t="shared" si="178"/>
        <v>0.78607896638665975</v>
      </c>
      <c r="X357" s="9">
        <f t="shared" si="187"/>
        <v>4.7791034898273574</v>
      </c>
      <c r="Y357" s="9">
        <f t="shared" si="188"/>
        <v>15.501348123075854</v>
      </c>
      <c r="Z357" s="9">
        <f t="shared" si="189"/>
        <v>24.459677419354847</v>
      </c>
      <c r="AA357" s="9">
        <f t="shared" si="190"/>
        <v>4.8153458354238579</v>
      </c>
      <c r="AB357" s="9">
        <f t="shared" si="191"/>
        <v>1.9006110296113097</v>
      </c>
      <c r="AC357" s="9">
        <f t="shared" si="192"/>
        <v>3.3579784325175837</v>
      </c>
      <c r="AD357" s="9">
        <f t="shared" si="193"/>
        <v>1.701181872553128</v>
      </c>
      <c r="AE357" s="9">
        <f t="shared" si="194"/>
        <v>0.18344875215116246</v>
      </c>
      <c r="AF357" s="9">
        <f t="shared" si="195"/>
        <v>91.593346031091414</v>
      </c>
      <c r="AG357" s="9">
        <f t="shared" si="179"/>
        <v>6.1907701563110547E-2</v>
      </c>
      <c r="AH357" s="9">
        <f t="shared" ca="1" si="176"/>
        <v>0.52151317204300951</v>
      </c>
      <c r="AI357" s="11">
        <f t="shared" si="196"/>
        <v>0.18344875215116246</v>
      </c>
      <c r="AJ357" s="9">
        <f t="shared" ca="1" si="197"/>
        <v>14.979834951032844</v>
      </c>
      <c r="AK357" s="9">
        <f t="shared" si="198"/>
        <v>6.1907701563110547E-2</v>
      </c>
      <c r="AL357" s="9">
        <f t="shared" si="199"/>
        <v>3.0256201708011381</v>
      </c>
      <c r="AM357" s="9">
        <f t="shared" si="200"/>
        <v>3.9190188172043001</v>
      </c>
      <c r="AN357" s="9">
        <f t="shared" si="201"/>
        <v>1.6567965599644556</v>
      </c>
      <c r="AO357" s="9">
        <f t="shared" si="202"/>
        <v>2.332466397849462</v>
      </c>
      <c r="AP357" s="13">
        <f t="shared" ca="1" si="203"/>
        <v>7.1295549013490396</v>
      </c>
    </row>
    <row r="358" spans="1:42">
      <c r="A358" t="s">
        <v>88</v>
      </c>
      <c r="B358" t="s">
        <v>146</v>
      </c>
      <c r="C358">
        <v>8</v>
      </c>
      <c r="D358" s="14">
        <f t="shared" ca="1" si="180"/>
        <v>6.6190667013910014</v>
      </c>
      <c r="E358">
        <v>31.153225806451601</v>
      </c>
      <c r="F358">
        <v>16.124193548387101</v>
      </c>
      <c r="G358">
        <v>14.505678763440899</v>
      </c>
      <c r="H358">
        <v>855</v>
      </c>
      <c r="I358">
        <v>4.3324932795698903</v>
      </c>
      <c r="J358">
        <v>41.175249999999998</v>
      </c>
      <c r="K358">
        <v>10.064516129032301</v>
      </c>
      <c r="L358" s="11">
        <f t="shared" si="174"/>
        <v>36.5</v>
      </c>
      <c r="M358" s="9">
        <f t="shared" si="175"/>
        <v>13.649999999999999</v>
      </c>
      <c r="N358" s="9">
        <f t="shared" si="181"/>
        <v>91.593346031091414</v>
      </c>
      <c r="O358" s="9">
        <f>stefan_boltzmann*(E358+273.16)^4</f>
        <v>42.047986498334787</v>
      </c>
      <c r="P358" s="9">
        <f>stefan_boltzmann*(F358+273.16)^4</f>
        <v>34.336870555038359</v>
      </c>
      <c r="Q358" s="11">
        <f t="shared" si="182"/>
        <v>22.58122119815674</v>
      </c>
      <c r="R358" s="9">
        <f t="shared" si="183"/>
        <v>27.99915</v>
      </c>
      <c r="S358" s="9">
        <f t="shared" si="184"/>
        <v>0.80649666858303704</v>
      </c>
      <c r="T358" s="9">
        <f t="shared" si="177"/>
        <v>17.387540322580691</v>
      </c>
      <c r="U358" s="9">
        <f t="shared" si="185"/>
        <v>38.19242852668657</v>
      </c>
      <c r="V358" s="9">
        <f t="shared" si="186"/>
        <v>0.16006729945566198</v>
      </c>
      <c r="W358" s="9">
        <f t="shared" si="178"/>
        <v>0.7387705025871002</v>
      </c>
      <c r="X358" s="9">
        <f t="shared" si="187"/>
        <v>4.5163692225566754</v>
      </c>
      <c r="Y358" s="9">
        <f t="shared" si="188"/>
        <v>12.871171100024014</v>
      </c>
      <c r="Z358" s="9">
        <f t="shared" si="189"/>
        <v>23.638709677419349</v>
      </c>
      <c r="AA358" s="9">
        <f t="shared" si="190"/>
        <v>4.5319313338928309</v>
      </c>
      <c r="AB358" s="9">
        <f t="shared" si="191"/>
        <v>1.8327607633335665</v>
      </c>
      <c r="AC358" s="9">
        <f t="shared" si="192"/>
        <v>3.1823460486131987</v>
      </c>
      <c r="AD358" s="9">
        <f t="shared" si="193"/>
        <v>1.6518253431213477</v>
      </c>
      <c r="AE358" s="9">
        <f t="shared" si="194"/>
        <v>0.17573199877063048</v>
      </c>
      <c r="AF358" s="9">
        <f t="shared" si="195"/>
        <v>91.593346031091414</v>
      </c>
      <c r="AG358" s="9">
        <f t="shared" si="179"/>
        <v>6.1907701563110547E-2</v>
      </c>
      <c r="AH358" s="9">
        <f t="shared" ca="1" si="176"/>
        <v>-0.11493548387096966</v>
      </c>
      <c r="AI358" s="11">
        <f t="shared" si="196"/>
        <v>0.17573199877063048</v>
      </c>
      <c r="AJ358" s="9">
        <f t="shared" ca="1" si="197"/>
        <v>12.986106583894983</v>
      </c>
      <c r="AK358" s="9">
        <f t="shared" si="198"/>
        <v>6.1907701563110547E-2</v>
      </c>
      <c r="AL358" s="9">
        <f t="shared" si="199"/>
        <v>3.0339937797690251</v>
      </c>
      <c r="AM358" s="9">
        <f t="shared" si="200"/>
        <v>4.3324932795698903</v>
      </c>
      <c r="AN358" s="9">
        <f t="shared" si="201"/>
        <v>1.530520705491851</v>
      </c>
      <c r="AO358" s="9">
        <f t="shared" si="202"/>
        <v>2.4730477150537631</v>
      </c>
      <c r="AP358" s="13">
        <f t="shared" ca="1" si="203"/>
        <v>6.6190667013910014</v>
      </c>
    </row>
    <row r="359" spans="1:42">
      <c r="A359" t="s">
        <v>88</v>
      </c>
      <c r="B359" t="s">
        <v>146</v>
      </c>
      <c r="C359">
        <v>9</v>
      </c>
      <c r="D359" s="14">
        <f t="shared" ca="1" si="180"/>
        <v>4.9927613790717915</v>
      </c>
      <c r="E359">
        <v>25.787500000000001</v>
      </c>
      <c r="F359">
        <v>10.31</v>
      </c>
      <c r="G359">
        <v>9.3360069444444491</v>
      </c>
      <c r="H359">
        <v>855</v>
      </c>
      <c r="I359">
        <v>4.3455555555555598</v>
      </c>
      <c r="J359">
        <v>41.175249999999998</v>
      </c>
      <c r="K359">
        <v>9.0083333333333293</v>
      </c>
      <c r="L359" s="11">
        <f t="shared" si="174"/>
        <v>28.1</v>
      </c>
      <c r="M359" s="9">
        <f t="shared" si="175"/>
        <v>12.25</v>
      </c>
      <c r="N359" s="9">
        <f t="shared" si="181"/>
        <v>91.593346031091414</v>
      </c>
      <c r="O359" s="9">
        <f>stefan_boltzmann*(E359+273.16)^4</f>
        <v>39.15990205385085</v>
      </c>
      <c r="P359" s="9">
        <f>stefan_boltzmann*(F359+273.16)^4</f>
        <v>31.658498120695764</v>
      </c>
      <c r="Q359" s="11">
        <f t="shared" si="182"/>
        <v>17.357006802721084</v>
      </c>
      <c r="R359" s="9">
        <f t="shared" si="183"/>
        <v>21.555510000000002</v>
      </c>
      <c r="S359" s="9">
        <f t="shared" si="184"/>
        <v>0.80522366683604718</v>
      </c>
      <c r="T359" s="9">
        <f t="shared" si="177"/>
        <v>13.364895238095235</v>
      </c>
      <c r="U359" s="9">
        <f t="shared" si="185"/>
        <v>35.409200087273305</v>
      </c>
      <c r="V359" s="9">
        <f t="shared" si="186"/>
        <v>0.18828351909076907</v>
      </c>
      <c r="W359" s="9">
        <f t="shared" si="178"/>
        <v>0.73705195022866377</v>
      </c>
      <c r="X359" s="9">
        <f t="shared" si="187"/>
        <v>4.9139023566113522</v>
      </c>
      <c r="Y359" s="9">
        <f t="shared" si="188"/>
        <v>8.4509928814838826</v>
      </c>
      <c r="Z359" s="9">
        <f t="shared" si="189"/>
        <v>18.048750000000002</v>
      </c>
      <c r="AA359" s="9">
        <f t="shared" si="190"/>
        <v>3.3194449622053606</v>
      </c>
      <c r="AB359" s="9">
        <f t="shared" si="191"/>
        <v>1.2537055274122102</v>
      </c>
      <c r="AC359" s="9">
        <f t="shared" si="192"/>
        <v>2.2865752448087853</v>
      </c>
      <c r="AD359" s="9">
        <f t="shared" si="193"/>
        <v>1.1743821724225019</v>
      </c>
      <c r="AE359" s="9">
        <f t="shared" si="194"/>
        <v>0.13011964238187393</v>
      </c>
      <c r="AF359" s="9">
        <f t="shared" si="195"/>
        <v>91.593346031091414</v>
      </c>
      <c r="AG359" s="9">
        <f t="shared" si="179"/>
        <v>6.1907701563110547E-2</v>
      </c>
      <c r="AH359" s="9">
        <f t="shared" ca="1" si="176"/>
        <v>-0.78259435483870876</v>
      </c>
      <c r="AI359" s="11">
        <f t="shared" si="196"/>
        <v>0.13011964238187393</v>
      </c>
      <c r="AJ359" s="9">
        <f t="shared" ca="1" si="197"/>
        <v>9.2335872363225917</v>
      </c>
      <c r="AK359" s="9">
        <f t="shared" si="198"/>
        <v>6.1907701563110547E-2</v>
      </c>
      <c r="AL359" s="9">
        <f t="shared" si="199"/>
        <v>3.0922654709906849</v>
      </c>
      <c r="AM359" s="9">
        <f t="shared" si="200"/>
        <v>4.3455555555555598</v>
      </c>
      <c r="AN359" s="9">
        <f t="shared" si="201"/>
        <v>1.1121930723862834</v>
      </c>
      <c r="AO359" s="9">
        <f t="shared" si="202"/>
        <v>2.4774888888888906</v>
      </c>
      <c r="AP359" s="13">
        <f t="shared" ca="1" si="203"/>
        <v>4.9927613790717915</v>
      </c>
    </row>
    <row r="360" spans="1:42">
      <c r="A360" t="s">
        <v>88</v>
      </c>
      <c r="B360" t="s">
        <v>146</v>
      </c>
      <c r="C360">
        <v>10</v>
      </c>
      <c r="D360" s="14">
        <f t="shared" ca="1" si="180"/>
        <v>3.4861878986147636</v>
      </c>
      <c r="E360">
        <v>18.2975806451613</v>
      </c>
      <c r="F360">
        <v>2.74274193548387</v>
      </c>
      <c r="G360">
        <v>2.29747983870968</v>
      </c>
      <c r="H360">
        <v>855</v>
      </c>
      <c r="I360">
        <v>4.5655913978494604</v>
      </c>
      <c r="J360">
        <v>41.175249999999998</v>
      </c>
      <c r="K360">
        <v>7.7338709677419404</v>
      </c>
      <c r="L360" s="11">
        <f t="shared" si="174"/>
        <v>21.95</v>
      </c>
      <c r="M360" s="9">
        <f t="shared" si="175"/>
        <v>10.850000000000001</v>
      </c>
      <c r="N360" s="9">
        <f t="shared" si="181"/>
        <v>91.593346031091414</v>
      </c>
      <c r="O360" s="9">
        <f>stefan_boltzmann*(E360+273.16)^4</f>
        <v>35.380446994630432</v>
      </c>
      <c r="P360" s="9">
        <f>stefan_boltzmann*(F360+273.16)^4</f>
        <v>28.410963318478778</v>
      </c>
      <c r="Q360" s="11">
        <f t="shared" si="182"/>
        <v>13.310470863683665</v>
      </c>
      <c r="R360" s="9">
        <f t="shared" si="183"/>
        <v>16.837844999999998</v>
      </c>
      <c r="S360" s="9">
        <f t="shared" si="184"/>
        <v>0.79050916929593229</v>
      </c>
      <c r="T360" s="9">
        <f t="shared" si="177"/>
        <v>10.249062565036423</v>
      </c>
      <c r="U360" s="9">
        <f t="shared" si="185"/>
        <v>31.895705156554605</v>
      </c>
      <c r="V360" s="9">
        <f t="shared" si="186"/>
        <v>0.22113958163495864</v>
      </c>
      <c r="W360" s="9">
        <f t="shared" si="178"/>
        <v>0.71718737854950876</v>
      </c>
      <c r="X360" s="9">
        <f t="shared" si="187"/>
        <v>5.0586115315967968</v>
      </c>
      <c r="Y360" s="9">
        <f t="shared" si="188"/>
        <v>5.1904510334396265</v>
      </c>
      <c r="Z360" s="9">
        <f t="shared" si="189"/>
        <v>10.520161290322585</v>
      </c>
      <c r="AA360" s="9">
        <f t="shared" si="190"/>
        <v>2.1029259097580804</v>
      </c>
      <c r="AB360" s="9">
        <f t="shared" si="191"/>
        <v>0.74404206288198926</v>
      </c>
      <c r="AC360" s="9">
        <f t="shared" si="192"/>
        <v>1.4234839863200348</v>
      </c>
      <c r="AD360" s="9">
        <f t="shared" si="193"/>
        <v>0.72080607417921749</v>
      </c>
      <c r="AE360" s="9">
        <f t="shared" si="194"/>
        <v>8.4837899251467785E-2</v>
      </c>
      <c r="AF360" s="9">
        <f t="shared" si="195"/>
        <v>91.593346031091414</v>
      </c>
      <c r="AG360" s="9">
        <f t="shared" si="179"/>
        <v>6.1907701563110547E-2</v>
      </c>
      <c r="AH360" s="9">
        <f t="shared" ca="1" si="176"/>
        <v>-1.0540024193548383</v>
      </c>
      <c r="AI360" s="11">
        <f t="shared" si="196"/>
        <v>8.4837899251467785E-2</v>
      </c>
      <c r="AJ360" s="9">
        <f t="shared" ca="1" si="197"/>
        <v>6.2444534527944651</v>
      </c>
      <c r="AK360" s="9">
        <f t="shared" si="198"/>
        <v>6.1907701563110547E-2</v>
      </c>
      <c r="AL360" s="9">
        <f t="shared" si="199"/>
        <v>3.1743774266494107</v>
      </c>
      <c r="AM360" s="9">
        <f t="shared" si="200"/>
        <v>4.5655913978494604</v>
      </c>
      <c r="AN360" s="9">
        <f t="shared" si="201"/>
        <v>0.70267791214081732</v>
      </c>
      <c r="AO360" s="9">
        <f t="shared" si="202"/>
        <v>2.5523010752688169</v>
      </c>
      <c r="AP360" s="13">
        <f t="shared" ca="1" si="203"/>
        <v>3.4861878986147636</v>
      </c>
    </row>
    <row r="361" spans="1:42">
      <c r="A361" t="s">
        <v>88</v>
      </c>
      <c r="B361" t="s">
        <v>146</v>
      </c>
      <c r="C361">
        <v>11</v>
      </c>
      <c r="D361" s="14">
        <f t="shared" ca="1" si="180"/>
        <v>2.1044088150393816</v>
      </c>
      <c r="E361">
        <v>10.498333333333299</v>
      </c>
      <c r="F361">
        <v>-3.5916666666666699</v>
      </c>
      <c r="G361">
        <v>-3.73131944444444</v>
      </c>
      <c r="H361">
        <v>855</v>
      </c>
      <c r="I361">
        <v>4.6209375000000001</v>
      </c>
      <c r="J361">
        <v>41.175249999999998</v>
      </c>
      <c r="K361">
        <v>6.5750000000000002</v>
      </c>
      <c r="L361" s="11">
        <f t="shared" si="174"/>
        <v>15.7</v>
      </c>
      <c r="M361" s="9">
        <f t="shared" si="175"/>
        <v>9.6499999999999986</v>
      </c>
      <c r="N361" s="9">
        <f t="shared" si="181"/>
        <v>91.593346031091414</v>
      </c>
      <c r="O361" s="9">
        <f>stefan_boltzmann*(E361+273.16)^4</f>
        <v>31.742715781255271</v>
      </c>
      <c r="P361" s="9">
        <f>stefan_boltzmann*(F361+273.16)^4</f>
        <v>25.89031815555089</v>
      </c>
      <c r="Q361" s="11">
        <f t="shared" si="182"/>
        <v>9.2735751295336808</v>
      </c>
      <c r="R361" s="9">
        <f t="shared" si="183"/>
        <v>12.043469999999999</v>
      </c>
      <c r="S361" s="9">
        <f t="shared" si="184"/>
        <v>0.77000857141120305</v>
      </c>
      <c r="T361" s="9">
        <f t="shared" si="177"/>
        <v>7.1406528497409347</v>
      </c>
      <c r="U361" s="9">
        <f t="shared" si="185"/>
        <v>28.816516968403079</v>
      </c>
      <c r="V361" s="9">
        <f t="shared" si="186"/>
        <v>0.24468347122651146</v>
      </c>
      <c r="W361" s="9">
        <f t="shared" si="178"/>
        <v>0.6895115714051242</v>
      </c>
      <c r="X361" s="9">
        <f t="shared" si="187"/>
        <v>4.8616946527497751</v>
      </c>
      <c r="Y361" s="9">
        <f t="shared" si="188"/>
        <v>2.2789581969911596</v>
      </c>
      <c r="Z361" s="9">
        <f t="shared" si="189"/>
        <v>3.4533333333333145</v>
      </c>
      <c r="AA361" s="9">
        <f t="shared" si="190"/>
        <v>1.269575662944098</v>
      </c>
      <c r="AB361" s="9">
        <f t="shared" si="191"/>
        <v>0.46841819651611322</v>
      </c>
      <c r="AC361" s="9">
        <f t="shared" si="192"/>
        <v>0.86899692973010556</v>
      </c>
      <c r="AD361" s="9">
        <f t="shared" si="193"/>
        <v>0.46353268660343228</v>
      </c>
      <c r="AE361" s="9">
        <f t="shared" si="194"/>
        <v>5.5323438413355241E-2</v>
      </c>
      <c r="AF361" s="9">
        <f t="shared" si="195"/>
        <v>91.593346031091414</v>
      </c>
      <c r="AG361" s="9">
        <f t="shared" si="179"/>
        <v>6.1907701563110547E-2</v>
      </c>
      <c r="AH361" s="9">
        <f t="shared" ca="1" si="176"/>
        <v>-0.98935591397849798</v>
      </c>
      <c r="AI361" s="11">
        <f t="shared" si="196"/>
        <v>5.5323438413355241E-2</v>
      </c>
      <c r="AJ361" s="9">
        <f t="shared" ca="1" si="197"/>
        <v>3.2683141109696576</v>
      </c>
      <c r="AK361" s="9">
        <f t="shared" si="198"/>
        <v>6.1907701563110547E-2</v>
      </c>
      <c r="AL361" s="9">
        <f t="shared" si="199"/>
        <v>3.2555223304716892</v>
      </c>
      <c r="AM361" s="9">
        <f t="shared" si="200"/>
        <v>4.6209375000000001</v>
      </c>
      <c r="AN361" s="9">
        <f t="shared" si="201"/>
        <v>0.40546424312667328</v>
      </c>
      <c r="AO361" s="9">
        <f t="shared" si="202"/>
        <v>2.5711187500000001</v>
      </c>
      <c r="AP361" s="13">
        <f t="shared" ca="1" si="203"/>
        <v>2.1044088150393816</v>
      </c>
    </row>
    <row r="362" spans="1:42">
      <c r="A362" t="s">
        <v>88</v>
      </c>
      <c r="B362" t="s">
        <v>146</v>
      </c>
      <c r="C362">
        <v>12</v>
      </c>
      <c r="D362" s="14">
        <f t="shared" ca="1" si="180"/>
        <v>1.4147357458260064</v>
      </c>
      <c r="E362">
        <v>6.1556451612903196</v>
      </c>
      <c r="F362">
        <v>-8.5959677419354907</v>
      </c>
      <c r="G362">
        <v>-7.9815188172043001</v>
      </c>
      <c r="H362">
        <v>855</v>
      </c>
      <c r="I362">
        <v>3.7643145161290299</v>
      </c>
      <c r="J362">
        <v>41.175249999999998</v>
      </c>
      <c r="K362">
        <v>6.7419354838709697</v>
      </c>
      <c r="L362" s="11">
        <f t="shared" si="174"/>
        <v>13</v>
      </c>
      <c r="M362" s="9">
        <f t="shared" si="175"/>
        <v>9.1</v>
      </c>
      <c r="N362" s="9">
        <f t="shared" si="181"/>
        <v>91.593346031091414</v>
      </c>
      <c r="O362" s="9">
        <f>stefan_boltzmann*(E362+273.16)^4</f>
        <v>29.843031849573123</v>
      </c>
      <c r="P362" s="9">
        <f>stefan_boltzmann*(F362+273.16)^4</f>
        <v>24.02066893746187</v>
      </c>
      <c r="Q362" s="11">
        <f t="shared" si="182"/>
        <v>8.0656682027649786</v>
      </c>
      <c r="R362" s="9">
        <f t="shared" si="183"/>
        <v>9.9723000000000006</v>
      </c>
      <c r="S362" s="9">
        <f t="shared" si="184"/>
        <v>0.80880721626555341</v>
      </c>
      <c r="T362" s="9">
        <f t="shared" si="177"/>
        <v>6.2105645161290335</v>
      </c>
      <c r="U362" s="9">
        <f t="shared" si="185"/>
        <v>26.931850393517497</v>
      </c>
      <c r="V362" s="9">
        <f t="shared" si="186"/>
        <v>0.25898737226441093</v>
      </c>
      <c r="W362" s="9">
        <f t="shared" si="178"/>
        <v>0.74188974195849722</v>
      </c>
      <c r="X362" s="9">
        <f t="shared" si="187"/>
        <v>5.1746877485675746</v>
      </c>
      <c r="Y362" s="9">
        <f t="shared" si="188"/>
        <v>1.0358767675614589</v>
      </c>
      <c r="Z362" s="9">
        <f t="shared" si="189"/>
        <v>-1.2201612903225856</v>
      </c>
      <c r="AA362" s="9">
        <f t="shared" si="190"/>
        <v>0.9452337419655702</v>
      </c>
      <c r="AB362" s="9">
        <f t="shared" si="191"/>
        <v>0.31915186543964513</v>
      </c>
      <c r="AC362" s="9">
        <f t="shared" si="192"/>
        <v>0.63219280370260766</v>
      </c>
      <c r="AD362" s="9">
        <f t="shared" si="193"/>
        <v>0.33484927819516008</v>
      </c>
      <c r="AE362" s="9">
        <f t="shared" si="194"/>
        <v>4.1076044057858752E-2</v>
      </c>
      <c r="AF362" s="9">
        <f t="shared" si="195"/>
        <v>91.593346031091414</v>
      </c>
      <c r="AG362" s="9">
        <f t="shared" si="179"/>
        <v>6.1907701563110547E-2</v>
      </c>
      <c r="AH362" s="9">
        <f t="shared" ca="1" si="176"/>
        <v>-0.65428924731182603</v>
      </c>
      <c r="AI362" s="11">
        <f t="shared" si="196"/>
        <v>4.1076044057858752E-2</v>
      </c>
      <c r="AJ362" s="9">
        <f t="shared" ca="1" si="197"/>
        <v>1.6901660148732849</v>
      </c>
      <c r="AK362" s="9">
        <f t="shared" si="198"/>
        <v>6.1907701563110547E-2</v>
      </c>
      <c r="AL362" s="9">
        <f t="shared" si="199"/>
        <v>3.3115039153489398</v>
      </c>
      <c r="AM362" s="9">
        <f t="shared" si="200"/>
        <v>3.7643145161290299</v>
      </c>
      <c r="AN362" s="9">
        <f t="shared" si="201"/>
        <v>0.29734352550744758</v>
      </c>
      <c r="AO362" s="9">
        <f t="shared" si="202"/>
        <v>2.2798669354838701</v>
      </c>
      <c r="AP362" s="13">
        <f t="shared" ca="1" si="203"/>
        <v>1.4147357458260064</v>
      </c>
    </row>
    <row r="363" spans="1:42">
      <c r="A363" t="s">
        <v>89</v>
      </c>
      <c r="B363" t="s">
        <v>142</v>
      </c>
      <c r="C363">
        <v>1</v>
      </c>
      <c r="D363" s="14">
        <f t="shared" ca="1" si="180"/>
        <v>0.72995191903384404</v>
      </c>
      <c r="E363">
        <v>-1.0529953917050701</v>
      </c>
      <c r="F363">
        <v>-10.8815668202765</v>
      </c>
      <c r="G363">
        <v>-10.8258256528418</v>
      </c>
      <c r="H363">
        <v>151.42857142857099</v>
      </c>
      <c r="I363">
        <v>2.8121159754224299</v>
      </c>
      <c r="J363">
        <v>43.414142857142899</v>
      </c>
      <c r="K363">
        <v>5.1474654377880196</v>
      </c>
      <c r="L363" s="11">
        <f t="shared" si="174"/>
        <v>13.15</v>
      </c>
      <c r="M363" s="9">
        <f t="shared" si="175"/>
        <v>9.1999999999999993</v>
      </c>
      <c r="N363" s="9">
        <f t="shared" si="181"/>
        <v>99.522778991048369</v>
      </c>
      <c r="O363" s="9">
        <f>stefan_boltzmann*(E363+273.16)^4</f>
        <v>26.879474850238715</v>
      </c>
      <c r="P363" s="9">
        <f>stefan_boltzmann*(F363+273.16)^4</f>
        <v>23.201294437828558</v>
      </c>
      <c r="Q363" s="11">
        <f t="shared" si="182"/>
        <v>6.9662592666800247</v>
      </c>
      <c r="R363" s="9">
        <f t="shared" si="183"/>
        <v>9.9023257142857144</v>
      </c>
      <c r="S363" s="9">
        <f t="shared" si="184"/>
        <v>0.70349728616077167</v>
      </c>
      <c r="T363" s="9">
        <f t="shared" si="177"/>
        <v>5.3640196353436194</v>
      </c>
      <c r="U363" s="9">
        <f t="shared" si="185"/>
        <v>25.040384644033637</v>
      </c>
      <c r="V363" s="9">
        <f t="shared" si="186"/>
        <v>0.2675872173908167</v>
      </c>
      <c r="W363" s="9">
        <f t="shared" si="178"/>
        <v>0.59972133631704183</v>
      </c>
      <c r="X363" s="9">
        <f t="shared" si="187"/>
        <v>4.0184249272325818</v>
      </c>
      <c r="Y363" s="9">
        <f t="shared" si="188"/>
        <v>1.3455947081110375</v>
      </c>
      <c r="Z363" s="9">
        <f t="shared" si="189"/>
        <v>-5.9672811059907849</v>
      </c>
      <c r="AA363" s="9">
        <f t="shared" si="190"/>
        <v>0.565547380450797</v>
      </c>
      <c r="AB363" s="9">
        <f t="shared" si="191"/>
        <v>0.26634201021962844</v>
      </c>
      <c r="AC363" s="9">
        <f t="shared" si="192"/>
        <v>0.41594469533521272</v>
      </c>
      <c r="AD363" s="9">
        <f t="shared" si="193"/>
        <v>0.26753117781657365</v>
      </c>
      <c r="AE363" s="9">
        <f t="shared" si="194"/>
        <v>2.995889326369491E-2</v>
      </c>
      <c r="AF363" s="9">
        <f t="shared" si="195"/>
        <v>99.522778991048369</v>
      </c>
      <c r="AG363" s="9">
        <f t="shared" si="179"/>
        <v>6.7267184435185923E-2</v>
      </c>
      <c r="AH363" s="9">
        <f t="shared" ca="1" si="176"/>
        <v>-0.56032258064516161</v>
      </c>
      <c r="AI363" s="11">
        <f t="shared" si="196"/>
        <v>2.995889326369491E-2</v>
      </c>
      <c r="AJ363" s="9">
        <f t="shared" ca="1" si="197"/>
        <v>1.905917288756199</v>
      </c>
      <c r="AK363" s="9">
        <f t="shared" si="198"/>
        <v>6.7267184435185923E-2</v>
      </c>
      <c r="AL363" s="9">
        <f t="shared" si="199"/>
        <v>3.3703735022719385</v>
      </c>
      <c r="AM363" s="9">
        <f t="shared" si="200"/>
        <v>2.8121159754224299</v>
      </c>
      <c r="AN363" s="9">
        <f t="shared" si="201"/>
        <v>0.14841351751863907</v>
      </c>
      <c r="AO363" s="9">
        <f t="shared" si="202"/>
        <v>1.9561194316436263</v>
      </c>
      <c r="AP363" s="13">
        <f t="shared" ca="1" si="203"/>
        <v>0.72995191903384404</v>
      </c>
    </row>
    <row r="364" spans="1:42">
      <c r="A364" t="s">
        <v>89</v>
      </c>
      <c r="B364" t="s">
        <v>142</v>
      </c>
      <c r="C364">
        <v>2</v>
      </c>
      <c r="D364" s="14">
        <f t="shared" ca="1" si="180"/>
        <v>0.95712721248152743</v>
      </c>
      <c r="E364">
        <v>0.38571428571428601</v>
      </c>
      <c r="F364">
        <v>-9.8663265306122394</v>
      </c>
      <c r="G364">
        <v>-10.0862882653061</v>
      </c>
      <c r="H364">
        <v>151.42857142857099</v>
      </c>
      <c r="I364">
        <v>2.8900935374149701</v>
      </c>
      <c r="J364">
        <v>43.414142857142899</v>
      </c>
      <c r="K364">
        <v>4.9387755102040796</v>
      </c>
      <c r="L364" s="11">
        <f t="shared" si="174"/>
        <v>18.899999999999999</v>
      </c>
      <c r="M364" s="9">
        <f t="shared" si="175"/>
        <v>10.350000000000001</v>
      </c>
      <c r="N364" s="9">
        <f t="shared" si="181"/>
        <v>99.522778991048369</v>
      </c>
      <c r="O364" s="9">
        <f>stefan_boltzmann*(E364+273.16)^4</f>
        <v>27.452478056876082</v>
      </c>
      <c r="P364" s="9">
        <f>stefan_boltzmann*(F364+273.16)^4</f>
        <v>23.562620499019101</v>
      </c>
      <c r="Q364" s="11">
        <f t="shared" si="182"/>
        <v>9.2343167701863322</v>
      </c>
      <c r="R364" s="9">
        <f t="shared" si="183"/>
        <v>14.232239999999997</v>
      </c>
      <c r="S364" s="9">
        <f t="shared" si="184"/>
        <v>0.64883087765427883</v>
      </c>
      <c r="T364" s="9">
        <f t="shared" si="177"/>
        <v>7.1104239130434763</v>
      </c>
      <c r="U364" s="9">
        <f t="shared" si="185"/>
        <v>25.507549277947589</v>
      </c>
      <c r="V364" s="9">
        <f t="shared" si="186"/>
        <v>0.26542304107652731</v>
      </c>
      <c r="W364" s="9">
        <f t="shared" si="178"/>
        <v>0.5259216848332765</v>
      </c>
      <c r="X364" s="9">
        <f t="shared" si="187"/>
        <v>3.5606430071830242</v>
      </c>
      <c r="Y364" s="9">
        <f t="shared" si="188"/>
        <v>3.5497809058604521</v>
      </c>
      <c r="Z364" s="9">
        <f t="shared" si="189"/>
        <v>-4.7403061224489766</v>
      </c>
      <c r="AA364" s="9">
        <f t="shared" si="190"/>
        <v>0.62816016727609569</v>
      </c>
      <c r="AB364" s="9">
        <f t="shared" si="191"/>
        <v>0.28875474745328111</v>
      </c>
      <c r="AC364" s="9">
        <f t="shared" si="192"/>
        <v>0.4584574573646884</v>
      </c>
      <c r="AD364" s="9">
        <f t="shared" si="193"/>
        <v>0.2837613674629253</v>
      </c>
      <c r="AE364" s="9">
        <f t="shared" si="194"/>
        <v>3.254788866169691E-2</v>
      </c>
      <c r="AF364" s="9">
        <f t="shared" si="195"/>
        <v>99.522778991048369</v>
      </c>
      <c r="AG364" s="9">
        <f t="shared" si="179"/>
        <v>6.7267184435185923E-2</v>
      </c>
      <c r="AH364" s="9">
        <f t="shared" ca="1" si="176"/>
        <v>0.17177649769585318</v>
      </c>
      <c r="AI364" s="11">
        <f t="shared" si="196"/>
        <v>3.254788866169691E-2</v>
      </c>
      <c r="AJ364" s="9">
        <f t="shared" ca="1" si="197"/>
        <v>3.3780044081645988</v>
      </c>
      <c r="AK364" s="9">
        <f t="shared" si="198"/>
        <v>6.7267184435185923E-2</v>
      </c>
      <c r="AL364" s="9">
        <f t="shared" si="199"/>
        <v>3.3549579774396197</v>
      </c>
      <c r="AM364" s="9">
        <f t="shared" si="200"/>
        <v>2.8900935374149701</v>
      </c>
      <c r="AN364" s="9">
        <f t="shared" si="201"/>
        <v>0.17469608990176311</v>
      </c>
      <c r="AO364" s="9">
        <f t="shared" si="202"/>
        <v>1.9826318027210899</v>
      </c>
      <c r="AP364" s="13">
        <f t="shared" ca="1" si="203"/>
        <v>0.95712721248152743</v>
      </c>
    </row>
    <row r="365" spans="1:42">
      <c r="A365" t="s">
        <v>89</v>
      </c>
      <c r="B365" t="s">
        <v>142</v>
      </c>
      <c r="C365">
        <v>3</v>
      </c>
      <c r="D365" s="14">
        <f t="shared" ca="1" si="180"/>
        <v>1.634235319099105</v>
      </c>
      <c r="E365">
        <v>6.1105990783410098</v>
      </c>
      <c r="F365">
        <v>-4.7898617511520696</v>
      </c>
      <c r="G365">
        <v>-5.7272081413210403</v>
      </c>
      <c r="H365">
        <v>151.42857142857099</v>
      </c>
      <c r="I365">
        <v>3.1074692780337898</v>
      </c>
      <c r="J365">
        <v>43.414142857142899</v>
      </c>
      <c r="K365">
        <v>6.33179723502304</v>
      </c>
      <c r="L365" s="11">
        <f t="shared" si="174"/>
        <v>25.8</v>
      </c>
      <c r="M365" s="9">
        <f t="shared" si="175"/>
        <v>11.649999999999999</v>
      </c>
      <c r="N365" s="9">
        <f t="shared" si="181"/>
        <v>99.522778991048369</v>
      </c>
      <c r="O365" s="9">
        <f>stefan_boltzmann*(E365+273.16)^4</f>
        <v>29.823785000432348</v>
      </c>
      <c r="P365" s="9">
        <f>stefan_boltzmann*(F365+273.16)^4</f>
        <v>25.433062169222659</v>
      </c>
      <c r="Q365" s="11">
        <f t="shared" si="182"/>
        <v>13.461174620755127</v>
      </c>
      <c r="R365" s="9">
        <f t="shared" si="183"/>
        <v>19.428137142857143</v>
      </c>
      <c r="S365" s="9">
        <f t="shared" si="184"/>
        <v>0.69287006375205662</v>
      </c>
      <c r="T365" s="9">
        <f t="shared" si="177"/>
        <v>10.365104457981449</v>
      </c>
      <c r="U365" s="9">
        <f t="shared" si="185"/>
        <v>27.628423584827502</v>
      </c>
      <c r="V365" s="9">
        <f t="shared" si="186"/>
        <v>0.25162486783712029</v>
      </c>
      <c r="W365" s="9">
        <f t="shared" si="178"/>
        <v>0.58537458606527648</v>
      </c>
      <c r="X365" s="9">
        <f t="shared" si="187"/>
        <v>4.0695232050907713</v>
      </c>
      <c r="Y365" s="9">
        <f t="shared" si="188"/>
        <v>6.2955812528906776</v>
      </c>
      <c r="Z365" s="9">
        <f t="shared" si="189"/>
        <v>0.66036866359447011</v>
      </c>
      <c r="AA365" s="9">
        <f t="shared" si="190"/>
        <v>0.94229371911821813</v>
      </c>
      <c r="AB365" s="9">
        <f t="shared" si="191"/>
        <v>0.42794565629797937</v>
      </c>
      <c r="AC365" s="9">
        <f t="shared" si="192"/>
        <v>0.68511968770809872</v>
      </c>
      <c r="AD365" s="9">
        <f t="shared" si="193"/>
        <v>0.39847775432686</v>
      </c>
      <c r="AE365" s="9">
        <f t="shared" si="194"/>
        <v>4.6374138668236239E-2</v>
      </c>
      <c r="AF365" s="9">
        <f t="shared" si="195"/>
        <v>99.522778991048369</v>
      </c>
      <c r="AG365" s="9">
        <f t="shared" si="179"/>
        <v>6.7267184435185923E-2</v>
      </c>
      <c r="AH365" s="9">
        <f t="shared" ca="1" si="176"/>
        <v>0.75609447004608266</v>
      </c>
      <c r="AI365" s="11">
        <f t="shared" si="196"/>
        <v>4.6374138668236239E-2</v>
      </c>
      <c r="AJ365" s="9">
        <f t="shared" ca="1" si="197"/>
        <v>5.5394867828445946</v>
      </c>
      <c r="AK365" s="9">
        <f t="shared" si="198"/>
        <v>6.7267184435185923E-2</v>
      </c>
      <c r="AL365" s="9">
        <f t="shared" si="199"/>
        <v>3.2887480360970831</v>
      </c>
      <c r="AM365" s="9">
        <f t="shared" si="200"/>
        <v>3.1074692780337898</v>
      </c>
      <c r="AN365" s="9">
        <f t="shared" si="201"/>
        <v>0.28664193338123872</v>
      </c>
      <c r="AO365" s="9">
        <f t="shared" si="202"/>
        <v>2.0565395545314886</v>
      </c>
      <c r="AP365" s="13">
        <f t="shared" ca="1" si="203"/>
        <v>1.634235319099105</v>
      </c>
    </row>
    <row r="366" spans="1:42">
      <c r="A366" t="s">
        <v>89</v>
      </c>
      <c r="B366" t="s">
        <v>142</v>
      </c>
      <c r="C366">
        <v>4</v>
      </c>
      <c r="D366" s="14">
        <f t="shared" ca="1" si="180"/>
        <v>2.6196478550023321</v>
      </c>
      <c r="E366">
        <v>12.2380952380952</v>
      </c>
      <c r="F366">
        <v>0.58428571428571396</v>
      </c>
      <c r="G366">
        <v>-1.0161507936507901</v>
      </c>
      <c r="H366">
        <v>151.42857142857099</v>
      </c>
      <c r="I366">
        <v>2.9937896825396799</v>
      </c>
      <c r="J366">
        <v>43.414142857142899</v>
      </c>
      <c r="K366">
        <v>6.7571428571428598</v>
      </c>
      <c r="L366" s="11">
        <f t="shared" si="174"/>
        <v>33.799999999999997</v>
      </c>
      <c r="M366" s="9">
        <f t="shared" si="175"/>
        <v>13.2</v>
      </c>
      <c r="N366" s="9">
        <f t="shared" si="181"/>
        <v>99.522778991048369</v>
      </c>
      <c r="O366" s="9">
        <f>stefan_boltzmann*(E366+273.16)^4</f>
        <v>32.528660093701539</v>
      </c>
      <c r="P366" s="9">
        <f>stefan_boltzmann*(F366+273.16)^4</f>
        <v>27.532277755936828</v>
      </c>
      <c r="Q366" s="11">
        <f t="shared" si="182"/>
        <v>17.101190476190478</v>
      </c>
      <c r="R366" s="9">
        <f t="shared" si="183"/>
        <v>25.452365714285712</v>
      </c>
      <c r="S366" s="9">
        <f t="shared" si="184"/>
        <v>0.67189001871806564</v>
      </c>
      <c r="T366" s="9">
        <f t="shared" si="177"/>
        <v>13.167916666666668</v>
      </c>
      <c r="U366" s="9">
        <f t="shared" si="185"/>
        <v>30.030468924819182</v>
      </c>
      <c r="V366" s="9">
        <f t="shared" si="186"/>
        <v>0.23457347022387381</v>
      </c>
      <c r="W366" s="9">
        <f t="shared" si="178"/>
        <v>0.55705152526938873</v>
      </c>
      <c r="X366" s="9">
        <f t="shared" si="187"/>
        <v>3.9240666407356084</v>
      </c>
      <c r="Y366" s="9">
        <f t="shared" si="188"/>
        <v>9.2438500259310601</v>
      </c>
      <c r="Z366" s="9">
        <f t="shared" si="189"/>
        <v>6.4111904761904572</v>
      </c>
      <c r="AA366" s="9">
        <f t="shared" si="190"/>
        <v>1.4247363740463843</v>
      </c>
      <c r="AB366" s="9">
        <f t="shared" si="191"/>
        <v>0.63726637280707443</v>
      </c>
      <c r="AC366" s="9">
        <f t="shared" si="192"/>
        <v>1.0310013734267294</v>
      </c>
      <c r="AD366" s="9">
        <f t="shared" si="193"/>
        <v>0.56707924391002151</v>
      </c>
      <c r="AE366" s="9">
        <f t="shared" si="194"/>
        <v>6.637825677823235E-2</v>
      </c>
      <c r="AF366" s="9">
        <f t="shared" si="195"/>
        <v>99.522778991048369</v>
      </c>
      <c r="AG366" s="9">
        <f t="shared" si="179"/>
        <v>6.7267184435185923E-2</v>
      </c>
      <c r="AH366" s="9">
        <f t="shared" ca="1" si="176"/>
        <v>0.80511505376343828</v>
      </c>
      <c r="AI366" s="11">
        <f t="shared" si="196"/>
        <v>6.637825677823235E-2</v>
      </c>
      <c r="AJ366" s="9">
        <f t="shared" ca="1" si="197"/>
        <v>8.4387349721676213</v>
      </c>
      <c r="AK366" s="9">
        <f t="shared" si="198"/>
        <v>6.7267184435185923E-2</v>
      </c>
      <c r="AL366" s="9">
        <f t="shared" si="199"/>
        <v>3.2210592512997143</v>
      </c>
      <c r="AM366" s="9">
        <f t="shared" si="200"/>
        <v>2.9937896825396799</v>
      </c>
      <c r="AN366" s="9">
        <f t="shared" si="201"/>
        <v>0.46392212951670786</v>
      </c>
      <c r="AO366" s="9">
        <f t="shared" si="202"/>
        <v>2.0178884920634914</v>
      </c>
      <c r="AP366" s="13">
        <f t="shared" ca="1" si="203"/>
        <v>2.6196478550023321</v>
      </c>
    </row>
    <row r="367" spans="1:42">
      <c r="A367" t="s">
        <v>89</v>
      </c>
      <c r="B367" t="s">
        <v>142</v>
      </c>
      <c r="C367">
        <v>5</v>
      </c>
      <c r="D367" s="14">
        <f t="shared" ca="1" si="180"/>
        <v>3.4640049162680531</v>
      </c>
      <c r="E367">
        <v>17.4299539170507</v>
      </c>
      <c r="F367">
        <v>5.5525345622119797</v>
      </c>
      <c r="G367">
        <v>4.2992319508448498</v>
      </c>
      <c r="H367">
        <v>151.42857142857099</v>
      </c>
      <c r="I367">
        <v>2.8905913978494602</v>
      </c>
      <c r="J367">
        <v>43.414142857142899</v>
      </c>
      <c r="K367">
        <v>7.2626728110599101</v>
      </c>
      <c r="L367" s="11">
        <f t="shared" si="174"/>
        <v>39.4</v>
      </c>
      <c r="M367" s="9">
        <f t="shared" si="175"/>
        <v>14.5</v>
      </c>
      <c r="N367" s="9">
        <f t="shared" si="181"/>
        <v>99.522778991048369</v>
      </c>
      <c r="O367" s="9">
        <f>stefan_boltzmann*(E367+273.16)^4</f>
        <v>34.961034709867249</v>
      </c>
      <c r="P367" s="9">
        <f>stefan_boltzmann*(F367+273.16)^4</f>
        <v>29.586111941366124</v>
      </c>
      <c r="Q367" s="11">
        <f t="shared" si="182"/>
        <v>19.717217543302084</v>
      </c>
      <c r="R367" s="9">
        <f t="shared" si="183"/>
        <v>29.669325714285712</v>
      </c>
      <c r="S367" s="9">
        <f t="shared" si="184"/>
        <v>0.6645657448766451</v>
      </c>
      <c r="T367" s="9">
        <f t="shared" si="177"/>
        <v>15.182257508342605</v>
      </c>
      <c r="U367" s="9">
        <f t="shared" si="185"/>
        <v>32.273573325616688</v>
      </c>
      <c r="V367" s="9">
        <f t="shared" si="186"/>
        <v>0.212411728329126</v>
      </c>
      <c r="W367" s="9">
        <f t="shared" si="178"/>
        <v>0.54716375558347097</v>
      </c>
      <c r="X367" s="9">
        <f t="shared" si="187"/>
        <v>3.7509637540048928</v>
      </c>
      <c r="Y367" s="9">
        <f t="shared" si="188"/>
        <v>11.431293754337712</v>
      </c>
      <c r="Z367" s="9">
        <f t="shared" si="189"/>
        <v>11.491244239631339</v>
      </c>
      <c r="AA367" s="9">
        <f t="shared" si="190"/>
        <v>1.9911610217489242</v>
      </c>
      <c r="AB367" s="9">
        <f t="shared" si="191"/>
        <v>0.90653314861059875</v>
      </c>
      <c r="AC367" s="9">
        <f t="shared" si="192"/>
        <v>1.4488470851797615</v>
      </c>
      <c r="AD367" s="9">
        <f t="shared" si="193"/>
        <v>0.83054934020207904</v>
      </c>
      <c r="AE367" s="9">
        <f t="shared" si="194"/>
        <v>8.9789449517431813E-2</v>
      </c>
      <c r="AF367" s="9">
        <f t="shared" si="195"/>
        <v>99.522778991048369</v>
      </c>
      <c r="AG367" s="9">
        <f t="shared" si="179"/>
        <v>6.7267184435185923E-2</v>
      </c>
      <c r="AH367" s="9">
        <f t="shared" ca="1" si="176"/>
        <v>0.71120752688172351</v>
      </c>
      <c r="AI367" s="11">
        <f t="shared" si="196"/>
        <v>8.9789449517431813E-2</v>
      </c>
      <c r="AJ367" s="9">
        <f t="shared" ca="1" si="197"/>
        <v>10.720086227455988</v>
      </c>
      <c r="AK367" s="9">
        <f t="shared" si="198"/>
        <v>6.7267184435185923E-2</v>
      </c>
      <c r="AL367" s="9">
        <f t="shared" si="199"/>
        <v>3.1635420007580839</v>
      </c>
      <c r="AM367" s="9">
        <f t="shared" si="200"/>
        <v>2.8905913978494602</v>
      </c>
      <c r="AN367" s="9">
        <f t="shared" si="201"/>
        <v>0.61829774497768242</v>
      </c>
      <c r="AO367" s="9">
        <f t="shared" si="202"/>
        <v>1.9828010752688165</v>
      </c>
      <c r="AP367" s="13">
        <f t="shared" ca="1" si="203"/>
        <v>3.4640049162680531</v>
      </c>
    </row>
    <row r="368" spans="1:42">
      <c r="A368" t="s">
        <v>89</v>
      </c>
      <c r="B368" t="s">
        <v>142</v>
      </c>
      <c r="C368">
        <v>6</v>
      </c>
      <c r="D368" s="14">
        <f t="shared" ca="1" si="180"/>
        <v>4.4235795499825317</v>
      </c>
      <c r="E368">
        <v>24.681428571428601</v>
      </c>
      <c r="F368">
        <v>12.352380952381001</v>
      </c>
      <c r="G368">
        <v>12.322619047619</v>
      </c>
      <c r="H368">
        <v>151.42857142857099</v>
      </c>
      <c r="I368">
        <v>2.6971428571428602</v>
      </c>
      <c r="J368">
        <v>43.414142857142899</v>
      </c>
      <c r="K368">
        <v>8.8428571428571399</v>
      </c>
      <c r="L368" s="11">
        <f t="shared" si="174"/>
        <v>41.9</v>
      </c>
      <c r="M368" s="9">
        <f t="shared" si="175"/>
        <v>15.15</v>
      </c>
      <c r="N368" s="9">
        <f t="shared" si="181"/>
        <v>99.522778991048369</v>
      </c>
      <c r="O368" s="9">
        <f>stefan_boltzmann*(E368+273.16)^4</f>
        <v>38.583561955415469</v>
      </c>
      <c r="P368" s="9">
        <f>stefan_boltzmann*(F368+273.16)^4</f>
        <v>32.580794916178775</v>
      </c>
      <c r="Q368" s="11">
        <f t="shared" si="182"/>
        <v>22.703241395568124</v>
      </c>
      <c r="R368" s="9">
        <f t="shared" si="183"/>
        <v>31.55189714285714</v>
      </c>
      <c r="S368" s="9">
        <f t="shared" si="184"/>
        <v>0.71955233920720951</v>
      </c>
      <c r="T368" s="9">
        <f t="shared" si="177"/>
        <v>17.481495874587456</v>
      </c>
      <c r="U368" s="9">
        <f t="shared" si="185"/>
        <v>35.582178435797118</v>
      </c>
      <c r="V368" s="9">
        <f t="shared" si="186"/>
        <v>0.1724274668170909</v>
      </c>
      <c r="W368" s="9">
        <f t="shared" si="178"/>
        <v>0.62139565792973295</v>
      </c>
      <c r="X368" s="9">
        <f t="shared" si="187"/>
        <v>3.8124766754907871</v>
      </c>
      <c r="Y368" s="9">
        <f t="shared" si="188"/>
        <v>13.669019199096669</v>
      </c>
      <c r="Z368" s="9">
        <f t="shared" si="189"/>
        <v>18.516904761904801</v>
      </c>
      <c r="AA368" s="9">
        <f t="shared" si="190"/>
        <v>3.1081615877854074</v>
      </c>
      <c r="AB368" s="9">
        <f t="shared" si="191"/>
        <v>1.4354880837385406</v>
      </c>
      <c r="AC368" s="9">
        <f t="shared" si="192"/>
        <v>2.2718248357619739</v>
      </c>
      <c r="AD368" s="9">
        <f t="shared" si="193"/>
        <v>1.4326813202723045</v>
      </c>
      <c r="AE368" s="9">
        <f t="shared" si="194"/>
        <v>0.13350804995046356</v>
      </c>
      <c r="AF368" s="9">
        <f t="shared" si="195"/>
        <v>99.522778991048369</v>
      </c>
      <c r="AG368" s="9">
        <f t="shared" si="179"/>
        <v>6.7267184435185923E-2</v>
      </c>
      <c r="AH368" s="9">
        <f t="shared" ca="1" si="176"/>
        <v>0.98359247311828479</v>
      </c>
      <c r="AI368" s="11">
        <f t="shared" si="196"/>
        <v>0.13350804995046356</v>
      </c>
      <c r="AJ368" s="9">
        <f t="shared" ca="1" si="197"/>
        <v>12.685426725978385</v>
      </c>
      <c r="AK368" s="9">
        <f t="shared" si="198"/>
        <v>6.7267184435185923E-2</v>
      </c>
      <c r="AL368" s="9">
        <f t="shared" si="199"/>
        <v>3.0872995195083837</v>
      </c>
      <c r="AM368" s="9">
        <f t="shared" si="200"/>
        <v>2.6971428571428602</v>
      </c>
      <c r="AN368" s="9">
        <f t="shared" si="201"/>
        <v>0.83914351548966937</v>
      </c>
      <c r="AO368" s="9">
        <f t="shared" si="202"/>
        <v>1.9170285714285726</v>
      </c>
      <c r="AP368" s="13">
        <f t="shared" ca="1" si="203"/>
        <v>4.4235795499825317</v>
      </c>
    </row>
    <row r="369" spans="1:42">
      <c r="A369" t="s">
        <v>89</v>
      </c>
      <c r="B369" t="s">
        <v>142</v>
      </c>
      <c r="C369">
        <v>7</v>
      </c>
      <c r="D369" s="14">
        <f t="shared" ca="1" si="180"/>
        <v>4.6330641874463465</v>
      </c>
      <c r="E369">
        <v>26.510599078340999</v>
      </c>
      <c r="F369">
        <v>14.537788018433201</v>
      </c>
      <c r="G369">
        <v>13.9848310291859</v>
      </c>
      <c r="H369">
        <v>151.42857142857099</v>
      </c>
      <c r="I369">
        <v>2.1008256528417801</v>
      </c>
      <c r="J369">
        <v>43.414142857142899</v>
      </c>
      <c r="K369">
        <v>9.0829493087557598</v>
      </c>
      <c r="L369" s="11">
        <f t="shared" si="174"/>
        <v>40.75</v>
      </c>
      <c r="M369" s="9">
        <f t="shared" si="175"/>
        <v>14.9</v>
      </c>
      <c r="N369" s="9">
        <f t="shared" si="181"/>
        <v>99.522778991048369</v>
      </c>
      <c r="O369" s="9">
        <f>stefan_boltzmann*(E369+273.16)^4</f>
        <v>39.540161376048921</v>
      </c>
      <c r="P369" s="9">
        <f>stefan_boltzmann*(F369+273.16)^4</f>
        <v>33.589843813871418</v>
      </c>
      <c r="Q369" s="11">
        <f t="shared" si="182"/>
        <v>22.607975984288498</v>
      </c>
      <c r="R369" s="9">
        <f t="shared" si="183"/>
        <v>30.685914285714283</v>
      </c>
      <c r="S369" s="9">
        <f t="shared" si="184"/>
        <v>0.73675419196531999</v>
      </c>
      <c r="T369" s="9">
        <f t="shared" si="177"/>
        <v>17.408141507902144</v>
      </c>
      <c r="U369" s="9">
        <f t="shared" si="185"/>
        <v>36.56500259496017</v>
      </c>
      <c r="V369" s="9">
        <f t="shared" si="186"/>
        <v>0.16307678096849709</v>
      </c>
      <c r="W369" s="9">
        <f t="shared" si="178"/>
        <v>0.6446181591531821</v>
      </c>
      <c r="X369" s="9">
        <f t="shared" si="187"/>
        <v>3.8437955030424016</v>
      </c>
      <c r="Y369" s="9">
        <f t="shared" si="188"/>
        <v>13.564346004859743</v>
      </c>
      <c r="Z369" s="9">
        <f t="shared" si="189"/>
        <v>20.5241935483871</v>
      </c>
      <c r="AA369" s="9">
        <f t="shared" si="190"/>
        <v>3.4642439028048178</v>
      </c>
      <c r="AB369" s="9">
        <f t="shared" si="191"/>
        <v>1.6552565640986521</v>
      </c>
      <c r="AC369" s="9">
        <f t="shared" si="192"/>
        <v>2.559750233451735</v>
      </c>
      <c r="AD369" s="9">
        <f t="shared" si="193"/>
        <v>1.5970319098198547</v>
      </c>
      <c r="AE369" s="9">
        <f t="shared" si="194"/>
        <v>0.14889673225491354</v>
      </c>
      <c r="AF369" s="9">
        <f t="shared" si="195"/>
        <v>99.522778991048369</v>
      </c>
      <c r="AG369" s="9">
        <f t="shared" si="179"/>
        <v>6.7267184435185923E-2</v>
      </c>
      <c r="AH369" s="9">
        <f t="shared" ca="1" si="176"/>
        <v>0.28102043010752187</v>
      </c>
      <c r="AI369" s="11">
        <f t="shared" si="196"/>
        <v>0.14889673225491354</v>
      </c>
      <c r="AJ369" s="9">
        <f t="shared" ca="1" si="197"/>
        <v>13.283325574752222</v>
      </c>
      <c r="AK369" s="9">
        <f t="shared" si="198"/>
        <v>6.7267184435185923E-2</v>
      </c>
      <c r="AL369" s="9">
        <f t="shared" si="199"/>
        <v>3.0661867736351898</v>
      </c>
      <c r="AM369" s="9">
        <f t="shared" si="200"/>
        <v>2.1008256528417801</v>
      </c>
      <c r="AN369" s="9">
        <f t="shared" si="201"/>
        <v>0.96271832363188037</v>
      </c>
      <c r="AO369" s="9">
        <f t="shared" si="202"/>
        <v>1.7142807219662053</v>
      </c>
      <c r="AP369" s="13">
        <f t="shared" ca="1" si="203"/>
        <v>4.6330641874463465</v>
      </c>
    </row>
    <row r="370" spans="1:42">
      <c r="A370" t="s">
        <v>89</v>
      </c>
      <c r="B370" t="s">
        <v>142</v>
      </c>
      <c r="C370">
        <v>8</v>
      </c>
      <c r="D370" s="14">
        <f t="shared" ca="1" si="180"/>
        <v>5.4693457624830177</v>
      </c>
      <c r="E370">
        <v>25.739631336405498</v>
      </c>
      <c r="F370">
        <v>13.786175115207399</v>
      </c>
      <c r="G370">
        <v>14.194297235023001</v>
      </c>
      <c r="H370">
        <v>151.42857142857099</v>
      </c>
      <c r="I370">
        <v>2.0964285714285702</v>
      </c>
      <c r="J370">
        <v>43.414142857142899</v>
      </c>
      <c r="K370">
        <v>8.3087557603686601</v>
      </c>
      <c r="L370" s="11">
        <f t="shared" si="174"/>
        <v>51.1</v>
      </c>
      <c r="M370" s="9">
        <f t="shared" si="175"/>
        <v>13.75</v>
      </c>
      <c r="N370" s="9">
        <f t="shared" si="181"/>
        <v>99.522778991048369</v>
      </c>
      <c r="O370" s="9">
        <f>stefan_boltzmann*(E370+273.16)^4</f>
        <v>39.134826319957234</v>
      </c>
      <c r="P370" s="9">
        <f>stefan_boltzmann*(F370+273.16)^4</f>
        <v>33.240201960534883</v>
      </c>
      <c r="Q370" s="11">
        <f t="shared" si="182"/>
        <v>28.214178885630488</v>
      </c>
      <c r="R370" s="9">
        <f t="shared" si="183"/>
        <v>38.479759999999999</v>
      </c>
      <c r="S370" s="9">
        <f t="shared" si="184"/>
        <v>0.73322128011272647</v>
      </c>
      <c r="T370" s="9">
        <f t="shared" si="177"/>
        <v>21.724917741935478</v>
      </c>
      <c r="U370" s="9">
        <f t="shared" si="185"/>
        <v>36.187514140246059</v>
      </c>
      <c r="V370" s="9">
        <f t="shared" si="186"/>
        <v>0.16187107863406461</v>
      </c>
      <c r="W370" s="9">
        <f t="shared" si="178"/>
        <v>0.63984872815218086</v>
      </c>
      <c r="X370" s="9">
        <f t="shared" si="187"/>
        <v>3.748049539148731</v>
      </c>
      <c r="Y370" s="9">
        <f t="shared" si="188"/>
        <v>17.976868202786747</v>
      </c>
      <c r="Z370" s="9">
        <f t="shared" si="189"/>
        <v>19.762903225806447</v>
      </c>
      <c r="AA370" s="9">
        <f t="shared" si="190"/>
        <v>3.3100483775740961</v>
      </c>
      <c r="AB370" s="9">
        <f t="shared" si="191"/>
        <v>1.5765572271271628</v>
      </c>
      <c r="AC370" s="9">
        <f t="shared" si="192"/>
        <v>2.4433028023506296</v>
      </c>
      <c r="AD370" s="9">
        <f t="shared" si="193"/>
        <v>1.6188730932138571</v>
      </c>
      <c r="AE370" s="9">
        <f t="shared" si="194"/>
        <v>0.14289264874027807</v>
      </c>
      <c r="AF370" s="9">
        <f t="shared" si="195"/>
        <v>99.522778991048369</v>
      </c>
      <c r="AG370" s="9">
        <f t="shared" si="179"/>
        <v>6.7267184435185923E-2</v>
      </c>
      <c r="AH370" s="9">
        <f t="shared" ca="1" si="176"/>
        <v>-0.10658064516129138</v>
      </c>
      <c r="AI370" s="11">
        <f t="shared" si="196"/>
        <v>0.14289264874027807</v>
      </c>
      <c r="AJ370" s="9">
        <f t="shared" ca="1" si="197"/>
        <v>18.083448847948038</v>
      </c>
      <c r="AK370" s="9">
        <f t="shared" si="198"/>
        <v>6.7267184435185923E-2</v>
      </c>
      <c r="AL370" s="9">
        <f t="shared" si="199"/>
        <v>3.0741599775222714</v>
      </c>
      <c r="AM370" s="9">
        <f t="shared" si="200"/>
        <v>2.0964285714285702</v>
      </c>
      <c r="AN370" s="9">
        <f t="shared" si="201"/>
        <v>0.82442970913677249</v>
      </c>
      <c r="AO370" s="9">
        <f t="shared" si="202"/>
        <v>1.7127857142857139</v>
      </c>
      <c r="AP370" s="13">
        <f t="shared" ca="1" si="203"/>
        <v>5.4693457624830177</v>
      </c>
    </row>
    <row r="371" spans="1:42">
      <c r="A371" t="s">
        <v>89</v>
      </c>
      <c r="B371" t="s">
        <v>142</v>
      </c>
      <c r="C371">
        <v>9</v>
      </c>
      <c r="D371" s="14">
        <f t="shared" ca="1" si="180"/>
        <v>2.8231741024146446</v>
      </c>
      <c r="E371">
        <v>22.2585714285714</v>
      </c>
      <c r="F371">
        <v>10.050000000000001</v>
      </c>
      <c r="G371">
        <v>11.5793452380952</v>
      </c>
      <c r="H371">
        <v>151.42857142857099</v>
      </c>
      <c r="I371">
        <v>2.2982142857142902</v>
      </c>
      <c r="J371">
        <v>43.414142857142899</v>
      </c>
      <c r="K371">
        <v>6.9142857142857199</v>
      </c>
      <c r="L371" s="11">
        <f t="shared" si="174"/>
        <v>27.299999999999997</v>
      </c>
      <c r="M371" s="9">
        <f t="shared" si="175"/>
        <v>12.3</v>
      </c>
      <c r="N371" s="9">
        <f t="shared" si="181"/>
        <v>99.522778991048369</v>
      </c>
      <c r="O371" s="9">
        <f>stefan_boltzmann*(E371+273.16)^4</f>
        <v>37.343332186976468</v>
      </c>
      <c r="P371" s="9">
        <f>stefan_boltzmann*(F371+273.16)^4</f>
        <v>31.542508536202863</v>
      </c>
      <c r="Q371" s="11">
        <f t="shared" si="182"/>
        <v>14.498170731707319</v>
      </c>
      <c r="R371" s="9">
        <f t="shared" si="183"/>
        <v>20.557679999999998</v>
      </c>
      <c r="S371" s="9">
        <f t="shared" si="184"/>
        <v>0.70524352610349617</v>
      </c>
      <c r="T371" s="9">
        <f t="shared" si="177"/>
        <v>11.163591463414635</v>
      </c>
      <c r="U371" s="9">
        <f t="shared" si="185"/>
        <v>34.442920361589664</v>
      </c>
      <c r="V371" s="9">
        <f t="shared" si="186"/>
        <v>0.17648560109350231</v>
      </c>
      <c r="W371" s="9">
        <f t="shared" si="178"/>
        <v>0.60207876023971996</v>
      </c>
      <c r="X371" s="9">
        <f t="shared" si="187"/>
        <v>3.6598438193202014</v>
      </c>
      <c r="Y371" s="9">
        <f t="shared" si="188"/>
        <v>7.5037476440944335</v>
      </c>
      <c r="Z371" s="9">
        <f t="shared" si="189"/>
        <v>16.154285714285699</v>
      </c>
      <c r="AA371" s="9">
        <f t="shared" si="190"/>
        <v>2.6858883690237905</v>
      </c>
      <c r="AB371" s="9">
        <f t="shared" si="191"/>
        <v>1.2320829949437389</v>
      </c>
      <c r="AC371" s="9">
        <f t="shared" si="192"/>
        <v>1.9589856819837648</v>
      </c>
      <c r="AD371" s="9">
        <f t="shared" si="193"/>
        <v>1.3641305433547584</v>
      </c>
      <c r="AE371" s="9">
        <f t="shared" si="194"/>
        <v>0.11714190687746932</v>
      </c>
      <c r="AF371" s="9">
        <f t="shared" si="195"/>
        <v>99.522778991048369</v>
      </c>
      <c r="AG371" s="9">
        <f t="shared" si="179"/>
        <v>6.7267184435185923E-2</v>
      </c>
      <c r="AH371" s="9">
        <f t="shared" ca="1" si="176"/>
        <v>-0.50520645161290478</v>
      </c>
      <c r="AI371" s="11">
        <f t="shared" si="196"/>
        <v>0.11714190687746932</v>
      </c>
      <c r="AJ371" s="9">
        <f t="shared" ca="1" si="197"/>
        <v>8.0089540957073382</v>
      </c>
      <c r="AK371" s="9">
        <f t="shared" si="198"/>
        <v>6.7267184435185923E-2</v>
      </c>
      <c r="AL371" s="9">
        <f t="shared" si="199"/>
        <v>3.1125251966325442</v>
      </c>
      <c r="AM371" s="9">
        <f t="shared" si="200"/>
        <v>2.2982142857142902</v>
      </c>
      <c r="AN371" s="9">
        <f t="shared" si="201"/>
        <v>0.59485513862900641</v>
      </c>
      <c r="AO371" s="9">
        <f t="shared" si="202"/>
        <v>1.7813928571428588</v>
      </c>
      <c r="AP371" s="13">
        <f t="shared" ca="1" si="203"/>
        <v>2.8231741024146446</v>
      </c>
    </row>
    <row r="372" spans="1:42">
      <c r="A372" t="s">
        <v>89</v>
      </c>
      <c r="B372" t="s">
        <v>142</v>
      </c>
      <c r="C372">
        <v>10</v>
      </c>
      <c r="D372" s="14">
        <f t="shared" ca="1" si="180"/>
        <v>1.907896504720747</v>
      </c>
      <c r="E372">
        <v>13.9981566820277</v>
      </c>
      <c r="F372">
        <v>2.81566820276498</v>
      </c>
      <c r="G372">
        <v>3.41290322580645</v>
      </c>
      <c r="H372">
        <v>151.42857142857099</v>
      </c>
      <c r="I372">
        <v>2.5528225806451599</v>
      </c>
      <c r="J372">
        <v>43.414142857142899</v>
      </c>
      <c r="K372">
        <v>5.3732718894009199</v>
      </c>
      <c r="L372" s="11">
        <f t="shared" si="174"/>
        <v>20.85</v>
      </c>
      <c r="M372" s="9">
        <f t="shared" si="175"/>
        <v>10.75</v>
      </c>
      <c r="N372" s="9">
        <f t="shared" si="181"/>
        <v>99.522778991048369</v>
      </c>
      <c r="O372" s="9">
        <f>stefan_boltzmann*(E372+273.16)^4</f>
        <v>33.338535693427453</v>
      </c>
      <c r="P372" s="9">
        <f>stefan_boltzmann*(F372+273.16)^4</f>
        <v>28.441013431067031</v>
      </c>
      <c r="Q372" s="11">
        <f t="shared" si="182"/>
        <v>10.42332413460508</v>
      </c>
      <c r="R372" s="9">
        <f t="shared" si="183"/>
        <v>15.700645714285715</v>
      </c>
      <c r="S372" s="9">
        <f t="shared" si="184"/>
        <v>0.66387869163375224</v>
      </c>
      <c r="T372" s="9">
        <f t="shared" si="177"/>
        <v>8.0259595836459123</v>
      </c>
      <c r="U372" s="9">
        <f t="shared" si="185"/>
        <v>30.88977456224724</v>
      </c>
      <c r="V372" s="9">
        <f t="shared" si="186"/>
        <v>0.21633462677736992</v>
      </c>
      <c r="W372" s="9">
        <f t="shared" si="178"/>
        <v>0.54623623370556562</v>
      </c>
      <c r="X372" s="9">
        <f t="shared" si="187"/>
        <v>3.6502388450506507</v>
      </c>
      <c r="Y372" s="9">
        <f t="shared" si="188"/>
        <v>4.3757207385952617</v>
      </c>
      <c r="Z372" s="9">
        <f t="shared" si="189"/>
        <v>8.4069124423963402</v>
      </c>
      <c r="AA372" s="9">
        <f t="shared" si="190"/>
        <v>1.5984136436602951</v>
      </c>
      <c r="AB372" s="9">
        <f t="shared" si="191"/>
        <v>0.74791008462790287</v>
      </c>
      <c r="AC372" s="9">
        <f t="shared" si="192"/>
        <v>1.1731618641440991</v>
      </c>
      <c r="AD372" s="9">
        <f t="shared" si="193"/>
        <v>0.78026145583124451</v>
      </c>
      <c r="AE372" s="9">
        <f t="shared" si="194"/>
        <v>7.4861644607181546E-2</v>
      </c>
      <c r="AF372" s="9">
        <f t="shared" si="195"/>
        <v>99.522778991048369</v>
      </c>
      <c r="AG372" s="9">
        <f t="shared" si="179"/>
        <v>6.7267184435185923E-2</v>
      </c>
      <c r="AH372" s="9">
        <f t="shared" ca="1" si="176"/>
        <v>-1.0846322580645102</v>
      </c>
      <c r="AI372" s="11">
        <f t="shared" si="196"/>
        <v>7.4861644607181546E-2</v>
      </c>
      <c r="AJ372" s="9">
        <f t="shared" ca="1" si="197"/>
        <v>5.4603529966597719</v>
      </c>
      <c r="AK372" s="9">
        <f t="shared" si="198"/>
        <v>6.7267184435185923E-2</v>
      </c>
      <c r="AL372" s="9">
        <f t="shared" si="199"/>
        <v>3.1982156805911046</v>
      </c>
      <c r="AM372" s="9">
        <f t="shared" si="200"/>
        <v>2.5528225806451599</v>
      </c>
      <c r="AN372" s="9">
        <f t="shared" si="201"/>
        <v>0.39290040831285455</v>
      </c>
      <c r="AO372" s="9">
        <f t="shared" si="202"/>
        <v>1.8679596774193543</v>
      </c>
      <c r="AP372" s="13">
        <f t="shared" ca="1" si="203"/>
        <v>1.907896504720747</v>
      </c>
    </row>
    <row r="373" spans="1:42">
      <c r="A373" t="s">
        <v>89</v>
      </c>
      <c r="B373" t="s">
        <v>142</v>
      </c>
      <c r="C373">
        <v>11</v>
      </c>
      <c r="D373" s="14">
        <f t="shared" ca="1" si="180"/>
        <v>1.368213941139111</v>
      </c>
      <c r="E373">
        <v>9.0661904761904797</v>
      </c>
      <c r="F373">
        <v>-0.64047619047619098</v>
      </c>
      <c r="G373">
        <v>-1.3201984126984101</v>
      </c>
      <c r="H373">
        <v>151.42857142857099</v>
      </c>
      <c r="I373">
        <v>3.0507539682539702</v>
      </c>
      <c r="J373">
        <v>43.414142857142899</v>
      </c>
      <c r="K373">
        <v>4.3190476190476197</v>
      </c>
      <c r="L373" s="11">
        <f t="shared" si="174"/>
        <v>14.5</v>
      </c>
      <c r="M373" s="9">
        <f t="shared" si="175"/>
        <v>9.5</v>
      </c>
      <c r="N373" s="9">
        <f t="shared" si="181"/>
        <v>99.522778991048369</v>
      </c>
      <c r="O373" s="9">
        <f>stefan_boltzmann*(E373+273.16)^4</f>
        <v>31.106499951469715</v>
      </c>
      <c r="P373" s="9">
        <f>stefan_boltzmann*(F373+273.16)^4</f>
        <v>27.042844993573077</v>
      </c>
      <c r="Q373" s="11">
        <f t="shared" si="182"/>
        <v>6.9211152882205509</v>
      </c>
      <c r="R373" s="9">
        <f t="shared" si="183"/>
        <v>10.918914285714285</v>
      </c>
      <c r="S373" s="9">
        <f t="shared" si="184"/>
        <v>0.633864787937365</v>
      </c>
      <c r="T373" s="9">
        <f t="shared" si="177"/>
        <v>5.3292587719298243</v>
      </c>
      <c r="U373" s="9">
        <f t="shared" si="185"/>
        <v>29.074672472521396</v>
      </c>
      <c r="V373" s="9">
        <f t="shared" si="186"/>
        <v>0.23574490651452845</v>
      </c>
      <c r="W373" s="9">
        <f t="shared" si="178"/>
        <v>0.50571746371544279</v>
      </c>
      <c r="X373" s="9">
        <f t="shared" si="187"/>
        <v>3.4662916457703949</v>
      </c>
      <c r="Y373" s="9">
        <f t="shared" si="188"/>
        <v>1.8629671261594294</v>
      </c>
      <c r="Z373" s="9">
        <f t="shared" si="189"/>
        <v>4.2128571428571444</v>
      </c>
      <c r="AA373" s="9">
        <f t="shared" si="190"/>
        <v>1.1532041812882896</v>
      </c>
      <c r="AB373" s="9">
        <f t="shared" si="191"/>
        <v>0.58290920835589943</v>
      </c>
      <c r="AC373" s="9">
        <f t="shared" si="192"/>
        <v>0.86805669482209447</v>
      </c>
      <c r="AD373" s="9">
        <f t="shared" si="193"/>
        <v>0.55454716926859249</v>
      </c>
      <c r="AE373" s="9">
        <f t="shared" si="194"/>
        <v>5.7999228075053699E-2</v>
      </c>
      <c r="AF373" s="9">
        <f t="shared" si="195"/>
        <v>99.522778991048369</v>
      </c>
      <c r="AG373" s="9">
        <f t="shared" si="179"/>
        <v>6.7267184435185923E-2</v>
      </c>
      <c r="AH373" s="9">
        <f t="shared" ca="1" si="176"/>
        <v>-0.58716774193548749</v>
      </c>
      <c r="AI373" s="11">
        <f t="shared" si="196"/>
        <v>5.7999228075053699E-2</v>
      </c>
      <c r="AJ373" s="9">
        <f t="shared" ca="1" si="197"/>
        <v>2.4501348680949171</v>
      </c>
      <c r="AK373" s="9">
        <f t="shared" si="198"/>
        <v>6.7267184435185923E-2</v>
      </c>
      <c r="AL373" s="9">
        <f t="shared" si="199"/>
        <v>3.2466026622141828</v>
      </c>
      <c r="AM373" s="9">
        <f t="shared" si="200"/>
        <v>3.0507539682539702</v>
      </c>
      <c r="AN373" s="9">
        <f t="shared" si="201"/>
        <v>0.31350952555350198</v>
      </c>
      <c r="AO373" s="9">
        <f t="shared" si="202"/>
        <v>2.0372563492063502</v>
      </c>
      <c r="AP373" s="13">
        <f t="shared" ca="1" si="203"/>
        <v>1.368213941139111</v>
      </c>
    </row>
    <row r="374" spans="1:42">
      <c r="A374" t="s">
        <v>89</v>
      </c>
      <c r="B374" t="s">
        <v>142</v>
      </c>
      <c r="C374">
        <v>12</v>
      </c>
      <c r="D374" s="14">
        <f t="shared" ca="1" si="180"/>
        <v>0.77844986218048828</v>
      </c>
      <c r="E374">
        <v>2.4322580645161298</v>
      </c>
      <c r="F374">
        <v>-6.3622119815668201</v>
      </c>
      <c r="G374">
        <v>-6.40168970814132</v>
      </c>
      <c r="H374">
        <v>151.42857142857099</v>
      </c>
      <c r="I374">
        <v>2.6153033794162801</v>
      </c>
      <c r="J374">
        <v>43.414142857142899</v>
      </c>
      <c r="K374">
        <v>4.4976958525345596</v>
      </c>
      <c r="L374" s="11">
        <f t="shared" si="174"/>
        <v>11.75</v>
      </c>
      <c r="M374" s="9">
        <f t="shared" si="175"/>
        <v>8.85</v>
      </c>
      <c r="N374" s="9">
        <f t="shared" si="181"/>
        <v>99.522778991048369</v>
      </c>
      <c r="O374" s="9">
        <f>stefan_boltzmann*(E374+273.16)^4</f>
        <v>28.283291272632056</v>
      </c>
      <c r="P374" s="9">
        <f>stefan_boltzmann*(F374+273.16)^4</f>
        <v>24.842242197940472</v>
      </c>
      <c r="Q374" s="11">
        <f t="shared" si="182"/>
        <v>5.9232585461740728</v>
      </c>
      <c r="R374" s="9">
        <f t="shared" si="183"/>
        <v>8.8480857142857143</v>
      </c>
      <c r="S374" s="9">
        <f t="shared" si="184"/>
        <v>0.66943955307876946</v>
      </c>
      <c r="T374" s="9">
        <f t="shared" si="177"/>
        <v>4.560909080554036</v>
      </c>
      <c r="U374" s="9">
        <f t="shared" si="185"/>
        <v>26.562766735286264</v>
      </c>
      <c r="V374" s="9">
        <f t="shared" si="186"/>
        <v>0.25387989246067177</v>
      </c>
      <c r="W374" s="9">
        <f t="shared" si="178"/>
        <v>0.55374339665633887</v>
      </c>
      <c r="X374" s="9">
        <f t="shared" si="187"/>
        <v>3.7343083392606955</v>
      </c>
      <c r="Y374" s="9">
        <f t="shared" si="188"/>
        <v>0.82660074129334049</v>
      </c>
      <c r="Z374" s="9">
        <f t="shared" si="189"/>
        <v>-1.9649769585253452</v>
      </c>
      <c r="AA374" s="9">
        <f t="shared" si="190"/>
        <v>0.72777088492622755</v>
      </c>
      <c r="AB374" s="9">
        <f t="shared" si="191"/>
        <v>0.3795515226490086</v>
      </c>
      <c r="AC374" s="9">
        <f t="shared" si="192"/>
        <v>0.55366120378761807</v>
      </c>
      <c r="AD374" s="9">
        <f t="shared" si="193"/>
        <v>0.37840167972374794</v>
      </c>
      <c r="AE374" s="9">
        <f t="shared" si="194"/>
        <v>3.9126669421081825E-2</v>
      </c>
      <c r="AF374" s="9">
        <f t="shared" si="195"/>
        <v>99.522778991048369</v>
      </c>
      <c r="AG374" s="9">
        <f t="shared" si="179"/>
        <v>6.7267184435185923E-2</v>
      </c>
      <c r="AH374" s="9">
        <f t="shared" ca="1" si="176"/>
        <v>-0.8648967741935486</v>
      </c>
      <c r="AI374" s="11">
        <f t="shared" si="196"/>
        <v>3.9126669421081825E-2</v>
      </c>
      <c r="AJ374" s="9">
        <f t="shared" ca="1" si="197"/>
        <v>1.6914975154868892</v>
      </c>
      <c r="AK374" s="9">
        <f t="shared" si="198"/>
        <v>6.7267184435185923E-2</v>
      </c>
      <c r="AL374" s="9">
        <f t="shared" si="199"/>
        <v>3.3206040676974768</v>
      </c>
      <c r="AM374" s="9">
        <f t="shared" si="200"/>
        <v>2.6153033794162801</v>
      </c>
      <c r="AN374" s="9">
        <f t="shared" si="201"/>
        <v>0.17525952406387013</v>
      </c>
      <c r="AO374" s="9">
        <f t="shared" si="202"/>
        <v>1.8892031490015353</v>
      </c>
      <c r="AP374" s="13">
        <f t="shared" ca="1" si="203"/>
        <v>0.77844986218048828</v>
      </c>
    </row>
    <row r="375" spans="1:42">
      <c r="A375" t="s">
        <v>90</v>
      </c>
      <c r="B375" t="s">
        <v>142</v>
      </c>
      <c r="C375">
        <v>1</v>
      </c>
      <c r="D375" s="14">
        <f t="shared" ca="1" si="180"/>
        <v>1.3516466487923007</v>
      </c>
      <c r="E375">
        <v>3.8071684587813599</v>
      </c>
      <c r="F375">
        <v>-4.6268817204301103</v>
      </c>
      <c r="G375">
        <v>-6.6275686977299904</v>
      </c>
      <c r="H375">
        <v>26.7777777777778</v>
      </c>
      <c r="I375">
        <v>4.4467144563918799</v>
      </c>
      <c r="J375">
        <v>40.0833333333333</v>
      </c>
      <c r="K375">
        <v>5.6917562724014301</v>
      </c>
      <c r="L375" s="11">
        <f t="shared" si="174"/>
        <v>15</v>
      </c>
      <c r="M375" s="9">
        <f t="shared" si="175"/>
        <v>9.5</v>
      </c>
      <c r="N375" s="9">
        <f t="shared" si="181"/>
        <v>100.98386982977144</v>
      </c>
      <c r="O375" s="9">
        <f>stefan_boltzmann*(E375+273.16)^4</f>
        <v>28.851942470715681</v>
      </c>
      <c r="P375" s="9">
        <f>stefan_boltzmann*(F375+273.16)^4</f>
        <v>25.494900028602437</v>
      </c>
      <c r="Q375" s="11">
        <f t="shared" si="182"/>
        <v>8.2434917940011285</v>
      </c>
      <c r="R375" s="9">
        <f t="shared" si="183"/>
        <v>11.258033333333334</v>
      </c>
      <c r="S375" s="9">
        <f t="shared" si="184"/>
        <v>0.73223195827582033</v>
      </c>
      <c r="T375" s="9">
        <f t="shared" si="177"/>
        <v>6.3474886813808693</v>
      </c>
      <c r="U375" s="9">
        <f t="shared" si="185"/>
        <v>27.173421249659057</v>
      </c>
      <c r="V375" s="9">
        <f t="shared" si="186"/>
        <v>0.25462503334065989</v>
      </c>
      <c r="W375" s="9">
        <f t="shared" si="178"/>
        <v>0.63851314367235756</v>
      </c>
      <c r="X375" s="9">
        <f t="shared" si="187"/>
        <v>4.417893698240615</v>
      </c>
      <c r="Y375" s="9">
        <f t="shared" si="188"/>
        <v>1.9295949831402543</v>
      </c>
      <c r="Z375" s="9">
        <f t="shared" si="189"/>
        <v>-0.40985663082437518</v>
      </c>
      <c r="AA375" s="9">
        <f t="shared" si="190"/>
        <v>0.80228912877950287</v>
      </c>
      <c r="AB375" s="9">
        <f t="shared" si="191"/>
        <v>0.43326194686258684</v>
      </c>
      <c r="AC375" s="9">
        <f t="shared" si="192"/>
        <v>0.61777553782104488</v>
      </c>
      <c r="AD375" s="9">
        <f t="shared" si="193"/>
        <v>0.37188188428997121</v>
      </c>
      <c r="AE375" s="9">
        <f t="shared" si="194"/>
        <v>4.3291275309108528E-2</v>
      </c>
      <c r="AF375" s="9">
        <f t="shared" si="195"/>
        <v>100.98386982977144</v>
      </c>
      <c r="AG375" s="9">
        <f t="shared" si="179"/>
        <v>6.8254731888355263E-2</v>
      </c>
      <c r="AH375" s="9">
        <f t="shared" ca="1" si="176"/>
        <v>-0.55274910394265242</v>
      </c>
      <c r="AI375" s="11">
        <f t="shared" si="196"/>
        <v>4.3291275309108528E-2</v>
      </c>
      <c r="AJ375" s="9">
        <f t="shared" ca="1" si="197"/>
        <v>2.4823440870829065</v>
      </c>
      <c r="AK375" s="9">
        <f t="shared" si="198"/>
        <v>6.8254731888355263E-2</v>
      </c>
      <c r="AL375" s="9">
        <f t="shared" si="199"/>
        <v>3.3016600999439203</v>
      </c>
      <c r="AM375" s="9">
        <f t="shared" si="200"/>
        <v>4.4467144563918799</v>
      </c>
      <c r="AN375" s="9">
        <f t="shared" si="201"/>
        <v>0.24589365353107367</v>
      </c>
      <c r="AO375" s="9">
        <f t="shared" si="202"/>
        <v>2.5118829151732394</v>
      </c>
      <c r="AP375" s="13">
        <f t="shared" ca="1" si="203"/>
        <v>1.3516466487923007</v>
      </c>
    </row>
    <row r="376" spans="1:42">
      <c r="A376" t="s">
        <v>90</v>
      </c>
      <c r="B376" t="s">
        <v>142</v>
      </c>
      <c r="C376">
        <v>2</v>
      </c>
      <c r="D376" s="14">
        <f t="shared" ca="1" si="180"/>
        <v>1.6532244229888746</v>
      </c>
      <c r="E376">
        <v>6.3507936507936504</v>
      </c>
      <c r="F376">
        <v>-2.5353174603174602</v>
      </c>
      <c r="G376">
        <v>-4.7768518518518501</v>
      </c>
      <c r="H376">
        <v>26.7777777777778</v>
      </c>
      <c r="I376">
        <v>3.97991071428571</v>
      </c>
      <c r="J376">
        <v>40.0833333333333</v>
      </c>
      <c r="K376">
        <v>6.0396825396825404</v>
      </c>
      <c r="L376" s="11">
        <f t="shared" si="174"/>
        <v>20.399999999999999</v>
      </c>
      <c r="M376" s="9">
        <f t="shared" si="175"/>
        <v>10.5</v>
      </c>
      <c r="N376" s="9">
        <f t="shared" si="181"/>
        <v>100.98386982977144</v>
      </c>
      <c r="O376" s="9">
        <f>stefan_boltzmann*(E376+273.16)^4</f>
        <v>29.926520603557787</v>
      </c>
      <c r="P376" s="9">
        <f>stefan_boltzmann*(F376+273.16)^4</f>
        <v>26.298532219789063</v>
      </c>
      <c r="Q376" s="11">
        <f t="shared" si="182"/>
        <v>10.967120181405896</v>
      </c>
      <c r="R376" s="9">
        <f t="shared" si="183"/>
        <v>15.310925333333332</v>
      </c>
      <c r="S376" s="9">
        <f t="shared" si="184"/>
        <v>0.71629375381574345</v>
      </c>
      <c r="T376" s="9">
        <f t="shared" si="177"/>
        <v>8.4446825396825407</v>
      </c>
      <c r="U376" s="9">
        <f t="shared" si="185"/>
        <v>28.112526411673425</v>
      </c>
      <c r="V376" s="9">
        <f t="shared" si="186"/>
        <v>0.24837025180226799</v>
      </c>
      <c r="W376" s="9">
        <f t="shared" si="178"/>
        <v>0.61699656765125377</v>
      </c>
      <c r="X376" s="9">
        <f t="shared" si="187"/>
        <v>4.3080645519404106</v>
      </c>
      <c r="Y376" s="9">
        <f t="shared" si="188"/>
        <v>4.1366179877421301</v>
      </c>
      <c r="Z376" s="9">
        <f t="shared" si="189"/>
        <v>1.9077380952380951</v>
      </c>
      <c r="AA376" s="9">
        <f t="shared" si="190"/>
        <v>0.95806407012333294</v>
      </c>
      <c r="AB376" s="9">
        <f t="shared" si="191"/>
        <v>0.50687476127960485</v>
      </c>
      <c r="AC376" s="9">
        <f t="shared" si="192"/>
        <v>0.73246941570146884</v>
      </c>
      <c r="AD376" s="9">
        <f t="shared" si="193"/>
        <v>0.42836789565202932</v>
      </c>
      <c r="AE376" s="9">
        <f t="shared" si="194"/>
        <v>5.0203838101251397E-2</v>
      </c>
      <c r="AF376" s="9">
        <f t="shared" si="195"/>
        <v>100.98386982977144</v>
      </c>
      <c r="AG376" s="9">
        <f t="shared" si="179"/>
        <v>6.8254731888355263E-2</v>
      </c>
      <c r="AH376" s="9">
        <f t="shared" ca="1" si="176"/>
        <v>0.32446326164874589</v>
      </c>
      <c r="AI376" s="11">
        <f t="shared" si="196"/>
        <v>5.0203838101251397E-2</v>
      </c>
      <c r="AJ376" s="9">
        <f t="shared" ca="1" si="197"/>
        <v>3.8121547260933841</v>
      </c>
      <c r="AK376" s="9">
        <f t="shared" si="198"/>
        <v>6.8254731888355263E-2</v>
      </c>
      <c r="AL376" s="9">
        <f t="shared" si="199"/>
        <v>3.2738256341413248</v>
      </c>
      <c r="AM376" s="9">
        <f t="shared" si="200"/>
        <v>3.97991071428571</v>
      </c>
      <c r="AN376" s="9">
        <f t="shared" si="201"/>
        <v>0.30410152004943952</v>
      </c>
      <c r="AO376" s="9">
        <f t="shared" si="202"/>
        <v>2.3531696428571416</v>
      </c>
      <c r="AP376" s="13">
        <f t="shared" ca="1" si="203"/>
        <v>1.6532244229888746</v>
      </c>
    </row>
    <row r="377" spans="1:42">
      <c r="A377" t="s">
        <v>90</v>
      </c>
      <c r="B377" t="s">
        <v>142</v>
      </c>
      <c r="C377">
        <v>3</v>
      </c>
      <c r="D377" s="14">
        <f t="shared" ca="1" si="180"/>
        <v>2.3206787213726607</v>
      </c>
      <c r="E377">
        <v>10.4537634408602</v>
      </c>
      <c r="F377">
        <v>0.29820788530465903</v>
      </c>
      <c r="G377">
        <v>-1.3079002389486301</v>
      </c>
      <c r="H377">
        <v>26.7777777777778</v>
      </c>
      <c r="I377">
        <v>4.2554062126642798</v>
      </c>
      <c r="J377">
        <v>40.0833333333333</v>
      </c>
      <c r="K377">
        <v>6.8853046594982104</v>
      </c>
      <c r="L377" s="11">
        <f t="shared" si="174"/>
        <v>27.2</v>
      </c>
      <c r="M377" s="9">
        <f t="shared" si="175"/>
        <v>11.7</v>
      </c>
      <c r="N377" s="9">
        <f t="shared" si="181"/>
        <v>100.98386982977144</v>
      </c>
      <c r="O377" s="9">
        <f>stefan_boltzmann*(E377+273.16)^4</f>
        <v>31.722770151547373</v>
      </c>
      <c r="P377" s="9">
        <f>stefan_boltzmann*(F377+273.16)^4</f>
        <v>27.417367068972709</v>
      </c>
      <c r="Q377" s="11">
        <f t="shared" si="182"/>
        <v>14.803431057194503</v>
      </c>
      <c r="R377" s="9">
        <f t="shared" si="183"/>
        <v>20.414567111111108</v>
      </c>
      <c r="S377" s="9">
        <f t="shared" si="184"/>
        <v>0.72514058106759405</v>
      </c>
      <c r="T377" s="9">
        <f t="shared" si="177"/>
        <v>11.398641914039768</v>
      </c>
      <c r="U377" s="9">
        <f t="shared" si="185"/>
        <v>29.570068610260041</v>
      </c>
      <c r="V377" s="9">
        <f t="shared" si="186"/>
        <v>0.2356977193419367</v>
      </c>
      <c r="W377" s="9">
        <f t="shared" si="178"/>
        <v>0.62893978444125209</v>
      </c>
      <c r="X377" s="9">
        <f t="shared" si="187"/>
        <v>4.3834572953465001</v>
      </c>
      <c r="Y377" s="9">
        <f t="shared" si="188"/>
        <v>7.0151846186932678</v>
      </c>
      <c r="Z377" s="9">
        <f t="shared" si="189"/>
        <v>5.3759856630824299</v>
      </c>
      <c r="AA377" s="9">
        <f t="shared" si="190"/>
        <v>1.2658040621555324</v>
      </c>
      <c r="AB377" s="9">
        <f t="shared" si="191"/>
        <v>0.62418389732301649</v>
      </c>
      <c r="AC377" s="9">
        <f t="shared" si="192"/>
        <v>0.94499397973927446</v>
      </c>
      <c r="AD377" s="9">
        <f t="shared" si="193"/>
        <v>0.55504927298333706</v>
      </c>
      <c r="AE377" s="9">
        <f t="shared" si="194"/>
        <v>6.2311798528313006E-2</v>
      </c>
      <c r="AF377" s="9">
        <f t="shared" si="195"/>
        <v>100.98386982977144</v>
      </c>
      <c r="AG377" s="9">
        <f t="shared" si="179"/>
        <v>6.8254731888355263E-2</v>
      </c>
      <c r="AH377" s="9">
        <f t="shared" ca="1" si="176"/>
        <v>0.48555465949820692</v>
      </c>
      <c r="AI377" s="11">
        <f t="shared" si="196"/>
        <v>6.2311798528313006E-2</v>
      </c>
      <c r="AJ377" s="9">
        <f t="shared" ca="1" si="197"/>
        <v>6.5296299591950611</v>
      </c>
      <c r="AK377" s="9">
        <f t="shared" si="198"/>
        <v>6.8254731888355263E-2</v>
      </c>
      <c r="AL377" s="9">
        <f t="shared" si="199"/>
        <v>3.2330374973122402</v>
      </c>
      <c r="AM377" s="9">
        <f t="shared" si="200"/>
        <v>4.2554062126642798</v>
      </c>
      <c r="AN377" s="9">
        <f t="shared" si="201"/>
        <v>0.3899447067559374</v>
      </c>
      <c r="AO377" s="9">
        <f t="shared" si="202"/>
        <v>2.4468381123058549</v>
      </c>
      <c r="AP377" s="13">
        <f t="shared" ca="1" si="203"/>
        <v>2.3206787213726607</v>
      </c>
    </row>
    <row r="378" spans="1:42">
      <c r="A378" t="s">
        <v>90</v>
      </c>
      <c r="B378" t="s">
        <v>142</v>
      </c>
      <c r="C378">
        <v>4</v>
      </c>
      <c r="D378" s="14">
        <f t="shared" ca="1" si="180"/>
        <v>3.453811480469454</v>
      </c>
      <c r="E378">
        <v>16.1588888888889</v>
      </c>
      <c r="F378">
        <v>5.7214814814814803</v>
      </c>
      <c r="G378">
        <v>3.22827160493827</v>
      </c>
      <c r="H378">
        <v>26.7777777777778</v>
      </c>
      <c r="I378">
        <v>4.2081944444444401</v>
      </c>
      <c r="J378">
        <v>40.0833333333333</v>
      </c>
      <c r="K378">
        <v>7.06666666666667</v>
      </c>
      <c r="L378" s="11">
        <f t="shared" si="174"/>
        <v>34.700000000000003</v>
      </c>
      <c r="M378" s="9">
        <f t="shared" si="175"/>
        <v>13.1</v>
      </c>
      <c r="N378" s="9">
        <f t="shared" si="181"/>
        <v>100.98386982977144</v>
      </c>
      <c r="O378" s="9">
        <f>stefan_boltzmann*(E378+273.16)^4</f>
        <v>34.353346308401676</v>
      </c>
      <c r="P378" s="9">
        <f>stefan_boltzmann*(F378+273.16)^4</f>
        <v>29.657913939057835</v>
      </c>
      <c r="Q378" s="11">
        <f t="shared" si="182"/>
        <v>18.034287531806619</v>
      </c>
      <c r="R378" s="9">
        <f t="shared" si="183"/>
        <v>26.04358377777778</v>
      </c>
      <c r="S378" s="9">
        <f t="shared" si="184"/>
        <v>0.69246566393042819</v>
      </c>
      <c r="T378" s="9">
        <f t="shared" si="177"/>
        <v>13.886401399491097</v>
      </c>
      <c r="U378" s="9">
        <f t="shared" si="185"/>
        <v>32.005630123729759</v>
      </c>
      <c r="V378" s="9">
        <f t="shared" si="186"/>
        <v>0.21714006203317945</v>
      </c>
      <c r="W378" s="9">
        <f t="shared" si="178"/>
        <v>0.58482864630607811</v>
      </c>
      <c r="X378" s="9">
        <f t="shared" si="187"/>
        <v>4.064386281089905</v>
      </c>
      <c r="Y378" s="9">
        <f t="shared" si="188"/>
        <v>9.8220151184011932</v>
      </c>
      <c r="Z378" s="9">
        <f t="shared" si="189"/>
        <v>10.940185185185189</v>
      </c>
      <c r="AA378" s="9">
        <f t="shared" si="190"/>
        <v>1.836822316865288</v>
      </c>
      <c r="AB378" s="9">
        <f t="shared" si="191"/>
        <v>0.91723075681268185</v>
      </c>
      <c r="AC378" s="9">
        <f t="shared" si="192"/>
        <v>1.3770265368389849</v>
      </c>
      <c r="AD378" s="9">
        <f t="shared" si="193"/>
        <v>0.77013083455158149</v>
      </c>
      <c r="AE378" s="9">
        <f t="shared" si="194"/>
        <v>8.695023836502902E-2</v>
      </c>
      <c r="AF378" s="9">
        <f t="shared" si="195"/>
        <v>100.98386982977144</v>
      </c>
      <c r="AG378" s="9">
        <f t="shared" si="179"/>
        <v>6.8254731888355263E-2</v>
      </c>
      <c r="AH378" s="9">
        <f t="shared" ca="1" si="176"/>
        <v>0.77898793309438641</v>
      </c>
      <c r="AI378" s="11">
        <f t="shared" si="196"/>
        <v>8.695023836502902E-2</v>
      </c>
      <c r="AJ378" s="9">
        <f t="shared" ca="1" si="197"/>
        <v>9.0430271853068067</v>
      </c>
      <c r="AK378" s="9">
        <f t="shared" si="198"/>
        <v>6.8254731888355263E-2</v>
      </c>
      <c r="AL378" s="9">
        <f t="shared" si="199"/>
        <v>3.1696816687395688</v>
      </c>
      <c r="AM378" s="9">
        <f t="shared" si="200"/>
        <v>4.2081944444444401</v>
      </c>
      <c r="AN378" s="9">
        <f t="shared" si="201"/>
        <v>0.60689570228740342</v>
      </c>
      <c r="AO378" s="9">
        <f t="shared" si="202"/>
        <v>2.43078611111111</v>
      </c>
      <c r="AP378" s="13">
        <f t="shared" ca="1" si="203"/>
        <v>3.453811480469454</v>
      </c>
    </row>
    <row r="379" spans="1:42">
      <c r="A379" t="s">
        <v>90</v>
      </c>
      <c r="B379" t="s">
        <v>142</v>
      </c>
      <c r="C379">
        <v>5</v>
      </c>
      <c r="D379" s="14">
        <f t="shared" ca="1" si="180"/>
        <v>4.1843786541221277</v>
      </c>
      <c r="E379">
        <v>21.536200716845901</v>
      </c>
      <c r="F379">
        <v>11.1931899641577</v>
      </c>
      <c r="G379">
        <v>9.6104838709677392</v>
      </c>
      <c r="H379">
        <v>26.7777777777778</v>
      </c>
      <c r="I379">
        <v>3.4168608124253299</v>
      </c>
      <c r="J379">
        <v>40.0833333333333</v>
      </c>
      <c r="K379">
        <v>8.2043010752688197</v>
      </c>
      <c r="L379" s="11">
        <f t="shared" si="174"/>
        <v>39.700000000000003</v>
      </c>
      <c r="M379" s="9">
        <f t="shared" si="175"/>
        <v>14.2</v>
      </c>
      <c r="N379" s="9">
        <f t="shared" si="181"/>
        <v>100.98386982977144</v>
      </c>
      <c r="O379" s="9">
        <f>stefan_boltzmann*(E379+273.16)^4</f>
        <v>36.979415360433492</v>
      </c>
      <c r="P379" s="9">
        <f>stefan_boltzmann*(F379+273.16)^4</f>
        <v>32.054891552138777</v>
      </c>
      <c r="Q379" s="11">
        <f t="shared" si="182"/>
        <v>21.393688474935644</v>
      </c>
      <c r="R379" s="9">
        <f t="shared" si="183"/>
        <v>29.796261555555557</v>
      </c>
      <c r="S379" s="9">
        <f t="shared" si="184"/>
        <v>0.71799908304089777</v>
      </c>
      <c r="T379" s="9">
        <f t="shared" si="177"/>
        <v>16.473140125700446</v>
      </c>
      <c r="U379" s="9">
        <f t="shared" si="185"/>
        <v>34.517153456286138</v>
      </c>
      <c r="V379" s="9">
        <f t="shared" si="186"/>
        <v>0.18687582034905265</v>
      </c>
      <c r="W379" s="9">
        <f t="shared" si="178"/>
        <v>0.61929876210521206</v>
      </c>
      <c r="X379" s="9">
        <f t="shared" si="187"/>
        <v>3.9947379684189461</v>
      </c>
      <c r="Y379" s="9">
        <f t="shared" si="188"/>
        <v>12.478402157281501</v>
      </c>
      <c r="Z379" s="9">
        <f t="shared" si="189"/>
        <v>16.3646953405018</v>
      </c>
      <c r="AA379" s="9">
        <f t="shared" si="190"/>
        <v>2.570105474765203</v>
      </c>
      <c r="AB379" s="9">
        <f t="shared" si="191"/>
        <v>1.3296669974325828</v>
      </c>
      <c r="AC379" s="9">
        <f t="shared" si="192"/>
        <v>1.9498862360988929</v>
      </c>
      <c r="AD379" s="9">
        <f t="shared" si="193"/>
        <v>1.1962762445803878</v>
      </c>
      <c r="AE379" s="9">
        <f t="shared" si="194"/>
        <v>0.11852673042033056</v>
      </c>
      <c r="AF379" s="9">
        <f t="shared" si="195"/>
        <v>100.98386982977144</v>
      </c>
      <c r="AG379" s="9">
        <f t="shared" si="179"/>
        <v>6.8254731888355263E-2</v>
      </c>
      <c r="AH379" s="9">
        <f t="shared" ca="1" si="176"/>
        <v>0.75943142174432554</v>
      </c>
      <c r="AI379" s="11">
        <f t="shared" si="196"/>
        <v>0.11852673042033056</v>
      </c>
      <c r="AJ379" s="9">
        <f t="shared" ca="1" si="197"/>
        <v>11.718970735537175</v>
      </c>
      <c r="AK379" s="9">
        <f t="shared" si="198"/>
        <v>6.8254731888355263E-2</v>
      </c>
      <c r="AL379" s="9">
        <f t="shared" si="199"/>
        <v>3.1102619445020765</v>
      </c>
      <c r="AM379" s="9">
        <f t="shared" si="200"/>
        <v>3.4168608124253299</v>
      </c>
      <c r="AN379" s="9">
        <f t="shared" si="201"/>
        <v>0.75360999151850505</v>
      </c>
      <c r="AO379" s="9">
        <f t="shared" si="202"/>
        <v>2.1617326762246121</v>
      </c>
      <c r="AP379" s="13">
        <f t="shared" ca="1" si="203"/>
        <v>4.1843786541221277</v>
      </c>
    </row>
    <row r="380" spans="1:42">
      <c r="A380" t="s">
        <v>90</v>
      </c>
      <c r="B380" t="s">
        <v>142</v>
      </c>
      <c r="C380">
        <v>6</v>
      </c>
      <c r="D380" s="14">
        <f t="shared" ca="1" si="180"/>
        <v>4.9940384915607803</v>
      </c>
      <c r="E380">
        <v>26.532222222222199</v>
      </c>
      <c r="F380">
        <v>16.0566666666667</v>
      </c>
      <c r="G380">
        <v>14.5477160493827</v>
      </c>
      <c r="H380">
        <v>26.7777777777778</v>
      </c>
      <c r="I380">
        <v>3.0975154320987701</v>
      </c>
      <c r="J380">
        <v>40.0833333333333</v>
      </c>
      <c r="K380">
        <v>8.7407407407407405</v>
      </c>
      <c r="L380" s="11">
        <f t="shared" si="174"/>
        <v>41.9</v>
      </c>
      <c r="M380" s="9">
        <f t="shared" si="175"/>
        <v>14.8</v>
      </c>
      <c r="N380" s="9">
        <f t="shared" si="181"/>
        <v>100.98386982977144</v>
      </c>
      <c r="O380" s="9">
        <f>stefan_boltzmann*(E380+273.16)^4</f>
        <v>39.551574910032791</v>
      </c>
      <c r="P380" s="9">
        <f>stefan_boltzmann*(F380+273.16)^4</f>
        <v>34.304821101724869</v>
      </c>
      <c r="Q380" s="11">
        <f t="shared" si="182"/>
        <v>22.847872872872866</v>
      </c>
      <c r="R380" s="9">
        <f t="shared" si="183"/>
        <v>31.447439777777774</v>
      </c>
      <c r="S380" s="9">
        <f t="shared" si="184"/>
        <v>0.72654158921446566</v>
      </c>
      <c r="T380" s="9">
        <f t="shared" si="177"/>
        <v>17.592862112112108</v>
      </c>
      <c r="U380" s="9">
        <f t="shared" si="185"/>
        <v>36.928198005878826</v>
      </c>
      <c r="V380" s="9">
        <f t="shared" si="186"/>
        <v>0.15982273333671554</v>
      </c>
      <c r="W380" s="9">
        <f t="shared" si="178"/>
        <v>0.63083114543952867</v>
      </c>
      <c r="X380" s="9">
        <f t="shared" si="187"/>
        <v>3.7231436835192744</v>
      </c>
      <c r="Y380" s="9">
        <f t="shared" si="188"/>
        <v>13.869718428592833</v>
      </c>
      <c r="Z380" s="9">
        <f t="shared" si="189"/>
        <v>21.294444444444451</v>
      </c>
      <c r="AA380" s="9">
        <f t="shared" si="190"/>
        <v>3.4686573079380318</v>
      </c>
      <c r="AB380" s="9">
        <f t="shared" si="191"/>
        <v>1.8248783981421461</v>
      </c>
      <c r="AC380" s="9">
        <f t="shared" si="192"/>
        <v>2.6467678530400889</v>
      </c>
      <c r="AD380" s="9">
        <f t="shared" si="193"/>
        <v>1.6563187460332818</v>
      </c>
      <c r="AE380" s="9">
        <f t="shared" si="194"/>
        <v>0.1551872529090409</v>
      </c>
      <c r="AF380" s="9">
        <f t="shared" si="195"/>
        <v>100.98386982977144</v>
      </c>
      <c r="AG380" s="9">
        <f t="shared" si="179"/>
        <v>6.8254731888355263E-2</v>
      </c>
      <c r="AH380" s="9">
        <f t="shared" ca="1" si="176"/>
        <v>0.69016487455197117</v>
      </c>
      <c r="AI380" s="11">
        <f t="shared" si="196"/>
        <v>0.1551872529090409</v>
      </c>
      <c r="AJ380" s="9">
        <f t="shared" ca="1" si="197"/>
        <v>13.179553554040861</v>
      </c>
      <c r="AK380" s="9">
        <f t="shared" si="198"/>
        <v>6.8254731888355263E-2</v>
      </c>
      <c r="AL380" s="9">
        <f t="shared" si="199"/>
        <v>3.058161705019538</v>
      </c>
      <c r="AM380" s="9">
        <f t="shared" si="200"/>
        <v>3.0975154320987701</v>
      </c>
      <c r="AN380" s="9">
        <f t="shared" si="201"/>
        <v>0.99044910700680711</v>
      </c>
      <c r="AO380" s="9">
        <f t="shared" si="202"/>
        <v>2.0531552469135819</v>
      </c>
      <c r="AP380" s="13">
        <f t="shared" ca="1" si="203"/>
        <v>4.9940384915607803</v>
      </c>
    </row>
    <row r="381" spans="1:42">
      <c r="A381" t="s">
        <v>90</v>
      </c>
      <c r="B381" t="s">
        <v>142</v>
      </c>
      <c r="C381">
        <v>7</v>
      </c>
      <c r="D381" s="14">
        <f t="shared" ca="1" si="180"/>
        <v>5.3729900546868876</v>
      </c>
      <c r="E381">
        <v>29.043369175627198</v>
      </c>
      <c r="F381">
        <v>19.248387096774199</v>
      </c>
      <c r="G381">
        <v>16.570878136200701</v>
      </c>
      <c r="H381">
        <v>26.7777777777778</v>
      </c>
      <c r="I381">
        <v>2.8144265232974899</v>
      </c>
      <c r="J381">
        <v>40.0833333333333</v>
      </c>
      <c r="K381">
        <v>8.5913978494623606</v>
      </c>
      <c r="L381" s="11">
        <f t="shared" si="174"/>
        <v>40.799999999999997</v>
      </c>
      <c r="M381" s="9">
        <f t="shared" si="175"/>
        <v>14.6</v>
      </c>
      <c r="N381" s="9">
        <f t="shared" si="181"/>
        <v>100.98386982977144</v>
      </c>
      <c r="O381" s="9">
        <f>stefan_boltzmann*(E381+273.16)^4</f>
        <v>40.893953671917664</v>
      </c>
      <c r="P381" s="9">
        <f>stefan_boltzmann*(F381+273.16)^4</f>
        <v>35.844390025120902</v>
      </c>
      <c r="Q381" s="11">
        <f t="shared" si="182"/>
        <v>22.204418912947407</v>
      </c>
      <c r="R381" s="9">
        <f t="shared" si="183"/>
        <v>30.621850666666663</v>
      </c>
      <c r="S381" s="9">
        <f t="shared" si="184"/>
        <v>0.72511681787795956</v>
      </c>
      <c r="T381" s="9">
        <f t="shared" si="177"/>
        <v>17.097402562969503</v>
      </c>
      <c r="U381" s="9">
        <f t="shared" si="185"/>
        <v>38.369171848519287</v>
      </c>
      <c r="V381" s="9">
        <f t="shared" si="186"/>
        <v>0.14775305629179533</v>
      </c>
      <c r="W381" s="9">
        <f t="shared" si="178"/>
        <v>0.62890770413524555</v>
      </c>
      <c r="X381" s="9">
        <f t="shared" si="187"/>
        <v>3.5653799143875342</v>
      </c>
      <c r="Y381" s="9">
        <f t="shared" si="188"/>
        <v>13.532022648581968</v>
      </c>
      <c r="Z381" s="9">
        <f t="shared" si="189"/>
        <v>24.1458781362007</v>
      </c>
      <c r="AA381" s="9">
        <f t="shared" si="190"/>
        <v>4.0157278864196897</v>
      </c>
      <c r="AB381" s="9">
        <f t="shared" si="191"/>
        <v>2.2316760242854041</v>
      </c>
      <c r="AC381" s="9">
        <f t="shared" si="192"/>
        <v>3.1237019553525469</v>
      </c>
      <c r="AD381" s="9">
        <f t="shared" si="193"/>
        <v>1.8856575186298783</v>
      </c>
      <c r="AE381" s="9">
        <f t="shared" si="194"/>
        <v>0.18046612235991116</v>
      </c>
      <c r="AF381" s="9">
        <f t="shared" si="195"/>
        <v>100.98386982977144</v>
      </c>
      <c r="AG381" s="9">
        <f t="shared" si="179"/>
        <v>6.8254731888355263E-2</v>
      </c>
      <c r="AH381" s="9">
        <f t="shared" ca="1" si="176"/>
        <v>0.39920071684587488</v>
      </c>
      <c r="AI381" s="11">
        <f t="shared" si="196"/>
        <v>0.18046612235991116</v>
      </c>
      <c r="AJ381" s="9">
        <f t="shared" ca="1" si="197"/>
        <v>13.132821931736093</v>
      </c>
      <c r="AK381" s="9">
        <f t="shared" si="198"/>
        <v>6.8254731888355263E-2</v>
      </c>
      <c r="AL381" s="9">
        <f t="shared" si="199"/>
        <v>3.0288153604724521</v>
      </c>
      <c r="AM381" s="9">
        <f t="shared" si="200"/>
        <v>2.8144265232974899</v>
      </c>
      <c r="AN381" s="9">
        <f t="shared" si="201"/>
        <v>1.2380444367226686</v>
      </c>
      <c r="AO381" s="9">
        <f t="shared" si="202"/>
        <v>1.9569050179211467</v>
      </c>
      <c r="AP381" s="13">
        <f t="shared" ca="1" si="203"/>
        <v>5.3729900546868876</v>
      </c>
    </row>
    <row r="382" spans="1:42">
      <c r="A382" t="s">
        <v>90</v>
      </c>
      <c r="B382" t="s">
        <v>142</v>
      </c>
      <c r="C382">
        <v>8</v>
      </c>
      <c r="D382" s="14">
        <f t="shared" ca="1" si="180"/>
        <v>4.6118883885017734</v>
      </c>
      <c r="E382">
        <v>27.5670250896057</v>
      </c>
      <c r="F382">
        <v>18.184587813620102</v>
      </c>
      <c r="G382">
        <v>17.143697729988101</v>
      </c>
      <c r="H382">
        <v>26.7777777777778</v>
      </c>
      <c r="I382">
        <v>3.0332287933094402</v>
      </c>
      <c r="J382">
        <v>40.0833333333333</v>
      </c>
      <c r="K382">
        <v>7.9068100358422901</v>
      </c>
      <c r="L382" s="11">
        <f t="shared" si="174"/>
        <v>36.700000000000003</v>
      </c>
      <c r="M382" s="9">
        <f t="shared" si="175"/>
        <v>13.6</v>
      </c>
      <c r="N382" s="9">
        <f t="shared" si="181"/>
        <v>100.98386982977144</v>
      </c>
      <c r="O382" s="9">
        <f>stefan_boltzmann*(E382+273.16)^4</f>
        <v>40.100678936408727</v>
      </c>
      <c r="P382" s="9">
        <f>stefan_boltzmann*(F382+273.16)^4</f>
        <v>35.325613454824676</v>
      </c>
      <c r="Q382" s="11">
        <f t="shared" si="182"/>
        <v>19.843379717478388</v>
      </c>
      <c r="R382" s="9">
        <f t="shared" si="183"/>
        <v>27.544654888888889</v>
      </c>
      <c r="S382" s="9">
        <f t="shared" si="184"/>
        <v>0.72040763616475434</v>
      </c>
      <c r="T382" s="9">
        <f t="shared" si="177"/>
        <v>15.279402382458359</v>
      </c>
      <c r="U382" s="9">
        <f t="shared" si="185"/>
        <v>37.713146195616702</v>
      </c>
      <c r="V382" s="9">
        <f t="shared" si="186"/>
        <v>0.14422785018911921</v>
      </c>
      <c r="W382" s="9">
        <f t="shared" si="178"/>
        <v>0.62255030882241846</v>
      </c>
      <c r="X382" s="9">
        <f t="shared" si="187"/>
        <v>3.3862291788628838</v>
      </c>
      <c r="Y382" s="9">
        <f t="shared" si="188"/>
        <v>11.893173203595476</v>
      </c>
      <c r="Z382" s="9">
        <f t="shared" si="189"/>
        <v>22.875806451612902</v>
      </c>
      <c r="AA382" s="9">
        <f t="shared" si="190"/>
        <v>3.68567638333132</v>
      </c>
      <c r="AB382" s="9">
        <f t="shared" si="191"/>
        <v>2.0880663969440691</v>
      </c>
      <c r="AC382" s="9">
        <f t="shared" si="192"/>
        <v>2.8868713901376948</v>
      </c>
      <c r="AD382" s="9">
        <f t="shared" si="193"/>
        <v>1.9554456449782633</v>
      </c>
      <c r="AE382" s="9">
        <f t="shared" si="194"/>
        <v>0.16880824820620774</v>
      </c>
      <c r="AF382" s="9">
        <f t="shared" si="195"/>
        <v>100.98386982977144</v>
      </c>
      <c r="AG382" s="9">
        <f t="shared" si="179"/>
        <v>6.8254731888355263E-2</v>
      </c>
      <c r="AH382" s="9">
        <f t="shared" ca="1" si="176"/>
        <v>-0.17781003584229169</v>
      </c>
      <c r="AI382" s="11">
        <f t="shared" si="196"/>
        <v>0.16880824820620774</v>
      </c>
      <c r="AJ382" s="9">
        <f t="shared" ca="1" si="197"/>
        <v>12.070983239437767</v>
      </c>
      <c r="AK382" s="9">
        <f t="shared" si="198"/>
        <v>6.8254731888355263E-2</v>
      </c>
      <c r="AL382" s="9">
        <f t="shared" si="199"/>
        <v>3.0418168041298932</v>
      </c>
      <c r="AM382" s="9">
        <f t="shared" si="200"/>
        <v>3.0332287933094402</v>
      </c>
      <c r="AN382" s="9">
        <f t="shared" si="201"/>
        <v>0.93142574515943144</v>
      </c>
      <c r="AO382" s="9">
        <f t="shared" si="202"/>
        <v>2.03129778972521</v>
      </c>
      <c r="AP382" s="13">
        <f t="shared" ca="1" si="203"/>
        <v>4.6118883885017734</v>
      </c>
    </row>
    <row r="383" spans="1:42">
      <c r="A383" t="s">
        <v>90</v>
      </c>
      <c r="B383" t="s">
        <v>142</v>
      </c>
      <c r="C383">
        <v>9</v>
      </c>
      <c r="D383" s="14">
        <f t="shared" ca="1" si="180"/>
        <v>3.7111889215909764</v>
      </c>
      <c r="E383">
        <v>24.213333333333299</v>
      </c>
      <c r="F383">
        <v>13.8596296296296</v>
      </c>
      <c r="G383">
        <v>13.630555555555601</v>
      </c>
      <c r="H383">
        <v>26.7777777777778</v>
      </c>
      <c r="I383">
        <v>3.0710185185185201</v>
      </c>
      <c r="J383">
        <v>40.0833333333333</v>
      </c>
      <c r="K383">
        <v>7.93333333333333</v>
      </c>
      <c r="L383" s="11">
        <f t="shared" si="174"/>
        <v>30</v>
      </c>
      <c r="M383" s="9">
        <f t="shared" si="175"/>
        <v>12.2</v>
      </c>
      <c r="N383" s="9">
        <f t="shared" si="181"/>
        <v>100.98386982977144</v>
      </c>
      <c r="O383" s="9">
        <f>stefan_boltzmann*(E383+273.16)^4</f>
        <v>38.341577499231313</v>
      </c>
      <c r="P383" s="9">
        <f>stefan_boltzmann*(F383+273.16)^4</f>
        <v>33.274251281413953</v>
      </c>
      <c r="Q383" s="11">
        <f t="shared" si="182"/>
        <v>17.254098360655732</v>
      </c>
      <c r="R383" s="9">
        <f t="shared" si="183"/>
        <v>22.516066666666667</v>
      </c>
      <c r="S383" s="9">
        <f t="shared" si="184"/>
        <v>0.76630161990944534</v>
      </c>
      <c r="T383" s="9">
        <f t="shared" si="177"/>
        <v>13.285655737704914</v>
      </c>
      <c r="U383" s="9">
        <f t="shared" si="185"/>
        <v>35.807914390322637</v>
      </c>
      <c r="V383" s="9">
        <f t="shared" si="186"/>
        <v>0.16510198415681604</v>
      </c>
      <c r="W383" s="9">
        <f t="shared" si="178"/>
        <v>0.68450718687775136</v>
      </c>
      <c r="X383" s="9">
        <f t="shared" si="187"/>
        <v>4.0467775439965603</v>
      </c>
      <c r="Y383" s="9">
        <f t="shared" si="188"/>
        <v>9.2388781937083539</v>
      </c>
      <c r="Z383" s="9">
        <f t="shared" si="189"/>
        <v>19.036481481481449</v>
      </c>
      <c r="AA383" s="9">
        <f t="shared" si="190"/>
        <v>3.0223397949710118</v>
      </c>
      <c r="AB383" s="9">
        <f t="shared" si="191"/>
        <v>1.5841008963147347</v>
      </c>
      <c r="AC383" s="9">
        <f t="shared" si="192"/>
        <v>2.303220345642873</v>
      </c>
      <c r="AD383" s="9">
        <f t="shared" si="193"/>
        <v>1.5606793849940117</v>
      </c>
      <c r="AE383" s="9">
        <f t="shared" si="194"/>
        <v>0.13735586712172135</v>
      </c>
      <c r="AF383" s="9">
        <f t="shared" si="195"/>
        <v>100.98386982977144</v>
      </c>
      <c r="AG383" s="9">
        <f t="shared" si="179"/>
        <v>6.8254731888355263E-2</v>
      </c>
      <c r="AH383" s="9">
        <f t="shared" ca="1" si="176"/>
        <v>-0.53750549581840357</v>
      </c>
      <c r="AI383" s="11">
        <f t="shared" si="196"/>
        <v>0.13735586712172135</v>
      </c>
      <c r="AJ383" s="9">
        <f t="shared" ca="1" si="197"/>
        <v>9.7763836895267566</v>
      </c>
      <c r="AK383" s="9">
        <f t="shared" si="198"/>
        <v>6.8254731888355263E-2</v>
      </c>
      <c r="AL383" s="9">
        <f t="shared" si="199"/>
        <v>3.0818067504250166</v>
      </c>
      <c r="AM383" s="9">
        <f t="shared" si="200"/>
        <v>3.0710185185185201</v>
      </c>
      <c r="AN383" s="9">
        <f t="shared" si="201"/>
        <v>0.74254096064886133</v>
      </c>
      <c r="AO383" s="9">
        <f t="shared" si="202"/>
        <v>2.0441462962962968</v>
      </c>
      <c r="AP383" s="13">
        <f t="shared" ca="1" si="203"/>
        <v>3.7111889215909764</v>
      </c>
    </row>
    <row r="384" spans="1:42">
      <c r="A384" t="s">
        <v>90</v>
      </c>
      <c r="B384" t="s">
        <v>142</v>
      </c>
      <c r="C384">
        <v>10</v>
      </c>
      <c r="D384" s="14">
        <f t="shared" ca="1" si="180"/>
        <v>2.7490770033415335</v>
      </c>
      <c r="E384">
        <v>18.718996415770601</v>
      </c>
      <c r="F384">
        <v>7.7824372759856599</v>
      </c>
      <c r="G384">
        <v>7.3907108721624803</v>
      </c>
      <c r="H384">
        <v>26.7777777777778</v>
      </c>
      <c r="I384">
        <v>3.4057497013142202</v>
      </c>
      <c r="J384">
        <v>40.0833333333333</v>
      </c>
      <c r="K384">
        <v>7.0645161290322598</v>
      </c>
      <c r="L384" s="11">
        <f t="shared" si="174"/>
        <v>22.5</v>
      </c>
      <c r="M384" s="9">
        <f t="shared" si="175"/>
        <v>10.9</v>
      </c>
      <c r="N384" s="9">
        <f t="shared" si="181"/>
        <v>100.98386982977144</v>
      </c>
      <c r="O384" s="9">
        <f>stefan_boltzmann*(E384+273.16)^4</f>
        <v>35.585516240899381</v>
      </c>
      <c r="P384" s="9">
        <f>stefan_boltzmann*(F384+273.16)^4</f>
        <v>30.544377340754263</v>
      </c>
      <c r="Q384" s="11">
        <f t="shared" si="182"/>
        <v>12.91635839005623</v>
      </c>
      <c r="R384" s="9">
        <f t="shared" si="183"/>
        <v>16.887049999999999</v>
      </c>
      <c r="S384" s="9">
        <f t="shared" si="184"/>
        <v>0.76486765835692028</v>
      </c>
      <c r="T384" s="9">
        <f t="shared" si="177"/>
        <v>9.9455959603432973</v>
      </c>
      <c r="U384" s="9">
        <f t="shared" si="185"/>
        <v>33.064946790826824</v>
      </c>
      <c r="V384" s="9">
        <f t="shared" si="186"/>
        <v>0.19798059925261324</v>
      </c>
      <c r="W384" s="9">
        <f t="shared" si="178"/>
        <v>0.68257133878184251</v>
      </c>
      <c r="X384" s="9">
        <f t="shared" si="187"/>
        <v>4.4682607705006134</v>
      </c>
      <c r="Y384" s="9">
        <f t="shared" si="188"/>
        <v>5.4773351898426839</v>
      </c>
      <c r="Z384" s="9">
        <f t="shared" si="189"/>
        <v>13.250716845878131</v>
      </c>
      <c r="AA384" s="9">
        <f t="shared" si="190"/>
        <v>2.1591651508487857</v>
      </c>
      <c r="AB384" s="9">
        <f t="shared" si="191"/>
        <v>1.0569761951575773</v>
      </c>
      <c r="AC384" s="9">
        <f t="shared" si="192"/>
        <v>1.6080706730031815</v>
      </c>
      <c r="AD384" s="9">
        <f t="shared" si="193"/>
        <v>1.0290566422778999</v>
      </c>
      <c r="AE384" s="9">
        <f t="shared" si="194"/>
        <v>9.9389722543045969E-2</v>
      </c>
      <c r="AF384" s="9">
        <f t="shared" si="195"/>
        <v>100.98386982977144</v>
      </c>
      <c r="AG384" s="9">
        <f t="shared" si="179"/>
        <v>6.8254731888355263E-2</v>
      </c>
      <c r="AH384" s="9">
        <f t="shared" ca="1" si="176"/>
        <v>-0.81000704898446463</v>
      </c>
      <c r="AI384" s="11">
        <f t="shared" si="196"/>
        <v>9.9389722543045969E-2</v>
      </c>
      <c r="AJ384" s="9">
        <f t="shared" ca="1" si="197"/>
        <v>6.2873422388271489</v>
      </c>
      <c r="AK384" s="9">
        <f t="shared" si="198"/>
        <v>6.8254731888355263E-2</v>
      </c>
      <c r="AL384" s="9">
        <f t="shared" si="199"/>
        <v>3.1440969298413117</v>
      </c>
      <c r="AM384" s="9">
        <f t="shared" si="200"/>
        <v>3.4057497013142202</v>
      </c>
      <c r="AN384" s="9">
        <f t="shared" si="201"/>
        <v>0.57901403072528157</v>
      </c>
      <c r="AO384" s="9">
        <f t="shared" si="202"/>
        <v>2.1579548984468349</v>
      </c>
      <c r="AP384" s="13">
        <f t="shared" ca="1" si="203"/>
        <v>2.7490770033415335</v>
      </c>
    </row>
    <row r="385" spans="1:42">
      <c r="A385" t="s">
        <v>90</v>
      </c>
      <c r="B385" t="s">
        <v>142</v>
      </c>
      <c r="C385">
        <v>11</v>
      </c>
      <c r="D385" s="14">
        <f t="shared" ca="1" si="180"/>
        <v>1.958014163093341</v>
      </c>
      <c r="E385">
        <v>13.2825925925926</v>
      </c>
      <c r="F385">
        <v>3.69</v>
      </c>
      <c r="G385">
        <v>2.415</v>
      </c>
      <c r="H385">
        <v>26.7777777777778</v>
      </c>
      <c r="I385">
        <v>3.7046759259259301</v>
      </c>
      <c r="J385">
        <v>40.0833333333333</v>
      </c>
      <c r="K385">
        <v>5.8148148148148104</v>
      </c>
      <c r="L385" s="11">
        <f t="shared" si="174"/>
        <v>16.3</v>
      </c>
      <c r="M385" s="9">
        <f t="shared" si="175"/>
        <v>9.6999999999999993</v>
      </c>
      <c r="N385" s="9">
        <f t="shared" si="181"/>
        <v>100.98386982977144</v>
      </c>
      <c r="O385" s="9">
        <f>stefan_boltzmann*(E385+273.16)^4</f>
        <v>33.007473002511986</v>
      </c>
      <c r="P385" s="9">
        <f>stefan_boltzmann*(F385+273.16)^4</f>
        <v>28.803151228100074</v>
      </c>
      <c r="Q385" s="11">
        <f t="shared" si="182"/>
        <v>8.9606433753340937</v>
      </c>
      <c r="R385" s="9">
        <f t="shared" si="183"/>
        <v>12.233729555555556</v>
      </c>
      <c r="S385" s="9">
        <f t="shared" si="184"/>
        <v>0.73245393685075411</v>
      </c>
      <c r="T385" s="9">
        <f t="shared" si="177"/>
        <v>6.8996953990072525</v>
      </c>
      <c r="U385" s="9">
        <f t="shared" si="185"/>
        <v>30.905312115306032</v>
      </c>
      <c r="V385" s="9">
        <f t="shared" si="186"/>
        <v>0.22064018799034313</v>
      </c>
      <c r="W385" s="9">
        <f t="shared" si="178"/>
        <v>0.63881281474851814</v>
      </c>
      <c r="X385" s="9">
        <f t="shared" si="187"/>
        <v>4.3560351185427049</v>
      </c>
      <c r="Y385" s="9">
        <f t="shared" si="188"/>
        <v>2.5436602804645476</v>
      </c>
      <c r="Z385" s="9">
        <f t="shared" si="189"/>
        <v>8.4862962962963007</v>
      </c>
      <c r="AA385" s="9">
        <f t="shared" si="190"/>
        <v>1.5256834962047583</v>
      </c>
      <c r="AB385" s="9">
        <f t="shared" si="191"/>
        <v>0.79568631146327773</v>
      </c>
      <c r="AC385" s="9">
        <f t="shared" si="192"/>
        <v>1.1606849038340181</v>
      </c>
      <c r="AD385" s="9">
        <f t="shared" si="193"/>
        <v>0.72687575117248104</v>
      </c>
      <c r="AE385" s="9">
        <f t="shared" si="194"/>
        <v>7.521740183995046E-2</v>
      </c>
      <c r="AF385" s="9">
        <f t="shared" si="195"/>
        <v>100.98386982977144</v>
      </c>
      <c r="AG385" s="9">
        <f t="shared" si="179"/>
        <v>6.8254731888355263E-2</v>
      </c>
      <c r="AH385" s="9">
        <f t="shared" ca="1" si="176"/>
        <v>-0.66701887694145623</v>
      </c>
      <c r="AI385" s="11">
        <f t="shared" si="196"/>
        <v>7.521740183995046E-2</v>
      </c>
      <c r="AJ385" s="9">
        <f t="shared" ca="1" si="197"/>
        <v>3.2106791574060036</v>
      </c>
      <c r="AK385" s="9">
        <f t="shared" si="198"/>
        <v>6.8254731888355263E-2</v>
      </c>
      <c r="AL385" s="9">
        <f t="shared" si="199"/>
        <v>3.1973137301598786</v>
      </c>
      <c r="AM385" s="9">
        <f t="shared" si="200"/>
        <v>3.7046759259259301</v>
      </c>
      <c r="AN385" s="9">
        <f t="shared" si="201"/>
        <v>0.43380915266153708</v>
      </c>
      <c r="AO385" s="9">
        <f t="shared" si="202"/>
        <v>2.2595898148148166</v>
      </c>
      <c r="AP385" s="13">
        <f t="shared" ca="1" si="203"/>
        <v>1.958014163093341</v>
      </c>
    </row>
    <row r="386" spans="1:42">
      <c r="A386" t="s">
        <v>90</v>
      </c>
      <c r="B386" t="s">
        <v>142</v>
      </c>
      <c r="C386">
        <v>12</v>
      </c>
      <c r="D386" s="14">
        <f t="shared" ca="1" si="180"/>
        <v>1.4417063205980716</v>
      </c>
      <c r="E386">
        <v>7.9462365591397797</v>
      </c>
      <c r="F386">
        <v>-0.86953405017921104</v>
      </c>
      <c r="G386">
        <v>-2.3516875746714501</v>
      </c>
      <c r="H386">
        <v>26.7777777777778</v>
      </c>
      <c r="I386">
        <v>3.7594235364396602</v>
      </c>
      <c r="J386">
        <v>40.0833333333333</v>
      </c>
      <c r="K386">
        <v>4.8996415770609296</v>
      </c>
      <c r="L386" s="11">
        <f t="shared" si="174"/>
        <v>13.6</v>
      </c>
      <c r="M386" s="9">
        <f t="shared" si="175"/>
        <v>9.1999999999999993</v>
      </c>
      <c r="N386" s="9">
        <f t="shared" si="181"/>
        <v>100.98386982977144</v>
      </c>
      <c r="O386" s="9">
        <f>stefan_boltzmann*(E386+273.16)^4</f>
        <v>30.615673430834292</v>
      </c>
      <c r="P386" s="9">
        <f>stefan_boltzmann*(F386+273.16)^4</f>
        <v>26.952039450598644</v>
      </c>
      <c r="Q386" s="11">
        <f t="shared" si="182"/>
        <v>7.0214742091319922</v>
      </c>
      <c r="R386" s="9">
        <f t="shared" si="183"/>
        <v>10.207283555555554</v>
      </c>
      <c r="S386" s="9">
        <f t="shared" si="184"/>
        <v>0.68788862099460246</v>
      </c>
      <c r="T386" s="9">
        <f t="shared" si="177"/>
        <v>5.4065351410316342</v>
      </c>
      <c r="U386" s="9">
        <f t="shared" si="185"/>
        <v>28.78385644071647</v>
      </c>
      <c r="V386" s="9">
        <f t="shared" si="186"/>
        <v>0.23964453329478475</v>
      </c>
      <c r="W386" s="9">
        <f t="shared" si="178"/>
        <v>0.57864963834271343</v>
      </c>
      <c r="X386" s="9">
        <f t="shared" si="187"/>
        <v>3.9914637776707216</v>
      </c>
      <c r="Y386" s="9">
        <f t="shared" si="188"/>
        <v>1.4150713633609127</v>
      </c>
      <c r="Z386" s="9">
        <f t="shared" si="189"/>
        <v>3.5383512544802844</v>
      </c>
      <c r="AA386" s="9">
        <f t="shared" si="190"/>
        <v>1.068846999910757</v>
      </c>
      <c r="AB386" s="9">
        <f t="shared" si="191"/>
        <v>0.57321146171342063</v>
      </c>
      <c r="AC386" s="9">
        <f t="shared" si="192"/>
        <v>0.82102923081208878</v>
      </c>
      <c r="AD386" s="9">
        <f t="shared" si="193"/>
        <v>0.51383773967456969</v>
      </c>
      <c r="AE386" s="9">
        <f t="shared" si="194"/>
        <v>5.5617590340367278E-2</v>
      </c>
      <c r="AF386" s="9">
        <f t="shared" si="195"/>
        <v>100.98386982977144</v>
      </c>
      <c r="AG386" s="9">
        <f t="shared" si="179"/>
        <v>6.8254731888355263E-2</v>
      </c>
      <c r="AH386" s="9">
        <f t="shared" ca="1" si="176"/>
        <v>-0.69271230585424237</v>
      </c>
      <c r="AI386" s="11">
        <f t="shared" si="196"/>
        <v>5.5617590340367278E-2</v>
      </c>
      <c r="AJ386" s="9">
        <f t="shared" ca="1" si="197"/>
        <v>2.1077836692151548</v>
      </c>
      <c r="AK386" s="9">
        <f t="shared" si="198"/>
        <v>6.8254731888355263E-2</v>
      </c>
      <c r="AL386" s="9">
        <f t="shared" si="199"/>
        <v>3.2545214648068415</v>
      </c>
      <c r="AM386" s="9">
        <f t="shared" si="200"/>
        <v>3.7594235364396602</v>
      </c>
      <c r="AN386" s="9">
        <f t="shared" si="201"/>
        <v>0.30719149113751909</v>
      </c>
      <c r="AO386" s="9">
        <f t="shared" si="202"/>
        <v>2.2782040023894847</v>
      </c>
      <c r="AP386" s="13">
        <f t="shared" ca="1" si="203"/>
        <v>1.4417063205980716</v>
      </c>
    </row>
    <row r="387" spans="1:42">
      <c r="A387" t="s">
        <v>91</v>
      </c>
      <c r="B387" t="s">
        <v>142</v>
      </c>
      <c r="C387">
        <v>1</v>
      </c>
      <c r="D387" s="14">
        <f t="shared" ca="1" si="180"/>
        <v>2.3357811590474746</v>
      </c>
      <c r="E387">
        <v>11.2064516129032</v>
      </c>
      <c r="F387">
        <v>-1.32258064516129</v>
      </c>
      <c r="G387">
        <v>-3.2743279569892501</v>
      </c>
      <c r="H387">
        <v>985</v>
      </c>
      <c r="I387">
        <v>4.0995967741935502</v>
      </c>
      <c r="J387">
        <v>32.332999999999998</v>
      </c>
      <c r="K387">
        <v>6.6129032258064502</v>
      </c>
      <c r="L387" s="11">
        <f t="shared" ref="L387:L450" si="204">VLOOKUP(J387, Ra,C387+1)</f>
        <v>19.899999999999999</v>
      </c>
      <c r="M387" s="9">
        <f t="shared" ref="M387:M450" si="205">VLOOKUP(J387, N, C387+1)</f>
        <v>10.1</v>
      </c>
      <c r="N387" s="9">
        <f t="shared" si="181"/>
        <v>90.185885595071824</v>
      </c>
      <c r="O387" s="9">
        <f>stefan_boltzmann*(E387+273.16)^4</f>
        <v>32.060871867704158</v>
      </c>
      <c r="P387" s="9">
        <f>stefan_boltzmann*(F387+273.16)^4</f>
        <v>26.773111569672167</v>
      </c>
      <c r="Q387" s="11">
        <f t="shared" si="182"/>
        <v>11.489691791759819</v>
      </c>
      <c r="R387" s="9">
        <f t="shared" si="183"/>
        <v>15.317029999999999</v>
      </c>
      <c r="S387" s="9">
        <f t="shared" si="184"/>
        <v>0.75012530443302783</v>
      </c>
      <c r="T387" s="9">
        <f t="shared" si="177"/>
        <v>8.8470626796550604</v>
      </c>
      <c r="U387" s="9">
        <f t="shared" si="185"/>
        <v>29.416991718688163</v>
      </c>
      <c r="V387" s="9">
        <f t="shared" si="186"/>
        <v>0.2430365090588204</v>
      </c>
      <c r="W387" s="9">
        <f t="shared" si="178"/>
        <v>0.66266916098458772</v>
      </c>
      <c r="X387" s="9">
        <f t="shared" si="187"/>
        <v>4.7376888705348081</v>
      </c>
      <c r="Y387" s="9">
        <f t="shared" si="188"/>
        <v>4.1093738091202523</v>
      </c>
      <c r="Z387" s="9">
        <f t="shared" si="189"/>
        <v>4.9419354838709548</v>
      </c>
      <c r="AA387" s="9">
        <f t="shared" si="190"/>
        <v>1.3308377616854532</v>
      </c>
      <c r="AB387" s="9">
        <f t="shared" si="191"/>
        <v>0.5544499551465033</v>
      </c>
      <c r="AC387" s="9">
        <f t="shared" si="192"/>
        <v>0.9426438584159782</v>
      </c>
      <c r="AD387" s="9">
        <f t="shared" si="193"/>
        <v>0.47968972323980708</v>
      </c>
      <c r="AE387" s="9">
        <f t="shared" si="194"/>
        <v>6.067138925823836E-2</v>
      </c>
      <c r="AF387" s="9">
        <f t="shared" si="195"/>
        <v>90.185885595071824</v>
      </c>
      <c r="AG387" s="9">
        <f t="shared" si="179"/>
        <v>6.095640275800511E-2</v>
      </c>
      <c r="AH387" s="9">
        <f t="shared" ref="AH387:AH450" ca="1" si="206">0.14*(Z387-OFFSET(Z387, IF(C387=1, 11, -1), 0))</f>
        <v>-0.25109677419355009</v>
      </c>
      <c r="AI387" s="11">
        <f t="shared" si="196"/>
        <v>6.067138925823836E-2</v>
      </c>
      <c r="AJ387" s="9">
        <f t="shared" ca="1" si="197"/>
        <v>4.360470583313802</v>
      </c>
      <c r="AK387" s="9">
        <f t="shared" si="198"/>
        <v>6.095640275800511E-2</v>
      </c>
      <c r="AL387" s="9">
        <f t="shared" si="199"/>
        <v>3.2380863953947214</v>
      </c>
      <c r="AM387" s="9">
        <f t="shared" si="200"/>
        <v>4.0995967741935502</v>
      </c>
      <c r="AN387" s="9">
        <f t="shared" si="201"/>
        <v>0.46295413517617112</v>
      </c>
      <c r="AO387" s="9">
        <f t="shared" si="202"/>
        <v>2.3938629032258074</v>
      </c>
      <c r="AP387" s="13">
        <f t="shared" ca="1" si="203"/>
        <v>2.3357811590474746</v>
      </c>
    </row>
    <row r="388" spans="1:42">
      <c r="A388" t="s">
        <v>91</v>
      </c>
      <c r="B388" t="s">
        <v>142</v>
      </c>
      <c r="C388">
        <v>2</v>
      </c>
      <c r="D388" s="14">
        <f t="shared" ca="1" si="180"/>
        <v>2.40137550393999</v>
      </c>
      <c r="E388">
        <v>14.1142857142857</v>
      </c>
      <c r="F388">
        <v>3.2321428571428599</v>
      </c>
      <c r="G388">
        <v>2.1370535714285701</v>
      </c>
      <c r="H388">
        <v>985</v>
      </c>
      <c r="I388">
        <v>3.5675595238095199</v>
      </c>
      <c r="J388">
        <v>32.332999999999998</v>
      </c>
      <c r="K388">
        <v>6.1428571428571397</v>
      </c>
      <c r="L388" s="11">
        <f t="shared" si="204"/>
        <v>24.8</v>
      </c>
      <c r="M388" s="9">
        <f t="shared" si="205"/>
        <v>10.9</v>
      </c>
      <c r="N388" s="9">
        <f t="shared" si="181"/>
        <v>90.185885595071824</v>
      </c>
      <c r="O388" s="9">
        <f>stefan_boltzmann*(E388+273.16)^4</f>
        <v>33.392497887731395</v>
      </c>
      <c r="P388" s="9">
        <f>stefan_boltzmann*(F388+273.16)^4</f>
        <v>28.613083688329308</v>
      </c>
      <c r="Q388" s="11">
        <f t="shared" si="182"/>
        <v>13.188204456094359</v>
      </c>
      <c r="R388" s="9">
        <f t="shared" si="183"/>
        <v>19.088560000000001</v>
      </c>
      <c r="S388" s="9">
        <f t="shared" si="184"/>
        <v>0.69089572267862842</v>
      </c>
      <c r="T388" s="9">
        <f t="shared" ref="T388:T451" si="207">(1-0.23)*Q388</f>
        <v>10.154917431192658</v>
      </c>
      <c r="U388" s="9">
        <f t="shared" si="185"/>
        <v>31.002790788030353</v>
      </c>
      <c r="V388" s="9">
        <f t="shared" si="186"/>
        <v>0.22181871571954376</v>
      </c>
      <c r="W388" s="9">
        <f t="shared" ref="W388:W451" si="208">1.35*S388-0.35</f>
        <v>0.58270922561614846</v>
      </c>
      <c r="X388" s="9">
        <f t="shared" si="187"/>
        <v>4.0072908995603838</v>
      </c>
      <c r="Y388" s="9">
        <f t="shared" si="188"/>
        <v>6.147626531632274</v>
      </c>
      <c r="Z388" s="9">
        <f t="shared" si="189"/>
        <v>8.6732142857142804</v>
      </c>
      <c r="AA388" s="9">
        <f t="shared" si="190"/>
        <v>1.6104995031769005</v>
      </c>
      <c r="AB388" s="9">
        <f t="shared" si="191"/>
        <v>0.77034205032633152</v>
      </c>
      <c r="AC388" s="9">
        <f t="shared" si="192"/>
        <v>1.1904207767516159</v>
      </c>
      <c r="AD388" s="9">
        <f t="shared" si="193"/>
        <v>0.7125926507233683</v>
      </c>
      <c r="AE388" s="9">
        <f t="shared" si="194"/>
        <v>7.6060780690380234E-2</v>
      </c>
      <c r="AF388" s="9">
        <f t="shared" si="195"/>
        <v>90.185885595071824</v>
      </c>
      <c r="AG388" s="9">
        <f t="shared" ref="AG388:AG451" si="209">AF388*(0.00103)/((2.45)*(0.622))</f>
        <v>6.095640275800511E-2</v>
      </c>
      <c r="AH388" s="9">
        <f t="shared" ca="1" si="206"/>
        <v>0.52237903225806559</v>
      </c>
      <c r="AI388" s="11">
        <f t="shared" si="196"/>
        <v>7.6060780690380234E-2</v>
      </c>
      <c r="AJ388" s="9">
        <f t="shared" ca="1" si="197"/>
        <v>5.6252474993742085</v>
      </c>
      <c r="AK388" s="9">
        <f t="shared" si="198"/>
        <v>6.095640275800511E-2</v>
      </c>
      <c r="AL388" s="9">
        <f t="shared" si="199"/>
        <v>3.1951919968048084</v>
      </c>
      <c r="AM388" s="9">
        <f t="shared" si="200"/>
        <v>3.5675595238095199</v>
      </c>
      <c r="AN388" s="9">
        <f t="shared" si="201"/>
        <v>0.47782812602824765</v>
      </c>
      <c r="AO388" s="9">
        <f t="shared" si="202"/>
        <v>2.2129702380952372</v>
      </c>
      <c r="AP388" s="13">
        <f t="shared" ca="1" si="203"/>
        <v>2.40137550393999</v>
      </c>
    </row>
    <row r="389" spans="1:42">
      <c r="A389" t="s">
        <v>91</v>
      </c>
      <c r="B389" t="s">
        <v>142</v>
      </c>
      <c r="C389">
        <v>3</v>
      </c>
      <c r="D389" s="14">
        <f t="shared" ca="1" si="180"/>
        <v>5.806947469062429</v>
      </c>
      <c r="E389">
        <v>20.283870967741901</v>
      </c>
      <c r="F389">
        <v>3.19354838709677</v>
      </c>
      <c r="G389">
        <v>-6.2915322580645201</v>
      </c>
      <c r="H389">
        <v>985</v>
      </c>
      <c r="I389">
        <v>5.1971774193548397</v>
      </c>
      <c r="J389">
        <v>32.332999999999998</v>
      </c>
      <c r="K389">
        <v>9.5161290322580605</v>
      </c>
      <c r="L389" s="11">
        <f t="shared" si="204"/>
        <v>30.7</v>
      </c>
      <c r="M389" s="9">
        <f t="shared" si="205"/>
        <v>11.8</v>
      </c>
      <c r="N389" s="9">
        <f t="shared" si="181"/>
        <v>90.185885595071824</v>
      </c>
      <c r="O389" s="9">
        <f>stefan_boltzmann*(E389+273.16)^4</f>
        <v>36.354825579339682</v>
      </c>
      <c r="P389" s="9">
        <f>stefan_boltzmann*(F389+273.16)^4</f>
        <v>28.597105296050614</v>
      </c>
      <c r="Q389" s="11">
        <f t="shared" si="182"/>
        <v>20.054032258064513</v>
      </c>
      <c r="R389" s="9">
        <f t="shared" si="183"/>
        <v>23.62979</v>
      </c>
      <c r="S389" s="9">
        <f t="shared" si="184"/>
        <v>0.84867585611486662</v>
      </c>
      <c r="T389" s="9">
        <f t="shared" si="207"/>
        <v>15.441604838709676</v>
      </c>
      <c r="U389" s="9">
        <f t="shared" si="185"/>
        <v>32.475965437695152</v>
      </c>
      <c r="V389" s="9">
        <f t="shared" si="186"/>
        <v>0.25351467703573721</v>
      </c>
      <c r="W389" s="9">
        <f t="shared" si="208"/>
        <v>0.79571240575507007</v>
      </c>
      <c r="X389" s="9">
        <f t="shared" si="187"/>
        <v>6.5512067740070785</v>
      </c>
      <c r="Y389" s="9">
        <f t="shared" si="188"/>
        <v>8.8903980647025982</v>
      </c>
      <c r="Z389" s="9">
        <f t="shared" si="189"/>
        <v>11.738709677419335</v>
      </c>
      <c r="AA389" s="9">
        <f t="shared" si="190"/>
        <v>2.3796875805571869</v>
      </c>
      <c r="AB389" s="9">
        <f t="shared" si="191"/>
        <v>0.76823861767022716</v>
      </c>
      <c r="AC389" s="9">
        <f t="shared" si="192"/>
        <v>1.573963099113707</v>
      </c>
      <c r="AD389" s="9">
        <f t="shared" si="193"/>
        <v>0.38161791266494083</v>
      </c>
      <c r="AE389" s="9">
        <f t="shared" si="194"/>
        <v>9.108994205084732E-2</v>
      </c>
      <c r="AF389" s="9">
        <f t="shared" si="195"/>
        <v>90.185885595071824</v>
      </c>
      <c r="AG389" s="9">
        <f t="shared" si="209"/>
        <v>6.095640275800511E-2</v>
      </c>
      <c r="AH389" s="9">
        <f t="shared" ca="1" si="206"/>
        <v>0.42916935483870766</v>
      </c>
      <c r="AI389" s="11">
        <f t="shared" si="196"/>
        <v>9.108994205084732E-2</v>
      </c>
      <c r="AJ389" s="9">
        <f t="shared" ca="1" si="197"/>
        <v>8.4612287098638905</v>
      </c>
      <c r="AK389" s="9">
        <f t="shared" si="198"/>
        <v>6.095640275800511E-2</v>
      </c>
      <c r="AL389" s="9">
        <f t="shared" si="199"/>
        <v>3.1607925772354966</v>
      </c>
      <c r="AM389" s="9">
        <f t="shared" si="200"/>
        <v>5.1971774193548397</v>
      </c>
      <c r="AN389" s="9">
        <f t="shared" si="201"/>
        <v>1.1923451864487662</v>
      </c>
      <c r="AO389" s="9">
        <f t="shared" si="202"/>
        <v>2.7670403225806455</v>
      </c>
      <c r="AP389" s="13">
        <f t="shared" ca="1" si="203"/>
        <v>5.806947469062429</v>
      </c>
    </row>
    <row r="390" spans="1:42">
      <c r="A390" t="s">
        <v>91</v>
      </c>
      <c r="B390" t="s">
        <v>142</v>
      </c>
      <c r="C390">
        <v>4</v>
      </c>
      <c r="D390" s="14">
        <f t="shared" ca="1" si="180"/>
        <v>5.6642156261708072</v>
      </c>
      <c r="E390">
        <v>23.1666666666667</v>
      </c>
      <c r="F390">
        <v>9.5366666666666706</v>
      </c>
      <c r="G390">
        <v>4.1023611111111098</v>
      </c>
      <c r="H390">
        <v>985</v>
      </c>
      <c r="I390">
        <v>4.3929166666666699</v>
      </c>
      <c r="J390">
        <v>32.332999999999998</v>
      </c>
      <c r="K390">
        <v>9.06666666666667</v>
      </c>
      <c r="L390" s="11">
        <f t="shared" si="204"/>
        <v>36.5</v>
      </c>
      <c r="M390" s="9">
        <f t="shared" si="205"/>
        <v>12.8</v>
      </c>
      <c r="N390" s="9">
        <f t="shared" si="181"/>
        <v>90.185885595071824</v>
      </c>
      <c r="O390" s="9">
        <f>stefan_boltzmann*(E390+273.16)^4</f>
        <v>37.804616444965603</v>
      </c>
      <c r="P390" s="9">
        <f>stefan_boltzmann*(F390+273.16)^4</f>
        <v>31.314439592273352</v>
      </c>
      <c r="Q390" s="11">
        <f t="shared" si="182"/>
        <v>22.052083333333336</v>
      </c>
      <c r="R390" s="9">
        <f t="shared" si="183"/>
        <v>28.094050000000003</v>
      </c>
      <c r="S390" s="9">
        <f t="shared" si="184"/>
        <v>0.78493785457537568</v>
      </c>
      <c r="T390" s="9">
        <f t="shared" si="207"/>
        <v>16.980104166666671</v>
      </c>
      <c r="U390" s="9">
        <f t="shared" si="185"/>
        <v>34.559528018619474</v>
      </c>
      <c r="V390" s="9">
        <f t="shared" si="186"/>
        <v>0.21329118423549914</v>
      </c>
      <c r="W390" s="9">
        <f t="shared" si="208"/>
        <v>0.7096661036767572</v>
      </c>
      <c r="X390" s="9">
        <f t="shared" si="187"/>
        <v>5.2311210561538548</v>
      </c>
      <c r="Y390" s="9">
        <f t="shared" si="188"/>
        <v>11.748983110512816</v>
      </c>
      <c r="Z390" s="9">
        <f t="shared" si="189"/>
        <v>16.351666666666684</v>
      </c>
      <c r="AA390" s="9">
        <f t="shared" si="190"/>
        <v>2.8378836305444586</v>
      </c>
      <c r="AB390" s="9">
        <f t="shared" si="191"/>
        <v>1.190353097000781</v>
      </c>
      <c r="AC390" s="9">
        <f t="shared" si="192"/>
        <v>2.0141183637726199</v>
      </c>
      <c r="AD390" s="9">
        <f t="shared" si="193"/>
        <v>0.8191389792062358</v>
      </c>
      <c r="AE390" s="9">
        <f t="shared" si="194"/>
        <v>0.1184405797395936</v>
      </c>
      <c r="AF390" s="9">
        <f t="shared" si="195"/>
        <v>90.185885595071824</v>
      </c>
      <c r="AG390" s="9">
        <f t="shared" si="209"/>
        <v>6.095640275800511E-2</v>
      </c>
      <c r="AH390" s="9">
        <f t="shared" ca="1" si="206"/>
        <v>0.64581397849462896</v>
      </c>
      <c r="AI390" s="11">
        <f t="shared" si="196"/>
        <v>0.1184405797395936</v>
      </c>
      <c r="AJ390" s="9">
        <f t="shared" ca="1" si="197"/>
        <v>11.103169132018186</v>
      </c>
      <c r="AK390" s="9">
        <f t="shared" si="198"/>
        <v>6.095640275800511E-2</v>
      </c>
      <c r="AL390" s="9">
        <f t="shared" si="199"/>
        <v>3.110401990657274</v>
      </c>
      <c r="AM390" s="9">
        <f t="shared" si="200"/>
        <v>4.3929166666666699</v>
      </c>
      <c r="AN390" s="9">
        <f t="shared" si="201"/>
        <v>1.1949793845663841</v>
      </c>
      <c r="AO390" s="9">
        <f t="shared" si="202"/>
        <v>2.493591666666668</v>
      </c>
      <c r="AP390" s="13">
        <f t="shared" ca="1" si="203"/>
        <v>5.6642156261708072</v>
      </c>
    </row>
    <row r="391" spans="1:42">
      <c r="A391" t="s">
        <v>91</v>
      </c>
      <c r="B391" t="s">
        <v>142</v>
      </c>
      <c r="C391">
        <v>5</v>
      </c>
      <c r="D391" s="14">
        <f t="shared" ref="D391:D459" ca="1" si="210">AP391</f>
        <v>9.6876684181518762</v>
      </c>
      <c r="E391">
        <v>32.958064516128999</v>
      </c>
      <c r="F391">
        <v>15.6516129032258</v>
      </c>
      <c r="G391">
        <v>3.9375</v>
      </c>
      <c r="H391">
        <v>985</v>
      </c>
      <c r="I391">
        <v>4.9213709677419297</v>
      </c>
      <c r="J391">
        <v>32.332999999999998</v>
      </c>
      <c r="K391">
        <v>12.4838709677419</v>
      </c>
      <c r="L391" s="11">
        <f t="shared" si="204"/>
        <v>40</v>
      </c>
      <c r="M391" s="9">
        <f t="shared" si="205"/>
        <v>13.6</v>
      </c>
      <c r="N391" s="9">
        <f t="shared" ref="N391:N458" si="211">101.3*((293-0.0065*H391)/293)^5.26</f>
        <v>90.185885595071824</v>
      </c>
      <c r="O391" s="9">
        <f>stefan_boltzmann*(E391+273.16)^4</f>
        <v>43.05441853480994</v>
      </c>
      <c r="P391" s="9">
        <f>stefan_boltzmann*(F391+273.16)^4</f>
        <v>34.113046079459231</v>
      </c>
      <c r="Q391" s="11">
        <f t="shared" ref="Q391:Q458" si="212">(0.25+0.5*(K391/M391))*L391</f>
        <v>28.358633776091029</v>
      </c>
      <c r="R391" s="9">
        <f t="shared" ref="R391:R458" si="213">(0.75+2*(H391/100000))*L391</f>
        <v>30.788000000000004</v>
      </c>
      <c r="S391" s="9">
        <f t="shared" ref="S391:S454" si="214">Q391/R391</f>
        <v>0.92109373054732446</v>
      </c>
      <c r="T391" s="9">
        <f t="shared" si="207"/>
        <v>21.836148007590094</v>
      </c>
      <c r="U391" s="9">
        <f t="shared" ref="U391:U458" si="215">(O391+P391)/2</f>
        <v>38.583732307134582</v>
      </c>
      <c r="V391" s="9">
        <f t="shared" ref="V391:V458" si="216">0.34-(0.14*SQRT(AD391))</f>
        <v>0.21402407588147621</v>
      </c>
      <c r="W391" s="9">
        <f t="shared" si="208"/>
        <v>0.89347653623888823</v>
      </c>
      <c r="X391" s="9">
        <f t="shared" ref="X391:X454" si="217">U391*V391*W391</f>
        <v>7.378193116086778</v>
      </c>
      <c r="Y391" s="9">
        <f t="shared" ref="Y391:Y454" si="218">T391-X391</f>
        <v>14.457954891503316</v>
      </c>
      <c r="Z391" s="9">
        <f t="shared" ref="Z391:Z458" si="219">(E391+F391)/2</f>
        <v>24.304838709677398</v>
      </c>
      <c r="AA391" s="9">
        <f t="shared" ref="AA391:AA458" si="220">0.6108*EXP((17.27*E391)/(E391+237.3))</f>
        <v>5.0183278082271929</v>
      </c>
      <c r="AB391" s="9">
        <f t="shared" ref="AB391:AB458" si="221">0.6108*EXP((17.27*F391)/(F391+237.3))</f>
        <v>1.7782173505116183</v>
      </c>
      <c r="AC391" s="9">
        <f t="shared" ref="AC391:AC454" si="222">(AA391+AB391)/2</f>
        <v>3.3982725793694057</v>
      </c>
      <c r="AD391" s="9">
        <f t="shared" ref="AD391:AD458" si="223">0.6108*EXP((17.27*G391)/(G391+237.3))</f>
        <v>0.80969048252633002</v>
      </c>
      <c r="AE391" s="9">
        <f t="shared" ref="AE391:AE458" si="224">(4098*0.6108*EXP(17.27*Z391/(Z391+237.3)))/((Z391+237.3)^2)</f>
        <v>0.18197187536699921</v>
      </c>
      <c r="AF391" s="9">
        <f t="shared" ref="AF391:AF458" si="225">101.3*((293-0.0065*H391)/293)^5.26</f>
        <v>90.185885595071824</v>
      </c>
      <c r="AG391" s="9">
        <f t="shared" si="209"/>
        <v>6.095640275800511E-2</v>
      </c>
      <c r="AH391" s="9">
        <f t="shared" ca="1" si="206"/>
        <v>1.1134440860215</v>
      </c>
      <c r="AI391" s="11">
        <f t="shared" ref="AI391:AI458" si="226">AE391</f>
        <v>0.18197187536699921</v>
      </c>
      <c r="AJ391" s="9">
        <f t="shared" ref="AJ391:AJ458" ca="1" si="227">Y391-AH391</f>
        <v>13.344510805481816</v>
      </c>
      <c r="AK391" s="9">
        <f t="shared" ref="AK391:AK458" si="228">AG391</f>
        <v>6.095640275800511E-2</v>
      </c>
      <c r="AL391" s="9">
        <f t="shared" ref="AL391:AL458" si="229">900/(Z391+273)</f>
        <v>3.0271959376983553</v>
      </c>
      <c r="AM391" s="9">
        <f t="shared" ref="AM391:AM458" si="230">I391</f>
        <v>4.9213709677419297</v>
      </c>
      <c r="AN391" s="9">
        <f t="shared" ref="AN391:AN458" si="231">AC391-AD391</f>
        <v>2.5885820968430755</v>
      </c>
      <c r="AO391" s="9">
        <f t="shared" ref="AO391:AO458" si="232">1+0.34*AM391</f>
        <v>2.6732661290322559</v>
      </c>
      <c r="AP391" s="13">
        <f t="shared" ref="AP391:AP454" ca="1" si="233">(0.408*AI391*AJ391+AK391*AL391*AM391*AN391)/(AI391+AK391*AO391)</f>
        <v>9.6876684181518762</v>
      </c>
    </row>
    <row r="392" spans="1:42">
      <c r="A392" t="s">
        <v>91</v>
      </c>
      <c r="B392" t="s">
        <v>142</v>
      </c>
      <c r="C392">
        <v>6</v>
      </c>
      <c r="D392" s="14">
        <f t="shared" ca="1" si="210"/>
        <v>7.768130562822221</v>
      </c>
      <c r="E392">
        <v>33.619999999999997</v>
      </c>
      <c r="F392">
        <v>20</v>
      </c>
      <c r="G392">
        <v>14.1661111111111</v>
      </c>
      <c r="H392">
        <v>985</v>
      </c>
      <c r="I392">
        <v>3.9805555555555499</v>
      </c>
      <c r="J392">
        <v>32.332999999999998</v>
      </c>
      <c r="K392">
        <v>9.0333333333333297</v>
      </c>
      <c r="L392" s="11">
        <f t="shared" si="204"/>
        <v>41.4</v>
      </c>
      <c r="M392" s="9">
        <f t="shared" si="205"/>
        <v>14.1</v>
      </c>
      <c r="N392" s="9">
        <f t="shared" si="211"/>
        <v>90.185885595071824</v>
      </c>
      <c r="O392" s="9">
        <f>stefan_boltzmann*(E392+273.16)^4</f>
        <v>43.428023652325372</v>
      </c>
      <c r="P392" s="9">
        <f>stefan_boltzmann*(F392+273.16)^4</f>
        <v>36.21435423095916</v>
      </c>
      <c r="Q392" s="11">
        <f t="shared" si="212"/>
        <v>23.611702127659566</v>
      </c>
      <c r="R392" s="9">
        <f t="shared" si="213"/>
        <v>31.865580000000001</v>
      </c>
      <c r="S392" s="9">
        <f t="shared" si="214"/>
        <v>0.74097826330666394</v>
      </c>
      <c r="T392" s="9">
        <f t="shared" si="207"/>
        <v>18.181010638297867</v>
      </c>
      <c r="U392" s="9">
        <f t="shared" si="215"/>
        <v>39.821188941642262</v>
      </c>
      <c r="V392" s="9">
        <f t="shared" si="216"/>
        <v>0.16203367991932693</v>
      </c>
      <c r="W392" s="9">
        <f t="shared" si="208"/>
        <v>0.65032065546399631</v>
      </c>
      <c r="X392" s="9">
        <f t="shared" si="217"/>
        <v>4.1961119478443756</v>
      </c>
      <c r="Y392" s="9">
        <f t="shared" si="218"/>
        <v>13.984898690453491</v>
      </c>
      <c r="Z392" s="9">
        <f t="shared" si="219"/>
        <v>26.81</v>
      </c>
      <c r="AA392" s="9">
        <f t="shared" si="220"/>
        <v>5.2077431448106779</v>
      </c>
      <c r="AB392" s="9">
        <f t="shared" si="221"/>
        <v>2.3382812709274461</v>
      </c>
      <c r="AC392" s="9">
        <f t="shared" si="222"/>
        <v>3.773012207869062</v>
      </c>
      <c r="AD392" s="9">
        <f t="shared" si="223"/>
        <v>1.6159189328090091</v>
      </c>
      <c r="AE392" s="9">
        <f t="shared" si="224"/>
        <v>0.20713751887708159</v>
      </c>
      <c r="AF392" s="9">
        <f t="shared" si="225"/>
        <v>90.185885595071824</v>
      </c>
      <c r="AG392" s="9">
        <f t="shared" si="209"/>
        <v>6.095640275800511E-2</v>
      </c>
      <c r="AH392" s="9">
        <f t="shared" ca="1" si="206"/>
        <v>0.35072258064516415</v>
      </c>
      <c r="AI392" s="11">
        <f t="shared" si="226"/>
        <v>0.20713751887708159</v>
      </c>
      <c r="AJ392" s="9">
        <f t="shared" ca="1" si="227"/>
        <v>13.634176109808326</v>
      </c>
      <c r="AK392" s="9">
        <f t="shared" si="228"/>
        <v>6.095640275800511E-2</v>
      </c>
      <c r="AL392" s="9">
        <f t="shared" si="229"/>
        <v>3.0019012040959274</v>
      </c>
      <c r="AM392" s="9">
        <f t="shared" si="230"/>
        <v>3.9805555555555499</v>
      </c>
      <c r="AN392" s="9">
        <f t="shared" si="231"/>
        <v>2.1570932750600527</v>
      </c>
      <c r="AO392" s="9">
        <f t="shared" si="232"/>
        <v>2.3533888888888868</v>
      </c>
      <c r="AP392" s="13">
        <f t="shared" ca="1" si="233"/>
        <v>7.768130562822221</v>
      </c>
    </row>
    <row r="393" spans="1:42">
      <c r="A393" t="s">
        <v>91</v>
      </c>
      <c r="B393" t="s">
        <v>142</v>
      </c>
      <c r="C393">
        <v>7</v>
      </c>
      <c r="D393" s="14">
        <f t="shared" ca="1" si="210"/>
        <v>9.2517971708508391</v>
      </c>
      <c r="E393">
        <v>35.470967741935503</v>
      </c>
      <c r="F393">
        <v>20.522580645161302</v>
      </c>
      <c r="G393">
        <v>13.2228494623656</v>
      </c>
      <c r="H393">
        <v>985</v>
      </c>
      <c r="I393">
        <v>4.2885752688172003</v>
      </c>
      <c r="J393">
        <v>32.332999999999998</v>
      </c>
      <c r="K393">
        <v>12.3548387096774</v>
      </c>
      <c r="L393" s="11">
        <f t="shared" si="204"/>
        <v>40.700000000000003</v>
      </c>
      <c r="M393" s="9">
        <f t="shared" si="205"/>
        <v>13.9</v>
      </c>
      <c r="N393" s="9">
        <f t="shared" si="211"/>
        <v>90.185885595071824</v>
      </c>
      <c r="O393" s="9">
        <f>stefan_boltzmann*(E393+273.16)^4</f>
        <v>44.485645398802951</v>
      </c>
      <c r="P393" s="9">
        <f>stefan_boltzmann*(F393+273.16)^4</f>
        <v>36.473265180457688</v>
      </c>
      <c r="Q393" s="11">
        <f t="shared" si="212"/>
        <v>28.262839405894614</v>
      </c>
      <c r="R393" s="9">
        <f t="shared" si="213"/>
        <v>31.326790000000003</v>
      </c>
      <c r="S393" s="9">
        <f t="shared" si="214"/>
        <v>0.90219391791800596</v>
      </c>
      <c r="T393" s="9">
        <f t="shared" si="207"/>
        <v>21.762386342538854</v>
      </c>
      <c r="U393" s="9">
        <f t="shared" si="215"/>
        <v>40.479455289630323</v>
      </c>
      <c r="V393" s="9">
        <f t="shared" si="216"/>
        <v>0.16741090320400162</v>
      </c>
      <c r="W393" s="9">
        <f t="shared" si="208"/>
        <v>0.86796178918930822</v>
      </c>
      <c r="X393" s="9">
        <f t="shared" si="217"/>
        <v>5.881918541355156</v>
      </c>
      <c r="Y393" s="9">
        <f t="shared" si="218"/>
        <v>15.880467801183698</v>
      </c>
      <c r="Z393" s="9">
        <f t="shared" si="219"/>
        <v>27.996774193548404</v>
      </c>
      <c r="AA393" s="9">
        <f t="shared" si="220"/>
        <v>5.7707058298006322</v>
      </c>
      <c r="AB393" s="9">
        <f t="shared" si="221"/>
        <v>2.4150012677077877</v>
      </c>
      <c r="AC393" s="9">
        <f t="shared" si="222"/>
        <v>4.0928535487542099</v>
      </c>
      <c r="AD393" s="9">
        <f t="shared" si="223"/>
        <v>1.5197447108601274</v>
      </c>
      <c r="AE393" s="9">
        <f t="shared" si="224"/>
        <v>0.22004436025863292</v>
      </c>
      <c r="AF393" s="9">
        <f t="shared" si="225"/>
        <v>90.185885595071824</v>
      </c>
      <c r="AG393" s="9">
        <f t="shared" si="209"/>
        <v>6.095640275800511E-2</v>
      </c>
      <c r="AH393" s="9">
        <f t="shared" ca="1" si="206"/>
        <v>0.16614838709677679</v>
      </c>
      <c r="AI393" s="11">
        <f t="shared" si="226"/>
        <v>0.22004436025863292</v>
      </c>
      <c r="AJ393" s="9">
        <f t="shared" ca="1" si="227"/>
        <v>15.714319414086921</v>
      </c>
      <c r="AK393" s="9">
        <f t="shared" si="228"/>
        <v>6.095640275800511E-2</v>
      </c>
      <c r="AL393" s="9">
        <f t="shared" si="229"/>
        <v>2.9900652670160435</v>
      </c>
      <c r="AM393" s="9">
        <f t="shared" si="230"/>
        <v>4.2885752688172003</v>
      </c>
      <c r="AN393" s="9">
        <f t="shared" si="231"/>
        <v>2.5731088378940825</v>
      </c>
      <c r="AO393" s="9">
        <f t="shared" si="232"/>
        <v>2.4581155913978483</v>
      </c>
      <c r="AP393" s="13">
        <f t="shared" ca="1" si="233"/>
        <v>9.2517971708508391</v>
      </c>
    </row>
    <row r="394" spans="1:42">
      <c r="A394" t="s">
        <v>91</v>
      </c>
      <c r="B394" t="s">
        <v>142</v>
      </c>
      <c r="C394">
        <v>8</v>
      </c>
      <c r="D394" s="14">
        <f t="shared" ca="1" si="210"/>
        <v>8.0228980896185238</v>
      </c>
      <c r="E394">
        <v>35.158064516129002</v>
      </c>
      <c r="F394">
        <v>21.251612903225801</v>
      </c>
      <c r="G394">
        <v>14.543279569892499</v>
      </c>
      <c r="H394">
        <v>985</v>
      </c>
      <c r="I394">
        <v>3.6682795698924702</v>
      </c>
      <c r="J394">
        <v>32.332999999999998</v>
      </c>
      <c r="K394">
        <v>10.5161290322581</v>
      </c>
      <c r="L394" s="11">
        <f t="shared" si="204"/>
        <v>37.9</v>
      </c>
      <c r="M394" s="9">
        <f t="shared" si="205"/>
        <v>13.2</v>
      </c>
      <c r="N394" s="9">
        <f t="shared" si="211"/>
        <v>90.185885595071824</v>
      </c>
      <c r="O394" s="9">
        <f>stefan_boltzmann*(E394+273.16)^4</f>
        <v>44.305513796679612</v>
      </c>
      <c r="P394" s="9">
        <f>stefan_boltzmann*(F394+273.16)^4</f>
        <v>36.836778212252241</v>
      </c>
      <c r="Q394" s="11">
        <f t="shared" si="212"/>
        <v>24.572018572825076</v>
      </c>
      <c r="R394" s="9">
        <f t="shared" si="213"/>
        <v>29.17163</v>
      </c>
      <c r="S394" s="9">
        <f t="shared" si="214"/>
        <v>0.84232586841479462</v>
      </c>
      <c r="T394" s="9">
        <f t="shared" si="207"/>
        <v>18.92045430107531</v>
      </c>
      <c r="U394" s="9">
        <f t="shared" si="215"/>
        <v>40.57114600446593</v>
      </c>
      <c r="V394" s="9">
        <f t="shared" si="216"/>
        <v>0.15984855588194349</v>
      </c>
      <c r="W394" s="9">
        <f t="shared" si="208"/>
        <v>0.78713992235997277</v>
      </c>
      <c r="X394" s="9">
        <f t="shared" si="217"/>
        <v>5.1047906011004871</v>
      </c>
      <c r="Y394" s="9">
        <f t="shared" si="218"/>
        <v>13.815663699974824</v>
      </c>
      <c r="Z394" s="9">
        <f t="shared" si="219"/>
        <v>28.204838709677404</v>
      </c>
      <c r="AA394" s="9">
        <f t="shared" si="220"/>
        <v>5.6719893042186609</v>
      </c>
      <c r="AB394" s="9">
        <f t="shared" si="221"/>
        <v>2.5257030972627943</v>
      </c>
      <c r="AC394" s="9">
        <f t="shared" si="222"/>
        <v>4.0988462007407271</v>
      </c>
      <c r="AD394" s="9">
        <f t="shared" si="223"/>
        <v>1.6558440213174102</v>
      </c>
      <c r="AE394" s="9">
        <f t="shared" si="224"/>
        <v>0.22237535965504604</v>
      </c>
      <c r="AF394" s="9">
        <f t="shared" si="225"/>
        <v>90.185885595071824</v>
      </c>
      <c r="AG394" s="9">
        <f t="shared" si="209"/>
        <v>6.095640275800511E-2</v>
      </c>
      <c r="AH394" s="9">
        <f t="shared" ca="1" si="206"/>
        <v>2.9129032258059909E-2</v>
      </c>
      <c r="AI394" s="11">
        <f t="shared" si="226"/>
        <v>0.22237535965504604</v>
      </c>
      <c r="AJ394" s="9">
        <f t="shared" ca="1" si="227"/>
        <v>13.786534667716763</v>
      </c>
      <c r="AK394" s="9">
        <f t="shared" si="228"/>
        <v>6.095640275800511E-2</v>
      </c>
      <c r="AL394" s="9">
        <f t="shared" si="229"/>
        <v>2.9879998072258189</v>
      </c>
      <c r="AM394" s="9">
        <f t="shared" si="230"/>
        <v>3.6682795698924702</v>
      </c>
      <c r="AN394" s="9">
        <f t="shared" si="231"/>
        <v>2.443002179423317</v>
      </c>
      <c r="AO394" s="9">
        <f t="shared" si="232"/>
        <v>2.2472150537634397</v>
      </c>
      <c r="AP394" s="13">
        <f t="shared" ca="1" si="233"/>
        <v>8.0228980896185238</v>
      </c>
    </row>
    <row r="395" spans="1:42">
      <c r="A395" t="s">
        <v>91</v>
      </c>
      <c r="B395" t="s">
        <v>142</v>
      </c>
      <c r="C395">
        <v>9</v>
      </c>
      <c r="D395" s="14">
        <f t="shared" ca="1" si="210"/>
        <v>5.9521618827752683</v>
      </c>
      <c r="E395">
        <v>29.39</v>
      </c>
      <c r="F395">
        <v>16.38</v>
      </c>
      <c r="G395">
        <v>12.700277777777799</v>
      </c>
      <c r="H395">
        <v>985</v>
      </c>
      <c r="I395">
        <v>3.7836111111111101</v>
      </c>
      <c r="J395">
        <v>32.332999999999998</v>
      </c>
      <c r="K395">
        <v>8.3000000000000007</v>
      </c>
      <c r="L395" s="11">
        <f t="shared" si="204"/>
        <v>32.799999999999997</v>
      </c>
      <c r="M395" s="9">
        <f t="shared" si="205"/>
        <v>12.2</v>
      </c>
      <c r="N395" s="9">
        <f t="shared" si="211"/>
        <v>90.185885595071824</v>
      </c>
      <c r="O395" s="9">
        <f>stefan_boltzmann*(E395+273.16)^4</f>
        <v>41.081900114539081</v>
      </c>
      <c r="P395" s="9">
        <f>stefan_boltzmann*(F395+273.16)^4</f>
        <v>34.458484535127063</v>
      </c>
      <c r="Q395" s="11">
        <f t="shared" si="212"/>
        <v>19.357377049180325</v>
      </c>
      <c r="R395" s="9">
        <f t="shared" si="213"/>
        <v>25.24616</v>
      </c>
      <c r="S395" s="9">
        <f t="shared" si="214"/>
        <v>0.76674540006006164</v>
      </c>
      <c r="T395" s="9">
        <f t="shared" si="207"/>
        <v>14.90518032786885</v>
      </c>
      <c r="U395" s="9">
        <f t="shared" si="215"/>
        <v>37.770192324833076</v>
      </c>
      <c r="V395" s="9">
        <f t="shared" si="216"/>
        <v>0.17033656563160843</v>
      </c>
      <c r="W395" s="9">
        <f t="shared" si="208"/>
        <v>0.68510629008108326</v>
      </c>
      <c r="X395" s="9">
        <f t="shared" si="217"/>
        <v>4.4077305506744349</v>
      </c>
      <c r="Y395" s="9">
        <f t="shared" si="218"/>
        <v>10.497449777194415</v>
      </c>
      <c r="Z395" s="9">
        <f t="shared" si="219"/>
        <v>22.884999999999998</v>
      </c>
      <c r="AA395" s="9">
        <f t="shared" si="220"/>
        <v>4.0968469410078781</v>
      </c>
      <c r="AB395" s="9">
        <f t="shared" si="221"/>
        <v>1.862892129429085</v>
      </c>
      <c r="AC395" s="9">
        <f t="shared" si="222"/>
        <v>2.9798695352184814</v>
      </c>
      <c r="AD395" s="9">
        <f t="shared" si="223"/>
        <v>1.4686571919223224</v>
      </c>
      <c r="AE395" s="9">
        <f t="shared" si="224"/>
        <v>0.16889029289628121</v>
      </c>
      <c r="AF395" s="9">
        <f t="shared" si="225"/>
        <v>90.185885595071824</v>
      </c>
      <c r="AG395" s="9">
        <f t="shared" si="209"/>
        <v>6.095640275800511E-2</v>
      </c>
      <c r="AH395" s="9">
        <f t="shared" ca="1" si="206"/>
        <v>-0.74477741935483688</v>
      </c>
      <c r="AI395" s="11">
        <f t="shared" si="226"/>
        <v>0.16889029289628121</v>
      </c>
      <c r="AJ395" s="9">
        <f t="shared" ca="1" si="227"/>
        <v>11.242227196549251</v>
      </c>
      <c r="AK395" s="9">
        <f t="shared" si="228"/>
        <v>6.095640275800511E-2</v>
      </c>
      <c r="AL395" s="9">
        <f t="shared" si="229"/>
        <v>3.041722290754854</v>
      </c>
      <c r="AM395" s="9">
        <f t="shared" si="230"/>
        <v>3.7836111111111101</v>
      </c>
      <c r="AN395" s="9">
        <f t="shared" si="231"/>
        <v>1.5112123432961591</v>
      </c>
      <c r="AO395" s="9">
        <f t="shared" si="232"/>
        <v>2.2864277777777775</v>
      </c>
      <c r="AP395" s="13">
        <f t="shared" ca="1" si="233"/>
        <v>5.9521618827752683</v>
      </c>
    </row>
    <row r="396" spans="1:42">
      <c r="A396" t="s">
        <v>91</v>
      </c>
      <c r="B396" t="s">
        <v>142</v>
      </c>
      <c r="C396">
        <v>10</v>
      </c>
      <c r="D396" s="14">
        <f t="shared" ca="1" si="210"/>
        <v>6.0235932033870876</v>
      </c>
      <c r="E396">
        <v>27.138709677419399</v>
      </c>
      <c r="F396">
        <v>9.1612903225806495</v>
      </c>
      <c r="G396">
        <v>1.84623655913978</v>
      </c>
      <c r="H396">
        <v>985</v>
      </c>
      <c r="I396">
        <v>3.8380376344085998</v>
      </c>
      <c r="J396">
        <v>32.332999999999998</v>
      </c>
      <c r="K396">
        <v>9.4516129032258096</v>
      </c>
      <c r="L396" s="11">
        <f t="shared" si="204"/>
        <v>26.6</v>
      </c>
      <c r="M396" s="9">
        <f t="shared" si="205"/>
        <v>11.2</v>
      </c>
      <c r="N396" s="9">
        <f t="shared" si="211"/>
        <v>90.185885595071824</v>
      </c>
      <c r="O396" s="9">
        <f>stefan_boltzmann*(E396+273.16)^4</f>
        <v>39.8727103405189</v>
      </c>
      <c r="P396" s="9">
        <f>stefan_boltzmann*(F396+273.16)^4</f>
        <v>31.148448133766482</v>
      </c>
      <c r="Q396" s="11">
        <f t="shared" si="212"/>
        <v>17.873790322580653</v>
      </c>
      <c r="R396" s="9">
        <f t="shared" si="213"/>
        <v>20.474020000000003</v>
      </c>
      <c r="S396" s="9">
        <f t="shared" si="214"/>
        <v>0.8729985768588997</v>
      </c>
      <c r="T396" s="9">
        <f t="shared" si="207"/>
        <v>13.762818548387104</v>
      </c>
      <c r="U396" s="9">
        <f t="shared" si="215"/>
        <v>35.510579237142693</v>
      </c>
      <c r="V396" s="9">
        <f t="shared" si="216"/>
        <v>0.22304224902267783</v>
      </c>
      <c r="W396" s="9">
        <f t="shared" si="208"/>
        <v>0.82854807875951464</v>
      </c>
      <c r="X396" s="9">
        <f t="shared" si="217"/>
        <v>6.5623986113066444</v>
      </c>
      <c r="Y396" s="9">
        <f t="shared" si="218"/>
        <v>7.2004199370804596</v>
      </c>
      <c r="Z396" s="9">
        <f t="shared" si="219"/>
        <v>18.150000000000023</v>
      </c>
      <c r="AA396" s="9">
        <f t="shared" si="220"/>
        <v>3.5944569307152032</v>
      </c>
      <c r="AB396" s="9">
        <f t="shared" si="221"/>
        <v>1.1606299394224155</v>
      </c>
      <c r="AC396" s="9">
        <f t="shared" si="222"/>
        <v>2.3775434350688096</v>
      </c>
      <c r="AD396" s="9">
        <f t="shared" si="223"/>
        <v>0.69791405682006658</v>
      </c>
      <c r="AE396" s="9">
        <f t="shared" si="224"/>
        <v>0.13084622402835541</v>
      </c>
      <c r="AF396" s="9">
        <f t="shared" si="225"/>
        <v>90.185885595071824</v>
      </c>
      <c r="AG396" s="9">
        <f t="shared" si="209"/>
        <v>6.095640275800511E-2</v>
      </c>
      <c r="AH396" s="9">
        <f t="shared" ca="1" si="206"/>
        <v>-0.66289999999999649</v>
      </c>
      <c r="AI396" s="11">
        <f t="shared" si="226"/>
        <v>0.13084622402835541</v>
      </c>
      <c r="AJ396" s="9">
        <f t="shared" ca="1" si="227"/>
        <v>7.8633199370804565</v>
      </c>
      <c r="AK396" s="9">
        <f t="shared" si="228"/>
        <v>6.095640275800511E-2</v>
      </c>
      <c r="AL396" s="9">
        <f t="shared" si="229"/>
        <v>3.0911901081916535</v>
      </c>
      <c r="AM396" s="9">
        <f t="shared" si="230"/>
        <v>3.8380376344085998</v>
      </c>
      <c r="AN396" s="9">
        <f t="shared" si="231"/>
        <v>1.679629378248743</v>
      </c>
      <c r="AO396" s="9">
        <f t="shared" si="232"/>
        <v>2.3049327956989241</v>
      </c>
      <c r="AP396" s="13">
        <f t="shared" ca="1" si="233"/>
        <v>6.0235932033870876</v>
      </c>
    </row>
    <row r="397" spans="1:42">
      <c r="A397" t="s">
        <v>91</v>
      </c>
      <c r="B397" t="s">
        <v>142</v>
      </c>
      <c r="C397">
        <v>11</v>
      </c>
      <c r="D397" s="14">
        <f t="shared" ca="1" si="210"/>
        <v>4.3821661505192502</v>
      </c>
      <c r="E397">
        <v>23.366666666666699</v>
      </c>
      <c r="F397">
        <v>4.8666666666666698</v>
      </c>
      <c r="G397">
        <v>-1.9511111111111099</v>
      </c>
      <c r="H397">
        <v>985</v>
      </c>
      <c r="I397">
        <v>3.11486111111111</v>
      </c>
      <c r="J397">
        <v>32.332999999999998</v>
      </c>
      <c r="K397">
        <v>9.56666666666667</v>
      </c>
      <c r="L397" s="11">
        <f t="shared" si="204"/>
        <v>21.1</v>
      </c>
      <c r="M397" s="9">
        <f t="shared" si="205"/>
        <v>10.3</v>
      </c>
      <c r="N397" s="9">
        <f t="shared" si="211"/>
        <v>90.185885595071824</v>
      </c>
      <c r="O397" s="9">
        <f>stefan_boltzmann*(E397+273.16)^4</f>
        <v>37.906781821699056</v>
      </c>
      <c r="P397" s="9">
        <f>stefan_boltzmann*(F397+273.16)^4</f>
        <v>29.295958024641443</v>
      </c>
      <c r="Q397" s="11">
        <f t="shared" si="212"/>
        <v>15.07386731391586</v>
      </c>
      <c r="R397" s="9">
        <f t="shared" si="213"/>
        <v>16.240670000000001</v>
      </c>
      <c r="S397" s="9">
        <f t="shared" si="214"/>
        <v>0.92815550798802382</v>
      </c>
      <c r="T397" s="9">
        <f t="shared" si="207"/>
        <v>11.606877831715213</v>
      </c>
      <c r="U397" s="9">
        <f t="shared" si="215"/>
        <v>33.601369923170253</v>
      </c>
      <c r="V397" s="9">
        <f t="shared" si="216"/>
        <v>0.23814371036298174</v>
      </c>
      <c r="W397" s="9">
        <f t="shared" si="208"/>
        <v>0.90300993578383226</v>
      </c>
      <c r="X397" s="9">
        <f t="shared" si="217"/>
        <v>7.2258447865191151</v>
      </c>
      <c r="Y397" s="9">
        <f t="shared" si="218"/>
        <v>4.3810330451960979</v>
      </c>
      <c r="Z397" s="9">
        <f t="shared" si="219"/>
        <v>14.116666666666685</v>
      </c>
      <c r="AA397" s="9">
        <f t="shared" si="220"/>
        <v>2.8723504382994989</v>
      </c>
      <c r="AB397" s="9">
        <f t="shared" si="221"/>
        <v>0.86422536926798599</v>
      </c>
      <c r="AC397" s="9">
        <f t="shared" si="222"/>
        <v>1.8682879037837425</v>
      </c>
      <c r="AD397" s="9">
        <f t="shared" si="223"/>
        <v>0.529321619317355</v>
      </c>
      <c r="AE397" s="9">
        <f t="shared" si="224"/>
        <v>0.10442667789081575</v>
      </c>
      <c r="AF397" s="9">
        <f t="shared" si="225"/>
        <v>90.185885595071824</v>
      </c>
      <c r="AG397" s="9">
        <f t="shared" si="209"/>
        <v>6.095640275800511E-2</v>
      </c>
      <c r="AH397" s="9">
        <f t="shared" ca="1" si="206"/>
        <v>-0.56466666666666743</v>
      </c>
      <c r="AI397" s="11">
        <f t="shared" si="226"/>
        <v>0.10442667789081575</v>
      </c>
      <c r="AJ397" s="9">
        <f t="shared" ca="1" si="227"/>
        <v>4.9456997118627655</v>
      </c>
      <c r="AK397" s="9">
        <f t="shared" si="228"/>
        <v>6.095640275800511E-2</v>
      </c>
      <c r="AL397" s="9">
        <f t="shared" si="229"/>
        <v>3.134614268299762</v>
      </c>
      <c r="AM397" s="9">
        <f t="shared" si="230"/>
        <v>3.11486111111111</v>
      </c>
      <c r="AN397" s="9">
        <f t="shared" si="231"/>
        <v>1.3389662844663874</v>
      </c>
      <c r="AO397" s="9">
        <f t="shared" si="232"/>
        <v>2.0590527777777776</v>
      </c>
      <c r="AP397" s="13">
        <f t="shared" ca="1" si="233"/>
        <v>4.3821661505192502</v>
      </c>
    </row>
    <row r="398" spans="1:42">
      <c r="A398" t="s">
        <v>91</v>
      </c>
      <c r="B398" t="s">
        <v>142</v>
      </c>
      <c r="C398">
        <v>12</v>
      </c>
      <c r="D398" s="14">
        <f t="shared" ca="1" si="210"/>
        <v>2.7071077212626311</v>
      </c>
      <c r="E398">
        <v>13.2258064516129</v>
      </c>
      <c r="F398">
        <v>0.24516129032258099</v>
      </c>
      <c r="G398">
        <v>-2.7477150537634398</v>
      </c>
      <c r="H398">
        <v>985</v>
      </c>
      <c r="I398">
        <v>4.0008064516128998</v>
      </c>
      <c r="J398">
        <v>32.332999999999998</v>
      </c>
      <c r="K398">
        <v>7.1935483870967696</v>
      </c>
      <c r="L398" s="11">
        <f t="shared" si="204"/>
        <v>18.5</v>
      </c>
      <c r="M398" s="9">
        <f t="shared" si="205"/>
        <v>9.9</v>
      </c>
      <c r="N398" s="9">
        <f t="shared" si="211"/>
        <v>90.185885595071824</v>
      </c>
      <c r="O398" s="9">
        <f>stefan_boltzmann*(E398+273.16)^4</f>
        <v>32.981306367264892</v>
      </c>
      <c r="P398" s="9">
        <f>stefan_boltzmann*(F398+273.16)^4</f>
        <v>27.396099105040271</v>
      </c>
      <c r="Q398" s="11">
        <f t="shared" si="212"/>
        <v>11.346244705115669</v>
      </c>
      <c r="R398" s="9">
        <f t="shared" si="213"/>
        <v>14.239450000000001</v>
      </c>
      <c r="S398" s="9">
        <f t="shared" si="214"/>
        <v>0.79681762323093019</v>
      </c>
      <c r="T398" s="9">
        <f t="shared" si="207"/>
        <v>8.7366084229390655</v>
      </c>
      <c r="U398" s="9">
        <f t="shared" si="215"/>
        <v>30.188702736152582</v>
      </c>
      <c r="V398" s="9">
        <f t="shared" si="216"/>
        <v>0.24111150161737202</v>
      </c>
      <c r="W398" s="9">
        <f t="shared" si="208"/>
        <v>0.72570379136175578</v>
      </c>
      <c r="X398" s="9">
        <f t="shared" si="217"/>
        <v>5.2822842873734999</v>
      </c>
      <c r="Y398" s="9">
        <f t="shared" si="218"/>
        <v>3.4543241355655656</v>
      </c>
      <c r="Z398" s="9">
        <f t="shared" si="219"/>
        <v>6.7354838709677409</v>
      </c>
      <c r="AA398" s="9">
        <f t="shared" si="220"/>
        <v>1.5200381733363741</v>
      </c>
      <c r="AB398" s="9">
        <f t="shared" si="221"/>
        <v>0.62178432043255361</v>
      </c>
      <c r="AC398" s="9">
        <f t="shared" si="222"/>
        <v>1.0709112468844639</v>
      </c>
      <c r="AD398" s="9">
        <f t="shared" si="223"/>
        <v>0.49892526083525612</v>
      </c>
      <c r="AE398" s="9">
        <f t="shared" si="224"/>
        <v>6.769795805139911E-2</v>
      </c>
      <c r="AF398" s="9">
        <f t="shared" si="225"/>
        <v>90.185885595071824</v>
      </c>
      <c r="AG398" s="9">
        <f t="shared" si="209"/>
        <v>6.095640275800511E-2</v>
      </c>
      <c r="AH398" s="9">
        <f t="shared" ca="1" si="206"/>
        <v>-1.0333655913978523</v>
      </c>
      <c r="AI398" s="11">
        <f t="shared" si="226"/>
        <v>6.769795805139911E-2</v>
      </c>
      <c r="AJ398" s="9">
        <f t="shared" ca="1" si="227"/>
        <v>4.4876897269634179</v>
      </c>
      <c r="AK398" s="9">
        <f t="shared" si="228"/>
        <v>6.095640275800511E-2</v>
      </c>
      <c r="AL398" s="9">
        <f t="shared" si="229"/>
        <v>3.2173251228118729</v>
      </c>
      <c r="AM398" s="9">
        <f t="shared" si="230"/>
        <v>4.0008064516128998</v>
      </c>
      <c r="AN398" s="9">
        <f t="shared" si="231"/>
        <v>0.57198598604920781</v>
      </c>
      <c r="AO398" s="9">
        <f t="shared" si="232"/>
        <v>2.3602741935483857</v>
      </c>
      <c r="AP398" s="13">
        <f t="shared" ca="1" si="233"/>
        <v>2.7071077212626311</v>
      </c>
    </row>
    <row r="399" spans="1:42">
      <c r="A399" t="s">
        <v>92</v>
      </c>
      <c r="B399" t="s">
        <v>142</v>
      </c>
      <c r="C399">
        <v>1</v>
      </c>
      <c r="D399" s="14">
        <f t="shared" ca="1" si="210"/>
        <v>2.4718627599864385</v>
      </c>
      <c r="E399">
        <v>13.511827956989199</v>
      </c>
      <c r="F399">
        <v>2.8967741935483899</v>
      </c>
      <c r="G399">
        <v>-2.5520161290322601</v>
      </c>
      <c r="H399">
        <v>718.66666666666697</v>
      </c>
      <c r="I399">
        <v>3.32396953405018</v>
      </c>
      <c r="J399">
        <v>36.320999999999998</v>
      </c>
      <c r="K399">
        <v>7.1612903225806503</v>
      </c>
      <c r="L399" s="11">
        <f t="shared" si="204"/>
        <v>17.5</v>
      </c>
      <c r="M399" s="9">
        <f t="shared" si="205"/>
        <v>9.8000000000000007</v>
      </c>
      <c r="N399" s="9">
        <f t="shared" si="211"/>
        <v>93.08843192397687</v>
      </c>
      <c r="O399" s="9">
        <f>stefan_boltzmann*(E399+273.16)^4</f>
        <v>33.113261291565195</v>
      </c>
      <c r="P399" s="9">
        <f>stefan_boltzmann*(F399+273.16)^4</f>
        <v>28.474462085022026</v>
      </c>
      <c r="Q399" s="11">
        <f t="shared" si="212"/>
        <v>10.769009216589867</v>
      </c>
      <c r="R399" s="9">
        <f t="shared" si="213"/>
        <v>13.376533333333334</v>
      </c>
      <c r="S399" s="9">
        <f t="shared" si="214"/>
        <v>0.80506727327881655</v>
      </c>
      <c r="T399" s="9">
        <f t="shared" si="207"/>
        <v>8.2921370967741979</v>
      </c>
      <c r="U399" s="9">
        <f t="shared" si="215"/>
        <v>30.79386168829361</v>
      </c>
      <c r="V399" s="9">
        <f t="shared" si="216"/>
        <v>0.24038867324069049</v>
      </c>
      <c r="W399" s="9">
        <f t="shared" si="208"/>
        <v>0.73684081892640252</v>
      </c>
      <c r="X399" s="9">
        <f t="shared" si="217"/>
        <v>5.4544608869972135</v>
      </c>
      <c r="Y399" s="9">
        <f t="shared" si="218"/>
        <v>2.8376762097769843</v>
      </c>
      <c r="Z399" s="9">
        <f t="shared" si="219"/>
        <v>8.2043010752687948</v>
      </c>
      <c r="AA399" s="9">
        <f t="shared" si="220"/>
        <v>1.5486601675976002</v>
      </c>
      <c r="AB399" s="9">
        <f t="shared" si="221"/>
        <v>0.75223280127295045</v>
      </c>
      <c r="AC399" s="9">
        <f t="shared" si="222"/>
        <v>1.1504464844352753</v>
      </c>
      <c r="AD399" s="9">
        <f t="shared" si="223"/>
        <v>0.50624573565050679</v>
      </c>
      <c r="AE399" s="9">
        <f t="shared" si="224"/>
        <v>7.3960156744769884E-2</v>
      </c>
      <c r="AF399" s="9">
        <f t="shared" si="225"/>
        <v>93.08843192397687</v>
      </c>
      <c r="AG399" s="9">
        <f t="shared" si="209"/>
        <v>6.2918226183933446E-2</v>
      </c>
      <c r="AH399" s="9">
        <f t="shared" ca="1" si="206"/>
        <v>8.9946236559136319E-2</v>
      </c>
      <c r="AI399" s="11">
        <f t="shared" si="226"/>
        <v>7.3960156744769884E-2</v>
      </c>
      <c r="AJ399" s="9">
        <f t="shared" ca="1" si="227"/>
        <v>2.7477299732178482</v>
      </c>
      <c r="AK399" s="9">
        <f t="shared" si="228"/>
        <v>6.2918226183933446E-2</v>
      </c>
      <c r="AL399" s="9">
        <f t="shared" si="229"/>
        <v>3.2005200367084736</v>
      </c>
      <c r="AM399" s="9">
        <f t="shared" si="230"/>
        <v>3.32396953405018</v>
      </c>
      <c r="AN399" s="9">
        <f t="shared" si="231"/>
        <v>0.64420074878476852</v>
      </c>
      <c r="AO399" s="9">
        <f t="shared" si="232"/>
        <v>2.1301496415770611</v>
      </c>
      <c r="AP399" s="13">
        <f t="shared" ca="1" si="233"/>
        <v>2.4718627599864385</v>
      </c>
    </row>
    <row r="400" spans="1:42">
      <c r="A400" t="s">
        <v>92</v>
      </c>
      <c r="B400" t="s">
        <v>142</v>
      </c>
      <c r="C400">
        <v>2</v>
      </c>
      <c r="D400" s="14">
        <f t="shared" ca="1" si="210"/>
        <v>3.5163406728345294</v>
      </c>
      <c r="E400">
        <v>15.1916666666667</v>
      </c>
      <c r="F400">
        <v>3.9714285714285702</v>
      </c>
      <c r="G400">
        <v>-3.8090773809523801</v>
      </c>
      <c r="H400">
        <v>718.66666666666697</v>
      </c>
      <c r="I400">
        <v>3.9834821428571399</v>
      </c>
      <c r="J400">
        <v>36.320999999999998</v>
      </c>
      <c r="K400">
        <v>7.6904761904761898</v>
      </c>
      <c r="L400" s="11">
        <f t="shared" si="204"/>
        <v>22.6</v>
      </c>
      <c r="M400" s="9">
        <f t="shared" si="205"/>
        <v>10.7</v>
      </c>
      <c r="N400" s="9">
        <f t="shared" si="211"/>
        <v>93.08843192397687</v>
      </c>
      <c r="O400" s="9">
        <f>stefan_boltzmann*(E400+273.16)^4</f>
        <v>33.89625803862635</v>
      </c>
      <c r="P400" s="9">
        <f>stefan_boltzmann*(F400+273.16)^4</f>
        <v>28.920447933366297</v>
      </c>
      <c r="Q400" s="11">
        <f t="shared" si="212"/>
        <v>13.771717846016912</v>
      </c>
      <c r="R400" s="9">
        <f t="shared" si="213"/>
        <v>17.274837333333334</v>
      </c>
      <c r="S400" s="9">
        <f t="shared" si="214"/>
        <v>0.79721259194974636</v>
      </c>
      <c r="T400" s="9">
        <f t="shared" si="207"/>
        <v>10.604222741433023</v>
      </c>
      <c r="U400" s="9">
        <f t="shared" si="215"/>
        <v>31.408352985996324</v>
      </c>
      <c r="V400" s="9">
        <f t="shared" si="216"/>
        <v>0.24496154123765723</v>
      </c>
      <c r="W400" s="9">
        <f t="shared" si="208"/>
        <v>0.72623699913215767</v>
      </c>
      <c r="X400" s="9">
        <f t="shared" si="217"/>
        <v>5.5875502241256001</v>
      </c>
      <c r="Y400" s="9">
        <f t="shared" si="218"/>
        <v>5.0166725173074234</v>
      </c>
      <c r="Z400" s="9">
        <f t="shared" si="219"/>
        <v>9.581547619047635</v>
      </c>
      <c r="AA400" s="9">
        <f t="shared" si="220"/>
        <v>1.7265037718946812</v>
      </c>
      <c r="AB400" s="9">
        <f t="shared" si="221"/>
        <v>0.81162709544217404</v>
      </c>
      <c r="AC400" s="9">
        <f t="shared" si="222"/>
        <v>1.2690654336684277</v>
      </c>
      <c r="AD400" s="9">
        <f t="shared" si="223"/>
        <v>0.46083207366946582</v>
      </c>
      <c r="AE400" s="9">
        <f t="shared" si="224"/>
        <v>8.027518278071076E-2</v>
      </c>
      <c r="AF400" s="9">
        <f t="shared" si="225"/>
        <v>93.08843192397687</v>
      </c>
      <c r="AG400" s="9">
        <f t="shared" si="209"/>
        <v>6.2918226183933446E-2</v>
      </c>
      <c r="AH400" s="9">
        <f t="shared" ca="1" si="206"/>
        <v>0.19281451612903763</v>
      </c>
      <c r="AI400" s="11">
        <f t="shared" si="226"/>
        <v>8.027518278071076E-2</v>
      </c>
      <c r="AJ400" s="9">
        <f t="shared" ca="1" si="227"/>
        <v>4.8238580011783858</v>
      </c>
      <c r="AK400" s="9">
        <f t="shared" si="228"/>
        <v>6.2918226183933446E-2</v>
      </c>
      <c r="AL400" s="9">
        <f t="shared" si="229"/>
        <v>3.1849213353920169</v>
      </c>
      <c r="AM400" s="9">
        <f t="shared" si="230"/>
        <v>3.9834821428571399</v>
      </c>
      <c r="AN400" s="9">
        <f t="shared" si="231"/>
        <v>0.80823335999896195</v>
      </c>
      <c r="AO400" s="9">
        <f t="shared" si="232"/>
        <v>2.3543839285714276</v>
      </c>
      <c r="AP400" s="13">
        <f t="shared" ca="1" si="233"/>
        <v>3.5163406728345294</v>
      </c>
    </row>
    <row r="401" spans="1:42">
      <c r="A401" t="s">
        <v>92</v>
      </c>
      <c r="B401" t="s">
        <v>142</v>
      </c>
      <c r="C401">
        <v>3</v>
      </c>
      <c r="D401" s="14">
        <f t="shared" ca="1" si="210"/>
        <v>5.2619574665326176</v>
      </c>
      <c r="E401">
        <v>19.866666666666699</v>
      </c>
      <c r="F401">
        <v>7.2440860215053702</v>
      </c>
      <c r="G401">
        <v>-1.8758064516129</v>
      </c>
      <c r="H401">
        <v>718.66666666666697</v>
      </c>
      <c r="I401">
        <v>4.9002688172043003</v>
      </c>
      <c r="J401">
        <v>36.320999999999998</v>
      </c>
      <c r="K401">
        <v>9.2580645161290303</v>
      </c>
      <c r="L401" s="11">
        <f t="shared" si="204"/>
        <v>29</v>
      </c>
      <c r="M401" s="9">
        <f t="shared" si="205"/>
        <v>11.7</v>
      </c>
      <c r="N401" s="9">
        <f t="shared" si="211"/>
        <v>93.08843192397687</v>
      </c>
      <c r="O401" s="9">
        <f>stefan_boltzmann*(E401+273.16)^4</f>
        <v>36.148515952854851</v>
      </c>
      <c r="P401" s="9">
        <f>stefan_boltzmann*(F401+273.16)^4</f>
        <v>30.31092881376258</v>
      </c>
      <c r="Q401" s="11">
        <f t="shared" si="212"/>
        <v>18.723669699476151</v>
      </c>
      <c r="R401" s="9">
        <f t="shared" si="213"/>
        <v>22.166826666666665</v>
      </c>
      <c r="S401" s="9">
        <f t="shared" si="214"/>
        <v>0.84467073167634965</v>
      </c>
      <c r="T401" s="9">
        <f t="shared" si="207"/>
        <v>14.417225668596636</v>
      </c>
      <c r="U401" s="9">
        <f t="shared" si="215"/>
        <v>33.229722383308712</v>
      </c>
      <c r="V401" s="9">
        <f t="shared" si="216"/>
        <v>0.23785964948581362</v>
      </c>
      <c r="W401" s="9">
        <f t="shared" si="208"/>
        <v>0.79030548776307208</v>
      </c>
      <c r="X401" s="9">
        <f t="shared" si="217"/>
        <v>6.2465825720681485</v>
      </c>
      <c r="Y401" s="9">
        <f t="shared" si="218"/>
        <v>8.1706430965284866</v>
      </c>
      <c r="Z401" s="9">
        <f t="shared" si="219"/>
        <v>13.555376344086035</v>
      </c>
      <c r="AA401" s="9">
        <f t="shared" si="220"/>
        <v>2.3190512774972349</v>
      </c>
      <c r="AB401" s="9">
        <f t="shared" si="221"/>
        <v>1.0187745023477184</v>
      </c>
      <c r="AC401" s="9">
        <f t="shared" si="222"/>
        <v>1.6689128899224768</v>
      </c>
      <c r="AD401" s="9">
        <f t="shared" si="223"/>
        <v>0.53227812261024765</v>
      </c>
      <c r="AE401" s="9">
        <f t="shared" si="224"/>
        <v>0.10113771898108945</v>
      </c>
      <c r="AF401" s="9">
        <f t="shared" si="225"/>
        <v>93.08843192397687</v>
      </c>
      <c r="AG401" s="9">
        <f t="shared" si="209"/>
        <v>6.2918226183933446E-2</v>
      </c>
      <c r="AH401" s="9">
        <f t="shared" ca="1" si="206"/>
        <v>0.55633602150537609</v>
      </c>
      <c r="AI401" s="11">
        <f t="shared" si="226"/>
        <v>0.10113771898108945</v>
      </c>
      <c r="AJ401" s="9">
        <f t="shared" ca="1" si="227"/>
        <v>7.6143070750231105</v>
      </c>
      <c r="AK401" s="9">
        <f t="shared" si="228"/>
        <v>6.2918226183933446E-2</v>
      </c>
      <c r="AL401" s="9">
        <f t="shared" si="229"/>
        <v>3.1407541937698995</v>
      </c>
      <c r="AM401" s="9">
        <f t="shared" si="230"/>
        <v>4.9002688172043003</v>
      </c>
      <c r="AN401" s="9">
        <f t="shared" si="231"/>
        <v>1.1366347673122292</v>
      </c>
      <c r="AO401" s="9">
        <f t="shared" si="232"/>
        <v>2.6660913978494625</v>
      </c>
      <c r="AP401" s="13">
        <f t="shared" ca="1" si="233"/>
        <v>5.2619574665326176</v>
      </c>
    </row>
    <row r="402" spans="1:42">
      <c r="A402" t="s">
        <v>92</v>
      </c>
      <c r="B402" t="s">
        <v>142</v>
      </c>
      <c r="C402">
        <v>4</v>
      </c>
      <c r="D402" s="14">
        <f t="shared" ca="1" si="210"/>
        <v>7.1485519711661114</v>
      </c>
      <c r="E402">
        <v>23.038888888888899</v>
      </c>
      <c r="F402">
        <v>9.7066666666666706</v>
      </c>
      <c r="G402">
        <v>-3.62472222222222</v>
      </c>
      <c r="H402">
        <v>718.66666666666697</v>
      </c>
      <c r="I402">
        <v>5.1736111111111098</v>
      </c>
      <c r="J402">
        <v>36.320999999999998</v>
      </c>
      <c r="K402">
        <v>10.588888888888899</v>
      </c>
      <c r="L402" s="11">
        <f t="shared" si="204"/>
        <v>35.74</v>
      </c>
      <c r="M402" s="9">
        <f t="shared" si="205"/>
        <v>12.9</v>
      </c>
      <c r="N402" s="9">
        <f t="shared" si="211"/>
        <v>93.08843192397687</v>
      </c>
      <c r="O402" s="9">
        <f>stefan_boltzmann*(E402+273.16)^4</f>
        <v>37.73945232910782</v>
      </c>
      <c r="P402" s="9">
        <f>stefan_boltzmann*(F402+273.16)^4</f>
        <v>31.389831475995141</v>
      </c>
      <c r="Q402" s="11">
        <f t="shared" si="212"/>
        <v>23.603484065460822</v>
      </c>
      <c r="R402" s="9">
        <f t="shared" si="213"/>
        <v>27.318702933333334</v>
      </c>
      <c r="S402" s="9">
        <f t="shared" si="214"/>
        <v>0.86400456577536366</v>
      </c>
      <c r="T402" s="9">
        <f t="shared" si="207"/>
        <v>18.174682730404832</v>
      </c>
      <c r="U402" s="9">
        <f t="shared" si="215"/>
        <v>34.564641902551479</v>
      </c>
      <c r="V402" s="9">
        <f t="shared" si="216"/>
        <v>0.24430124883384119</v>
      </c>
      <c r="W402" s="9">
        <f t="shared" si="208"/>
        <v>0.81640616379674114</v>
      </c>
      <c r="X402" s="9">
        <f t="shared" si="217"/>
        <v>6.8938848310609027</v>
      </c>
      <c r="Y402" s="9">
        <f t="shared" si="218"/>
        <v>11.280797899343931</v>
      </c>
      <c r="Z402" s="9">
        <f t="shared" si="219"/>
        <v>16.372777777777785</v>
      </c>
      <c r="AA402" s="9">
        <f t="shared" si="220"/>
        <v>2.8160526639851247</v>
      </c>
      <c r="AB402" s="9">
        <f t="shared" si="221"/>
        <v>1.2040329078849452</v>
      </c>
      <c r="AC402" s="9">
        <f t="shared" si="222"/>
        <v>2.0100427859350347</v>
      </c>
      <c r="AD402" s="9">
        <f t="shared" si="223"/>
        <v>0.46725770279399942</v>
      </c>
      <c r="AE402" s="9">
        <f t="shared" si="224"/>
        <v>0.11858020137899987</v>
      </c>
      <c r="AF402" s="9">
        <f t="shared" si="225"/>
        <v>93.08843192397687</v>
      </c>
      <c r="AG402" s="9">
        <f t="shared" si="209"/>
        <v>6.2918226183933446E-2</v>
      </c>
      <c r="AH402" s="9">
        <f t="shared" ca="1" si="206"/>
        <v>0.39443620071684499</v>
      </c>
      <c r="AI402" s="11">
        <f t="shared" si="226"/>
        <v>0.11858020137899987</v>
      </c>
      <c r="AJ402" s="9">
        <f t="shared" ca="1" si="227"/>
        <v>10.886361698627086</v>
      </c>
      <c r="AK402" s="9">
        <f t="shared" si="228"/>
        <v>6.2918226183933446E-2</v>
      </c>
      <c r="AL402" s="9">
        <f t="shared" si="229"/>
        <v>3.1101750721387829</v>
      </c>
      <c r="AM402" s="9">
        <f t="shared" si="230"/>
        <v>5.1736111111111098</v>
      </c>
      <c r="AN402" s="9">
        <f t="shared" si="231"/>
        <v>1.5427850831410352</v>
      </c>
      <c r="AO402" s="9">
        <f t="shared" si="232"/>
        <v>2.7590277777777774</v>
      </c>
      <c r="AP402" s="13">
        <f t="shared" ca="1" si="233"/>
        <v>7.1485519711661114</v>
      </c>
    </row>
    <row r="403" spans="1:42">
      <c r="A403" t="s">
        <v>92</v>
      </c>
      <c r="B403" t="s">
        <v>142</v>
      </c>
      <c r="C403">
        <v>5</v>
      </c>
      <c r="D403" s="14">
        <f t="shared" ca="1" si="210"/>
        <v>9.7645201561993158</v>
      </c>
      <c r="E403">
        <v>32.125806451612902</v>
      </c>
      <c r="F403">
        <v>17.386021505376299</v>
      </c>
      <c r="G403">
        <v>0.14529569892473099</v>
      </c>
      <c r="H403">
        <v>718.66666666666697</v>
      </c>
      <c r="I403">
        <v>4.6903225806451596</v>
      </c>
      <c r="J403">
        <v>36.320999999999998</v>
      </c>
      <c r="K403">
        <v>12.3548387096774</v>
      </c>
      <c r="L403" s="11">
        <f t="shared" si="204"/>
        <v>40</v>
      </c>
      <c r="M403" s="9">
        <f t="shared" si="205"/>
        <v>13.9</v>
      </c>
      <c r="N403" s="9">
        <f t="shared" si="211"/>
        <v>93.08843192397687</v>
      </c>
      <c r="O403" s="9">
        <f>stefan_boltzmann*(E403+273.16)^4</f>
        <v>42.588107957622142</v>
      </c>
      <c r="P403" s="9">
        <f>stefan_boltzmann*(F403+273.16)^4</f>
        <v>34.939897374944614</v>
      </c>
      <c r="Q403" s="11">
        <f t="shared" si="212"/>
        <v>27.776746344859568</v>
      </c>
      <c r="R403" s="9">
        <f t="shared" si="213"/>
        <v>30.574933333333334</v>
      </c>
      <c r="S403" s="9">
        <f t="shared" si="214"/>
        <v>0.90848101096517742</v>
      </c>
      <c r="T403" s="9">
        <f t="shared" si="207"/>
        <v>21.388094685541869</v>
      </c>
      <c r="U403" s="9">
        <f t="shared" si="215"/>
        <v>38.764002666283375</v>
      </c>
      <c r="V403" s="9">
        <f t="shared" si="216"/>
        <v>0.23000516253327224</v>
      </c>
      <c r="W403" s="9">
        <f t="shared" si="208"/>
        <v>0.87644936480298952</v>
      </c>
      <c r="X403" s="9">
        <f t="shared" si="217"/>
        <v>7.8143530636840364</v>
      </c>
      <c r="Y403" s="9">
        <f t="shared" si="218"/>
        <v>13.573741621857833</v>
      </c>
      <c r="Z403" s="9">
        <f t="shared" si="219"/>
        <v>24.755913978494601</v>
      </c>
      <c r="AA403" s="9">
        <f t="shared" si="220"/>
        <v>4.7886825538951268</v>
      </c>
      <c r="AB403" s="9">
        <f t="shared" si="221"/>
        <v>1.9856428667594404</v>
      </c>
      <c r="AC403" s="9">
        <f t="shared" si="222"/>
        <v>3.3871627103272837</v>
      </c>
      <c r="AD403" s="9">
        <f t="shared" si="223"/>
        <v>0.61728899333325804</v>
      </c>
      <c r="AE403" s="9">
        <f t="shared" si="224"/>
        <v>0.1863024677307184</v>
      </c>
      <c r="AF403" s="9">
        <f t="shared" si="225"/>
        <v>93.08843192397687</v>
      </c>
      <c r="AG403" s="9">
        <f t="shared" si="209"/>
        <v>6.2918226183933446E-2</v>
      </c>
      <c r="AH403" s="9">
        <f t="shared" ca="1" si="206"/>
        <v>1.1736390681003543</v>
      </c>
      <c r="AI403" s="11">
        <f t="shared" si="226"/>
        <v>0.1863024677307184</v>
      </c>
      <c r="AJ403" s="9">
        <f t="shared" ca="1" si="227"/>
        <v>12.400102553757478</v>
      </c>
      <c r="AK403" s="9">
        <f t="shared" si="228"/>
        <v>6.2918226183933446E-2</v>
      </c>
      <c r="AL403" s="9">
        <f t="shared" si="229"/>
        <v>3.0226099894190597</v>
      </c>
      <c r="AM403" s="9">
        <f t="shared" si="230"/>
        <v>4.6903225806451596</v>
      </c>
      <c r="AN403" s="9">
        <f t="shared" si="231"/>
        <v>2.7698737169940255</v>
      </c>
      <c r="AO403" s="9">
        <f t="shared" si="232"/>
        <v>2.5947096774193543</v>
      </c>
      <c r="AP403" s="13">
        <f t="shared" ca="1" si="233"/>
        <v>9.7645201561993158</v>
      </c>
    </row>
    <row r="404" spans="1:42">
      <c r="A404" t="s">
        <v>92</v>
      </c>
      <c r="B404" t="s">
        <v>142</v>
      </c>
      <c r="C404">
        <v>6</v>
      </c>
      <c r="D404" s="14">
        <f t="shared" ca="1" si="210"/>
        <v>11.717322006056385</v>
      </c>
      <c r="E404">
        <v>37.137777777777799</v>
      </c>
      <c r="F404">
        <v>21.8266666666667</v>
      </c>
      <c r="G404">
        <v>2.48060185185185</v>
      </c>
      <c r="H404">
        <v>718.66666666666697</v>
      </c>
      <c r="I404">
        <v>4.8624999999999998</v>
      </c>
      <c r="J404">
        <v>36.320999999999998</v>
      </c>
      <c r="K404">
        <v>12.977777777777799</v>
      </c>
      <c r="L404" s="11">
        <f t="shared" si="204"/>
        <v>41.7</v>
      </c>
      <c r="M404" s="9">
        <f t="shared" si="205"/>
        <v>14.4</v>
      </c>
      <c r="N404" s="9">
        <f t="shared" si="211"/>
        <v>93.08843192397687</v>
      </c>
      <c r="O404" s="9">
        <f>stefan_boltzmann*(E404+273.16)^4</f>
        <v>45.454465441004352</v>
      </c>
      <c r="P404" s="9">
        <f>stefan_boltzmann*(F404+273.16)^4</f>
        <v>37.125425414577137</v>
      </c>
      <c r="Q404" s="11">
        <f t="shared" si="212"/>
        <v>29.21574074074077</v>
      </c>
      <c r="R404" s="9">
        <f t="shared" si="213"/>
        <v>31.874368000000004</v>
      </c>
      <c r="S404" s="9">
        <f t="shared" si="214"/>
        <v>0.91659043218490688</v>
      </c>
      <c r="T404" s="9">
        <f t="shared" si="207"/>
        <v>22.496120370370395</v>
      </c>
      <c r="U404" s="9">
        <f t="shared" si="215"/>
        <v>41.289945427790741</v>
      </c>
      <c r="V404" s="9">
        <f t="shared" si="216"/>
        <v>0.22036071941489688</v>
      </c>
      <c r="W404" s="9">
        <f t="shared" si="208"/>
        <v>0.88739708344962442</v>
      </c>
      <c r="X404" s="9">
        <f t="shared" si="217"/>
        <v>8.0741439402019051</v>
      </c>
      <c r="Y404" s="9">
        <f t="shared" si="218"/>
        <v>14.42197643016849</v>
      </c>
      <c r="Z404" s="9">
        <f t="shared" si="219"/>
        <v>29.482222222222248</v>
      </c>
      <c r="AA404" s="9">
        <f t="shared" si="220"/>
        <v>6.3220572382332705</v>
      </c>
      <c r="AB404" s="9">
        <f t="shared" si="221"/>
        <v>2.616126760191579</v>
      </c>
      <c r="AC404" s="9">
        <f t="shared" si="222"/>
        <v>4.4690919992124245</v>
      </c>
      <c r="AD404" s="9">
        <f t="shared" si="223"/>
        <v>0.73028354382250205</v>
      </c>
      <c r="AE404" s="9">
        <f t="shared" si="224"/>
        <v>0.23714551463629799</v>
      </c>
      <c r="AF404" s="9">
        <f t="shared" si="225"/>
        <v>93.08843192397687</v>
      </c>
      <c r="AG404" s="9">
        <f t="shared" si="209"/>
        <v>6.2918226183933446E-2</v>
      </c>
      <c r="AH404" s="9">
        <f t="shared" ca="1" si="206"/>
        <v>0.66168315412187073</v>
      </c>
      <c r="AI404" s="11">
        <f t="shared" si="226"/>
        <v>0.23714551463629799</v>
      </c>
      <c r="AJ404" s="9">
        <f t="shared" ca="1" si="227"/>
        <v>13.760293276046619</v>
      </c>
      <c r="AK404" s="9">
        <f t="shared" si="228"/>
        <v>6.2918226183933446E-2</v>
      </c>
      <c r="AL404" s="9">
        <f t="shared" si="229"/>
        <v>2.975381473291359</v>
      </c>
      <c r="AM404" s="9">
        <f t="shared" si="230"/>
        <v>4.8624999999999998</v>
      </c>
      <c r="AN404" s="9">
        <f t="shared" si="231"/>
        <v>3.7388084553899223</v>
      </c>
      <c r="AO404" s="9">
        <f t="shared" si="232"/>
        <v>2.6532499999999999</v>
      </c>
      <c r="AP404" s="13">
        <f t="shared" ca="1" si="233"/>
        <v>11.717322006056385</v>
      </c>
    </row>
    <row r="405" spans="1:42">
      <c r="A405" t="s">
        <v>92</v>
      </c>
      <c r="B405" t="s">
        <v>142</v>
      </c>
      <c r="C405">
        <v>7</v>
      </c>
      <c r="D405" s="14">
        <f t="shared" ca="1" si="210"/>
        <v>10.501161311419915</v>
      </c>
      <c r="E405">
        <v>39.579569892473103</v>
      </c>
      <c r="F405">
        <v>24.451612903225801</v>
      </c>
      <c r="G405">
        <v>5.2433243727598597</v>
      </c>
      <c r="H405">
        <v>718.66666666666697</v>
      </c>
      <c r="I405">
        <v>3.51344086021505</v>
      </c>
      <c r="J405">
        <v>36.320999999999998</v>
      </c>
      <c r="K405">
        <v>12.623655913978499</v>
      </c>
      <c r="L405" s="11">
        <f t="shared" si="204"/>
        <v>40.799999999999997</v>
      </c>
      <c r="M405" s="9">
        <f t="shared" si="205"/>
        <v>14.2</v>
      </c>
      <c r="N405" s="9">
        <f t="shared" si="211"/>
        <v>93.08843192397687</v>
      </c>
      <c r="O405" s="9">
        <f>stefan_boltzmann*(E405+273.16)^4</f>
        <v>46.902201855510228</v>
      </c>
      <c r="P405" s="9">
        <f>stefan_boltzmann*(F405+273.16)^4</f>
        <v>38.464614775383005</v>
      </c>
      <c r="Q405" s="11">
        <f t="shared" si="212"/>
        <v>28.335393003180378</v>
      </c>
      <c r="R405" s="9">
        <f t="shared" si="213"/>
        <v>31.186432</v>
      </c>
      <c r="S405" s="9">
        <f t="shared" si="214"/>
        <v>0.90858078933750352</v>
      </c>
      <c r="T405" s="9">
        <f t="shared" si="207"/>
        <v>21.818252612448891</v>
      </c>
      <c r="U405" s="9">
        <f t="shared" si="215"/>
        <v>42.683408315446613</v>
      </c>
      <c r="V405" s="9">
        <f t="shared" si="216"/>
        <v>0.20812931134508197</v>
      </c>
      <c r="W405" s="9">
        <f t="shared" si="208"/>
        <v>0.87658406560562996</v>
      </c>
      <c r="X405" s="9">
        <f t="shared" si="217"/>
        <v>7.7872821447657845</v>
      </c>
      <c r="Y405" s="9">
        <f t="shared" si="218"/>
        <v>14.030970467683106</v>
      </c>
      <c r="Z405" s="9">
        <f t="shared" si="219"/>
        <v>32.015591397849448</v>
      </c>
      <c r="AA405" s="9">
        <f t="shared" si="220"/>
        <v>7.2119404731116052</v>
      </c>
      <c r="AB405" s="9">
        <f t="shared" si="221"/>
        <v>3.0657646536950343</v>
      </c>
      <c r="AC405" s="9">
        <f t="shared" si="222"/>
        <v>5.1388525634033195</v>
      </c>
      <c r="AD405" s="9">
        <f t="shared" si="223"/>
        <v>0.8872387003225678</v>
      </c>
      <c r="AE405" s="9">
        <f t="shared" si="224"/>
        <v>0.2688819086326773</v>
      </c>
      <c r="AF405" s="9">
        <f t="shared" si="225"/>
        <v>93.08843192397687</v>
      </c>
      <c r="AG405" s="9">
        <f t="shared" si="209"/>
        <v>6.2918226183933446E-2</v>
      </c>
      <c r="AH405" s="9">
        <f t="shared" ca="1" si="206"/>
        <v>0.35467168458780807</v>
      </c>
      <c r="AI405" s="11">
        <f t="shared" si="226"/>
        <v>0.2688819086326773</v>
      </c>
      <c r="AJ405" s="9">
        <f t="shared" ca="1" si="227"/>
        <v>13.676298783095298</v>
      </c>
      <c r="AK405" s="9">
        <f t="shared" si="228"/>
        <v>6.2918226183933446E-2</v>
      </c>
      <c r="AL405" s="9">
        <f t="shared" si="229"/>
        <v>2.9506688358959265</v>
      </c>
      <c r="AM405" s="9">
        <f t="shared" si="230"/>
        <v>3.51344086021505</v>
      </c>
      <c r="AN405" s="9">
        <f t="shared" si="231"/>
        <v>4.2516138630807516</v>
      </c>
      <c r="AO405" s="9">
        <f t="shared" si="232"/>
        <v>2.1945698924731172</v>
      </c>
      <c r="AP405" s="13">
        <f t="shared" ca="1" si="233"/>
        <v>10.501161311419915</v>
      </c>
    </row>
    <row r="406" spans="1:42">
      <c r="A406" t="s">
        <v>92</v>
      </c>
      <c r="B406" t="s">
        <v>142</v>
      </c>
      <c r="C406">
        <v>8</v>
      </c>
      <c r="D406" s="14">
        <f t="shared" ca="1" si="210"/>
        <v>10.705204108978263</v>
      </c>
      <c r="E406">
        <v>38.133333333333297</v>
      </c>
      <c r="F406">
        <v>23.8924731182796</v>
      </c>
      <c r="G406">
        <v>5.1074372759856601</v>
      </c>
      <c r="H406">
        <v>718.66666666666697</v>
      </c>
      <c r="I406">
        <v>4.1438172043010804</v>
      </c>
      <c r="J406">
        <v>36.320999999999998</v>
      </c>
      <c r="K406">
        <v>12.3548387096774</v>
      </c>
      <c r="L406" s="11">
        <f t="shared" si="204"/>
        <v>37.4</v>
      </c>
      <c r="M406" s="9">
        <f t="shared" si="205"/>
        <v>13.4</v>
      </c>
      <c r="N406" s="9">
        <f t="shared" si="211"/>
        <v>93.08843192397687</v>
      </c>
      <c r="O406" s="9">
        <f>stefan_boltzmann*(E406+273.16)^4</f>
        <v>46.040621013140388</v>
      </c>
      <c r="P406" s="9">
        <f>stefan_boltzmann*(F406+273.16)^4</f>
        <v>38.176365775910661</v>
      </c>
      <c r="Q406" s="11">
        <f t="shared" si="212"/>
        <v>26.591454020221448</v>
      </c>
      <c r="R406" s="9">
        <f t="shared" si="213"/>
        <v>28.587562666666667</v>
      </c>
      <c r="S406" s="9">
        <f t="shared" si="214"/>
        <v>0.93017562673250564</v>
      </c>
      <c r="T406" s="9">
        <f t="shared" si="207"/>
        <v>20.475419595570514</v>
      </c>
      <c r="U406" s="9">
        <f t="shared" si="215"/>
        <v>42.108493394525524</v>
      </c>
      <c r="V406" s="9">
        <f t="shared" si="216"/>
        <v>0.20875236195468982</v>
      </c>
      <c r="W406" s="9">
        <f t="shared" si="208"/>
        <v>0.90573709608888275</v>
      </c>
      <c r="X406" s="9">
        <f t="shared" si="217"/>
        <v>7.9616532033058904</v>
      </c>
      <c r="Y406" s="9">
        <f t="shared" si="218"/>
        <v>12.513766392264625</v>
      </c>
      <c r="Z406" s="9">
        <f t="shared" si="219"/>
        <v>31.012903225806447</v>
      </c>
      <c r="AA406" s="9">
        <f t="shared" si="220"/>
        <v>6.6726693506833037</v>
      </c>
      <c r="AB406" s="9">
        <f t="shared" si="221"/>
        <v>2.9647134381616809</v>
      </c>
      <c r="AC406" s="9">
        <f t="shared" si="222"/>
        <v>4.8186913944224923</v>
      </c>
      <c r="AD406" s="9">
        <f t="shared" si="223"/>
        <v>0.87887461696289548</v>
      </c>
      <c r="AE406" s="9">
        <f t="shared" si="224"/>
        <v>0.25592037020132102</v>
      </c>
      <c r="AF406" s="9">
        <f t="shared" si="225"/>
        <v>93.08843192397687</v>
      </c>
      <c r="AG406" s="9">
        <f t="shared" si="209"/>
        <v>6.2918226183933446E-2</v>
      </c>
      <c r="AH406" s="9">
        <f t="shared" ca="1" si="206"/>
        <v>-0.14037634408602018</v>
      </c>
      <c r="AI406" s="11">
        <f t="shared" si="226"/>
        <v>0.25592037020132102</v>
      </c>
      <c r="AJ406" s="9">
        <f t="shared" ca="1" si="227"/>
        <v>12.654142736350645</v>
      </c>
      <c r="AK406" s="9">
        <f t="shared" si="228"/>
        <v>6.2918226183933446E-2</v>
      </c>
      <c r="AL406" s="9">
        <f t="shared" si="229"/>
        <v>2.9604006621111161</v>
      </c>
      <c r="AM406" s="9">
        <f t="shared" si="230"/>
        <v>4.1438172043010804</v>
      </c>
      <c r="AN406" s="9">
        <f t="shared" si="231"/>
        <v>3.9398167774595967</v>
      </c>
      <c r="AO406" s="9">
        <f t="shared" si="232"/>
        <v>2.4088978494623676</v>
      </c>
      <c r="AP406" s="13">
        <f t="shared" ca="1" si="233"/>
        <v>10.705204108978263</v>
      </c>
    </row>
    <row r="407" spans="1:42">
      <c r="A407" t="s">
        <v>92</v>
      </c>
      <c r="B407" t="s">
        <v>142</v>
      </c>
      <c r="C407">
        <v>9</v>
      </c>
      <c r="D407" s="14">
        <f t="shared" ca="1" si="210"/>
        <v>8.8330274612786042</v>
      </c>
      <c r="E407">
        <v>34.162222222222198</v>
      </c>
      <c r="F407">
        <v>19.574444444444399</v>
      </c>
      <c r="G407">
        <v>1.51060185185185</v>
      </c>
      <c r="H407">
        <v>718.66666666666697</v>
      </c>
      <c r="I407">
        <v>3.8929629629629598</v>
      </c>
      <c r="J407">
        <v>36.320999999999998</v>
      </c>
      <c r="K407">
        <v>11.022222222222201</v>
      </c>
      <c r="L407" s="11">
        <f t="shared" si="204"/>
        <v>31.5</v>
      </c>
      <c r="M407" s="9">
        <f t="shared" si="205"/>
        <v>12.2</v>
      </c>
      <c r="N407" s="9">
        <f t="shared" si="211"/>
        <v>93.08843192397687</v>
      </c>
      <c r="O407" s="9">
        <f>stefan_boltzmann*(E407+273.16)^4</f>
        <v>43.735868263427619</v>
      </c>
      <c r="P407" s="9">
        <f>stefan_boltzmann*(F407+273.16)^4</f>
        <v>36.004534400805746</v>
      </c>
      <c r="Q407" s="11">
        <f t="shared" si="212"/>
        <v>22.104508196721284</v>
      </c>
      <c r="R407" s="9">
        <f t="shared" si="213"/>
        <v>24.077760000000001</v>
      </c>
      <c r="S407" s="9">
        <f t="shared" si="214"/>
        <v>0.9180467035439045</v>
      </c>
      <c r="T407" s="9">
        <f t="shared" si="207"/>
        <v>17.02047131147539</v>
      </c>
      <c r="U407" s="9">
        <f t="shared" si="215"/>
        <v>39.870201332116679</v>
      </c>
      <c r="V407" s="9">
        <f t="shared" si="216"/>
        <v>0.22444224397081089</v>
      </c>
      <c r="W407" s="9">
        <f t="shared" si="208"/>
        <v>0.88936304978427116</v>
      </c>
      <c r="X407" s="9">
        <f t="shared" si="217"/>
        <v>7.9585163489468336</v>
      </c>
      <c r="Y407" s="9">
        <f t="shared" si="218"/>
        <v>9.0619549625285565</v>
      </c>
      <c r="Z407" s="9">
        <f t="shared" si="219"/>
        <v>26.868333333333297</v>
      </c>
      <c r="AA407" s="9">
        <f t="shared" si="220"/>
        <v>5.367494302919039</v>
      </c>
      <c r="AB407" s="9">
        <f t="shared" si="221"/>
        <v>2.2773885756258325</v>
      </c>
      <c r="AC407" s="9">
        <f t="shared" si="222"/>
        <v>3.8224414392724357</v>
      </c>
      <c r="AD407" s="9">
        <f t="shared" si="223"/>
        <v>0.68130586625008149</v>
      </c>
      <c r="AE407" s="9">
        <f t="shared" si="224"/>
        <v>0.20775669387407705</v>
      </c>
      <c r="AF407" s="9">
        <f t="shared" si="225"/>
        <v>93.08843192397687</v>
      </c>
      <c r="AG407" s="9">
        <f t="shared" si="209"/>
        <v>6.2918226183933446E-2</v>
      </c>
      <c r="AH407" s="9">
        <f t="shared" ca="1" si="206"/>
        <v>-0.58023978494624107</v>
      </c>
      <c r="AI407" s="11">
        <f t="shared" si="226"/>
        <v>0.20775669387407705</v>
      </c>
      <c r="AJ407" s="9">
        <f t="shared" ca="1" si="227"/>
        <v>9.6421947474747967</v>
      </c>
      <c r="AK407" s="9">
        <f t="shared" si="228"/>
        <v>6.2918226183933446E-2</v>
      </c>
      <c r="AL407" s="9">
        <f t="shared" si="229"/>
        <v>3.0013172447907697</v>
      </c>
      <c r="AM407" s="9">
        <f t="shared" si="230"/>
        <v>3.8929629629629598</v>
      </c>
      <c r="AN407" s="9">
        <f t="shared" si="231"/>
        <v>3.1411355730223542</v>
      </c>
      <c r="AO407" s="9">
        <f t="shared" si="232"/>
        <v>2.3236074074074065</v>
      </c>
      <c r="AP407" s="13">
        <f t="shared" ca="1" si="233"/>
        <v>8.8330274612786042</v>
      </c>
    </row>
    <row r="408" spans="1:42">
      <c r="A408" t="s">
        <v>92</v>
      </c>
      <c r="B408" t="s">
        <v>142</v>
      </c>
      <c r="C408">
        <v>10</v>
      </c>
      <c r="D408" s="14">
        <f t="shared" ca="1" si="210"/>
        <v>5.8396000630346689</v>
      </c>
      <c r="E408">
        <v>25.566666666666698</v>
      </c>
      <c r="F408">
        <v>11.8322580645161</v>
      </c>
      <c r="G408">
        <v>-0.101881720430107</v>
      </c>
      <c r="H408">
        <v>718.66666666666697</v>
      </c>
      <c r="I408">
        <v>3.6439516129032299</v>
      </c>
      <c r="J408">
        <v>36.320999999999998</v>
      </c>
      <c r="K408">
        <v>9.9139784946236595</v>
      </c>
      <c r="L408" s="11">
        <f t="shared" si="204"/>
        <v>24.6</v>
      </c>
      <c r="M408" s="9">
        <f t="shared" si="205"/>
        <v>11.1</v>
      </c>
      <c r="N408" s="9">
        <f t="shared" si="211"/>
        <v>93.08843192397687</v>
      </c>
      <c r="O408" s="9">
        <f>stefan_boltzmann*(E408+273.16)^4</f>
        <v>39.044320098109274</v>
      </c>
      <c r="P408" s="9">
        <f>stefan_boltzmann*(F408+273.16)^4</f>
        <v>32.344030863931195</v>
      </c>
      <c r="Q408" s="11">
        <f t="shared" si="212"/>
        <v>17.135759953501896</v>
      </c>
      <c r="R408" s="9">
        <f t="shared" si="213"/>
        <v>18.803584000000001</v>
      </c>
      <c r="S408" s="9">
        <f t="shared" si="214"/>
        <v>0.91130286404452976</v>
      </c>
      <c r="T408" s="9">
        <f t="shared" si="207"/>
        <v>13.194535164196461</v>
      </c>
      <c r="U408" s="9">
        <f t="shared" si="215"/>
        <v>35.694175481020238</v>
      </c>
      <c r="V408" s="9">
        <f t="shared" si="216"/>
        <v>0.23098988777995338</v>
      </c>
      <c r="W408" s="9">
        <f t="shared" si="208"/>
        <v>0.88025886646011531</v>
      </c>
      <c r="X408" s="9">
        <f t="shared" si="217"/>
        <v>7.2577287104117651</v>
      </c>
      <c r="Y408" s="9">
        <f t="shared" si="218"/>
        <v>5.9368064537846958</v>
      </c>
      <c r="Z408" s="9">
        <f t="shared" si="219"/>
        <v>18.699462365591401</v>
      </c>
      <c r="AA408" s="9">
        <f t="shared" si="220"/>
        <v>3.2762884960898471</v>
      </c>
      <c r="AB408" s="9">
        <f t="shared" si="221"/>
        <v>1.3871255222496444</v>
      </c>
      <c r="AC408" s="9">
        <f t="shared" si="222"/>
        <v>2.3317070091697456</v>
      </c>
      <c r="AD408" s="9">
        <f t="shared" si="223"/>
        <v>0.60628594725648766</v>
      </c>
      <c r="AE408" s="9">
        <f t="shared" si="224"/>
        <v>0.13484947072698156</v>
      </c>
      <c r="AF408" s="9">
        <f t="shared" si="225"/>
        <v>93.08843192397687</v>
      </c>
      <c r="AG408" s="9">
        <f t="shared" si="209"/>
        <v>6.2918226183933446E-2</v>
      </c>
      <c r="AH408" s="9">
        <f t="shared" ca="1" si="206"/>
        <v>-1.1436419354838654</v>
      </c>
      <c r="AI408" s="11">
        <f t="shared" si="226"/>
        <v>0.13484947072698156</v>
      </c>
      <c r="AJ408" s="9">
        <f t="shared" ca="1" si="227"/>
        <v>7.080448389268561</v>
      </c>
      <c r="AK408" s="9">
        <f t="shared" si="228"/>
        <v>6.2918226183933446E-2</v>
      </c>
      <c r="AL408" s="9">
        <f t="shared" si="229"/>
        <v>3.0853673596148639</v>
      </c>
      <c r="AM408" s="9">
        <f t="shared" si="230"/>
        <v>3.6439516129032299</v>
      </c>
      <c r="AN408" s="9">
        <f t="shared" si="231"/>
        <v>1.7254210619132579</v>
      </c>
      <c r="AO408" s="9">
        <f t="shared" si="232"/>
        <v>2.2389435483870983</v>
      </c>
      <c r="AP408" s="13">
        <f t="shared" ca="1" si="233"/>
        <v>5.8396000630346689</v>
      </c>
    </row>
    <row r="409" spans="1:42">
      <c r="A409" t="s">
        <v>92</v>
      </c>
      <c r="B409" t="s">
        <v>142</v>
      </c>
      <c r="C409">
        <v>11</v>
      </c>
      <c r="D409" s="14">
        <f t="shared" ca="1" si="210"/>
        <v>3.4942317022521485</v>
      </c>
      <c r="E409">
        <v>17.628888888888898</v>
      </c>
      <c r="F409">
        <v>5.6822222222222196</v>
      </c>
      <c r="G409">
        <v>-2.0576851851851901</v>
      </c>
      <c r="H409">
        <v>718.66666666666697</v>
      </c>
      <c r="I409">
        <v>3.3921296296296299</v>
      </c>
      <c r="J409">
        <v>36.320999999999998</v>
      </c>
      <c r="K409">
        <v>8.6</v>
      </c>
      <c r="L409" s="11">
        <f t="shared" si="204"/>
        <v>18.7</v>
      </c>
      <c r="M409" s="9">
        <f t="shared" si="205"/>
        <v>10.1</v>
      </c>
      <c r="N409" s="9">
        <f t="shared" si="211"/>
        <v>93.08843192397687</v>
      </c>
      <c r="O409" s="9">
        <f>stefan_boltzmann*(E409+273.16)^4</f>
        <v>35.056868961236454</v>
      </c>
      <c r="P409" s="9">
        <f>stefan_boltzmann*(F409+273.16)^4</f>
        <v>29.6412172134883</v>
      </c>
      <c r="Q409" s="11">
        <f t="shared" si="212"/>
        <v>12.63638613861386</v>
      </c>
      <c r="R409" s="9">
        <f t="shared" si="213"/>
        <v>14.293781333333333</v>
      </c>
      <c r="S409" s="9">
        <f t="shared" si="214"/>
        <v>0.88404781379617159</v>
      </c>
      <c r="T409" s="9">
        <f t="shared" si="207"/>
        <v>9.7300173267326731</v>
      </c>
      <c r="U409" s="9">
        <f t="shared" si="215"/>
        <v>32.349043087362375</v>
      </c>
      <c r="V409" s="9">
        <f t="shared" si="216"/>
        <v>0.23854468385563105</v>
      </c>
      <c r="W409" s="9">
        <f t="shared" si="208"/>
        <v>0.84346454862483167</v>
      </c>
      <c r="X409" s="9">
        <f t="shared" si="217"/>
        <v>6.5087563508427557</v>
      </c>
      <c r="Y409" s="9">
        <f t="shared" si="218"/>
        <v>3.2212609758899173</v>
      </c>
      <c r="Z409" s="9">
        <f t="shared" si="219"/>
        <v>11.655555555555559</v>
      </c>
      <c r="AA409" s="9">
        <f t="shared" si="220"/>
        <v>2.0163167890561406</v>
      </c>
      <c r="AB409" s="9">
        <f t="shared" si="221"/>
        <v>0.91473501242375932</v>
      </c>
      <c r="AC409" s="9">
        <f t="shared" si="222"/>
        <v>1.4655259007399499</v>
      </c>
      <c r="AD409" s="9">
        <f t="shared" si="223"/>
        <v>0.52516230479356396</v>
      </c>
      <c r="AE409" s="9">
        <f t="shared" si="224"/>
        <v>9.0651167671905508E-2</v>
      </c>
      <c r="AF409" s="9">
        <f t="shared" si="225"/>
        <v>93.08843192397687</v>
      </c>
      <c r="AG409" s="9">
        <f t="shared" si="209"/>
        <v>6.2918226183933446E-2</v>
      </c>
      <c r="AH409" s="9">
        <f t="shared" ca="1" si="206"/>
        <v>-0.98614695340501801</v>
      </c>
      <c r="AI409" s="11">
        <f t="shared" si="226"/>
        <v>9.0651167671905508E-2</v>
      </c>
      <c r="AJ409" s="9">
        <f t="shared" ca="1" si="227"/>
        <v>4.2074079292949351</v>
      </c>
      <c r="AK409" s="9">
        <f t="shared" si="228"/>
        <v>6.2918226183933446E-2</v>
      </c>
      <c r="AL409" s="9">
        <f t="shared" si="229"/>
        <v>3.1617159139701001</v>
      </c>
      <c r="AM409" s="9">
        <f t="shared" si="230"/>
        <v>3.3921296296296299</v>
      </c>
      <c r="AN409" s="9">
        <f t="shared" si="231"/>
        <v>0.94036359594638597</v>
      </c>
      <c r="AO409" s="9">
        <f t="shared" si="232"/>
        <v>2.1533240740740744</v>
      </c>
      <c r="AP409" s="13">
        <f t="shared" ca="1" si="233"/>
        <v>3.4942317022521485</v>
      </c>
    </row>
    <row r="410" spans="1:42">
      <c r="A410" t="s">
        <v>92</v>
      </c>
      <c r="B410" t="s">
        <v>142</v>
      </c>
      <c r="C410">
        <v>12</v>
      </c>
      <c r="D410" s="14">
        <f t="shared" ca="1" si="210"/>
        <v>2.7987360936082188</v>
      </c>
      <c r="E410">
        <v>13.5247311827957</v>
      </c>
      <c r="F410">
        <v>1.5989247311828001</v>
      </c>
      <c r="G410">
        <v>-5.2361111111111098</v>
      </c>
      <c r="H410">
        <v>718.66666666666697</v>
      </c>
      <c r="I410">
        <v>3.5562724014336902</v>
      </c>
      <c r="J410">
        <v>36.320999999999998</v>
      </c>
      <c r="K410">
        <v>7.3870967741935498</v>
      </c>
      <c r="L410" s="11">
        <f t="shared" si="204"/>
        <v>16.7</v>
      </c>
      <c r="M410" s="9">
        <f t="shared" si="205"/>
        <v>9.6</v>
      </c>
      <c r="N410" s="9">
        <f t="shared" si="211"/>
        <v>93.08843192397687</v>
      </c>
      <c r="O410" s="9">
        <f>stefan_boltzmann*(E410+273.16)^4</f>
        <v>33.119223464253331</v>
      </c>
      <c r="P410" s="9">
        <f>stefan_boltzmann*(F410+273.16)^4</f>
        <v>27.942748741381255</v>
      </c>
      <c r="Q410" s="11">
        <f t="shared" si="212"/>
        <v>10.600235215053763</v>
      </c>
      <c r="R410" s="9">
        <f t="shared" si="213"/>
        <v>12.765034666666667</v>
      </c>
      <c r="S410" s="9">
        <f t="shared" si="214"/>
        <v>0.83041178436703789</v>
      </c>
      <c r="T410" s="9">
        <f t="shared" si="207"/>
        <v>8.1621811155913981</v>
      </c>
      <c r="U410" s="9">
        <f t="shared" si="215"/>
        <v>30.530986102817295</v>
      </c>
      <c r="V410" s="9">
        <f t="shared" si="216"/>
        <v>0.2499544124092703</v>
      </c>
      <c r="W410" s="9">
        <f t="shared" si="208"/>
        <v>0.77105590889550124</v>
      </c>
      <c r="X410" s="9">
        <f t="shared" si="217"/>
        <v>5.8842011278396678</v>
      </c>
      <c r="Y410" s="9">
        <f t="shared" si="218"/>
        <v>2.2779799877517304</v>
      </c>
      <c r="Z410" s="9">
        <f t="shared" si="219"/>
        <v>7.5618279569892497</v>
      </c>
      <c r="AA410" s="9">
        <f t="shared" si="220"/>
        <v>1.5499624604927826</v>
      </c>
      <c r="AB410" s="9">
        <f t="shared" si="221"/>
        <v>0.68564213347158665</v>
      </c>
      <c r="AC410" s="9">
        <f t="shared" si="222"/>
        <v>1.1178022969821846</v>
      </c>
      <c r="AD410" s="9">
        <f t="shared" si="223"/>
        <v>0.41368407370202931</v>
      </c>
      <c r="AE410" s="9">
        <f t="shared" si="224"/>
        <v>7.1162658810868321E-2</v>
      </c>
      <c r="AF410" s="9">
        <f t="shared" si="225"/>
        <v>93.08843192397687</v>
      </c>
      <c r="AG410" s="9">
        <f t="shared" si="209"/>
        <v>6.2918226183933446E-2</v>
      </c>
      <c r="AH410" s="9">
        <f t="shared" ca="1" si="206"/>
        <v>-0.57312186379928332</v>
      </c>
      <c r="AI410" s="11">
        <f t="shared" si="226"/>
        <v>7.1162658810868321E-2</v>
      </c>
      <c r="AJ410" s="9">
        <f t="shared" ca="1" si="227"/>
        <v>2.8511018515510136</v>
      </c>
      <c r="AK410" s="9">
        <f t="shared" si="228"/>
        <v>6.2918226183933446E-2</v>
      </c>
      <c r="AL410" s="9">
        <f t="shared" si="229"/>
        <v>3.2078490739587426</v>
      </c>
      <c r="AM410" s="9">
        <f t="shared" si="230"/>
        <v>3.5562724014336902</v>
      </c>
      <c r="AN410" s="9">
        <f t="shared" si="231"/>
        <v>0.70411822328015528</v>
      </c>
      <c r="AO410" s="9">
        <f t="shared" si="232"/>
        <v>2.2091326164874547</v>
      </c>
      <c r="AP410" s="13">
        <f t="shared" ca="1" si="233"/>
        <v>2.7987360936082188</v>
      </c>
    </row>
    <row r="411" spans="1:42">
      <c r="A411" t="s">
        <v>93</v>
      </c>
      <c r="B411" t="s">
        <v>142</v>
      </c>
      <c r="C411">
        <v>1</v>
      </c>
      <c r="D411" s="14">
        <f t="shared" ca="1" si="210"/>
        <v>0.86347778047454482</v>
      </c>
      <c r="E411">
        <v>0.31169354838709701</v>
      </c>
      <c r="F411">
        <v>-7.6236559139784896</v>
      </c>
      <c r="G411">
        <v>-7.8605510752688197</v>
      </c>
      <c r="H411">
        <v>174.708333333333</v>
      </c>
      <c r="I411">
        <v>4.4715725806451596</v>
      </c>
      <c r="J411">
        <v>42.327750000000002</v>
      </c>
      <c r="K411">
        <v>4.4973118279569899</v>
      </c>
      <c r="L411" s="11">
        <f t="shared" si="204"/>
        <v>13.8</v>
      </c>
      <c r="M411" s="9">
        <f t="shared" si="205"/>
        <v>9.3000000000000007</v>
      </c>
      <c r="N411" s="9">
        <f t="shared" si="211"/>
        <v>99.251813137582673</v>
      </c>
      <c r="O411" s="9">
        <f>stefan_boltzmann*(E411+273.16)^4</f>
        <v>27.422775847586419</v>
      </c>
      <c r="P411" s="9">
        <f>stefan_boltzmann*(F411+273.16)^4</f>
        <v>24.375738352952482</v>
      </c>
      <c r="Q411" s="11">
        <f t="shared" si="212"/>
        <v>6.7867152271938957</v>
      </c>
      <c r="R411" s="9">
        <f t="shared" si="213"/>
        <v>10.398219500000002</v>
      </c>
      <c r="S411" s="9">
        <f t="shared" si="214"/>
        <v>0.65268051200437682</v>
      </c>
      <c r="T411" s="9">
        <f t="shared" si="207"/>
        <v>5.2257707249392995</v>
      </c>
      <c r="U411" s="9">
        <f t="shared" si="215"/>
        <v>25.899257100269452</v>
      </c>
      <c r="V411" s="9">
        <f t="shared" si="216"/>
        <v>0.25860481308247552</v>
      </c>
      <c r="W411" s="9">
        <f t="shared" si="208"/>
        <v>0.53111869120590882</v>
      </c>
      <c r="X411" s="9">
        <f t="shared" si="217"/>
        <v>3.5572590743088939</v>
      </c>
      <c r="Y411" s="9">
        <f t="shared" si="218"/>
        <v>1.6685116506304056</v>
      </c>
      <c r="Z411" s="9">
        <f t="shared" si="219"/>
        <v>-3.6559811827956965</v>
      </c>
      <c r="AA411" s="9">
        <f t="shared" si="220"/>
        <v>0.6247952285222641</v>
      </c>
      <c r="AB411" s="9">
        <f t="shared" si="221"/>
        <v>0.34430427430633953</v>
      </c>
      <c r="AC411" s="9">
        <f t="shared" si="222"/>
        <v>0.48454975141430179</v>
      </c>
      <c r="AD411" s="9">
        <f t="shared" si="223"/>
        <v>0.33801920680299741</v>
      </c>
      <c r="AE411" s="9">
        <f t="shared" si="224"/>
        <v>3.4994522417633886E-2</v>
      </c>
      <c r="AF411" s="9">
        <f t="shared" si="225"/>
        <v>99.251813137582673</v>
      </c>
      <c r="AG411" s="9">
        <f t="shared" si="209"/>
        <v>6.7084039327849704E-2</v>
      </c>
      <c r="AH411" s="9">
        <f t="shared" ca="1" si="206"/>
        <v>-0.38611962365591401</v>
      </c>
      <c r="AI411" s="11">
        <f t="shared" si="226"/>
        <v>3.4994522417633886E-2</v>
      </c>
      <c r="AJ411" s="9">
        <f t="shared" ca="1" si="227"/>
        <v>2.0546312742863195</v>
      </c>
      <c r="AK411" s="9">
        <f t="shared" si="228"/>
        <v>6.7084039327849704E-2</v>
      </c>
      <c r="AL411" s="9">
        <f t="shared" si="229"/>
        <v>3.3414515902460153</v>
      </c>
      <c r="AM411" s="9">
        <f t="shared" si="230"/>
        <v>4.4715725806451596</v>
      </c>
      <c r="AN411" s="9">
        <f t="shared" si="231"/>
        <v>0.14653054461130438</v>
      </c>
      <c r="AO411" s="9">
        <f t="shared" si="232"/>
        <v>2.5203346774193545</v>
      </c>
      <c r="AP411" s="13">
        <f t="shared" ca="1" si="233"/>
        <v>0.86347778047454482</v>
      </c>
    </row>
    <row r="412" spans="1:42">
      <c r="A412" t="s">
        <v>93</v>
      </c>
      <c r="B412" t="s">
        <v>142</v>
      </c>
      <c r="C412">
        <v>2</v>
      </c>
      <c r="D412" s="14">
        <f t="shared" ca="1" si="210"/>
        <v>1.1934706300414364</v>
      </c>
      <c r="E412">
        <v>1.7522321428571399</v>
      </c>
      <c r="F412">
        <v>-7.6279761904761898</v>
      </c>
      <c r="G412">
        <v>-8.2488343253968299</v>
      </c>
      <c r="H412">
        <v>174.708333333333</v>
      </c>
      <c r="I412">
        <v>4.32899305555555</v>
      </c>
      <c r="J412">
        <v>42.327750000000002</v>
      </c>
      <c r="K412">
        <v>5.2247023809523796</v>
      </c>
      <c r="L412" s="11">
        <f t="shared" si="204"/>
        <v>19.8</v>
      </c>
      <c r="M412" s="9">
        <f t="shared" si="205"/>
        <v>10.4</v>
      </c>
      <c r="N412" s="9">
        <f t="shared" si="211"/>
        <v>99.251813137582673</v>
      </c>
      <c r="O412" s="9">
        <f>stefan_boltzmann*(E412+273.16)^4</f>
        <v>28.005165890525387</v>
      </c>
      <c r="P412" s="9">
        <f>stefan_boltzmann*(F412+273.16)^4</f>
        <v>24.374152018549594</v>
      </c>
      <c r="Q412" s="11">
        <f t="shared" si="212"/>
        <v>9.9235147664835157</v>
      </c>
      <c r="R412" s="9">
        <f t="shared" si="213"/>
        <v>14.9191845</v>
      </c>
      <c r="S412" s="9">
        <f t="shared" si="214"/>
        <v>0.66515128668618018</v>
      </c>
      <c r="T412" s="9">
        <f t="shared" si="207"/>
        <v>7.6411063701923077</v>
      </c>
      <c r="U412" s="9">
        <f t="shared" si="215"/>
        <v>26.189658954537492</v>
      </c>
      <c r="V412" s="9">
        <f t="shared" si="216"/>
        <v>0.25982780485820978</v>
      </c>
      <c r="W412" s="9">
        <f t="shared" si="208"/>
        <v>0.54795423702634327</v>
      </c>
      <c r="X412" s="9">
        <f t="shared" si="217"/>
        <v>3.7287198667299801</v>
      </c>
      <c r="Y412" s="9">
        <f t="shared" si="218"/>
        <v>3.9123865034623275</v>
      </c>
      <c r="Z412" s="9">
        <f t="shared" si="219"/>
        <v>-2.9378720238095251</v>
      </c>
      <c r="AA412" s="9">
        <f t="shared" si="220"/>
        <v>0.69322677100351393</v>
      </c>
      <c r="AB412" s="9">
        <f t="shared" si="221"/>
        <v>0.34418873046901199</v>
      </c>
      <c r="AC412" s="9">
        <f t="shared" si="222"/>
        <v>0.51870775073626296</v>
      </c>
      <c r="AD412" s="9">
        <f t="shared" si="223"/>
        <v>0.32793779968639242</v>
      </c>
      <c r="AE412" s="9">
        <f t="shared" si="224"/>
        <v>3.6700815805588101E-2</v>
      </c>
      <c r="AF412" s="9">
        <f t="shared" si="225"/>
        <v>99.251813137582673</v>
      </c>
      <c r="AG412" s="9">
        <f t="shared" si="209"/>
        <v>6.7084039327849704E-2</v>
      </c>
      <c r="AH412" s="9">
        <f t="shared" ca="1" si="206"/>
        <v>0.10053528225806402</v>
      </c>
      <c r="AI412" s="11">
        <f t="shared" si="226"/>
        <v>3.6700815805588101E-2</v>
      </c>
      <c r="AJ412" s="9">
        <f t="shared" ca="1" si="227"/>
        <v>3.8118512212042637</v>
      </c>
      <c r="AK412" s="9">
        <f t="shared" si="228"/>
        <v>6.7084039327849704E-2</v>
      </c>
      <c r="AL412" s="9">
        <f t="shared" si="229"/>
        <v>3.332566497733243</v>
      </c>
      <c r="AM412" s="9">
        <f t="shared" si="230"/>
        <v>4.32899305555555</v>
      </c>
      <c r="AN412" s="9">
        <f t="shared" si="231"/>
        <v>0.19076995104987055</v>
      </c>
      <c r="AO412" s="9">
        <f t="shared" si="232"/>
        <v>2.4718576388888871</v>
      </c>
      <c r="AP412" s="13">
        <f t="shared" ca="1" si="233"/>
        <v>1.1934706300414364</v>
      </c>
    </row>
    <row r="413" spans="1:42">
      <c r="A413" t="s">
        <v>93</v>
      </c>
      <c r="B413" t="s">
        <v>142</v>
      </c>
      <c r="C413">
        <v>3</v>
      </c>
      <c r="D413" s="14">
        <f t="shared" ca="1" si="210"/>
        <v>1.8400547110436514</v>
      </c>
      <c r="E413">
        <v>7.6076612903225804</v>
      </c>
      <c r="F413">
        <v>-2.1815860215053799</v>
      </c>
      <c r="G413">
        <v>-3.0592909946236602</v>
      </c>
      <c r="H413">
        <v>174.708333333333</v>
      </c>
      <c r="I413">
        <v>4.4260920698924702</v>
      </c>
      <c r="J413">
        <v>42.327750000000002</v>
      </c>
      <c r="K413">
        <v>5.9112903225806503</v>
      </c>
      <c r="L413" s="11">
        <f t="shared" si="204"/>
        <v>26.3</v>
      </c>
      <c r="M413" s="9">
        <f t="shared" si="205"/>
        <v>11.7</v>
      </c>
      <c r="N413" s="9">
        <f t="shared" si="211"/>
        <v>99.251813137582673</v>
      </c>
      <c r="O413" s="9">
        <f>stefan_boltzmann*(E413+273.16)^4</f>
        <v>30.46844087241174</v>
      </c>
      <c r="P413" s="9">
        <f>stefan_boltzmann*(F413+273.16)^4</f>
        <v>26.436300475392969</v>
      </c>
      <c r="Q413" s="11">
        <f t="shared" si="212"/>
        <v>13.218886131789363</v>
      </c>
      <c r="R413" s="9">
        <f t="shared" si="213"/>
        <v>19.816896583333335</v>
      </c>
      <c r="S413" s="9">
        <f t="shared" si="214"/>
        <v>0.66705127496637806</v>
      </c>
      <c r="T413" s="9">
        <f t="shared" si="207"/>
        <v>10.17854232147781</v>
      </c>
      <c r="U413" s="9">
        <f t="shared" si="215"/>
        <v>28.452370673902355</v>
      </c>
      <c r="V413" s="9">
        <f t="shared" si="216"/>
        <v>0.24225397696095893</v>
      </c>
      <c r="W413" s="9">
        <f t="shared" si="208"/>
        <v>0.5505192212046105</v>
      </c>
      <c r="X413" s="9">
        <f t="shared" si="217"/>
        <v>3.7945638083170246</v>
      </c>
      <c r="Y413" s="9">
        <f t="shared" si="218"/>
        <v>6.3839785131607858</v>
      </c>
      <c r="Z413" s="9">
        <f t="shared" si="219"/>
        <v>2.7130376344086002</v>
      </c>
      <c r="AA413" s="9">
        <f t="shared" si="220"/>
        <v>1.0444380355563652</v>
      </c>
      <c r="AB413" s="9">
        <f t="shared" si="221"/>
        <v>0.52036316063933974</v>
      </c>
      <c r="AC413" s="9">
        <f t="shared" si="222"/>
        <v>0.78240059809785245</v>
      </c>
      <c r="AD413" s="9">
        <f t="shared" si="223"/>
        <v>0.48746352142595661</v>
      </c>
      <c r="AE413" s="9">
        <f t="shared" si="224"/>
        <v>5.2818022787371882E-2</v>
      </c>
      <c r="AF413" s="9">
        <f t="shared" si="225"/>
        <v>99.251813137582673</v>
      </c>
      <c r="AG413" s="9">
        <f t="shared" si="209"/>
        <v>6.7084039327849704E-2</v>
      </c>
      <c r="AH413" s="9">
        <f t="shared" ca="1" si="206"/>
        <v>0.79112735215053764</v>
      </c>
      <c r="AI413" s="11">
        <f t="shared" si="226"/>
        <v>5.2818022787371882E-2</v>
      </c>
      <c r="AJ413" s="9">
        <f t="shared" ca="1" si="227"/>
        <v>5.5928511610102483</v>
      </c>
      <c r="AK413" s="9">
        <f t="shared" si="228"/>
        <v>6.7084039327849704E-2</v>
      </c>
      <c r="AL413" s="9">
        <f t="shared" si="229"/>
        <v>3.2642634810523061</v>
      </c>
      <c r="AM413" s="9">
        <f t="shared" si="230"/>
        <v>4.4260920698924702</v>
      </c>
      <c r="AN413" s="9">
        <f t="shared" si="231"/>
        <v>0.29493707667189584</v>
      </c>
      <c r="AO413" s="9">
        <f t="shared" si="232"/>
        <v>2.5048713037634398</v>
      </c>
      <c r="AP413" s="13">
        <f t="shared" ca="1" si="233"/>
        <v>1.8400547110436514</v>
      </c>
    </row>
    <row r="414" spans="1:42">
      <c r="A414" t="s">
        <v>93</v>
      </c>
      <c r="B414" t="s">
        <v>142</v>
      </c>
      <c r="C414">
        <v>4</v>
      </c>
      <c r="D414" s="14">
        <f t="shared" ca="1" si="210"/>
        <v>3.0260623246589304</v>
      </c>
      <c r="E414">
        <v>14.0943055555556</v>
      </c>
      <c r="F414">
        <v>3.3252777777777802</v>
      </c>
      <c r="G414">
        <v>1.6346469907407399</v>
      </c>
      <c r="H414">
        <v>174.708333333333</v>
      </c>
      <c r="I414">
        <v>4.3679918981481496</v>
      </c>
      <c r="J414">
        <v>42.327750000000002</v>
      </c>
      <c r="K414">
        <v>6.5111111111111102</v>
      </c>
      <c r="L414" s="11">
        <f t="shared" si="204"/>
        <v>34.1</v>
      </c>
      <c r="M414" s="9">
        <f t="shared" si="205"/>
        <v>13.2</v>
      </c>
      <c r="N414" s="9">
        <f t="shared" si="211"/>
        <v>99.251813137582673</v>
      </c>
      <c r="O414" s="9">
        <f>stefan_boltzmann*(E414+273.16)^4</f>
        <v>33.38320895601062</v>
      </c>
      <c r="P414" s="9">
        <f>stefan_boltzmann*(F414+273.16)^4</f>
        <v>28.651669800299622</v>
      </c>
      <c r="Q414" s="11">
        <f t="shared" si="212"/>
        <v>16.935185185185187</v>
      </c>
      <c r="R414" s="9">
        <f t="shared" si="213"/>
        <v>25.694151083333335</v>
      </c>
      <c r="S414" s="9">
        <f t="shared" si="214"/>
        <v>0.65910662431537959</v>
      </c>
      <c r="T414" s="9">
        <f t="shared" si="207"/>
        <v>13.040092592592595</v>
      </c>
      <c r="U414" s="9">
        <f t="shared" si="215"/>
        <v>31.017439378155121</v>
      </c>
      <c r="V414" s="9">
        <f t="shared" si="216"/>
        <v>0.22392633407716483</v>
      </c>
      <c r="W414" s="9">
        <f t="shared" si="208"/>
        <v>0.53979394282576254</v>
      </c>
      <c r="X414" s="9">
        <f t="shared" si="217"/>
        <v>3.7492044107638756</v>
      </c>
      <c r="Y414" s="9">
        <f t="shared" si="218"/>
        <v>9.2908881818287199</v>
      </c>
      <c r="Z414" s="9">
        <f t="shared" si="219"/>
        <v>8.7097916666666908</v>
      </c>
      <c r="AA414" s="9">
        <f t="shared" si="220"/>
        <v>1.6084144221818011</v>
      </c>
      <c r="AB414" s="9">
        <f t="shared" si="221"/>
        <v>0.77543893311864576</v>
      </c>
      <c r="AC414" s="9">
        <f t="shared" si="222"/>
        <v>1.1919266776502235</v>
      </c>
      <c r="AD414" s="9">
        <f t="shared" si="223"/>
        <v>0.68740285310030336</v>
      </c>
      <c r="AE414" s="9">
        <f t="shared" si="224"/>
        <v>7.6226760386844769E-2</v>
      </c>
      <c r="AF414" s="9">
        <f t="shared" si="225"/>
        <v>99.251813137582673</v>
      </c>
      <c r="AG414" s="9">
        <f t="shared" si="209"/>
        <v>6.7084039327849704E-2</v>
      </c>
      <c r="AH414" s="9">
        <f t="shared" ca="1" si="206"/>
        <v>0.83954556451613271</v>
      </c>
      <c r="AI414" s="11">
        <f t="shared" si="226"/>
        <v>7.6226760386844769E-2</v>
      </c>
      <c r="AJ414" s="9">
        <f t="shared" ca="1" si="227"/>
        <v>8.4513426173125872</v>
      </c>
      <c r="AK414" s="9">
        <f t="shared" si="228"/>
        <v>6.7084039327849704E-2</v>
      </c>
      <c r="AL414" s="9">
        <f t="shared" si="229"/>
        <v>3.1947771310161825</v>
      </c>
      <c r="AM414" s="9">
        <f t="shared" si="230"/>
        <v>4.3679918981481496</v>
      </c>
      <c r="AN414" s="9">
        <f t="shared" si="231"/>
        <v>0.50452382454992017</v>
      </c>
      <c r="AO414" s="9">
        <f t="shared" si="232"/>
        <v>2.4851172453703709</v>
      </c>
      <c r="AP414" s="13">
        <f t="shared" ca="1" si="233"/>
        <v>3.0260623246589304</v>
      </c>
    </row>
    <row r="415" spans="1:42">
      <c r="A415" t="s">
        <v>93</v>
      </c>
      <c r="B415" t="s">
        <v>142</v>
      </c>
      <c r="C415">
        <v>5</v>
      </c>
      <c r="D415" s="14">
        <f t="shared" ca="1" si="210"/>
        <v>3.8652718343959074</v>
      </c>
      <c r="E415">
        <v>19.195295698924699</v>
      </c>
      <c r="F415">
        <v>8.1754032258064502</v>
      </c>
      <c r="G415">
        <v>7.0493335573476701</v>
      </c>
      <c r="H415">
        <v>174.708333333333</v>
      </c>
      <c r="I415">
        <v>3.9743559587813602</v>
      </c>
      <c r="J415">
        <v>42.327750000000002</v>
      </c>
      <c r="K415">
        <v>7.4677419354838701</v>
      </c>
      <c r="L415" s="11">
        <f t="shared" si="204"/>
        <v>39.5</v>
      </c>
      <c r="M415" s="9">
        <f t="shared" si="205"/>
        <v>14.4</v>
      </c>
      <c r="N415" s="9">
        <f t="shared" si="211"/>
        <v>99.251813137582673</v>
      </c>
      <c r="O415" s="9">
        <f>stefan_boltzmann*(E415+273.16)^4</f>
        <v>35.818364635557188</v>
      </c>
      <c r="P415" s="9">
        <f>stefan_boltzmann*(F415+273.16)^4</f>
        <v>30.715631029593197</v>
      </c>
      <c r="Q415" s="11">
        <f t="shared" si="212"/>
        <v>20.117215501792113</v>
      </c>
      <c r="R415" s="9">
        <f t="shared" si="213"/>
        <v>29.763019583333335</v>
      </c>
      <c r="S415" s="9">
        <f t="shared" si="214"/>
        <v>0.67591312250647217</v>
      </c>
      <c r="T415" s="9">
        <f t="shared" si="207"/>
        <v>15.490255936379928</v>
      </c>
      <c r="U415" s="9">
        <f t="shared" si="215"/>
        <v>33.266997832575193</v>
      </c>
      <c r="V415" s="9">
        <f t="shared" si="216"/>
        <v>0.19963246878206931</v>
      </c>
      <c r="W415" s="9">
        <f t="shared" si="208"/>
        <v>0.56248271538373751</v>
      </c>
      <c r="X415" s="9">
        <f t="shared" si="217"/>
        <v>3.7355449696599452</v>
      </c>
      <c r="Y415" s="9">
        <f t="shared" si="218"/>
        <v>11.754710966719983</v>
      </c>
      <c r="Z415" s="9">
        <f t="shared" si="219"/>
        <v>13.685349462365576</v>
      </c>
      <c r="AA415" s="9">
        <f t="shared" si="220"/>
        <v>2.2243092240030728</v>
      </c>
      <c r="AB415" s="9">
        <f t="shared" si="221"/>
        <v>1.0856520064071922</v>
      </c>
      <c r="AC415" s="9">
        <f t="shared" si="222"/>
        <v>1.6549806152051325</v>
      </c>
      <c r="AD415" s="9">
        <f t="shared" si="223"/>
        <v>1.0052573377661607</v>
      </c>
      <c r="AE415" s="9">
        <f t="shared" si="224"/>
        <v>0.10189136531494085</v>
      </c>
      <c r="AF415" s="9">
        <f t="shared" si="225"/>
        <v>99.251813137582673</v>
      </c>
      <c r="AG415" s="9">
        <f t="shared" si="209"/>
        <v>6.7084039327849704E-2</v>
      </c>
      <c r="AH415" s="9">
        <f t="shared" ca="1" si="206"/>
        <v>0.69657809139784399</v>
      </c>
      <c r="AI415" s="11">
        <f t="shared" si="226"/>
        <v>0.10189136531494085</v>
      </c>
      <c r="AJ415" s="9">
        <f t="shared" ca="1" si="227"/>
        <v>11.058132875322139</v>
      </c>
      <c r="AK415" s="9">
        <f t="shared" si="228"/>
        <v>6.7084039327849704E-2</v>
      </c>
      <c r="AL415" s="9">
        <f t="shared" si="229"/>
        <v>3.1393302855824756</v>
      </c>
      <c r="AM415" s="9">
        <f t="shared" si="230"/>
        <v>3.9743559587813602</v>
      </c>
      <c r="AN415" s="9">
        <f t="shared" si="231"/>
        <v>0.64972327743897185</v>
      </c>
      <c r="AO415" s="9">
        <f t="shared" si="232"/>
        <v>2.3512810259856627</v>
      </c>
      <c r="AP415" s="13">
        <f t="shared" ca="1" si="233"/>
        <v>3.8652718343959074</v>
      </c>
    </row>
    <row r="416" spans="1:42">
      <c r="A416" t="s">
        <v>93</v>
      </c>
      <c r="B416" t="s">
        <v>142</v>
      </c>
      <c r="C416">
        <v>6</v>
      </c>
      <c r="D416" s="14">
        <f t="shared" ca="1" si="210"/>
        <v>4.4638858977427258</v>
      </c>
      <c r="E416">
        <v>24.436666666666699</v>
      </c>
      <c r="F416">
        <v>13.922083333333299</v>
      </c>
      <c r="G416">
        <v>13.6716030092593</v>
      </c>
      <c r="H416">
        <v>174.708333333333</v>
      </c>
      <c r="I416">
        <v>3.5204918981481499</v>
      </c>
      <c r="J416">
        <v>42.327750000000002</v>
      </c>
      <c r="K416">
        <v>8.3888888888888893</v>
      </c>
      <c r="L416" s="11">
        <f t="shared" si="204"/>
        <v>41.9</v>
      </c>
      <c r="M416" s="9">
        <f t="shared" si="205"/>
        <v>15</v>
      </c>
      <c r="N416" s="9">
        <f t="shared" si="211"/>
        <v>99.251813137582673</v>
      </c>
      <c r="O416" s="9">
        <f>stefan_boltzmann*(E416+273.16)^4</f>
        <v>38.456888491860752</v>
      </c>
      <c r="P416" s="9">
        <f>stefan_boltzmann*(F416+273.16)^4</f>
        <v>33.303221824011203</v>
      </c>
      <c r="Q416" s="11">
        <f t="shared" si="212"/>
        <v>22.191481481481482</v>
      </c>
      <c r="R416" s="9">
        <f t="shared" si="213"/>
        <v>31.571405583333334</v>
      </c>
      <c r="S416" s="9">
        <f t="shared" si="214"/>
        <v>0.70289811528684198</v>
      </c>
      <c r="T416" s="9">
        <f t="shared" si="207"/>
        <v>17.087440740740742</v>
      </c>
      <c r="U416" s="9">
        <f t="shared" si="215"/>
        <v>35.880055157935978</v>
      </c>
      <c r="V416" s="9">
        <f t="shared" si="216"/>
        <v>0.16486823874207529</v>
      </c>
      <c r="W416" s="9">
        <f t="shared" si="208"/>
        <v>0.59891245563723672</v>
      </c>
      <c r="X416" s="9">
        <f t="shared" si="217"/>
        <v>3.5428555513562507</v>
      </c>
      <c r="Y416" s="9">
        <f t="shared" si="218"/>
        <v>13.544585189384492</v>
      </c>
      <c r="Z416" s="9">
        <f t="shared" si="219"/>
        <v>19.179375</v>
      </c>
      <c r="AA416" s="9">
        <f t="shared" si="220"/>
        <v>3.063024892704203</v>
      </c>
      <c r="AB416" s="9">
        <f t="shared" si="221"/>
        <v>1.5905396913537697</v>
      </c>
      <c r="AC416" s="9">
        <f t="shared" si="222"/>
        <v>2.3267822920289865</v>
      </c>
      <c r="AD416" s="9">
        <f t="shared" si="223"/>
        <v>1.5648537653725889</v>
      </c>
      <c r="AE416" s="9">
        <f t="shared" si="224"/>
        <v>0.13843040641655516</v>
      </c>
      <c r="AF416" s="9">
        <f t="shared" si="225"/>
        <v>99.251813137582673</v>
      </c>
      <c r="AG416" s="9">
        <f t="shared" si="209"/>
        <v>6.7084039327849704E-2</v>
      </c>
      <c r="AH416" s="9">
        <f t="shared" ca="1" si="206"/>
        <v>0.76916357526881951</v>
      </c>
      <c r="AI416" s="11">
        <f t="shared" si="226"/>
        <v>0.13843040641655516</v>
      </c>
      <c r="AJ416" s="9">
        <f t="shared" ca="1" si="227"/>
        <v>12.775421614115672</v>
      </c>
      <c r="AK416" s="9">
        <f t="shared" si="228"/>
        <v>6.7084039327849704E-2</v>
      </c>
      <c r="AL416" s="9">
        <f t="shared" si="229"/>
        <v>3.0802995591321256</v>
      </c>
      <c r="AM416" s="9">
        <f t="shared" si="230"/>
        <v>3.5204918981481499</v>
      </c>
      <c r="AN416" s="9">
        <f t="shared" si="231"/>
        <v>0.76192852665639754</v>
      </c>
      <c r="AO416" s="9">
        <f t="shared" si="232"/>
        <v>2.196967245370371</v>
      </c>
      <c r="AP416" s="13">
        <f t="shared" ca="1" si="233"/>
        <v>4.4638858977427258</v>
      </c>
    </row>
    <row r="417" spans="1:42">
      <c r="A417" t="s">
        <v>93</v>
      </c>
      <c r="B417" t="s">
        <v>142</v>
      </c>
      <c r="C417">
        <v>7</v>
      </c>
      <c r="D417" s="14">
        <f t="shared" ca="1" si="210"/>
        <v>4.8064250938377722</v>
      </c>
      <c r="E417">
        <v>27.132123655914</v>
      </c>
      <c r="F417">
        <v>16.7927419354839</v>
      </c>
      <c r="G417">
        <v>16.5226142473118</v>
      </c>
      <c r="H417">
        <v>174.708333333333</v>
      </c>
      <c r="I417">
        <v>3.1851702508960602</v>
      </c>
      <c r="J417">
        <v>42.327750000000002</v>
      </c>
      <c r="K417">
        <v>8.8239247311827995</v>
      </c>
      <c r="L417" s="11">
        <f t="shared" si="204"/>
        <v>40.799999999999997</v>
      </c>
      <c r="M417" s="9">
        <f t="shared" si="205"/>
        <v>14.8</v>
      </c>
      <c r="N417" s="9">
        <f t="shared" si="211"/>
        <v>99.251813137582673</v>
      </c>
      <c r="O417" s="9">
        <f>stefan_boltzmann*(E417+273.16)^4</f>
        <v>39.869212571390776</v>
      </c>
      <c r="P417" s="9">
        <f>stefan_boltzmann*(F417+273.16)^4</f>
        <v>34.655388615906425</v>
      </c>
      <c r="Q417" s="11">
        <f t="shared" si="212"/>
        <v>22.362707061900611</v>
      </c>
      <c r="R417" s="9">
        <f t="shared" si="213"/>
        <v>30.742562</v>
      </c>
      <c r="S417" s="9">
        <f t="shared" si="214"/>
        <v>0.72741845854944076</v>
      </c>
      <c r="T417" s="9">
        <f t="shared" si="207"/>
        <v>17.219284437663472</v>
      </c>
      <c r="U417" s="9">
        <f t="shared" si="215"/>
        <v>37.262300593648604</v>
      </c>
      <c r="V417" s="9">
        <f t="shared" si="216"/>
        <v>0.14804788204280789</v>
      </c>
      <c r="W417" s="9">
        <f t="shared" si="208"/>
        <v>0.63201491904174512</v>
      </c>
      <c r="X417" s="9">
        <f t="shared" si="217"/>
        <v>3.4865764620686677</v>
      </c>
      <c r="Y417" s="9">
        <f t="shared" si="218"/>
        <v>13.732707975594804</v>
      </c>
      <c r="Z417" s="9">
        <f t="shared" si="219"/>
        <v>21.962432795698952</v>
      </c>
      <c r="AA417" s="9">
        <f t="shared" si="220"/>
        <v>3.5930697806433765</v>
      </c>
      <c r="AB417" s="9">
        <f t="shared" si="221"/>
        <v>1.9124244461843678</v>
      </c>
      <c r="AC417" s="9">
        <f t="shared" si="222"/>
        <v>2.7527471134138723</v>
      </c>
      <c r="AD417" s="9">
        <f t="shared" si="223"/>
        <v>1.8798783463393771</v>
      </c>
      <c r="AE417" s="9">
        <f t="shared" si="224"/>
        <v>0.16082306526847981</v>
      </c>
      <c r="AF417" s="9">
        <f t="shared" si="225"/>
        <v>99.251813137582673</v>
      </c>
      <c r="AG417" s="9">
        <f t="shared" si="209"/>
        <v>6.7084039327849704E-2</v>
      </c>
      <c r="AH417" s="9">
        <f t="shared" ca="1" si="206"/>
        <v>0.38962809139785326</v>
      </c>
      <c r="AI417" s="11">
        <f t="shared" si="226"/>
        <v>0.16082306526847981</v>
      </c>
      <c r="AJ417" s="9">
        <f t="shared" ca="1" si="227"/>
        <v>13.343079884196952</v>
      </c>
      <c r="AK417" s="9">
        <f t="shared" si="228"/>
        <v>6.7084039327849704E-2</v>
      </c>
      <c r="AL417" s="9">
        <f t="shared" si="229"/>
        <v>3.0512360217186396</v>
      </c>
      <c r="AM417" s="9">
        <f t="shared" si="230"/>
        <v>3.1851702508960602</v>
      </c>
      <c r="AN417" s="9">
        <f t="shared" si="231"/>
        <v>0.87286876707449523</v>
      </c>
      <c r="AO417" s="9">
        <f t="shared" si="232"/>
        <v>2.0829578853046606</v>
      </c>
      <c r="AP417" s="13">
        <f t="shared" ca="1" si="233"/>
        <v>4.8064250938377722</v>
      </c>
    </row>
    <row r="418" spans="1:42">
      <c r="A418" t="s">
        <v>93</v>
      </c>
      <c r="B418" t="s">
        <v>142</v>
      </c>
      <c r="C418">
        <v>8</v>
      </c>
      <c r="D418" s="14">
        <f t="shared" ca="1" si="210"/>
        <v>4.2722569629962903</v>
      </c>
      <c r="E418">
        <v>25.886021505376299</v>
      </c>
      <c r="F418">
        <v>15.690860215053799</v>
      </c>
      <c r="G418">
        <v>15.6139784946237</v>
      </c>
      <c r="H418">
        <v>174.708333333333</v>
      </c>
      <c r="I418">
        <v>3.1651993727598602</v>
      </c>
      <c r="J418">
        <v>42.327750000000002</v>
      </c>
      <c r="K418">
        <v>8.0080645161290303</v>
      </c>
      <c r="L418" s="11">
        <f t="shared" si="204"/>
        <v>36.299999999999997</v>
      </c>
      <c r="M418" s="9">
        <f t="shared" si="205"/>
        <v>13.7</v>
      </c>
      <c r="N418" s="9">
        <f t="shared" si="211"/>
        <v>99.251813137582673</v>
      </c>
      <c r="O418" s="9">
        <f>stefan_boltzmann*(E418+273.16)^4</f>
        <v>39.211549920266897</v>
      </c>
      <c r="P418" s="9">
        <f>stefan_boltzmann*(F418+273.16)^4</f>
        <v>34.131592678421391</v>
      </c>
      <c r="Q418" s="11">
        <f t="shared" si="212"/>
        <v>19.684224158229334</v>
      </c>
      <c r="R418" s="9">
        <f t="shared" si="213"/>
        <v>27.35183825</v>
      </c>
      <c r="S418" s="9">
        <f t="shared" si="214"/>
        <v>0.71966732101559328</v>
      </c>
      <c r="T418" s="9">
        <f t="shared" si="207"/>
        <v>15.156852601836588</v>
      </c>
      <c r="U418" s="9">
        <f t="shared" si="215"/>
        <v>36.671571299344144</v>
      </c>
      <c r="V418" s="9">
        <f t="shared" si="216"/>
        <v>0.15353515934872558</v>
      </c>
      <c r="W418" s="9">
        <f t="shared" si="208"/>
        <v>0.62155088337105102</v>
      </c>
      <c r="X418" s="9">
        <f t="shared" si="217"/>
        <v>3.4995648924704628</v>
      </c>
      <c r="Y418" s="9">
        <f t="shared" si="218"/>
        <v>11.657287709366125</v>
      </c>
      <c r="Z418" s="9">
        <f t="shared" si="219"/>
        <v>20.788440860215047</v>
      </c>
      <c r="AA418" s="9">
        <f t="shared" si="220"/>
        <v>3.3388578613711233</v>
      </c>
      <c r="AB418" s="9">
        <f t="shared" si="221"/>
        <v>1.7826923030933535</v>
      </c>
      <c r="AC418" s="9">
        <f t="shared" si="222"/>
        <v>2.5607750822322384</v>
      </c>
      <c r="AD418" s="9">
        <f t="shared" si="223"/>
        <v>1.7739355509747532</v>
      </c>
      <c r="AE418" s="9">
        <f t="shared" si="224"/>
        <v>0.15103003839927512</v>
      </c>
      <c r="AF418" s="9">
        <f t="shared" si="225"/>
        <v>99.251813137582673</v>
      </c>
      <c r="AG418" s="9">
        <f t="shared" si="209"/>
        <v>6.7084039327849704E-2</v>
      </c>
      <c r="AH418" s="9">
        <f t="shared" ca="1" si="206"/>
        <v>-0.16435887096774665</v>
      </c>
      <c r="AI418" s="11">
        <f t="shared" si="226"/>
        <v>0.15103003839927512</v>
      </c>
      <c r="AJ418" s="9">
        <f t="shared" ca="1" si="227"/>
        <v>11.821646580333871</v>
      </c>
      <c r="AK418" s="9">
        <f t="shared" si="228"/>
        <v>6.7084039327849704E-2</v>
      </c>
      <c r="AL418" s="9">
        <f t="shared" si="229"/>
        <v>3.0634288992609529</v>
      </c>
      <c r="AM418" s="9">
        <f t="shared" si="230"/>
        <v>3.1651993727598602</v>
      </c>
      <c r="AN418" s="9">
        <f t="shared" si="231"/>
        <v>0.78683953125748518</v>
      </c>
      <c r="AO418" s="9">
        <f t="shared" si="232"/>
        <v>2.0761677867383526</v>
      </c>
      <c r="AP418" s="13">
        <f t="shared" ca="1" si="233"/>
        <v>4.2722569629962903</v>
      </c>
    </row>
    <row r="419" spans="1:42">
      <c r="A419" t="s">
        <v>93</v>
      </c>
      <c r="B419" t="s">
        <v>142</v>
      </c>
      <c r="C419">
        <v>9</v>
      </c>
      <c r="D419" s="14">
        <f t="shared" ca="1" si="210"/>
        <v>2.9835559109697267</v>
      </c>
      <c r="E419">
        <v>21.930694444444502</v>
      </c>
      <c r="F419">
        <v>11.928333333333301</v>
      </c>
      <c r="G419">
        <v>12.2092766203704</v>
      </c>
      <c r="H419">
        <v>174.708333333333</v>
      </c>
      <c r="I419">
        <v>3.39030671296296</v>
      </c>
      <c r="J419">
        <v>42.327750000000002</v>
      </c>
      <c r="K419">
        <v>6.7388888888888898</v>
      </c>
      <c r="L419" s="11">
        <f t="shared" si="204"/>
        <v>26.2</v>
      </c>
      <c r="M419" s="9">
        <f t="shared" si="205"/>
        <v>12.3</v>
      </c>
      <c r="N419" s="9">
        <f t="shared" si="211"/>
        <v>99.251813137582673</v>
      </c>
      <c r="O419" s="9">
        <f>stefan_boltzmann*(E419+273.16)^4</f>
        <v>37.177822615910522</v>
      </c>
      <c r="P419" s="9">
        <f>stefan_boltzmann*(F419+273.16)^4</f>
        <v>32.387667602608701</v>
      </c>
      <c r="Q419" s="11">
        <f t="shared" si="212"/>
        <v>13.727190605239386</v>
      </c>
      <c r="R419" s="9">
        <f t="shared" si="213"/>
        <v>19.741547166666667</v>
      </c>
      <c r="S419" s="9">
        <f t="shared" si="214"/>
        <v>0.69534522747120653</v>
      </c>
      <c r="T419" s="9">
        <f t="shared" si="207"/>
        <v>10.569936766034328</v>
      </c>
      <c r="U419" s="9">
        <f t="shared" si="215"/>
        <v>34.782745109259608</v>
      </c>
      <c r="V419" s="9">
        <f t="shared" si="216"/>
        <v>0.17305116620856781</v>
      </c>
      <c r="W419" s="9">
        <f t="shared" si="208"/>
        <v>0.58871605708612895</v>
      </c>
      <c r="X419" s="9">
        <f t="shared" si="217"/>
        <v>3.5435965147442934</v>
      </c>
      <c r="Y419" s="9">
        <f t="shared" si="218"/>
        <v>7.0263402512900344</v>
      </c>
      <c r="Z419" s="9">
        <f t="shared" si="219"/>
        <v>16.929513888888902</v>
      </c>
      <c r="AA419" s="9">
        <f t="shared" si="220"/>
        <v>2.6327830597646593</v>
      </c>
      <c r="AB419" s="9">
        <f t="shared" si="221"/>
        <v>1.3959495685827732</v>
      </c>
      <c r="AC419" s="9">
        <f t="shared" si="222"/>
        <v>2.0143663141737163</v>
      </c>
      <c r="AD419" s="9">
        <f t="shared" si="223"/>
        <v>1.4220363828734315</v>
      </c>
      <c r="AE419" s="9">
        <f t="shared" si="224"/>
        <v>0.12231301558774106</v>
      </c>
      <c r="AF419" s="9">
        <f t="shared" si="225"/>
        <v>99.251813137582673</v>
      </c>
      <c r="AG419" s="9">
        <f t="shared" si="209"/>
        <v>6.7084039327849704E-2</v>
      </c>
      <c r="AH419" s="9">
        <f t="shared" ca="1" si="206"/>
        <v>-0.54024977598566037</v>
      </c>
      <c r="AI419" s="11">
        <f t="shared" si="226"/>
        <v>0.12231301558774106</v>
      </c>
      <c r="AJ419" s="9">
        <f t="shared" ca="1" si="227"/>
        <v>7.5665900272756943</v>
      </c>
      <c r="AK419" s="9">
        <f t="shared" si="228"/>
        <v>6.7084039327849704E-2</v>
      </c>
      <c r="AL419" s="9">
        <f t="shared" si="229"/>
        <v>3.1042027695907888</v>
      </c>
      <c r="AM419" s="9">
        <f t="shared" si="230"/>
        <v>3.39030671296296</v>
      </c>
      <c r="AN419" s="9">
        <f t="shared" si="231"/>
        <v>0.59232993130028477</v>
      </c>
      <c r="AO419" s="9">
        <f t="shared" si="232"/>
        <v>2.1527042824074067</v>
      </c>
      <c r="AP419" s="13">
        <f t="shared" ca="1" si="233"/>
        <v>2.9835559109697267</v>
      </c>
    </row>
    <row r="420" spans="1:42">
      <c r="A420" t="s">
        <v>93</v>
      </c>
      <c r="B420" t="s">
        <v>142</v>
      </c>
      <c r="C420">
        <v>10</v>
      </c>
      <c r="D420" s="14">
        <f t="shared" ca="1" si="210"/>
        <v>2.1252018557598751</v>
      </c>
      <c r="E420">
        <v>14.9775537634409</v>
      </c>
      <c r="F420">
        <v>5.5411290322580697</v>
      </c>
      <c r="G420">
        <v>5.6634856630824402</v>
      </c>
      <c r="H420">
        <v>174.708333333333</v>
      </c>
      <c r="I420">
        <v>3.7148689516129001</v>
      </c>
      <c r="J420">
        <v>42.327750000000002</v>
      </c>
      <c r="K420">
        <v>5.3521505376344098</v>
      </c>
      <c r="L420" s="11">
        <f t="shared" si="204"/>
        <v>21.4</v>
      </c>
      <c r="M420" s="9">
        <f t="shared" si="205"/>
        <v>10.8</v>
      </c>
      <c r="N420" s="9">
        <f t="shared" si="211"/>
        <v>99.251813137582673</v>
      </c>
      <c r="O420" s="9">
        <f>stefan_boltzmann*(E420+273.16)^4</f>
        <v>33.795692688330682</v>
      </c>
      <c r="P420" s="9">
        <f>stefan_boltzmann*(F420+273.16)^4</f>
        <v>29.581269323526115</v>
      </c>
      <c r="Q420" s="11">
        <f t="shared" si="212"/>
        <v>10.652593588211868</v>
      </c>
      <c r="R420" s="9">
        <f t="shared" si="213"/>
        <v>16.124775166666666</v>
      </c>
      <c r="S420" s="9">
        <f t="shared" si="214"/>
        <v>0.66063517029577201</v>
      </c>
      <c r="T420" s="9">
        <f t="shared" si="207"/>
        <v>8.202497062923138</v>
      </c>
      <c r="U420" s="9">
        <f t="shared" si="215"/>
        <v>31.688481005928399</v>
      </c>
      <c r="V420" s="9">
        <f t="shared" si="216"/>
        <v>0.20618855770989608</v>
      </c>
      <c r="W420" s="9">
        <f t="shared" si="208"/>
        <v>0.54185747989929234</v>
      </c>
      <c r="X420" s="9">
        <f t="shared" si="217"/>
        <v>3.540389591342576</v>
      </c>
      <c r="Y420" s="9">
        <f t="shared" si="218"/>
        <v>4.6621074715805619</v>
      </c>
      <c r="Z420" s="9">
        <f t="shared" si="219"/>
        <v>10.259341397849486</v>
      </c>
      <c r="AA420" s="9">
        <f t="shared" si="220"/>
        <v>1.7028833902631548</v>
      </c>
      <c r="AB420" s="9">
        <f t="shared" si="221"/>
        <v>0.90581493727308982</v>
      </c>
      <c r="AC420" s="9">
        <f t="shared" si="222"/>
        <v>1.3043491637681224</v>
      </c>
      <c r="AD420" s="9">
        <f t="shared" si="223"/>
        <v>0.91354602488560288</v>
      </c>
      <c r="AE420" s="9">
        <f t="shared" si="224"/>
        <v>8.354836738165014E-2</v>
      </c>
      <c r="AF420" s="9">
        <f t="shared" si="225"/>
        <v>99.251813137582673</v>
      </c>
      <c r="AG420" s="9">
        <f t="shared" si="209"/>
        <v>6.7084039327849704E-2</v>
      </c>
      <c r="AH420" s="9">
        <f t="shared" ca="1" si="206"/>
        <v>-0.93382414874551833</v>
      </c>
      <c r="AI420" s="11">
        <f t="shared" si="226"/>
        <v>8.354836738165014E-2</v>
      </c>
      <c r="AJ420" s="9">
        <f t="shared" ca="1" si="227"/>
        <v>5.5959316203260805</v>
      </c>
      <c r="AK420" s="9">
        <f t="shared" si="228"/>
        <v>6.7084039327849704E-2</v>
      </c>
      <c r="AL420" s="9">
        <f t="shared" si="229"/>
        <v>3.1773003338870041</v>
      </c>
      <c r="AM420" s="9">
        <f t="shared" si="230"/>
        <v>3.7148689516129001</v>
      </c>
      <c r="AN420" s="9">
        <f t="shared" si="231"/>
        <v>0.3908031388825195</v>
      </c>
      <c r="AO420" s="9">
        <f t="shared" si="232"/>
        <v>2.2630554435483861</v>
      </c>
      <c r="AP420" s="13">
        <f t="shared" ca="1" si="233"/>
        <v>2.1252018557598751</v>
      </c>
    </row>
    <row r="421" spans="1:42">
      <c r="A421" t="s">
        <v>93</v>
      </c>
      <c r="B421" t="s">
        <v>142</v>
      </c>
      <c r="C421">
        <v>11</v>
      </c>
      <c r="D421" s="14">
        <f t="shared" ca="1" si="210"/>
        <v>1.4846997693559632</v>
      </c>
      <c r="E421">
        <v>9.6727777777777799</v>
      </c>
      <c r="F421">
        <v>1.01291666666667</v>
      </c>
      <c r="G421">
        <v>0.60453124999999996</v>
      </c>
      <c r="H421">
        <v>174.708333333333</v>
      </c>
      <c r="I421">
        <v>4.0978819444444401</v>
      </c>
      <c r="J421">
        <v>42.327750000000002</v>
      </c>
      <c r="K421">
        <v>4.2722222222222204</v>
      </c>
      <c r="L421" s="11">
        <f t="shared" si="204"/>
        <v>15.1</v>
      </c>
      <c r="M421" s="9">
        <f t="shared" si="205"/>
        <v>9.6</v>
      </c>
      <c r="N421" s="9">
        <f t="shared" si="211"/>
        <v>99.251813137582673</v>
      </c>
      <c r="O421" s="9">
        <f>stefan_boltzmann*(E421+273.16)^4</f>
        <v>31.374791522764287</v>
      </c>
      <c r="P421" s="9">
        <f>stefan_boltzmann*(F421+273.16)^4</f>
        <v>27.70512422008002</v>
      </c>
      <c r="Q421" s="11">
        <f t="shared" si="212"/>
        <v>7.1349247685185162</v>
      </c>
      <c r="R421" s="9">
        <f t="shared" si="213"/>
        <v>11.377761916666667</v>
      </c>
      <c r="S421" s="9">
        <f t="shared" si="214"/>
        <v>0.62709387142887485</v>
      </c>
      <c r="T421" s="9">
        <f t="shared" si="207"/>
        <v>5.4938920717592579</v>
      </c>
      <c r="U421" s="9">
        <f t="shared" si="215"/>
        <v>29.539957871422153</v>
      </c>
      <c r="V421" s="9">
        <f t="shared" si="216"/>
        <v>0.2281574946337005</v>
      </c>
      <c r="W421" s="9">
        <f t="shared" si="208"/>
        <v>0.4965767264289811</v>
      </c>
      <c r="X421" s="9">
        <f t="shared" si="217"/>
        <v>3.3468093379662718</v>
      </c>
      <c r="Y421" s="9">
        <f t="shared" si="218"/>
        <v>2.1470827337929861</v>
      </c>
      <c r="Z421" s="9">
        <f t="shared" si="219"/>
        <v>5.3428472222222254</v>
      </c>
      <c r="AA421" s="9">
        <f t="shared" si="220"/>
        <v>1.2012949060531508</v>
      </c>
      <c r="AB421" s="9">
        <f t="shared" si="221"/>
        <v>0.65732157699022098</v>
      </c>
      <c r="AC421" s="9">
        <f t="shared" si="222"/>
        <v>0.9293082415216859</v>
      </c>
      <c r="AD421" s="9">
        <f t="shared" si="223"/>
        <v>0.63820132686789488</v>
      </c>
      <c r="AE421" s="9">
        <f t="shared" si="224"/>
        <v>6.2185232597715571E-2</v>
      </c>
      <c r="AF421" s="9">
        <f t="shared" si="225"/>
        <v>99.251813137582673</v>
      </c>
      <c r="AG421" s="9">
        <f t="shared" si="209"/>
        <v>6.7084039327849704E-2</v>
      </c>
      <c r="AH421" s="9">
        <f t="shared" ca="1" si="206"/>
        <v>-0.68830918458781654</v>
      </c>
      <c r="AI421" s="11">
        <f t="shared" si="226"/>
        <v>6.2185232597715571E-2</v>
      </c>
      <c r="AJ421" s="9">
        <f t="shared" ca="1" si="227"/>
        <v>2.8353919183808025</v>
      </c>
      <c r="AK421" s="9">
        <f t="shared" si="228"/>
        <v>6.7084039327849704E-2</v>
      </c>
      <c r="AL421" s="9">
        <f t="shared" si="229"/>
        <v>3.2334224104615186</v>
      </c>
      <c r="AM421" s="9">
        <f t="shared" si="230"/>
        <v>4.0978819444444401</v>
      </c>
      <c r="AN421" s="9">
        <f t="shared" si="231"/>
        <v>0.29110691465379102</v>
      </c>
      <c r="AO421" s="9">
        <f t="shared" si="232"/>
        <v>2.3932798611111097</v>
      </c>
      <c r="AP421" s="13">
        <f t="shared" ca="1" si="233"/>
        <v>1.4846997693559632</v>
      </c>
    </row>
    <row r="422" spans="1:42">
      <c r="A422" t="s">
        <v>93</v>
      </c>
      <c r="B422" t="s">
        <v>142</v>
      </c>
      <c r="C422">
        <v>12</v>
      </c>
      <c r="D422" s="14">
        <f t="shared" ca="1" si="210"/>
        <v>1.005689440511679</v>
      </c>
      <c r="E422">
        <v>2.8200268817204299</v>
      </c>
      <c r="F422">
        <v>-4.6159946236559097</v>
      </c>
      <c r="G422">
        <v>-5.2372087813620096</v>
      </c>
      <c r="H422">
        <v>174.708333333333</v>
      </c>
      <c r="I422">
        <v>4.5401769713261597</v>
      </c>
      <c r="J422">
        <v>42.327750000000002</v>
      </c>
      <c r="K422">
        <v>3.8467741935483901</v>
      </c>
      <c r="L422" s="11">
        <f t="shared" si="204"/>
        <v>12.4</v>
      </c>
      <c r="M422" s="9">
        <f t="shared" si="205"/>
        <v>9</v>
      </c>
      <c r="N422" s="9">
        <f t="shared" si="211"/>
        <v>99.251813137582673</v>
      </c>
      <c r="O422" s="9">
        <f>stefan_boltzmann*(E422+273.16)^4</f>
        <v>28.442810229811759</v>
      </c>
      <c r="P422" s="9">
        <f>stefan_boltzmann*(F422+273.16)^4</f>
        <v>25.499034823238325</v>
      </c>
      <c r="Q422" s="11">
        <f t="shared" si="212"/>
        <v>5.7500000000000018</v>
      </c>
      <c r="R422" s="9">
        <f t="shared" si="213"/>
        <v>9.3433276666666671</v>
      </c>
      <c r="S422" s="9">
        <f t="shared" si="214"/>
        <v>0.61541243175209936</v>
      </c>
      <c r="T422" s="9">
        <f t="shared" si="207"/>
        <v>4.4275000000000011</v>
      </c>
      <c r="U422" s="9">
        <f t="shared" si="215"/>
        <v>26.970922526525044</v>
      </c>
      <c r="V422" s="9">
        <f t="shared" si="216"/>
        <v>0.24995817314021795</v>
      </c>
      <c r="W422" s="9">
        <f t="shared" si="208"/>
        <v>0.48080678286533418</v>
      </c>
      <c r="X422" s="9">
        <f t="shared" si="217"/>
        <v>3.2414082202657015</v>
      </c>
      <c r="Y422" s="9">
        <f t="shared" si="218"/>
        <v>1.1860917797342996</v>
      </c>
      <c r="Z422" s="9">
        <f t="shared" si="219"/>
        <v>-0.89798387096773991</v>
      </c>
      <c r="AA422" s="9">
        <f t="shared" si="220"/>
        <v>0.74814183089086572</v>
      </c>
      <c r="AB422" s="9">
        <f t="shared" si="221"/>
        <v>0.43361915301621196</v>
      </c>
      <c r="AC422" s="9">
        <f t="shared" si="222"/>
        <v>0.59088049195353887</v>
      </c>
      <c r="AD422" s="9">
        <f t="shared" si="223"/>
        <v>0.41364951960443741</v>
      </c>
      <c r="AE422" s="9">
        <f t="shared" si="224"/>
        <v>4.1944838638682487E-2</v>
      </c>
      <c r="AF422" s="9">
        <f t="shared" si="225"/>
        <v>99.251813137582673</v>
      </c>
      <c r="AG422" s="9">
        <f t="shared" si="209"/>
        <v>6.7084039327849704E-2</v>
      </c>
      <c r="AH422" s="9">
        <f t="shared" ca="1" si="206"/>
        <v>-0.87371635304659523</v>
      </c>
      <c r="AI422" s="11">
        <f t="shared" si="226"/>
        <v>4.1944838638682487E-2</v>
      </c>
      <c r="AJ422" s="9">
        <f t="shared" ca="1" si="227"/>
        <v>2.059808132780895</v>
      </c>
      <c r="AK422" s="9">
        <f t="shared" si="228"/>
        <v>6.7084039327849704E-2</v>
      </c>
      <c r="AL422" s="9">
        <f t="shared" si="229"/>
        <v>3.3075829896578752</v>
      </c>
      <c r="AM422" s="9">
        <f t="shared" si="230"/>
        <v>4.5401769713261597</v>
      </c>
      <c r="AN422" s="9">
        <f t="shared" si="231"/>
        <v>0.17723097234910146</v>
      </c>
      <c r="AO422" s="9">
        <f t="shared" si="232"/>
        <v>2.5436601702508943</v>
      </c>
      <c r="AP422" s="13">
        <f t="shared" ca="1" si="233"/>
        <v>1.005689440511679</v>
      </c>
    </row>
    <row r="423" spans="1:42">
      <c r="A423" t="s">
        <v>94</v>
      </c>
      <c r="B423" t="s">
        <v>142</v>
      </c>
      <c r="C423">
        <v>1</v>
      </c>
      <c r="D423" s="14">
        <f t="shared" ca="1" si="210"/>
        <v>0.85057414864230241</v>
      </c>
      <c r="E423">
        <v>0.91985111662531005</v>
      </c>
      <c r="F423">
        <v>-6.7652605459057096</v>
      </c>
      <c r="G423">
        <v>-6.5126964433416097</v>
      </c>
      <c r="H423">
        <v>268.461538461538</v>
      </c>
      <c r="I423">
        <v>4.6415322580645197</v>
      </c>
      <c r="J423">
        <v>40.5641538461539</v>
      </c>
      <c r="K423">
        <v>3.6674937965260499</v>
      </c>
      <c r="L423" s="11">
        <f t="shared" si="204"/>
        <v>15</v>
      </c>
      <c r="M423" s="9">
        <f t="shared" si="205"/>
        <v>9.5</v>
      </c>
      <c r="N423" s="9">
        <f t="shared" si="211"/>
        <v>98.166609604730652</v>
      </c>
      <c r="O423" s="9">
        <f>stefan_boltzmann*(E423+273.16)^4</f>
        <v>27.667526340109323</v>
      </c>
      <c r="P423" s="9">
        <f>stefan_boltzmann*(F423+273.16)^4</f>
        <v>24.692466384439406</v>
      </c>
      <c r="Q423" s="11">
        <f t="shared" si="212"/>
        <v>6.6453898393626707</v>
      </c>
      <c r="R423" s="9">
        <f t="shared" si="213"/>
        <v>11.330538461538461</v>
      </c>
      <c r="S423" s="9">
        <f t="shared" si="214"/>
        <v>0.58650256224984021</v>
      </c>
      <c r="T423" s="9">
        <f t="shared" si="207"/>
        <v>5.1169501763092562</v>
      </c>
      <c r="U423" s="9">
        <f t="shared" si="215"/>
        <v>26.179996362274366</v>
      </c>
      <c r="V423" s="9">
        <f t="shared" si="216"/>
        <v>0.25424671392419523</v>
      </c>
      <c r="W423" s="9">
        <f t="shared" si="208"/>
        <v>0.44177845903728441</v>
      </c>
      <c r="X423" s="9">
        <f t="shared" si="217"/>
        <v>2.940556080087553</v>
      </c>
      <c r="Y423" s="9">
        <f t="shared" si="218"/>
        <v>2.1763940962217032</v>
      </c>
      <c r="Z423" s="9">
        <f t="shared" si="219"/>
        <v>-2.9227047146401999</v>
      </c>
      <c r="AA423" s="9">
        <f t="shared" si="220"/>
        <v>0.65292035414882432</v>
      </c>
      <c r="AB423" s="9">
        <f t="shared" si="221"/>
        <v>0.36795661829927817</v>
      </c>
      <c r="AC423" s="9">
        <f t="shared" si="222"/>
        <v>0.51043848622405119</v>
      </c>
      <c r="AD423" s="9">
        <f t="shared" si="223"/>
        <v>0.3751850037142252</v>
      </c>
      <c r="AE423" s="9">
        <f t="shared" si="224"/>
        <v>3.6737614934473216E-2</v>
      </c>
      <c r="AF423" s="9">
        <f t="shared" si="225"/>
        <v>98.166609604730652</v>
      </c>
      <c r="AG423" s="9">
        <f t="shared" si="209"/>
        <v>6.6350553115606392E-2</v>
      </c>
      <c r="AH423" s="9">
        <f t="shared" ca="1" si="206"/>
        <v>-0.35486352357320128</v>
      </c>
      <c r="AI423" s="11">
        <f t="shared" si="226"/>
        <v>3.6737614934473216E-2</v>
      </c>
      <c r="AJ423" s="9">
        <f t="shared" ca="1" si="227"/>
        <v>2.5312576197949044</v>
      </c>
      <c r="AK423" s="9">
        <f t="shared" si="228"/>
        <v>6.6350553115606392E-2</v>
      </c>
      <c r="AL423" s="9">
        <f t="shared" si="229"/>
        <v>3.3323793436581659</v>
      </c>
      <c r="AM423" s="9">
        <f t="shared" si="230"/>
        <v>4.6415322580645197</v>
      </c>
      <c r="AN423" s="9">
        <f t="shared" si="231"/>
        <v>0.135253482509826</v>
      </c>
      <c r="AO423" s="9">
        <f t="shared" si="232"/>
        <v>2.5781209677419366</v>
      </c>
      <c r="AP423" s="13">
        <f t="shared" ca="1" si="233"/>
        <v>0.85057414864230241</v>
      </c>
    </row>
    <row r="424" spans="1:42">
      <c r="A424" t="s">
        <v>94</v>
      </c>
      <c r="B424" t="s">
        <v>142</v>
      </c>
      <c r="C424">
        <v>2</v>
      </c>
      <c r="D424" s="14">
        <f t="shared" ca="1" si="210"/>
        <v>1.2106754275575367</v>
      </c>
      <c r="E424">
        <v>2.8060439560439598</v>
      </c>
      <c r="F424">
        <v>-5.9096153846153801</v>
      </c>
      <c r="G424">
        <v>-6.1757898351648404</v>
      </c>
      <c r="H424">
        <v>268.461538461538</v>
      </c>
      <c r="I424">
        <v>4.9447916666666698</v>
      </c>
      <c r="J424">
        <v>40.5641538461539</v>
      </c>
      <c r="K424">
        <v>4.2884615384615401</v>
      </c>
      <c r="L424" s="11">
        <f t="shared" si="204"/>
        <v>20.399999999999999</v>
      </c>
      <c r="M424" s="9">
        <f t="shared" si="205"/>
        <v>10.5</v>
      </c>
      <c r="N424" s="9">
        <f t="shared" si="211"/>
        <v>98.166609604730652</v>
      </c>
      <c r="O424" s="9">
        <f>stefan_boltzmann*(E424+273.16)^4</f>
        <v>28.437046284052617</v>
      </c>
      <c r="P424" s="9">
        <f>stefan_boltzmann*(F424+273.16)^4</f>
        <v>25.011241454375639</v>
      </c>
      <c r="Q424" s="11">
        <f t="shared" si="212"/>
        <v>9.2659340659340668</v>
      </c>
      <c r="R424" s="9">
        <f t="shared" si="213"/>
        <v>15.409532307692308</v>
      </c>
      <c r="S424" s="9">
        <f t="shared" si="214"/>
        <v>0.60131182964641905</v>
      </c>
      <c r="T424" s="9">
        <f t="shared" si="207"/>
        <v>7.1347692307692316</v>
      </c>
      <c r="U424" s="9">
        <f t="shared" si="215"/>
        <v>26.724143869214128</v>
      </c>
      <c r="V424" s="9">
        <f t="shared" si="216"/>
        <v>0.25312965405809379</v>
      </c>
      <c r="W424" s="9">
        <f t="shared" si="208"/>
        <v>0.46177097002266576</v>
      </c>
      <c r="X424" s="9">
        <f t="shared" si="217"/>
        <v>3.1237297482162791</v>
      </c>
      <c r="Y424" s="9">
        <f t="shared" si="218"/>
        <v>4.0110394825529525</v>
      </c>
      <c r="Z424" s="9">
        <f t="shared" si="219"/>
        <v>-1.5517857142857101</v>
      </c>
      <c r="AA424" s="9">
        <f t="shared" si="220"/>
        <v>0.74739859824758537</v>
      </c>
      <c r="AB424" s="9">
        <f t="shared" si="221"/>
        <v>0.39295726543809045</v>
      </c>
      <c r="AC424" s="9">
        <f t="shared" si="222"/>
        <v>0.57017793184283794</v>
      </c>
      <c r="AD424" s="9">
        <f t="shared" si="223"/>
        <v>0.38502331653400307</v>
      </c>
      <c r="AE424" s="9">
        <f t="shared" si="224"/>
        <v>4.0198006483831691E-2</v>
      </c>
      <c r="AF424" s="9">
        <f t="shared" si="225"/>
        <v>98.166609604730652</v>
      </c>
      <c r="AG424" s="9">
        <f t="shared" si="209"/>
        <v>6.6350553115606392E-2</v>
      </c>
      <c r="AH424" s="9">
        <f t="shared" ca="1" si="206"/>
        <v>0.19192866004962858</v>
      </c>
      <c r="AI424" s="11">
        <f t="shared" si="226"/>
        <v>4.0198006483831691E-2</v>
      </c>
      <c r="AJ424" s="9">
        <f t="shared" ca="1" si="227"/>
        <v>3.8191108225033239</v>
      </c>
      <c r="AK424" s="9">
        <f t="shared" si="228"/>
        <v>6.6350553115606392E-2</v>
      </c>
      <c r="AL424" s="9">
        <f t="shared" si="229"/>
        <v>3.3155495325996145</v>
      </c>
      <c r="AM424" s="9">
        <f t="shared" si="230"/>
        <v>4.9447916666666698</v>
      </c>
      <c r="AN424" s="9">
        <f t="shared" si="231"/>
        <v>0.18515461530883487</v>
      </c>
      <c r="AO424" s="9">
        <f t="shared" si="232"/>
        <v>2.6812291666666681</v>
      </c>
      <c r="AP424" s="13">
        <f t="shared" ca="1" si="233"/>
        <v>1.2106754275575367</v>
      </c>
    </row>
    <row r="425" spans="1:42">
      <c r="A425" t="s">
        <v>94</v>
      </c>
      <c r="B425" t="s">
        <v>142</v>
      </c>
      <c r="C425">
        <v>3</v>
      </c>
      <c r="D425" s="14">
        <f t="shared" ca="1" si="210"/>
        <v>1.9908510325870667</v>
      </c>
      <c r="E425">
        <v>9.5255583126550896</v>
      </c>
      <c r="F425">
        <v>-0.78908188585607897</v>
      </c>
      <c r="G425">
        <v>-1.15056865177833</v>
      </c>
      <c r="H425">
        <v>268.461538461538</v>
      </c>
      <c r="I425">
        <v>4.5211435070306001</v>
      </c>
      <c r="J425">
        <v>40.5641538461539</v>
      </c>
      <c r="K425">
        <v>5.55334987593052</v>
      </c>
      <c r="L425" s="11">
        <f t="shared" si="204"/>
        <v>27.2</v>
      </c>
      <c r="M425" s="9">
        <f t="shared" si="205"/>
        <v>11.7</v>
      </c>
      <c r="N425" s="9">
        <f t="shared" si="211"/>
        <v>98.166609604730652</v>
      </c>
      <c r="O425" s="9">
        <f>stefan_boltzmann*(E425+273.16)^4</f>
        <v>31.309517972468853</v>
      </c>
      <c r="P425" s="9">
        <f>stefan_boltzmann*(F425+273.16)^4</f>
        <v>26.983907053367208</v>
      </c>
      <c r="Q425" s="11">
        <f t="shared" si="212"/>
        <v>13.255175924158554</v>
      </c>
      <c r="R425" s="9">
        <f t="shared" si="213"/>
        <v>20.546043076923077</v>
      </c>
      <c r="S425" s="9">
        <f t="shared" si="214"/>
        <v>0.6451449495424505</v>
      </c>
      <c r="T425" s="9">
        <f t="shared" si="207"/>
        <v>10.206485461602087</v>
      </c>
      <c r="U425" s="9">
        <f t="shared" si="215"/>
        <v>29.146712512918029</v>
      </c>
      <c r="V425" s="9">
        <f t="shared" si="216"/>
        <v>0.23509259836462801</v>
      </c>
      <c r="W425" s="9">
        <f t="shared" si="208"/>
        <v>0.52094568188230828</v>
      </c>
      <c r="X425" s="9">
        <f t="shared" si="217"/>
        <v>3.569611695848812</v>
      </c>
      <c r="Y425" s="9">
        <f t="shared" si="218"/>
        <v>6.6368737657532755</v>
      </c>
      <c r="Z425" s="9">
        <f t="shared" si="219"/>
        <v>4.368238213399505</v>
      </c>
      <c r="AA425" s="9">
        <f t="shared" si="220"/>
        <v>1.189463990983862</v>
      </c>
      <c r="AB425" s="9">
        <f t="shared" si="221"/>
        <v>0.57660122223144672</v>
      </c>
      <c r="AC425" s="9">
        <f t="shared" si="222"/>
        <v>0.88303260660765437</v>
      </c>
      <c r="AD425" s="9">
        <f t="shared" si="223"/>
        <v>0.5615083121370027</v>
      </c>
      <c r="AE425" s="9">
        <f t="shared" si="224"/>
        <v>5.8560093974187009E-2</v>
      </c>
      <c r="AF425" s="9">
        <f t="shared" si="225"/>
        <v>98.166609604730652</v>
      </c>
      <c r="AG425" s="9">
        <f t="shared" si="209"/>
        <v>6.6350553115606392E-2</v>
      </c>
      <c r="AH425" s="9">
        <f t="shared" ca="1" si="206"/>
        <v>0.82880334987593018</v>
      </c>
      <c r="AI425" s="11">
        <f t="shared" si="226"/>
        <v>5.8560093974187009E-2</v>
      </c>
      <c r="AJ425" s="9">
        <f t="shared" ca="1" si="227"/>
        <v>5.8080704158773457</v>
      </c>
      <c r="AK425" s="9">
        <f t="shared" si="228"/>
        <v>6.6350553115606392E-2</v>
      </c>
      <c r="AL425" s="9">
        <f t="shared" si="229"/>
        <v>3.2447839226190158</v>
      </c>
      <c r="AM425" s="9">
        <f t="shared" si="230"/>
        <v>4.5211435070306001</v>
      </c>
      <c r="AN425" s="9">
        <f t="shared" si="231"/>
        <v>0.32152429447065167</v>
      </c>
      <c r="AO425" s="9">
        <f t="shared" si="232"/>
        <v>2.5371887923904044</v>
      </c>
      <c r="AP425" s="13">
        <f t="shared" ca="1" si="233"/>
        <v>1.9908510325870667</v>
      </c>
    </row>
    <row r="426" spans="1:42">
      <c r="A426" t="s">
        <v>94</v>
      </c>
      <c r="B426" t="s">
        <v>142</v>
      </c>
      <c r="C426">
        <v>4</v>
      </c>
      <c r="D426" s="14">
        <f t="shared" ca="1" si="210"/>
        <v>3.2222288372626968</v>
      </c>
      <c r="E426">
        <v>15.914358974359001</v>
      </c>
      <c r="F426">
        <v>4.8894871794871797</v>
      </c>
      <c r="G426">
        <v>3.8468162393162402</v>
      </c>
      <c r="H426">
        <v>268.461538461538</v>
      </c>
      <c r="I426">
        <v>4.5199465811965798</v>
      </c>
      <c r="J426">
        <v>40.5641538461539</v>
      </c>
      <c r="K426">
        <v>6.7512820512820504</v>
      </c>
      <c r="L426" s="11">
        <f t="shared" si="204"/>
        <v>34.700000000000003</v>
      </c>
      <c r="M426" s="9">
        <f t="shared" si="205"/>
        <v>13.1</v>
      </c>
      <c r="N426" s="9">
        <f t="shared" si="211"/>
        <v>98.166609604730652</v>
      </c>
      <c r="O426" s="9">
        <f>stefan_boltzmann*(E426+273.16)^4</f>
        <v>34.237352818728951</v>
      </c>
      <c r="P426" s="9">
        <f>stefan_boltzmann*(F426+273.16)^4</f>
        <v>29.305577693290349</v>
      </c>
      <c r="Q426" s="11">
        <f t="shared" si="212"/>
        <v>17.616583480133098</v>
      </c>
      <c r="R426" s="9">
        <f t="shared" si="213"/>
        <v>26.21131230769231</v>
      </c>
      <c r="S426" s="9">
        <f t="shared" si="214"/>
        <v>0.67209849218282403</v>
      </c>
      <c r="T426" s="9">
        <f t="shared" si="207"/>
        <v>13.564769279702485</v>
      </c>
      <c r="U426" s="9">
        <f t="shared" si="215"/>
        <v>31.771465256009648</v>
      </c>
      <c r="V426" s="9">
        <f t="shared" si="216"/>
        <v>0.21442582725907489</v>
      </c>
      <c r="W426" s="9">
        <f t="shared" si="208"/>
        <v>0.55733296444681246</v>
      </c>
      <c r="X426" s="9">
        <f t="shared" si="217"/>
        <v>3.7968992166148809</v>
      </c>
      <c r="Y426" s="9">
        <f t="shared" si="218"/>
        <v>9.7678700630876047</v>
      </c>
      <c r="Z426" s="9">
        <f t="shared" si="219"/>
        <v>10.40192307692309</v>
      </c>
      <c r="AA426" s="9">
        <f t="shared" si="220"/>
        <v>1.8083641354332087</v>
      </c>
      <c r="AB426" s="9">
        <f t="shared" si="221"/>
        <v>0.86560454351470195</v>
      </c>
      <c r="AC426" s="9">
        <f t="shared" si="222"/>
        <v>1.3369843394739553</v>
      </c>
      <c r="AD426" s="9">
        <f t="shared" si="223"/>
        <v>0.80453432956978088</v>
      </c>
      <c r="AE426" s="9">
        <f t="shared" si="224"/>
        <v>8.4251224061061766E-2</v>
      </c>
      <c r="AF426" s="9">
        <f t="shared" si="225"/>
        <v>98.166609604730652</v>
      </c>
      <c r="AG426" s="9">
        <f t="shared" si="209"/>
        <v>6.6350553115606392E-2</v>
      </c>
      <c r="AH426" s="9">
        <f t="shared" ca="1" si="206"/>
        <v>0.84471588089330196</v>
      </c>
      <c r="AI426" s="11">
        <f t="shared" si="226"/>
        <v>8.4251224061061766E-2</v>
      </c>
      <c r="AJ426" s="9">
        <f t="shared" ca="1" si="227"/>
        <v>8.9231541821943026</v>
      </c>
      <c r="AK426" s="9">
        <f t="shared" si="228"/>
        <v>6.6350553115606392E-2</v>
      </c>
      <c r="AL426" s="9">
        <f t="shared" si="229"/>
        <v>3.1757018097428902</v>
      </c>
      <c r="AM426" s="9">
        <f t="shared" si="230"/>
        <v>4.5199465811965798</v>
      </c>
      <c r="AN426" s="9">
        <f t="shared" si="231"/>
        <v>0.53245000990417446</v>
      </c>
      <c r="AO426" s="9">
        <f t="shared" si="232"/>
        <v>2.5367818376068372</v>
      </c>
      <c r="AP426" s="13">
        <f t="shared" ca="1" si="233"/>
        <v>3.2222288372626968</v>
      </c>
    </row>
    <row r="427" spans="1:42">
      <c r="A427" t="s">
        <v>94</v>
      </c>
      <c r="B427" t="s">
        <v>142</v>
      </c>
      <c r="C427">
        <v>5</v>
      </c>
      <c r="D427" s="14">
        <f t="shared" ca="1" si="210"/>
        <v>4.1352726835140121</v>
      </c>
      <c r="E427">
        <v>21.046650124069501</v>
      </c>
      <c r="F427">
        <v>9.9461538461538499</v>
      </c>
      <c r="G427">
        <v>9.0474152191894106</v>
      </c>
      <c r="H427">
        <v>268.461538461538</v>
      </c>
      <c r="I427">
        <v>3.85875723738627</v>
      </c>
      <c r="J427">
        <v>40.5641538461539</v>
      </c>
      <c r="K427">
        <v>7.9875930521091796</v>
      </c>
      <c r="L427" s="11">
        <f t="shared" si="204"/>
        <v>39.700000000000003</v>
      </c>
      <c r="M427" s="9">
        <f t="shared" si="205"/>
        <v>14.2</v>
      </c>
      <c r="N427" s="9">
        <f t="shared" si="211"/>
        <v>98.166609604730652</v>
      </c>
      <c r="O427" s="9">
        <f>stefan_boltzmann*(E427+273.16)^4</f>
        <v>36.734305519218687</v>
      </c>
      <c r="P427" s="9">
        <f>stefan_boltzmann*(F427+273.16)^4</f>
        <v>31.496270521600955</v>
      </c>
      <c r="Q427" s="11">
        <f t="shared" si="212"/>
        <v>21.090755076363891</v>
      </c>
      <c r="R427" s="9">
        <f t="shared" si="213"/>
        <v>29.988158461538465</v>
      </c>
      <c r="S427" s="9">
        <f t="shared" si="214"/>
        <v>0.7033027754409793</v>
      </c>
      <c r="T427" s="9">
        <f t="shared" si="207"/>
        <v>16.239881408800198</v>
      </c>
      <c r="U427" s="9">
        <f t="shared" si="215"/>
        <v>34.115288020409821</v>
      </c>
      <c r="V427" s="9">
        <f t="shared" si="216"/>
        <v>0.18975298826552037</v>
      </c>
      <c r="W427" s="9">
        <f t="shared" si="208"/>
        <v>0.59945874684532219</v>
      </c>
      <c r="X427" s="9">
        <f t="shared" si="217"/>
        <v>3.8805829181403548</v>
      </c>
      <c r="Y427" s="9">
        <f t="shared" si="218"/>
        <v>12.359298490659842</v>
      </c>
      <c r="Z427" s="9">
        <f t="shared" si="219"/>
        <v>15.496401985111675</v>
      </c>
      <c r="AA427" s="9">
        <f t="shared" si="220"/>
        <v>2.4941407365535109</v>
      </c>
      <c r="AB427" s="9">
        <f t="shared" si="221"/>
        <v>1.2235388467539312</v>
      </c>
      <c r="AC427" s="9">
        <f t="shared" si="222"/>
        <v>1.8588397916537209</v>
      </c>
      <c r="AD427" s="9">
        <f t="shared" si="223"/>
        <v>1.1517430885275954</v>
      </c>
      <c r="AE427" s="9">
        <f t="shared" si="224"/>
        <v>0.112900268633654</v>
      </c>
      <c r="AF427" s="9">
        <f t="shared" si="225"/>
        <v>98.166609604730652</v>
      </c>
      <c r="AG427" s="9">
        <f t="shared" si="209"/>
        <v>6.6350553115606392E-2</v>
      </c>
      <c r="AH427" s="9">
        <f t="shared" ca="1" si="206"/>
        <v>0.71322704714640184</v>
      </c>
      <c r="AI427" s="11">
        <f t="shared" si="226"/>
        <v>0.112900268633654</v>
      </c>
      <c r="AJ427" s="9">
        <f t="shared" ca="1" si="227"/>
        <v>11.64607144351344</v>
      </c>
      <c r="AK427" s="9">
        <f t="shared" si="228"/>
        <v>6.6350553115606392E-2</v>
      </c>
      <c r="AL427" s="9">
        <f t="shared" si="229"/>
        <v>3.1196229616979623</v>
      </c>
      <c r="AM427" s="9">
        <f t="shared" si="230"/>
        <v>3.85875723738627</v>
      </c>
      <c r="AN427" s="9">
        <f t="shared" si="231"/>
        <v>0.70709670312612549</v>
      </c>
      <c r="AO427" s="9">
        <f t="shared" si="232"/>
        <v>2.3119774607113319</v>
      </c>
      <c r="AP427" s="13">
        <f t="shared" ca="1" si="233"/>
        <v>4.1352726835140121</v>
      </c>
    </row>
    <row r="428" spans="1:42">
      <c r="A428" t="s">
        <v>94</v>
      </c>
      <c r="B428" t="s">
        <v>142</v>
      </c>
      <c r="C428">
        <v>6</v>
      </c>
      <c r="D428" s="14">
        <f t="shared" ca="1" si="210"/>
        <v>4.699347028084274</v>
      </c>
      <c r="E428">
        <v>25.583846153846199</v>
      </c>
      <c r="F428">
        <v>14.9653846153846</v>
      </c>
      <c r="G428">
        <v>14.7113461538462</v>
      </c>
      <c r="H428">
        <v>268.461538461538</v>
      </c>
      <c r="I428">
        <v>3.64568376068376</v>
      </c>
      <c r="J428">
        <v>40.5641538461539</v>
      </c>
      <c r="K428">
        <v>8.3948717948718006</v>
      </c>
      <c r="L428" s="11">
        <f t="shared" si="204"/>
        <v>41.9</v>
      </c>
      <c r="M428" s="9">
        <f t="shared" si="205"/>
        <v>14.8</v>
      </c>
      <c r="N428" s="9">
        <f t="shared" si="211"/>
        <v>98.166609604730652</v>
      </c>
      <c r="O428" s="9">
        <f>stefan_boltzmann*(E428+273.16)^4</f>
        <v>39.053302480144836</v>
      </c>
      <c r="P428" s="9">
        <f>stefan_boltzmann*(F428+273.16)^4</f>
        <v>33.789983765915956</v>
      </c>
      <c r="Q428" s="11">
        <f t="shared" si="212"/>
        <v>22.358281358281364</v>
      </c>
      <c r="R428" s="9">
        <f t="shared" si="213"/>
        <v>31.649970769230769</v>
      </c>
      <c r="S428" s="9">
        <f t="shared" si="214"/>
        <v>0.70642344415741043</v>
      </c>
      <c r="T428" s="9">
        <f t="shared" si="207"/>
        <v>17.215876645876651</v>
      </c>
      <c r="U428" s="9">
        <f t="shared" si="215"/>
        <v>36.421643123030393</v>
      </c>
      <c r="V428" s="9">
        <f t="shared" si="216"/>
        <v>0.15886837202752052</v>
      </c>
      <c r="W428" s="9">
        <f t="shared" si="208"/>
        <v>0.60367164961250419</v>
      </c>
      <c r="X428" s="9">
        <f t="shared" si="217"/>
        <v>3.4929933618183062</v>
      </c>
      <c r="Y428" s="9">
        <f t="shared" si="218"/>
        <v>13.722883284058344</v>
      </c>
      <c r="Z428" s="9">
        <f t="shared" si="219"/>
        <v>20.274615384615402</v>
      </c>
      <c r="AA428" s="9">
        <f t="shared" si="220"/>
        <v>3.2796281713906215</v>
      </c>
      <c r="AB428" s="9">
        <f t="shared" si="221"/>
        <v>1.7015494734874073</v>
      </c>
      <c r="AC428" s="9">
        <f t="shared" si="222"/>
        <v>2.4905888224390145</v>
      </c>
      <c r="AD428" s="9">
        <f t="shared" si="223"/>
        <v>1.6739115638755466</v>
      </c>
      <c r="AE428" s="9">
        <f t="shared" si="224"/>
        <v>0.14690530855910056</v>
      </c>
      <c r="AF428" s="9">
        <f t="shared" si="225"/>
        <v>98.166609604730652</v>
      </c>
      <c r="AG428" s="9">
        <f t="shared" si="209"/>
        <v>6.6350553115606392E-2</v>
      </c>
      <c r="AH428" s="9">
        <f t="shared" ca="1" si="206"/>
        <v>0.6689498759305218</v>
      </c>
      <c r="AI428" s="11">
        <f t="shared" si="226"/>
        <v>0.14690530855910056</v>
      </c>
      <c r="AJ428" s="9">
        <f t="shared" ca="1" si="227"/>
        <v>13.053933408127822</v>
      </c>
      <c r="AK428" s="9">
        <f t="shared" si="228"/>
        <v>6.6350553115606392E-2</v>
      </c>
      <c r="AL428" s="9">
        <f t="shared" si="229"/>
        <v>3.0687961139074167</v>
      </c>
      <c r="AM428" s="9">
        <f t="shared" si="230"/>
        <v>3.64568376068376</v>
      </c>
      <c r="AN428" s="9">
        <f t="shared" si="231"/>
        <v>0.81667725856346784</v>
      </c>
      <c r="AO428" s="9">
        <f t="shared" si="232"/>
        <v>2.2395324786324782</v>
      </c>
      <c r="AP428" s="13">
        <f t="shared" ca="1" si="233"/>
        <v>4.699347028084274</v>
      </c>
    </row>
    <row r="429" spans="1:42">
      <c r="A429" t="s">
        <v>94</v>
      </c>
      <c r="B429" t="s">
        <v>142</v>
      </c>
      <c r="C429">
        <v>7</v>
      </c>
      <c r="D429" s="14">
        <f t="shared" ca="1" si="210"/>
        <v>5.068298622207271</v>
      </c>
      <c r="E429">
        <v>28.433746898262999</v>
      </c>
      <c r="F429">
        <v>17.964516129032301</v>
      </c>
      <c r="G429">
        <v>17.408850289495501</v>
      </c>
      <c r="H429">
        <v>268.461538461538</v>
      </c>
      <c r="I429">
        <v>2.96833126550868</v>
      </c>
      <c r="J429">
        <v>40.5641538461539</v>
      </c>
      <c r="K429">
        <v>9.0967741935483897</v>
      </c>
      <c r="L429" s="11">
        <f t="shared" si="204"/>
        <v>40.799999999999997</v>
      </c>
      <c r="M429" s="9">
        <f t="shared" si="205"/>
        <v>14.6</v>
      </c>
      <c r="N429" s="9">
        <f t="shared" si="211"/>
        <v>98.166609604730652</v>
      </c>
      <c r="O429" s="9">
        <f>stefan_boltzmann*(E429+273.16)^4</f>
        <v>40.564976114010463</v>
      </c>
      <c r="P429" s="9">
        <f>stefan_boltzmann*(F429+273.16)^4</f>
        <v>35.218999314540625</v>
      </c>
      <c r="Q429" s="11">
        <f t="shared" si="212"/>
        <v>22.910561201944322</v>
      </c>
      <c r="R429" s="9">
        <f t="shared" si="213"/>
        <v>30.819064615384615</v>
      </c>
      <c r="S429" s="9">
        <f t="shared" si="214"/>
        <v>0.74338924584062704</v>
      </c>
      <c r="T429" s="9">
        <f t="shared" si="207"/>
        <v>17.64113212549713</v>
      </c>
      <c r="U429" s="9">
        <f t="shared" si="215"/>
        <v>37.891987714275544</v>
      </c>
      <c r="V429" s="9">
        <f t="shared" si="216"/>
        <v>0.14257971518336818</v>
      </c>
      <c r="W429" s="9">
        <f t="shared" si="208"/>
        <v>0.6535754818848466</v>
      </c>
      <c r="X429" s="9">
        <f t="shared" si="217"/>
        <v>3.5310257318837874</v>
      </c>
      <c r="Y429" s="9">
        <f t="shared" si="218"/>
        <v>14.110106393613343</v>
      </c>
      <c r="Z429" s="9">
        <f t="shared" si="219"/>
        <v>23.19913151364765</v>
      </c>
      <c r="AA429" s="9">
        <f t="shared" si="220"/>
        <v>3.8764493965116222</v>
      </c>
      <c r="AB429" s="9">
        <f t="shared" si="221"/>
        <v>2.0593887266545812</v>
      </c>
      <c r="AC429" s="9">
        <f t="shared" si="222"/>
        <v>2.9679190615831015</v>
      </c>
      <c r="AD429" s="9">
        <f t="shared" si="223"/>
        <v>1.9885086151571447</v>
      </c>
      <c r="AE429" s="9">
        <f t="shared" si="224"/>
        <v>0.17171394467617535</v>
      </c>
      <c r="AF429" s="9">
        <f t="shared" si="225"/>
        <v>98.166609604730652</v>
      </c>
      <c r="AG429" s="9">
        <f t="shared" si="209"/>
        <v>6.6350553115606392E-2</v>
      </c>
      <c r="AH429" s="9">
        <f t="shared" ca="1" si="206"/>
        <v>0.40943225806451483</v>
      </c>
      <c r="AI429" s="11">
        <f t="shared" si="226"/>
        <v>0.17171394467617535</v>
      </c>
      <c r="AJ429" s="9">
        <f t="shared" ca="1" si="227"/>
        <v>13.700674135548828</v>
      </c>
      <c r="AK429" s="9">
        <f t="shared" si="228"/>
        <v>6.6350553115606392E-2</v>
      </c>
      <c r="AL429" s="9">
        <f t="shared" si="229"/>
        <v>3.0384964175984819</v>
      </c>
      <c r="AM429" s="9">
        <f t="shared" si="230"/>
        <v>2.96833126550868</v>
      </c>
      <c r="AN429" s="9">
        <f t="shared" si="231"/>
        <v>0.97941044642595676</v>
      </c>
      <c r="AO429" s="9">
        <f t="shared" si="232"/>
        <v>2.0092326302729511</v>
      </c>
      <c r="AP429" s="13">
        <f t="shared" ca="1" si="233"/>
        <v>5.068298622207271</v>
      </c>
    </row>
    <row r="430" spans="1:42">
      <c r="A430" t="s">
        <v>94</v>
      </c>
      <c r="B430" t="s">
        <v>142</v>
      </c>
      <c r="C430">
        <v>8</v>
      </c>
      <c r="D430" s="14">
        <f t="shared" ca="1" si="210"/>
        <v>4.302140388218497</v>
      </c>
      <c r="E430">
        <v>26.8114143920596</v>
      </c>
      <c r="F430">
        <v>16.492555831265499</v>
      </c>
      <c r="G430">
        <v>16.717173283705499</v>
      </c>
      <c r="H430">
        <v>268.461538461538</v>
      </c>
      <c r="I430">
        <v>3.2083229942100902</v>
      </c>
      <c r="J430">
        <v>40.5641538461539</v>
      </c>
      <c r="K430">
        <v>7.3424317617866004</v>
      </c>
      <c r="L430" s="11">
        <f t="shared" si="204"/>
        <v>36.700000000000003</v>
      </c>
      <c r="M430" s="9">
        <f t="shared" si="205"/>
        <v>13.6</v>
      </c>
      <c r="N430" s="9">
        <f t="shared" si="211"/>
        <v>98.166609604730652</v>
      </c>
      <c r="O430" s="9">
        <f>stefan_boltzmann*(E430+273.16)^4</f>
        <v>39.699165397871766</v>
      </c>
      <c r="P430" s="9">
        <f>stefan_boltzmann*(F430+273.16)^4</f>
        <v>34.512097376907995</v>
      </c>
      <c r="Q430" s="11">
        <f t="shared" si="212"/>
        <v>19.081884031528244</v>
      </c>
      <c r="R430" s="9">
        <f t="shared" si="213"/>
        <v>27.722050769230773</v>
      </c>
      <c r="S430" s="9">
        <f t="shared" si="214"/>
        <v>0.68832873117408711</v>
      </c>
      <c r="T430" s="9">
        <f t="shared" si="207"/>
        <v>14.693050704276748</v>
      </c>
      <c r="U430" s="9">
        <f t="shared" si="215"/>
        <v>37.105631387389877</v>
      </c>
      <c r="V430" s="9">
        <f t="shared" si="216"/>
        <v>0.14685731357803986</v>
      </c>
      <c r="W430" s="9">
        <f t="shared" si="208"/>
        <v>0.57924378708501767</v>
      </c>
      <c r="X430" s="9">
        <f t="shared" si="217"/>
        <v>3.1564345589864495</v>
      </c>
      <c r="Y430" s="9">
        <f t="shared" si="218"/>
        <v>11.536616145290299</v>
      </c>
      <c r="Z430" s="9">
        <f t="shared" si="219"/>
        <v>21.651985111662547</v>
      </c>
      <c r="AA430" s="9">
        <f t="shared" si="220"/>
        <v>3.5260835209223029</v>
      </c>
      <c r="AB430" s="9">
        <f t="shared" si="221"/>
        <v>1.8762869648115539</v>
      </c>
      <c r="AC430" s="9">
        <f t="shared" si="222"/>
        <v>2.7011852428669285</v>
      </c>
      <c r="AD430" s="9">
        <f t="shared" si="223"/>
        <v>1.9032702713414098</v>
      </c>
      <c r="AE430" s="9">
        <f t="shared" si="224"/>
        <v>0.15818268812409797</v>
      </c>
      <c r="AF430" s="9">
        <f t="shared" si="225"/>
        <v>98.166609604730652</v>
      </c>
      <c r="AG430" s="9">
        <f t="shared" si="209"/>
        <v>6.6350553115606392E-2</v>
      </c>
      <c r="AH430" s="9">
        <f t="shared" ca="1" si="206"/>
        <v>-0.21660049627791439</v>
      </c>
      <c r="AI430" s="11">
        <f t="shared" si="226"/>
        <v>0.15818268812409797</v>
      </c>
      <c r="AJ430" s="9">
        <f t="shared" ca="1" si="227"/>
        <v>11.753216641568214</v>
      </c>
      <c r="AK430" s="9">
        <f t="shared" si="228"/>
        <v>6.6350553115606392E-2</v>
      </c>
      <c r="AL430" s="9">
        <f t="shared" si="229"/>
        <v>3.0544508283524112</v>
      </c>
      <c r="AM430" s="9">
        <f t="shared" si="230"/>
        <v>3.2083229942100902</v>
      </c>
      <c r="AN430" s="9">
        <f t="shared" si="231"/>
        <v>0.79791497152551871</v>
      </c>
      <c r="AO430" s="9">
        <f t="shared" si="232"/>
        <v>2.0908298180314304</v>
      </c>
      <c r="AP430" s="13">
        <f t="shared" ca="1" si="233"/>
        <v>4.302140388218497</v>
      </c>
    </row>
    <row r="431" spans="1:42">
      <c r="A431" t="s">
        <v>94</v>
      </c>
      <c r="B431" t="s">
        <v>142</v>
      </c>
      <c r="C431">
        <v>9</v>
      </c>
      <c r="D431" s="14">
        <f t="shared" ca="1" si="210"/>
        <v>3.4818428276237081</v>
      </c>
      <c r="E431">
        <v>23.2189743589744</v>
      </c>
      <c r="F431">
        <v>12.718717948718</v>
      </c>
      <c r="G431">
        <v>12.9252991452991</v>
      </c>
      <c r="H431">
        <v>268.461538461538</v>
      </c>
      <c r="I431">
        <v>3.3805235042735</v>
      </c>
      <c r="J431">
        <v>40.5641538461539</v>
      </c>
      <c r="K431">
        <v>6.7589743589743598</v>
      </c>
      <c r="L431" s="11">
        <f t="shared" si="204"/>
        <v>30</v>
      </c>
      <c r="M431" s="9">
        <f t="shared" si="205"/>
        <v>12.2</v>
      </c>
      <c r="N431" s="9">
        <f t="shared" si="211"/>
        <v>98.166609604730652</v>
      </c>
      <c r="O431" s="9">
        <f>stefan_boltzmann*(E431+273.16)^4</f>
        <v>37.831316652879757</v>
      </c>
      <c r="P431" s="9">
        <f>stefan_boltzmann*(F431+273.16)^4</f>
        <v>32.748332893680399</v>
      </c>
      <c r="Q431" s="11">
        <f t="shared" si="212"/>
        <v>15.810214375788149</v>
      </c>
      <c r="R431" s="9">
        <f t="shared" si="213"/>
        <v>22.661076923076923</v>
      </c>
      <c r="S431" s="9">
        <f t="shared" si="214"/>
        <v>0.69768151043553484</v>
      </c>
      <c r="T431" s="9">
        <f t="shared" si="207"/>
        <v>12.173865069356875</v>
      </c>
      <c r="U431" s="9">
        <f t="shared" si="215"/>
        <v>35.289824773280074</v>
      </c>
      <c r="V431" s="9">
        <f t="shared" si="216"/>
        <v>0.1690813974884148</v>
      </c>
      <c r="W431" s="9">
        <f t="shared" si="208"/>
        <v>0.59187003908797209</v>
      </c>
      <c r="X431" s="9">
        <f t="shared" si="217"/>
        <v>3.5316014531106927</v>
      </c>
      <c r="Y431" s="9">
        <f t="shared" si="218"/>
        <v>8.6422636162461828</v>
      </c>
      <c r="Z431" s="9">
        <f t="shared" si="219"/>
        <v>17.968846153846201</v>
      </c>
      <c r="AA431" s="9">
        <f t="shared" si="220"/>
        <v>2.8468629801079426</v>
      </c>
      <c r="AB431" s="9">
        <f t="shared" si="221"/>
        <v>1.4704339365323993</v>
      </c>
      <c r="AC431" s="9">
        <f t="shared" si="222"/>
        <v>2.158648458320171</v>
      </c>
      <c r="AD431" s="9">
        <f t="shared" si="223"/>
        <v>1.4904677900261869</v>
      </c>
      <c r="AE431" s="9">
        <f t="shared" si="224"/>
        <v>0.12954865994262771</v>
      </c>
      <c r="AF431" s="9">
        <f t="shared" si="225"/>
        <v>98.166609604730652</v>
      </c>
      <c r="AG431" s="9">
        <f t="shared" si="209"/>
        <v>6.6350553115606392E-2</v>
      </c>
      <c r="AH431" s="9">
        <f t="shared" ca="1" si="206"/>
        <v>-0.51563945409428857</v>
      </c>
      <c r="AI431" s="11">
        <f t="shared" si="226"/>
        <v>0.12954865994262771</v>
      </c>
      <c r="AJ431" s="9">
        <f t="shared" ca="1" si="227"/>
        <v>9.1579030703404705</v>
      </c>
      <c r="AK431" s="9">
        <f t="shared" si="228"/>
        <v>6.6350553115606392E-2</v>
      </c>
      <c r="AL431" s="9">
        <f t="shared" si="229"/>
        <v>3.0931146474840681</v>
      </c>
      <c r="AM431" s="9">
        <f t="shared" si="230"/>
        <v>3.3805235042735</v>
      </c>
      <c r="AN431" s="9">
        <f t="shared" si="231"/>
        <v>0.66818066829398415</v>
      </c>
      <c r="AO431" s="9">
        <f t="shared" si="232"/>
        <v>2.1493779914529902</v>
      </c>
      <c r="AP431" s="13">
        <f t="shared" ca="1" si="233"/>
        <v>3.4818428276237081</v>
      </c>
    </row>
    <row r="432" spans="1:42">
      <c r="A432" t="s">
        <v>94</v>
      </c>
      <c r="B432" t="s">
        <v>142</v>
      </c>
      <c r="C432">
        <v>10</v>
      </c>
      <c r="D432" s="14">
        <f t="shared" ca="1" si="210"/>
        <v>2.4730519788327947</v>
      </c>
      <c r="E432">
        <v>16.133995037220799</v>
      </c>
      <c r="F432">
        <v>6.1394540942928097</v>
      </c>
      <c r="G432">
        <v>5.6663461538461499</v>
      </c>
      <c r="H432">
        <v>268.461538461538</v>
      </c>
      <c r="I432">
        <v>3.7349255583126499</v>
      </c>
      <c r="J432">
        <v>40.5641538461539</v>
      </c>
      <c r="K432">
        <v>5.5334987593052096</v>
      </c>
      <c r="L432" s="11">
        <f t="shared" si="204"/>
        <v>22.5</v>
      </c>
      <c r="M432" s="9">
        <f t="shared" si="205"/>
        <v>10.9</v>
      </c>
      <c r="N432" s="9">
        <f t="shared" si="211"/>
        <v>98.166609604730652</v>
      </c>
      <c r="O432" s="9">
        <f>stefan_boltzmann*(E432+273.16)^4</f>
        <v>34.341524380802241</v>
      </c>
      <c r="P432" s="9">
        <f>stefan_boltzmann*(F432+273.16)^4</f>
        <v>29.836112816937774</v>
      </c>
      <c r="Q432" s="11">
        <f t="shared" si="212"/>
        <v>11.336179912126935</v>
      </c>
      <c r="R432" s="9">
        <f t="shared" si="213"/>
        <v>16.995807692307693</v>
      </c>
      <c r="S432" s="9">
        <f t="shared" si="214"/>
        <v>0.66699859855778987</v>
      </c>
      <c r="T432" s="9">
        <f t="shared" si="207"/>
        <v>8.7288585323377408</v>
      </c>
      <c r="U432" s="9">
        <f t="shared" si="215"/>
        <v>32.088818598870006</v>
      </c>
      <c r="V432" s="9">
        <f t="shared" si="216"/>
        <v>0.20617527066780778</v>
      </c>
      <c r="W432" s="9">
        <f t="shared" si="208"/>
        <v>0.55044810805301636</v>
      </c>
      <c r="X432" s="9">
        <f t="shared" si="217"/>
        <v>3.6417211204332141</v>
      </c>
      <c r="Y432" s="9">
        <f t="shared" si="218"/>
        <v>5.0871374119045267</v>
      </c>
      <c r="Z432" s="9">
        <f t="shared" si="219"/>
        <v>11.136724565756804</v>
      </c>
      <c r="AA432" s="9">
        <f t="shared" si="220"/>
        <v>1.8339073602661833</v>
      </c>
      <c r="AB432" s="9">
        <f t="shared" si="221"/>
        <v>0.94417607033323081</v>
      </c>
      <c r="AC432" s="9">
        <f t="shared" si="222"/>
        <v>1.389041715299707</v>
      </c>
      <c r="AD432" s="9">
        <f t="shared" si="223"/>
        <v>0.91372745820584267</v>
      </c>
      <c r="AE432" s="9">
        <f t="shared" si="224"/>
        <v>8.7953952097113361E-2</v>
      </c>
      <c r="AF432" s="9">
        <f t="shared" si="225"/>
        <v>98.166609604730652</v>
      </c>
      <c r="AG432" s="9">
        <f t="shared" si="209"/>
        <v>6.6350553115606392E-2</v>
      </c>
      <c r="AH432" s="9">
        <f t="shared" ca="1" si="206"/>
        <v>-0.95649702233251566</v>
      </c>
      <c r="AI432" s="11">
        <f t="shared" si="226"/>
        <v>8.7953952097113361E-2</v>
      </c>
      <c r="AJ432" s="9">
        <f t="shared" ca="1" si="227"/>
        <v>6.0436344342370427</v>
      </c>
      <c r="AK432" s="9">
        <f t="shared" si="228"/>
        <v>6.6350553115606392E-2</v>
      </c>
      <c r="AL432" s="9">
        <f t="shared" si="229"/>
        <v>3.1674891775269831</v>
      </c>
      <c r="AM432" s="9">
        <f t="shared" si="230"/>
        <v>3.7349255583126499</v>
      </c>
      <c r="AN432" s="9">
        <f t="shared" si="231"/>
        <v>0.47531425709386432</v>
      </c>
      <c r="AO432" s="9">
        <f t="shared" si="232"/>
        <v>2.2698746898263011</v>
      </c>
      <c r="AP432" s="13">
        <f t="shared" ca="1" si="233"/>
        <v>2.4730519788327947</v>
      </c>
    </row>
    <row r="433" spans="1:42">
      <c r="A433" t="s">
        <v>94</v>
      </c>
      <c r="B433" t="s">
        <v>142</v>
      </c>
      <c r="C433">
        <v>11</v>
      </c>
      <c r="D433" s="14">
        <f t="shared" ca="1" si="210"/>
        <v>1.691996371944078</v>
      </c>
      <c r="E433">
        <v>10.734358974359001</v>
      </c>
      <c r="F433">
        <v>1.7271794871794901</v>
      </c>
      <c r="G433">
        <v>1.3289529914529901</v>
      </c>
      <c r="H433">
        <v>268.461538461538</v>
      </c>
      <c r="I433">
        <v>4.5327350427350401</v>
      </c>
      <c r="J433">
        <v>40.5641538461539</v>
      </c>
      <c r="K433">
        <v>3.93333333333333</v>
      </c>
      <c r="L433" s="11">
        <f t="shared" si="204"/>
        <v>16.3</v>
      </c>
      <c r="M433" s="9">
        <f t="shared" si="205"/>
        <v>9.6999999999999993</v>
      </c>
      <c r="N433" s="9">
        <f t="shared" si="211"/>
        <v>98.166609604730652</v>
      </c>
      <c r="O433" s="9">
        <f>stefan_boltzmann*(E433+273.16)^4</f>
        <v>31.848497281732673</v>
      </c>
      <c r="P433" s="9">
        <f>stefan_boltzmann*(F433+273.16)^4</f>
        <v>27.994958881935791</v>
      </c>
      <c r="Q433" s="11">
        <f t="shared" si="212"/>
        <v>7.3798109965635712</v>
      </c>
      <c r="R433" s="9">
        <f t="shared" si="213"/>
        <v>12.312518461538463</v>
      </c>
      <c r="S433" s="9">
        <f t="shared" si="214"/>
        <v>0.5993746137003928</v>
      </c>
      <c r="T433" s="9">
        <f t="shared" si="207"/>
        <v>5.6824544673539501</v>
      </c>
      <c r="U433" s="9">
        <f t="shared" si="215"/>
        <v>29.921728081834232</v>
      </c>
      <c r="V433" s="9">
        <f t="shared" si="216"/>
        <v>0.22519455526781298</v>
      </c>
      <c r="W433" s="9">
        <f t="shared" si="208"/>
        <v>0.45915572849553032</v>
      </c>
      <c r="X433" s="9">
        <f t="shared" si="217"/>
        <v>3.0938878352835131</v>
      </c>
      <c r="Y433" s="9">
        <f t="shared" si="218"/>
        <v>2.588566632070437</v>
      </c>
      <c r="Z433" s="9">
        <f t="shared" si="219"/>
        <v>6.2307692307692459</v>
      </c>
      <c r="AA433" s="9">
        <f t="shared" si="220"/>
        <v>1.289713808981263</v>
      </c>
      <c r="AB433" s="9">
        <f t="shared" si="221"/>
        <v>0.69198228801099937</v>
      </c>
      <c r="AC433" s="9">
        <f t="shared" si="222"/>
        <v>0.99084804849613117</v>
      </c>
      <c r="AD433" s="9">
        <f t="shared" si="223"/>
        <v>0.67246378266098217</v>
      </c>
      <c r="AE433" s="9">
        <f t="shared" si="224"/>
        <v>6.5653617690205696E-2</v>
      </c>
      <c r="AF433" s="9">
        <f t="shared" si="225"/>
        <v>98.166609604730652</v>
      </c>
      <c r="AG433" s="9">
        <f t="shared" si="209"/>
        <v>6.6350553115606392E-2</v>
      </c>
      <c r="AH433" s="9">
        <f t="shared" ca="1" si="206"/>
        <v>-0.68683374689825827</v>
      </c>
      <c r="AI433" s="11">
        <f t="shared" si="226"/>
        <v>6.5653617690205696E-2</v>
      </c>
      <c r="AJ433" s="9">
        <f t="shared" ca="1" si="227"/>
        <v>3.2754003789686954</v>
      </c>
      <c r="AK433" s="9">
        <f t="shared" si="228"/>
        <v>6.6350553115606392E-2</v>
      </c>
      <c r="AL433" s="9">
        <f t="shared" si="229"/>
        <v>3.2231404958677685</v>
      </c>
      <c r="AM433" s="9">
        <f t="shared" si="230"/>
        <v>4.5327350427350401</v>
      </c>
      <c r="AN433" s="9">
        <f t="shared" si="231"/>
        <v>0.31838426583514901</v>
      </c>
      <c r="AO433" s="9">
        <f t="shared" si="232"/>
        <v>2.5411299145299138</v>
      </c>
      <c r="AP433" s="13">
        <f t="shared" ca="1" si="233"/>
        <v>1.691996371944078</v>
      </c>
    </row>
    <row r="434" spans="1:42">
      <c r="A434" t="s">
        <v>94</v>
      </c>
      <c r="B434" t="s">
        <v>142</v>
      </c>
      <c r="C434">
        <v>12</v>
      </c>
      <c r="D434" s="14">
        <f t="shared" ca="1" si="210"/>
        <v>1.0813389373841129</v>
      </c>
      <c r="E434">
        <v>3.32679900744417</v>
      </c>
      <c r="F434">
        <v>-4.1027295285359804</v>
      </c>
      <c r="G434">
        <v>-4.7486042183622796</v>
      </c>
      <c r="H434">
        <v>268.461538461538</v>
      </c>
      <c r="I434">
        <v>4.52541356492969</v>
      </c>
      <c r="J434">
        <v>40.5641538461539</v>
      </c>
      <c r="K434">
        <v>2.8734491315136501</v>
      </c>
      <c r="L434" s="11">
        <f t="shared" si="204"/>
        <v>13.6</v>
      </c>
      <c r="M434" s="9">
        <f t="shared" si="205"/>
        <v>9.1999999999999993</v>
      </c>
      <c r="N434" s="9">
        <f t="shared" si="211"/>
        <v>98.166609604730652</v>
      </c>
      <c r="O434" s="9">
        <f>stefan_boltzmann*(E434+273.16)^4</f>
        <v>28.652300374631213</v>
      </c>
      <c r="P434" s="9">
        <f>stefan_boltzmann*(F434+273.16)^4</f>
        <v>25.694538485158404</v>
      </c>
      <c r="Q434" s="11">
        <f t="shared" si="212"/>
        <v>5.5238537059013941</v>
      </c>
      <c r="R434" s="9">
        <f t="shared" si="213"/>
        <v>10.273021538461538</v>
      </c>
      <c r="S434" s="9">
        <f t="shared" si="214"/>
        <v>0.53770486951871344</v>
      </c>
      <c r="T434" s="9">
        <f t="shared" si="207"/>
        <v>4.2533673535440739</v>
      </c>
      <c r="U434" s="9">
        <f t="shared" si="215"/>
        <v>27.173419429894807</v>
      </c>
      <c r="V434" s="9">
        <f t="shared" si="216"/>
        <v>0.2482721163430438</v>
      </c>
      <c r="W434" s="9">
        <f t="shared" si="208"/>
        <v>0.37590157385026324</v>
      </c>
      <c r="X434" s="9">
        <f t="shared" si="217"/>
        <v>2.5359832612436772</v>
      </c>
      <c r="Y434" s="9">
        <f t="shared" si="218"/>
        <v>1.7173840923003967</v>
      </c>
      <c r="Z434" s="9">
        <f t="shared" si="219"/>
        <v>-0.38796526054590519</v>
      </c>
      <c r="AA434" s="9">
        <f t="shared" si="220"/>
        <v>0.77552243006695809</v>
      </c>
      <c r="AB434" s="9">
        <f t="shared" si="221"/>
        <v>0.4507585372208886</v>
      </c>
      <c r="AC434" s="9">
        <f t="shared" si="222"/>
        <v>0.61314048364392337</v>
      </c>
      <c r="AD434" s="9">
        <f t="shared" si="223"/>
        <v>0.42928595102980077</v>
      </c>
      <c r="AE434" s="9">
        <f t="shared" si="224"/>
        <v>4.3352521435477819E-2</v>
      </c>
      <c r="AF434" s="9">
        <f t="shared" si="225"/>
        <v>98.166609604730652</v>
      </c>
      <c r="AG434" s="9">
        <f t="shared" si="209"/>
        <v>6.6350553115606392E-2</v>
      </c>
      <c r="AH434" s="9">
        <f t="shared" ca="1" si="206"/>
        <v>-0.92662282878412128</v>
      </c>
      <c r="AI434" s="11">
        <f t="shared" si="226"/>
        <v>4.3352521435477819E-2</v>
      </c>
      <c r="AJ434" s="9">
        <f t="shared" ca="1" si="227"/>
        <v>2.6440069210845181</v>
      </c>
      <c r="AK434" s="9">
        <f t="shared" si="228"/>
        <v>6.6350553115606392E-2</v>
      </c>
      <c r="AL434" s="9">
        <f t="shared" si="229"/>
        <v>3.3013949690818492</v>
      </c>
      <c r="AM434" s="9">
        <f t="shared" si="230"/>
        <v>4.52541356492969</v>
      </c>
      <c r="AN434" s="9">
        <f t="shared" si="231"/>
        <v>0.1838545326141226</v>
      </c>
      <c r="AO434" s="9">
        <f t="shared" si="232"/>
        <v>2.5386406120760947</v>
      </c>
      <c r="AP434" s="13">
        <f t="shared" ca="1" si="233"/>
        <v>1.0813389373841129</v>
      </c>
    </row>
    <row r="435" spans="1:42">
      <c r="A435" t="s">
        <v>95</v>
      </c>
      <c r="B435" t="s">
        <v>145</v>
      </c>
      <c r="C435">
        <v>1</v>
      </c>
      <c r="D435" s="14">
        <f t="shared" ca="1" si="210"/>
        <v>1.6911713578100729</v>
      </c>
      <c r="E435">
        <v>8.4663082437275996</v>
      </c>
      <c r="F435">
        <v>-2.9838709677419399</v>
      </c>
      <c r="G435">
        <v>-3.1311379928315399</v>
      </c>
      <c r="H435">
        <v>317.777777777778</v>
      </c>
      <c r="I435">
        <v>4.2581391875746704</v>
      </c>
      <c r="J435">
        <v>35.921444444444397</v>
      </c>
      <c r="K435">
        <v>6.3082437275985699</v>
      </c>
      <c r="L435" s="11">
        <f t="shared" si="204"/>
        <v>18.100000000000001</v>
      </c>
      <c r="M435" s="9">
        <f t="shared" si="205"/>
        <v>9.9</v>
      </c>
      <c r="N435" s="9">
        <f t="shared" si="211"/>
        <v>97.599637918934533</v>
      </c>
      <c r="O435" s="9">
        <f>stefan_boltzmann*(E435+273.16)^4</f>
        <v>30.84286989889749</v>
      </c>
      <c r="P435" s="9">
        <f>stefan_boltzmann*(F435+273.16)^4</f>
        <v>26.124608643360823</v>
      </c>
      <c r="Q435" s="11">
        <f t="shared" si="212"/>
        <v>10.291626841895663</v>
      </c>
      <c r="R435" s="9">
        <f t="shared" si="213"/>
        <v>13.690035555555557</v>
      </c>
      <c r="S435" s="9">
        <f t="shared" si="214"/>
        <v>0.75176041728534559</v>
      </c>
      <c r="T435" s="9">
        <f t="shared" si="207"/>
        <v>7.9245526682596612</v>
      </c>
      <c r="U435" s="9">
        <f t="shared" si="215"/>
        <v>28.483739271129156</v>
      </c>
      <c r="V435" s="9">
        <f t="shared" si="216"/>
        <v>0.24251597232064859</v>
      </c>
      <c r="W435" s="9">
        <f t="shared" si="208"/>
        <v>0.66487656333521661</v>
      </c>
      <c r="X435" s="9">
        <f t="shared" si="217"/>
        <v>4.5928088758342991</v>
      </c>
      <c r="Y435" s="9">
        <f t="shared" si="218"/>
        <v>3.3317437924253621</v>
      </c>
      <c r="Z435" s="9">
        <f t="shared" si="219"/>
        <v>2.7412186379928301</v>
      </c>
      <c r="AA435" s="9">
        <f t="shared" si="220"/>
        <v>1.107319053784152</v>
      </c>
      <c r="AB435" s="9">
        <f t="shared" si="221"/>
        <v>0.49021634087029392</v>
      </c>
      <c r="AC435" s="9">
        <f t="shared" si="222"/>
        <v>0.79876769732722297</v>
      </c>
      <c r="AD435" s="9">
        <f t="shared" si="223"/>
        <v>0.48485385982594659</v>
      </c>
      <c r="AE435" s="9">
        <f t="shared" si="224"/>
        <v>5.2911581636985387E-2</v>
      </c>
      <c r="AF435" s="9">
        <f t="shared" si="225"/>
        <v>97.599637918934533</v>
      </c>
      <c r="AG435" s="9">
        <f t="shared" si="209"/>
        <v>6.596733844510963E-2</v>
      </c>
      <c r="AH435" s="9">
        <f t="shared" ca="1" si="206"/>
        <v>-0.13104301075268837</v>
      </c>
      <c r="AI435" s="11">
        <f t="shared" si="226"/>
        <v>5.2911581636985387E-2</v>
      </c>
      <c r="AJ435" s="9">
        <f t="shared" ca="1" si="227"/>
        <v>3.4627868031780507</v>
      </c>
      <c r="AK435" s="9">
        <f t="shared" si="228"/>
        <v>6.596733844510963E-2</v>
      </c>
      <c r="AL435" s="9">
        <f t="shared" si="229"/>
        <v>3.2639298703527024</v>
      </c>
      <c r="AM435" s="9">
        <f t="shared" si="230"/>
        <v>4.2581391875746704</v>
      </c>
      <c r="AN435" s="9">
        <f t="shared" si="231"/>
        <v>0.31391383750127638</v>
      </c>
      <c r="AO435" s="9">
        <f t="shared" si="232"/>
        <v>2.4477673237753881</v>
      </c>
      <c r="AP435" s="13">
        <f t="shared" ca="1" si="233"/>
        <v>1.6911713578100729</v>
      </c>
    </row>
    <row r="436" spans="1:42">
      <c r="A436" t="s">
        <v>95</v>
      </c>
      <c r="B436" t="s">
        <v>145</v>
      </c>
      <c r="C436">
        <v>2</v>
      </c>
      <c r="D436" s="14">
        <f t="shared" ca="1" si="210"/>
        <v>1.9614504825244325</v>
      </c>
      <c r="E436">
        <v>9.8107142857142904</v>
      </c>
      <c r="F436">
        <v>-1.5972222222222201</v>
      </c>
      <c r="G436">
        <v>-1.5787698412698401</v>
      </c>
      <c r="H436">
        <v>317.777777777778</v>
      </c>
      <c r="I436">
        <v>4.4510085978836003</v>
      </c>
      <c r="J436">
        <v>35.921444444444397</v>
      </c>
      <c r="K436">
        <v>5.7936507936507899</v>
      </c>
      <c r="L436" s="11">
        <f t="shared" si="204"/>
        <v>23.15</v>
      </c>
      <c r="M436" s="9">
        <f t="shared" si="205"/>
        <v>10.75</v>
      </c>
      <c r="N436" s="9">
        <f t="shared" si="211"/>
        <v>97.599637918934533</v>
      </c>
      <c r="O436" s="9">
        <f>stefan_boltzmann*(E436+273.16)^4</f>
        <v>31.436041794671862</v>
      </c>
      <c r="P436" s="9">
        <f>stefan_boltzmann*(F436+273.16)^4</f>
        <v>26.665078263363554</v>
      </c>
      <c r="Q436" s="11">
        <f t="shared" si="212"/>
        <v>12.025779808047245</v>
      </c>
      <c r="R436" s="9">
        <f t="shared" si="213"/>
        <v>17.509631111111108</v>
      </c>
      <c r="S436" s="9">
        <f t="shared" si="214"/>
        <v>0.68680943257656812</v>
      </c>
      <c r="T436" s="9">
        <f t="shared" si="207"/>
        <v>9.2598504521963783</v>
      </c>
      <c r="U436" s="9">
        <f t="shared" si="215"/>
        <v>29.05056002901771</v>
      </c>
      <c r="V436" s="9">
        <f t="shared" si="216"/>
        <v>0.23673322671203578</v>
      </c>
      <c r="W436" s="9">
        <f t="shared" si="208"/>
        <v>0.57719273397836701</v>
      </c>
      <c r="X436" s="9">
        <f t="shared" si="217"/>
        <v>3.9694888098073227</v>
      </c>
      <c r="Y436" s="9">
        <f t="shared" si="218"/>
        <v>5.2903616423890556</v>
      </c>
      <c r="Z436" s="9">
        <f t="shared" si="219"/>
        <v>4.1067460317460354</v>
      </c>
      <c r="AA436" s="9">
        <f t="shared" si="220"/>
        <v>1.2124736023291383</v>
      </c>
      <c r="AB436" s="9">
        <f t="shared" si="221"/>
        <v>0.54334295396829235</v>
      </c>
      <c r="AC436" s="9">
        <f t="shared" si="222"/>
        <v>0.8779082781487153</v>
      </c>
      <c r="AD436" s="9">
        <f t="shared" si="223"/>
        <v>0.54408298292386748</v>
      </c>
      <c r="AE436" s="9">
        <f t="shared" si="224"/>
        <v>5.7618860112724331E-2</v>
      </c>
      <c r="AF436" s="9">
        <f t="shared" si="225"/>
        <v>97.599637918934533</v>
      </c>
      <c r="AG436" s="9">
        <f t="shared" si="209"/>
        <v>6.596733844510963E-2</v>
      </c>
      <c r="AH436" s="9">
        <f t="shared" ca="1" si="206"/>
        <v>0.19117383512544875</v>
      </c>
      <c r="AI436" s="11">
        <f t="shared" si="226"/>
        <v>5.7618860112724331E-2</v>
      </c>
      <c r="AJ436" s="9">
        <f t="shared" ca="1" si="227"/>
        <v>5.0991878072636068</v>
      </c>
      <c r="AK436" s="9">
        <f t="shared" si="228"/>
        <v>6.596733844510963E-2</v>
      </c>
      <c r="AL436" s="9">
        <f t="shared" si="229"/>
        <v>3.2478458676603053</v>
      </c>
      <c r="AM436" s="9">
        <f t="shared" si="230"/>
        <v>4.4510085978836003</v>
      </c>
      <c r="AN436" s="9">
        <f t="shared" si="231"/>
        <v>0.33382529522484783</v>
      </c>
      <c r="AO436" s="9">
        <f t="shared" si="232"/>
        <v>2.5133429232804243</v>
      </c>
      <c r="AP436" s="13">
        <f t="shared" ca="1" si="233"/>
        <v>1.9614504825244325</v>
      </c>
    </row>
    <row r="437" spans="1:42">
      <c r="A437" t="s">
        <v>95</v>
      </c>
      <c r="B437" t="s">
        <v>145</v>
      </c>
      <c r="C437">
        <v>3</v>
      </c>
      <c r="D437" s="14">
        <f t="shared" ca="1" si="210"/>
        <v>3.2559773809047048</v>
      </c>
      <c r="E437">
        <v>15.505017921146999</v>
      </c>
      <c r="F437">
        <v>3.3168458781362</v>
      </c>
      <c r="G437">
        <v>2.0208781362007202</v>
      </c>
      <c r="H437">
        <v>317.777777777778</v>
      </c>
      <c r="I437">
        <v>5.31928016726404</v>
      </c>
      <c r="J437">
        <v>35.921444444444397</v>
      </c>
      <c r="K437">
        <v>6.7956989247311803</v>
      </c>
      <c r="L437" s="11">
        <f t="shared" si="204"/>
        <v>29.45</v>
      </c>
      <c r="M437" s="9">
        <f t="shared" si="205"/>
        <v>11.75</v>
      </c>
      <c r="N437" s="9">
        <f t="shared" si="211"/>
        <v>97.599637918934533</v>
      </c>
      <c r="O437" s="9">
        <f>stefan_boltzmann*(E437+273.16)^4</f>
        <v>34.043838402427824</v>
      </c>
      <c r="P437" s="9">
        <f>stefan_boltzmann*(F437+273.16)^4</f>
        <v>28.648174830078897</v>
      </c>
      <c r="Q437" s="11">
        <f t="shared" si="212"/>
        <v>15.878812056737585</v>
      </c>
      <c r="R437" s="9">
        <f t="shared" si="213"/>
        <v>22.274671111111111</v>
      </c>
      <c r="S437" s="9">
        <f t="shared" si="214"/>
        <v>0.71286404084399135</v>
      </c>
      <c r="T437" s="9">
        <f t="shared" si="207"/>
        <v>12.22668528368794</v>
      </c>
      <c r="U437" s="9">
        <f t="shared" si="215"/>
        <v>31.346006616253362</v>
      </c>
      <c r="V437" s="9">
        <f t="shared" si="216"/>
        <v>0.22230866300309349</v>
      </c>
      <c r="W437" s="9">
        <f t="shared" si="208"/>
        <v>0.61236645513938837</v>
      </c>
      <c r="X437" s="9">
        <f t="shared" si="217"/>
        <v>4.2672687972057419</v>
      </c>
      <c r="Y437" s="9">
        <f t="shared" si="218"/>
        <v>7.9594164864821986</v>
      </c>
      <c r="Z437" s="9">
        <f t="shared" si="219"/>
        <v>9.4109318996416</v>
      </c>
      <c r="AA437" s="9">
        <f t="shared" si="220"/>
        <v>1.7615896409388445</v>
      </c>
      <c r="AB437" s="9">
        <f t="shared" si="221"/>
        <v>0.77497626855616553</v>
      </c>
      <c r="AC437" s="9">
        <f t="shared" si="222"/>
        <v>1.268282954747505</v>
      </c>
      <c r="AD437" s="9">
        <f t="shared" si="223"/>
        <v>0.70669646959792953</v>
      </c>
      <c r="AE437" s="9">
        <f t="shared" si="224"/>
        <v>7.9468714848248259E-2</v>
      </c>
      <c r="AF437" s="9">
        <f t="shared" si="225"/>
        <v>97.599637918934533</v>
      </c>
      <c r="AG437" s="9">
        <f t="shared" si="209"/>
        <v>6.596733844510963E-2</v>
      </c>
      <c r="AH437" s="9">
        <f t="shared" ca="1" si="206"/>
        <v>0.74258602150537911</v>
      </c>
      <c r="AI437" s="11">
        <f t="shared" si="226"/>
        <v>7.9468714848248259E-2</v>
      </c>
      <c r="AJ437" s="9">
        <f t="shared" ca="1" si="227"/>
        <v>7.2168304649768196</v>
      </c>
      <c r="AK437" s="9">
        <f t="shared" si="228"/>
        <v>6.596733844510963E-2</v>
      </c>
      <c r="AL437" s="9">
        <f t="shared" si="229"/>
        <v>3.1868454735308434</v>
      </c>
      <c r="AM437" s="9">
        <f t="shared" si="230"/>
        <v>5.31928016726404</v>
      </c>
      <c r="AN437" s="9">
        <f t="shared" si="231"/>
        <v>0.56158648514957543</v>
      </c>
      <c r="AO437" s="9">
        <f t="shared" si="232"/>
        <v>2.8085552568697736</v>
      </c>
      <c r="AP437" s="13">
        <f t="shared" ca="1" si="233"/>
        <v>3.2559773809047048</v>
      </c>
    </row>
    <row r="438" spans="1:42">
      <c r="A438" t="s">
        <v>95</v>
      </c>
      <c r="B438" t="s">
        <v>145</v>
      </c>
      <c r="C438">
        <v>4</v>
      </c>
      <c r="D438" s="14">
        <f t="shared" ca="1" si="210"/>
        <v>5.1206214603596871</v>
      </c>
      <c r="E438">
        <v>22.7251851851852</v>
      </c>
      <c r="F438">
        <v>9.3588888888888899</v>
      </c>
      <c r="G438">
        <v>7.2438271604938302</v>
      </c>
      <c r="H438">
        <v>317.777777777778</v>
      </c>
      <c r="I438">
        <v>5.4879166666666697</v>
      </c>
      <c r="J438">
        <v>35.921444444444397</v>
      </c>
      <c r="K438">
        <v>8.18888888888889</v>
      </c>
      <c r="L438" s="11">
        <f t="shared" si="204"/>
        <v>36.22</v>
      </c>
      <c r="M438" s="9">
        <f t="shared" si="205"/>
        <v>12.9</v>
      </c>
      <c r="N438" s="9">
        <f t="shared" si="211"/>
        <v>97.599637918934533</v>
      </c>
      <c r="O438" s="9">
        <f>stefan_boltzmann*(E438+273.16)^4</f>
        <v>37.579827000499634</v>
      </c>
      <c r="P438" s="9">
        <f>stefan_boltzmann*(F438+273.16)^4</f>
        <v>31.235743760311809</v>
      </c>
      <c r="Q438" s="11">
        <f t="shared" si="212"/>
        <v>20.551184323858742</v>
      </c>
      <c r="R438" s="9">
        <f t="shared" si="213"/>
        <v>27.39519822222222</v>
      </c>
      <c r="S438" s="9">
        <f t="shared" si="214"/>
        <v>0.75017468963550682</v>
      </c>
      <c r="T438" s="9">
        <f t="shared" si="207"/>
        <v>15.824411929371232</v>
      </c>
      <c r="U438" s="9">
        <f t="shared" si="215"/>
        <v>34.40778538040572</v>
      </c>
      <c r="V438" s="9">
        <f t="shared" si="216"/>
        <v>0.19869314940184996</v>
      </c>
      <c r="W438" s="9">
        <f t="shared" si="208"/>
        <v>0.66273583100793421</v>
      </c>
      <c r="X438" s="9">
        <f t="shared" si="217"/>
        <v>4.5308539774821703</v>
      </c>
      <c r="Y438" s="9">
        <f t="shared" si="218"/>
        <v>11.293557951889062</v>
      </c>
      <c r="Z438" s="9">
        <f t="shared" si="219"/>
        <v>16.042037037037044</v>
      </c>
      <c r="AA438" s="9">
        <f t="shared" si="220"/>
        <v>2.7630767271200192</v>
      </c>
      <c r="AB438" s="9">
        <f t="shared" si="221"/>
        <v>1.1761938210361402</v>
      </c>
      <c r="AC438" s="9">
        <f t="shared" si="222"/>
        <v>1.9696352740780796</v>
      </c>
      <c r="AD438" s="9">
        <f t="shared" si="223"/>
        <v>1.0187564298963214</v>
      </c>
      <c r="AE438" s="9">
        <f t="shared" si="224"/>
        <v>0.11640877051280886</v>
      </c>
      <c r="AF438" s="9">
        <f t="shared" si="225"/>
        <v>97.599637918934533</v>
      </c>
      <c r="AG438" s="9">
        <f t="shared" si="209"/>
        <v>6.596733844510963E-2</v>
      </c>
      <c r="AH438" s="9">
        <f t="shared" ca="1" si="206"/>
        <v>0.92835471923536228</v>
      </c>
      <c r="AI438" s="11">
        <f t="shared" si="226"/>
        <v>0.11640877051280886</v>
      </c>
      <c r="AJ438" s="9">
        <f t="shared" ca="1" si="227"/>
        <v>10.3652032326537</v>
      </c>
      <c r="AK438" s="9">
        <f t="shared" si="228"/>
        <v>6.596733844510963E-2</v>
      </c>
      <c r="AL438" s="9">
        <f t="shared" si="229"/>
        <v>3.11373393720124</v>
      </c>
      <c r="AM438" s="9">
        <f t="shared" si="230"/>
        <v>5.4879166666666697</v>
      </c>
      <c r="AN438" s="9">
        <f t="shared" si="231"/>
        <v>0.95087884418175816</v>
      </c>
      <c r="AO438" s="9">
        <f t="shared" si="232"/>
        <v>2.8658916666666681</v>
      </c>
      <c r="AP438" s="13">
        <f t="shared" ca="1" si="233"/>
        <v>5.1206214603596871</v>
      </c>
    </row>
    <row r="439" spans="1:42">
      <c r="A439" t="s">
        <v>95</v>
      </c>
      <c r="B439" t="s">
        <v>145</v>
      </c>
      <c r="C439">
        <v>5</v>
      </c>
      <c r="D439" s="14">
        <f t="shared" ca="1" si="210"/>
        <v>5.3132398933611942</v>
      </c>
      <c r="E439">
        <v>26.443727598566301</v>
      </c>
      <c r="F439">
        <v>14.8906810035842</v>
      </c>
      <c r="G439">
        <v>14.452284946236601</v>
      </c>
      <c r="H439">
        <v>317.777777777778</v>
      </c>
      <c r="I439">
        <v>4.9198775388291498</v>
      </c>
      <c r="J439">
        <v>35.921444444444397</v>
      </c>
      <c r="K439">
        <v>9.2652329749104005</v>
      </c>
      <c r="L439" s="11">
        <f t="shared" si="204"/>
        <v>40</v>
      </c>
      <c r="M439" s="9">
        <f t="shared" si="205"/>
        <v>13.850000000000001</v>
      </c>
      <c r="N439" s="9">
        <f t="shared" si="211"/>
        <v>97.599637918934533</v>
      </c>
      <c r="O439" s="9">
        <f>stefan_boltzmann*(E439+273.16)^4</f>
        <v>39.504879647480188</v>
      </c>
      <c r="P439" s="9">
        <f>stefan_boltzmann*(F439+273.16)^4</f>
        <v>33.754953845893795</v>
      </c>
      <c r="Q439" s="11">
        <f t="shared" si="212"/>
        <v>23.379397797704549</v>
      </c>
      <c r="R439" s="9">
        <f t="shared" si="213"/>
        <v>30.254222222222221</v>
      </c>
      <c r="S439" s="9">
        <f t="shared" si="214"/>
        <v>0.77276479381882768</v>
      </c>
      <c r="T439" s="9">
        <f t="shared" si="207"/>
        <v>18.002136304232504</v>
      </c>
      <c r="U439" s="9">
        <f t="shared" si="215"/>
        <v>36.629916746686987</v>
      </c>
      <c r="V439" s="9">
        <f t="shared" si="216"/>
        <v>0.16037757495985153</v>
      </c>
      <c r="W439" s="9">
        <f t="shared" si="208"/>
        <v>0.69323247165541735</v>
      </c>
      <c r="X439" s="9">
        <f t="shared" si="217"/>
        <v>4.0724754146285358</v>
      </c>
      <c r="Y439" s="9">
        <f t="shared" si="218"/>
        <v>13.929660889603969</v>
      </c>
      <c r="Z439" s="9">
        <f t="shared" si="219"/>
        <v>20.667204301075252</v>
      </c>
      <c r="AA439" s="9">
        <f t="shared" si="220"/>
        <v>3.4506260045155956</v>
      </c>
      <c r="AB439" s="9">
        <f t="shared" si="221"/>
        <v>1.6933809225694794</v>
      </c>
      <c r="AC439" s="9">
        <f t="shared" si="222"/>
        <v>2.5720034635425373</v>
      </c>
      <c r="AD439" s="9">
        <f t="shared" si="223"/>
        <v>1.6461334478216201</v>
      </c>
      <c r="AE439" s="9">
        <f t="shared" si="224"/>
        <v>0.15004809196932625</v>
      </c>
      <c r="AF439" s="9">
        <f t="shared" si="225"/>
        <v>97.599637918934533</v>
      </c>
      <c r="AG439" s="9">
        <f t="shared" si="209"/>
        <v>6.596733844510963E-2</v>
      </c>
      <c r="AH439" s="9">
        <f t="shared" ca="1" si="206"/>
        <v>0.6475234169653491</v>
      </c>
      <c r="AI439" s="11">
        <f t="shared" si="226"/>
        <v>0.15004809196932625</v>
      </c>
      <c r="AJ439" s="9">
        <f t="shared" ca="1" si="227"/>
        <v>13.28213747263862</v>
      </c>
      <c r="AK439" s="9">
        <f t="shared" si="228"/>
        <v>6.596733844510963E-2</v>
      </c>
      <c r="AL439" s="9">
        <f t="shared" si="229"/>
        <v>3.064693594717157</v>
      </c>
      <c r="AM439" s="9">
        <f t="shared" si="230"/>
        <v>4.9198775388291498</v>
      </c>
      <c r="AN439" s="9">
        <f t="shared" si="231"/>
        <v>0.92587001572091721</v>
      </c>
      <c r="AO439" s="9">
        <f t="shared" si="232"/>
        <v>2.6727583632019112</v>
      </c>
      <c r="AP439" s="13">
        <f t="shared" ca="1" si="233"/>
        <v>5.3132398933611942</v>
      </c>
    </row>
    <row r="440" spans="1:42">
      <c r="A440" t="s">
        <v>95</v>
      </c>
      <c r="B440" t="s">
        <v>145</v>
      </c>
      <c r="C440">
        <v>6</v>
      </c>
      <c r="D440" s="14">
        <f t="shared" ca="1" si="210"/>
        <v>6.2166822216929551</v>
      </c>
      <c r="E440">
        <v>30.837037037037</v>
      </c>
      <c r="F440">
        <v>19.8592592592593</v>
      </c>
      <c r="G440">
        <v>18.805972222222199</v>
      </c>
      <c r="H440">
        <v>317.777777777778</v>
      </c>
      <c r="I440">
        <v>3.8598302469135799</v>
      </c>
      <c r="J440">
        <v>35.921444444444397</v>
      </c>
      <c r="K440">
        <v>10.8222222222222</v>
      </c>
      <c r="L440" s="11">
        <f t="shared" si="204"/>
        <v>41.650000000000006</v>
      </c>
      <c r="M440" s="9">
        <f t="shared" si="205"/>
        <v>14.350000000000001</v>
      </c>
      <c r="N440" s="9">
        <f t="shared" si="211"/>
        <v>97.599637918934533</v>
      </c>
      <c r="O440" s="9">
        <f>stefan_boltzmann*(E440+273.16)^4</f>
        <v>41.873503190537988</v>
      </c>
      <c r="P440" s="9">
        <f>stefan_boltzmann*(F440+273.16)^4</f>
        <v>36.144860904872289</v>
      </c>
      <c r="Q440" s="11">
        <f t="shared" si="212"/>
        <v>26.117920054200511</v>
      </c>
      <c r="R440" s="9">
        <f t="shared" si="213"/>
        <v>31.502208888888894</v>
      </c>
      <c r="S440" s="9">
        <f t="shared" si="214"/>
        <v>0.82908218107246856</v>
      </c>
      <c r="T440" s="9">
        <f t="shared" si="207"/>
        <v>20.110798441734392</v>
      </c>
      <c r="U440" s="9">
        <f t="shared" si="215"/>
        <v>39.009182047705139</v>
      </c>
      <c r="V440" s="9">
        <f t="shared" si="216"/>
        <v>0.13372270587731797</v>
      </c>
      <c r="W440" s="9">
        <f t="shared" si="208"/>
        <v>0.76926094444783255</v>
      </c>
      <c r="X440" s="9">
        <f t="shared" si="217"/>
        <v>4.0127830813905927</v>
      </c>
      <c r="Y440" s="9">
        <f t="shared" si="218"/>
        <v>16.098015360343801</v>
      </c>
      <c r="Z440" s="9">
        <f t="shared" si="219"/>
        <v>25.348148148148148</v>
      </c>
      <c r="AA440" s="9">
        <f t="shared" si="220"/>
        <v>4.4510792402037866</v>
      </c>
      <c r="AB440" s="9">
        <f t="shared" si="221"/>
        <v>2.3179870116046324</v>
      </c>
      <c r="AC440" s="9">
        <f t="shared" si="222"/>
        <v>3.3845331259042095</v>
      </c>
      <c r="AD440" s="9">
        <f t="shared" si="223"/>
        <v>2.170934799519157</v>
      </c>
      <c r="AE440" s="9">
        <f t="shared" si="224"/>
        <v>0.19211984868730114</v>
      </c>
      <c r="AF440" s="9">
        <f t="shared" si="225"/>
        <v>97.599637918934533</v>
      </c>
      <c r="AG440" s="9">
        <f t="shared" si="209"/>
        <v>6.596733844510963E-2</v>
      </c>
      <c r="AH440" s="9">
        <f t="shared" ca="1" si="206"/>
        <v>0.65533213859020556</v>
      </c>
      <c r="AI440" s="11">
        <f t="shared" si="226"/>
        <v>0.19211984868730114</v>
      </c>
      <c r="AJ440" s="9">
        <f t="shared" ca="1" si="227"/>
        <v>15.442683221753596</v>
      </c>
      <c r="AK440" s="9">
        <f t="shared" si="228"/>
        <v>6.596733844510963E-2</v>
      </c>
      <c r="AL440" s="9">
        <f t="shared" si="229"/>
        <v>3.0166099759167766</v>
      </c>
      <c r="AM440" s="9">
        <f t="shared" si="230"/>
        <v>3.8598302469135799</v>
      </c>
      <c r="AN440" s="9">
        <f t="shared" si="231"/>
        <v>1.2135983263850525</v>
      </c>
      <c r="AO440" s="9">
        <f t="shared" si="232"/>
        <v>2.3123422839506174</v>
      </c>
      <c r="AP440" s="13">
        <f t="shared" ca="1" si="233"/>
        <v>6.2166822216929551</v>
      </c>
    </row>
    <row r="441" spans="1:42">
      <c r="A441" t="s">
        <v>95</v>
      </c>
      <c r="B441" t="s">
        <v>145</v>
      </c>
      <c r="C441">
        <v>7</v>
      </c>
      <c r="D441" s="14">
        <f t="shared" ca="1" si="210"/>
        <v>7.3136911740819706</v>
      </c>
      <c r="E441">
        <v>34.332974910394299</v>
      </c>
      <c r="F441">
        <v>22.518996415770602</v>
      </c>
      <c r="G441">
        <v>19.476612903225799</v>
      </c>
      <c r="H441">
        <v>317.777777777778</v>
      </c>
      <c r="I441">
        <v>3.7508213859020301</v>
      </c>
      <c r="J441">
        <v>35.921444444444397</v>
      </c>
      <c r="K441">
        <v>10.788530465949799</v>
      </c>
      <c r="L441" s="11">
        <f t="shared" si="204"/>
        <v>40.799999999999997</v>
      </c>
      <c r="M441" s="9">
        <f t="shared" si="205"/>
        <v>14.149999999999999</v>
      </c>
      <c r="N441" s="9">
        <f t="shared" si="211"/>
        <v>97.599637918934533</v>
      </c>
      <c r="O441" s="9">
        <f>stefan_boltzmann*(E441+273.16)^4</f>
        <v>43.83315043632463</v>
      </c>
      <c r="P441" s="9">
        <f>stefan_boltzmann*(F441+273.16)^4</f>
        <v>37.475185835155088</v>
      </c>
      <c r="Q441" s="11">
        <f t="shared" si="212"/>
        <v>25.753782438542469</v>
      </c>
      <c r="R441" s="9">
        <f t="shared" si="213"/>
        <v>30.859306666666665</v>
      </c>
      <c r="S441" s="9">
        <f t="shared" si="214"/>
        <v>0.83455479790027054</v>
      </c>
      <c r="T441" s="9">
        <f t="shared" si="207"/>
        <v>19.830412477677701</v>
      </c>
      <c r="U441" s="9">
        <f t="shared" si="215"/>
        <v>40.654168135739859</v>
      </c>
      <c r="V441" s="9">
        <f t="shared" si="216"/>
        <v>0.12936686746627601</v>
      </c>
      <c r="W441" s="9">
        <f t="shared" si="208"/>
        <v>0.77664897716536541</v>
      </c>
      <c r="X441" s="9">
        <f t="shared" si="217"/>
        <v>4.0846318149374667</v>
      </c>
      <c r="Y441" s="9">
        <f t="shared" si="218"/>
        <v>15.745780662740234</v>
      </c>
      <c r="Z441" s="9">
        <f t="shared" si="219"/>
        <v>28.42598566308245</v>
      </c>
      <c r="AA441" s="9">
        <f t="shared" si="220"/>
        <v>5.4186742322904085</v>
      </c>
      <c r="AB441" s="9">
        <f t="shared" si="221"/>
        <v>2.7287329082764131</v>
      </c>
      <c r="AC441" s="9">
        <f t="shared" si="222"/>
        <v>4.0737035702834108</v>
      </c>
      <c r="AD441" s="9">
        <f t="shared" si="223"/>
        <v>2.2635875776004761</v>
      </c>
      <c r="AE441" s="9">
        <f t="shared" si="224"/>
        <v>0.22487563085231144</v>
      </c>
      <c r="AF441" s="9">
        <f t="shared" si="225"/>
        <v>97.599637918934533</v>
      </c>
      <c r="AG441" s="9">
        <f t="shared" si="209"/>
        <v>6.596733844510963E-2</v>
      </c>
      <c r="AH441" s="9">
        <f t="shared" ca="1" si="206"/>
        <v>0.43089725209080232</v>
      </c>
      <c r="AI441" s="11">
        <f t="shared" si="226"/>
        <v>0.22487563085231144</v>
      </c>
      <c r="AJ441" s="9">
        <f t="shared" ca="1" si="227"/>
        <v>15.314883410649433</v>
      </c>
      <c r="AK441" s="9">
        <f t="shared" si="228"/>
        <v>6.596733844510963E-2</v>
      </c>
      <c r="AL441" s="9">
        <f t="shared" si="229"/>
        <v>2.9858076038804797</v>
      </c>
      <c r="AM441" s="9">
        <f t="shared" si="230"/>
        <v>3.7508213859020301</v>
      </c>
      <c r="AN441" s="9">
        <f t="shared" si="231"/>
        <v>1.8101159926829347</v>
      </c>
      <c r="AO441" s="9">
        <f t="shared" si="232"/>
        <v>2.2752792712066903</v>
      </c>
      <c r="AP441" s="13">
        <f t="shared" ca="1" si="233"/>
        <v>7.3136911740819706</v>
      </c>
    </row>
    <row r="442" spans="1:42">
      <c r="A442" t="s">
        <v>95</v>
      </c>
      <c r="B442" t="s">
        <v>145</v>
      </c>
      <c r="C442">
        <v>8</v>
      </c>
      <c r="D442" s="14">
        <f t="shared" ca="1" si="210"/>
        <v>7.2455953790341265</v>
      </c>
      <c r="E442">
        <v>34.081362007168501</v>
      </c>
      <c r="F442">
        <v>21.565591397849499</v>
      </c>
      <c r="G442">
        <v>17.9695489844683</v>
      </c>
      <c r="H442">
        <v>317.777777777778</v>
      </c>
      <c r="I442">
        <v>3.8369623655914</v>
      </c>
      <c r="J442">
        <v>35.921444444444397</v>
      </c>
      <c r="K442">
        <v>10.211469534050201</v>
      </c>
      <c r="L442" s="11">
        <f t="shared" si="204"/>
        <v>37.5</v>
      </c>
      <c r="M442" s="9">
        <f t="shared" si="205"/>
        <v>13.350000000000001</v>
      </c>
      <c r="N442" s="9">
        <f t="shared" si="211"/>
        <v>97.599637918934533</v>
      </c>
      <c r="O442" s="9">
        <f>stefan_boltzmann*(E442+273.16)^4</f>
        <v>43.689856670883437</v>
      </c>
      <c r="P442" s="9">
        <f>stefan_boltzmann*(F442+273.16)^4</f>
        <v>36.99416971151858</v>
      </c>
      <c r="Q442" s="11">
        <f t="shared" si="212"/>
        <v>23.716951592767135</v>
      </c>
      <c r="R442" s="9">
        <f t="shared" si="213"/>
        <v>28.363333333333333</v>
      </c>
      <c r="S442" s="9">
        <f t="shared" si="214"/>
        <v>0.8361835089705183</v>
      </c>
      <c r="T442" s="9">
        <f t="shared" si="207"/>
        <v>18.262052726430696</v>
      </c>
      <c r="U442" s="9">
        <f t="shared" si="215"/>
        <v>40.342013191201005</v>
      </c>
      <c r="V442" s="9">
        <f t="shared" si="216"/>
        <v>0.13906021425966697</v>
      </c>
      <c r="W442" s="9">
        <f t="shared" si="208"/>
        <v>0.77884773711019972</v>
      </c>
      <c r="X442" s="9">
        <f t="shared" si="217"/>
        <v>4.3693116593777184</v>
      </c>
      <c r="Y442" s="9">
        <f t="shared" si="218"/>
        <v>13.892741067052977</v>
      </c>
      <c r="Z442" s="9">
        <f t="shared" si="219"/>
        <v>27.823476702508998</v>
      </c>
      <c r="AA442" s="9">
        <f t="shared" si="220"/>
        <v>5.3434046388451151</v>
      </c>
      <c r="AB442" s="9">
        <f t="shared" si="221"/>
        <v>2.5747297293578888</v>
      </c>
      <c r="AC442" s="9">
        <f t="shared" si="222"/>
        <v>3.9590671841015022</v>
      </c>
      <c r="AD442" s="9">
        <f t="shared" si="223"/>
        <v>2.0600406884372933</v>
      </c>
      <c r="AE442" s="9">
        <f t="shared" si="224"/>
        <v>0.21811856785976105</v>
      </c>
      <c r="AF442" s="9">
        <f t="shared" si="225"/>
        <v>97.599637918934533</v>
      </c>
      <c r="AG442" s="9">
        <f t="shared" si="209"/>
        <v>6.596733844510963E-2</v>
      </c>
      <c r="AH442" s="9">
        <f t="shared" ca="1" si="206"/>
        <v>-8.4351254480283314E-2</v>
      </c>
      <c r="AI442" s="11">
        <f t="shared" si="226"/>
        <v>0.21811856785976105</v>
      </c>
      <c r="AJ442" s="9">
        <f t="shared" ca="1" si="227"/>
        <v>13.977092321533261</v>
      </c>
      <c r="AK442" s="9">
        <f t="shared" si="228"/>
        <v>6.596733844510963E-2</v>
      </c>
      <c r="AL442" s="9">
        <f t="shared" si="229"/>
        <v>2.9917877748950756</v>
      </c>
      <c r="AM442" s="9">
        <f t="shared" si="230"/>
        <v>3.8369623655914</v>
      </c>
      <c r="AN442" s="9">
        <f t="shared" si="231"/>
        <v>1.8990264956642089</v>
      </c>
      <c r="AO442" s="9">
        <f t="shared" si="232"/>
        <v>2.3045672043010761</v>
      </c>
      <c r="AP442" s="13">
        <f t="shared" ca="1" si="233"/>
        <v>7.2455953790341265</v>
      </c>
    </row>
    <row r="443" spans="1:42">
      <c r="A443" t="s">
        <v>95</v>
      </c>
      <c r="B443" t="s">
        <v>145</v>
      </c>
      <c r="C443">
        <v>9</v>
      </c>
      <c r="D443" s="14">
        <f t="shared" ca="1" si="210"/>
        <v>5.7083581883904158</v>
      </c>
      <c r="E443">
        <v>29.2566666666667</v>
      </c>
      <c r="F443">
        <v>17.035925925925898</v>
      </c>
      <c r="G443">
        <v>14.501697530864201</v>
      </c>
      <c r="H443">
        <v>317.777777777778</v>
      </c>
      <c r="I443">
        <v>3.9923765432098799</v>
      </c>
      <c r="J443">
        <v>35.921444444444397</v>
      </c>
      <c r="K443">
        <v>8.9518518518518508</v>
      </c>
      <c r="L443" s="11">
        <f t="shared" si="204"/>
        <v>31.8</v>
      </c>
      <c r="M443" s="9">
        <f t="shared" si="205"/>
        <v>12.2</v>
      </c>
      <c r="N443" s="9">
        <f t="shared" si="211"/>
        <v>97.599637918934533</v>
      </c>
      <c r="O443" s="9">
        <f>stefan_boltzmann*(E443+273.16)^4</f>
        <v>41.009529044643344</v>
      </c>
      <c r="P443" s="9">
        <f>stefan_boltzmann*(F443+273.16)^4</f>
        <v>34.771797158642002</v>
      </c>
      <c r="Q443" s="11">
        <f t="shared" si="212"/>
        <v>19.616757741347904</v>
      </c>
      <c r="R443" s="9">
        <f t="shared" si="213"/>
        <v>24.052106666666667</v>
      </c>
      <c r="S443" s="9">
        <f t="shared" si="214"/>
        <v>0.81559416034581189</v>
      </c>
      <c r="T443" s="9">
        <f t="shared" si="207"/>
        <v>15.104903460837885</v>
      </c>
      <c r="U443" s="9">
        <f t="shared" si="215"/>
        <v>37.890663101642673</v>
      </c>
      <c r="V443" s="9">
        <f t="shared" si="216"/>
        <v>0.16009044863583385</v>
      </c>
      <c r="W443" s="9">
        <f t="shared" si="208"/>
        <v>0.75105211646684611</v>
      </c>
      <c r="X443" s="9">
        <f t="shared" si="217"/>
        <v>4.5558320095528373</v>
      </c>
      <c r="Y443" s="9">
        <f t="shared" si="218"/>
        <v>10.549071451285048</v>
      </c>
      <c r="Z443" s="9">
        <f t="shared" si="219"/>
        <v>23.146296296296299</v>
      </c>
      <c r="AA443" s="9">
        <f t="shared" si="220"/>
        <v>4.0654769623669855</v>
      </c>
      <c r="AB443" s="9">
        <f t="shared" si="221"/>
        <v>1.9421453765899408</v>
      </c>
      <c r="AC443" s="9">
        <f t="shared" si="222"/>
        <v>3.0038111694784631</v>
      </c>
      <c r="AD443" s="9">
        <f t="shared" si="223"/>
        <v>1.6514003404109969</v>
      </c>
      <c r="AE443" s="9">
        <f t="shared" si="224"/>
        <v>0.17123625468369452</v>
      </c>
      <c r="AF443" s="9">
        <f t="shared" si="225"/>
        <v>97.599637918934533</v>
      </c>
      <c r="AG443" s="9">
        <f t="shared" si="209"/>
        <v>6.596733844510963E-2</v>
      </c>
      <c r="AH443" s="9">
        <f t="shared" ca="1" si="206"/>
        <v>-0.65480525686977786</v>
      </c>
      <c r="AI443" s="11">
        <f t="shared" si="226"/>
        <v>0.17123625468369452</v>
      </c>
      <c r="AJ443" s="9">
        <f t="shared" ca="1" si="227"/>
        <v>11.203876708154827</v>
      </c>
      <c r="AK443" s="9">
        <f t="shared" si="228"/>
        <v>6.596733844510963E-2</v>
      </c>
      <c r="AL443" s="9">
        <f t="shared" si="229"/>
        <v>3.039038513247331</v>
      </c>
      <c r="AM443" s="9">
        <f t="shared" si="230"/>
        <v>3.9923765432098799</v>
      </c>
      <c r="AN443" s="9">
        <f t="shared" si="231"/>
        <v>1.3524108290674661</v>
      </c>
      <c r="AO443" s="9">
        <f t="shared" si="232"/>
        <v>2.3574080246913596</v>
      </c>
      <c r="AP443" s="13">
        <f t="shared" ca="1" si="233"/>
        <v>5.7083581883904158</v>
      </c>
    </row>
    <row r="444" spans="1:42">
      <c r="A444" t="s">
        <v>95</v>
      </c>
      <c r="B444" t="s">
        <v>145</v>
      </c>
      <c r="C444">
        <v>10</v>
      </c>
      <c r="D444" s="14">
        <f t="shared" ca="1" si="210"/>
        <v>3.8776349192448838</v>
      </c>
      <c r="E444">
        <v>21.588530465949798</v>
      </c>
      <c r="F444">
        <v>9.3100358422939102</v>
      </c>
      <c r="G444">
        <v>7.9943548387096799</v>
      </c>
      <c r="H444">
        <v>317.777777777778</v>
      </c>
      <c r="I444">
        <v>4.2573626045400204</v>
      </c>
      <c r="J444">
        <v>35.921444444444397</v>
      </c>
      <c r="K444">
        <v>7.38351254480287</v>
      </c>
      <c r="L444" s="11">
        <f t="shared" si="204"/>
        <v>25.25</v>
      </c>
      <c r="M444" s="9">
        <f t="shared" si="205"/>
        <v>11.1</v>
      </c>
      <c r="N444" s="9">
        <f t="shared" si="211"/>
        <v>97.599637918934533</v>
      </c>
      <c r="O444" s="9">
        <f>stefan_boltzmann*(E444+273.16)^4</f>
        <v>37.005688369984696</v>
      </c>
      <c r="P444" s="9">
        <f>stefan_boltzmann*(F444+273.16)^4</f>
        <v>31.214144277259646</v>
      </c>
      <c r="Q444" s="11">
        <f t="shared" si="212"/>
        <v>14.710414043075337</v>
      </c>
      <c r="R444" s="9">
        <f t="shared" si="213"/>
        <v>19.097977777777778</v>
      </c>
      <c r="S444" s="9">
        <f t="shared" si="214"/>
        <v>0.77026029741181457</v>
      </c>
      <c r="T444" s="9">
        <f t="shared" si="207"/>
        <v>11.32701881316801</v>
      </c>
      <c r="U444" s="9">
        <f t="shared" si="215"/>
        <v>34.109916323622173</v>
      </c>
      <c r="V444" s="9">
        <f t="shared" si="216"/>
        <v>0.1950234976959592</v>
      </c>
      <c r="W444" s="9">
        <f t="shared" si="208"/>
        <v>0.6898514015059497</v>
      </c>
      <c r="X444" s="9">
        <f t="shared" si="217"/>
        <v>4.589053767278072</v>
      </c>
      <c r="Y444" s="9">
        <f t="shared" si="218"/>
        <v>6.7379650458899381</v>
      </c>
      <c r="Z444" s="9">
        <f t="shared" si="219"/>
        <v>15.449283154121854</v>
      </c>
      <c r="AA444" s="9">
        <f t="shared" si="220"/>
        <v>2.5783439527639165</v>
      </c>
      <c r="AB444" s="9">
        <f t="shared" si="221"/>
        <v>1.1723289180861847</v>
      </c>
      <c r="AC444" s="9">
        <f t="shared" si="222"/>
        <v>1.8753364354250506</v>
      </c>
      <c r="AD444" s="9">
        <f t="shared" si="223"/>
        <v>1.0723564398119161</v>
      </c>
      <c r="AE444" s="9">
        <f t="shared" si="224"/>
        <v>0.11260154787245896</v>
      </c>
      <c r="AF444" s="9">
        <f t="shared" si="225"/>
        <v>97.599637918934533</v>
      </c>
      <c r="AG444" s="9">
        <f t="shared" si="209"/>
        <v>6.596733844510963E-2</v>
      </c>
      <c r="AH444" s="9">
        <f t="shared" ca="1" si="206"/>
        <v>-1.0775818399044224</v>
      </c>
      <c r="AI444" s="11">
        <f t="shared" si="226"/>
        <v>0.11260154787245896</v>
      </c>
      <c r="AJ444" s="9">
        <f t="shared" ca="1" si="227"/>
        <v>7.81554688579436</v>
      </c>
      <c r="AK444" s="9">
        <f t="shared" si="228"/>
        <v>6.596733844510963E-2</v>
      </c>
      <c r="AL444" s="9">
        <f t="shared" si="229"/>
        <v>3.1201325590367972</v>
      </c>
      <c r="AM444" s="9">
        <f t="shared" si="230"/>
        <v>4.2573626045400204</v>
      </c>
      <c r="AN444" s="9">
        <f t="shared" si="231"/>
        <v>0.80297999561313449</v>
      </c>
      <c r="AO444" s="9">
        <f t="shared" si="232"/>
        <v>2.4475032855436067</v>
      </c>
      <c r="AP444" s="13">
        <f t="shared" ca="1" si="233"/>
        <v>3.8776349192448838</v>
      </c>
    </row>
    <row r="445" spans="1:42">
      <c r="A445" t="s">
        <v>95</v>
      </c>
      <c r="B445" t="s">
        <v>145</v>
      </c>
      <c r="C445">
        <v>11</v>
      </c>
      <c r="D445" s="14">
        <f t="shared" ca="1" si="210"/>
        <v>2.4327535676795633</v>
      </c>
      <c r="E445">
        <v>15.2918518518519</v>
      </c>
      <c r="F445">
        <v>3.56481481481481</v>
      </c>
      <c r="G445">
        <v>3.3303240740740701</v>
      </c>
      <c r="H445">
        <v>317.777777777778</v>
      </c>
      <c r="I445">
        <v>4.1830709876543199</v>
      </c>
      <c r="J445">
        <v>35.921444444444397</v>
      </c>
      <c r="K445">
        <v>6.1444444444444404</v>
      </c>
      <c r="L445" s="11">
        <f t="shared" si="204"/>
        <v>19.299999999999997</v>
      </c>
      <c r="M445" s="9">
        <f t="shared" si="205"/>
        <v>10.149999999999999</v>
      </c>
      <c r="N445" s="9">
        <f t="shared" si="211"/>
        <v>97.599637918934533</v>
      </c>
      <c r="O445" s="9">
        <f>stefan_boltzmann*(E445+273.16)^4</f>
        <v>33.943390391307609</v>
      </c>
      <c r="P445" s="9">
        <f>stefan_boltzmann*(F445+273.16)^4</f>
        <v>28.751090069824926</v>
      </c>
      <c r="Q445" s="11">
        <f t="shared" si="212"/>
        <v>10.666762452107276</v>
      </c>
      <c r="R445" s="9">
        <f t="shared" si="213"/>
        <v>14.597662222222221</v>
      </c>
      <c r="S445" s="9">
        <f t="shared" si="214"/>
        <v>0.73071717167623718</v>
      </c>
      <c r="T445" s="9">
        <f t="shared" si="207"/>
        <v>8.2134070881226027</v>
      </c>
      <c r="U445" s="9">
        <f t="shared" si="215"/>
        <v>31.347240230566268</v>
      </c>
      <c r="V445" s="9">
        <f t="shared" si="216"/>
        <v>0.21669536709111348</v>
      </c>
      <c r="W445" s="9">
        <f t="shared" si="208"/>
        <v>0.6364681817629203</v>
      </c>
      <c r="X445" s="9">
        <f t="shared" si="217"/>
        <v>4.3234021655682158</v>
      </c>
      <c r="Y445" s="9">
        <f t="shared" si="218"/>
        <v>3.8900049225543869</v>
      </c>
      <c r="Z445" s="9">
        <f t="shared" si="219"/>
        <v>9.4283333333333559</v>
      </c>
      <c r="AA445" s="9">
        <f t="shared" si="220"/>
        <v>1.7376542475520642</v>
      </c>
      <c r="AB445" s="9">
        <f t="shared" si="221"/>
        <v>0.78868475321460341</v>
      </c>
      <c r="AC445" s="9">
        <f t="shared" si="222"/>
        <v>1.2631695003833339</v>
      </c>
      <c r="AD445" s="9">
        <f t="shared" si="223"/>
        <v>0.77571594371404395</v>
      </c>
      <c r="AE445" s="9">
        <f t="shared" si="224"/>
        <v>7.9550650052874664E-2</v>
      </c>
      <c r="AF445" s="9">
        <f t="shared" si="225"/>
        <v>97.599637918934533</v>
      </c>
      <c r="AG445" s="9">
        <f t="shared" si="209"/>
        <v>6.596733844510963E-2</v>
      </c>
      <c r="AH445" s="9">
        <f t="shared" ca="1" si="206"/>
        <v>-0.84293297491038988</v>
      </c>
      <c r="AI445" s="11">
        <f t="shared" si="226"/>
        <v>7.9550650052874664E-2</v>
      </c>
      <c r="AJ445" s="9">
        <f t="shared" ca="1" si="227"/>
        <v>4.7329378974647769</v>
      </c>
      <c r="AK445" s="9">
        <f t="shared" si="228"/>
        <v>6.596733844510963E-2</v>
      </c>
      <c r="AL445" s="9">
        <f t="shared" si="229"/>
        <v>3.1866491204258307</v>
      </c>
      <c r="AM445" s="9">
        <f t="shared" si="230"/>
        <v>4.1830709876543199</v>
      </c>
      <c r="AN445" s="9">
        <f t="shared" si="231"/>
        <v>0.48745355666928991</v>
      </c>
      <c r="AO445" s="9">
        <f t="shared" si="232"/>
        <v>2.4222441358024689</v>
      </c>
      <c r="AP445" s="13">
        <f t="shared" ca="1" si="233"/>
        <v>2.4327535676795633</v>
      </c>
    </row>
    <row r="446" spans="1:42">
      <c r="A446" t="s">
        <v>95</v>
      </c>
      <c r="B446" t="s">
        <v>145</v>
      </c>
      <c r="C446">
        <v>12</v>
      </c>
      <c r="D446" s="14">
        <f t="shared" ca="1" si="210"/>
        <v>1.8669074971366397</v>
      </c>
      <c r="E446">
        <v>9.5222222222222204</v>
      </c>
      <c r="F446">
        <v>-2.1677419354838698</v>
      </c>
      <c r="G446">
        <v>-2.7028823178016701</v>
      </c>
      <c r="H446">
        <v>317.777777777778</v>
      </c>
      <c r="I446">
        <v>4.2397849462365604</v>
      </c>
      <c r="J446">
        <v>35.921444444444397</v>
      </c>
      <c r="K446">
        <v>6.1863799283154099</v>
      </c>
      <c r="L446" s="11">
        <f t="shared" si="204"/>
        <v>17</v>
      </c>
      <c r="M446" s="9">
        <f t="shared" si="205"/>
        <v>9.6499999999999986</v>
      </c>
      <c r="N446" s="9">
        <f t="shared" si="211"/>
        <v>97.599637918934533</v>
      </c>
      <c r="O446" s="9">
        <f>stefan_boltzmann*(E446+273.16)^4</f>
        <v>31.30804001179775</v>
      </c>
      <c r="P446" s="9">
        <f>stefan_boltzmann*(F446+273.16)^4</f>
        <v>26.441703333287286</v>
      </c>
      <c r="Q446" s="11">
        <f t="shared" si="212"/>
        <v>9.6991429420394812</v>
      </c>
      <c r="R446" s="9">
        <f t="shared" si="213"/>
        <v>12.858044444444445</v>
      </c>
      <c r="S446" s="9">
        <f t="shared" si="214"/>
        <v>0.7543248885121232</v>
      </c>
      <c r="T446" s="9">
        <f t="shared" si="207"/>
        <v>7.4683400653704011</v>
      </c>
      <c r="U446" s="9">
        <f t="shared" si="215"/>
        <v>28.874871672542518</v>
      </c>
      <c r="V446" s="9">
        <f t="shared" si="216"/>
        <v>0.24094626688231269</v>
      </c>
      <c r="W446" s="9">
        <f t="shared" si="208"/>
        <v>0.66833859949136631</v>
      </c>
      <c r="X446" s="9">
        <f t="shared" si="217"/>
        <v>4.6498271498989592</v>
      </c>
      <c r="Y446" s="9">
        <f t="shared" si="218"/>
        <v>2.8185129154714419</v>
      </c>
      <c r="Z446" s="9">
        <f t="shared" si="219"/>
        <v>3.6772401433691755</v>
      </c>
      <c r="AA446" s="9">
        <f t="shared" si="220"/>
        <v>1.1891970863750754</v>
      </c>
      <c r="AB446" s="9">
        <f t="shared" si="221"/>
        <v>0.52089746032341755</v>
      </c>
      <c r="AC446" s="9">
        <f t="shared" si="222"/>
        <v>0.85504727334924646</v>
      </c>
      <c r="AD446" s="9">
        <f t="shared" si="223"/>
        <v>0.50059398186479742</v>
      </c>
      <c r="AE446" s="9">
        <f t="shared" si="224"/>
        <v>5.6101016050568359E-2</v>
      </c>
      <c r="AF446" s="9">
        <f t="shared" si="225"/>
        <v>97.599637918934533</v>
      </c>
      <c r="AG446" s="9">
        <f t="shared" si="209"/>
        <v>6.596733844510963E-2</v>
      </c>
      <c r="AH446" s="9">
        <f t="shared" ca="1" si="206"/>
        <v>-0.80515304659498532</v>
      </c>
      <c r="AI446" s="11">
        <f t="shared" si="226"/>
        <v>5.6101016050568359E-2</v>
      </c>
      <c r="AJ446" s="9">
        <f t="shared" ca="1" si="227"/>
        <v>3.6236659620664273</v>
      </c>
      <c r="AK446" s="9">
        <f t="shared" si="228"/>
        <v>6.596733844510963E-2</v>
      </c>
      <c r="AL446" s="9">
        <f t="shared" si="229"/>
        <v>3.252887731327796</v>
      </c>
      <c r="AM446" s="9">
        <f t="shared" si="230"/>
        <v>4.2397849462365604</v>
      </c>
      <c r="AN446" s="9">
        <f t="shared" si="231"/>
        <v>0.35445329148444904</v>
      </c>
      <c r="AO446" s="9">
        <f t="shared" si="232"/>
        <v>2.4415268817204305</v>
      </c>
      <c r="AP446" s="13">
        <f t="shared" ca="1" si="233"/>
        <v>1.8669074971366397</v>
      </c>
    </row>
    <row r="447" spans="1:42">
      <c r="A447" t="s">
        <v>95</v>
      </c>
      <c r="B447" t="s">
        <v>146</v>
      </c>
      <c r="C447">
        <v>1</v>
      </c>
      <c r="D447" s="14">
        <f t="shared" ca="1" si="210"/>
        <v>1.9605255078300008</v>
      </c>
      <c r="E447">
        <v>9.8166666666666593</v>
      </c>
      <c r="F447">
        <v>-2.7403225806451599</v>
      </c>
      <c r="G447">
        <v>-2.96518817204301</v>
      </c>
      <c r="H447">
        <v>475.5</v>
      </c>
      <c r="I447">
        <v>4.6439740143369201</v>
      </c>
      <c r="J447">
        <v>35.0833333333333</v>
      </c>
      <c r="K447">
        <v>6.9731182795698903</v>
      </c>
      <c r="L447" s="11">
        <f t="shared" si="204"/>
        <v>18.100000000000001</v>
      </c>
      <c r="M447" s="9">
        <f t="shared" si="205"/>
        <v>9.9</v>
      </c>
      <c r="N447" s="9">
        <f t="shared" si="211"/>
        <v>95.804137009756374</v>
      </c>
      <c r="O447" s="9">
        <f>stefan_boltzmann*(E447+273.16)^4</f>
        <v>31.43868694756161</v>
      </c>
      <c r="P447" s="9">
        <f>stefan_boltzmann*(F447+273.16)^4</f>
        <v>26.21893547798485</v>
      </c>
      <c r="Q447" s="11">
        <f t="shared" si="212"/>
        <v>10.899416205061364</v>
      </c>
      <c r="R447" s="9">
        <f t="shared" si="213"/>
        <v>13.747131000000001</v>
      </c>
      <c r="S447" s="9">
        <f t="shared" si="214"/>
        <v>0.79285024672139681</v>
      </c>
      <c r="T447" s="9">
        <f t="shared" si="207"/>
        <v>8.3925504778972506</v>
      </c>
      <c r="U447" s="9">
        <f t="shared" si="215"/>
        <v>28.828811212773232</v>
      </c>
      <c r="V447" s="9">
        <f t="shared" si="216"/>
        <v>0.24191000291223635</v>
      </c>
      <c r="W447" s="9">
        <f t="shared" si="208"/>
        <v>0.72034783307388583</v>
      </c>
      <c r="X447" s="9">
        <f t="shared" si="217"/>
        <v>5.0236897993324945</v>
      </c>
      <c r="Y447" s="9">
        <f t="shared" si="218"/>
        <v>3.3688606785647561</v>
      </c>
      <c r="Z447" s="9">
        <f t="shared" si="219"/>
        <v>3.5381720430107499</v>
      </c>
      <c r="AA447" s="9">
        <f t="shared" si="220"/>
        <v>1.2129580492726117</v>
      </c>
      <c r="AB447" s="9">
        <f t="shared" si="221"/>
        <v>0.49920007675021028</v>
      </c>
      <c r="AC447" s="9">
        <f t="shared" si="222"/>
        <v>0.85607906301141101</v>
      </c>
      <c r="AD447" s="9">
        <f t="shared" si="223"/>
        <v>0.49090038411619791</v>
      </c>
      <c r="AE447" s="9">
        <f t="shared" si="224"/>
        <v>5.5616968881510083E-2</v>
      </c>
      <c r="AF447" s="9">
        <f t="shared" si="225"/>
        <v>95.804137009756374</v>
      </c>
      <c r="AG447" s="9">
        <f t="shared" si="209"/>
        <v>6.475376410528845E-2</v>
      </c>
      <c r="AH447" s="9">
        <f t="shared" ca="1" si="206"/>
        <v>-0.11459677419354862</v>
      </c>
      <c r="AI447" s="11">
        <f t="shared" si="226"/>
        <v>5.5616968881510083E-2</v>
      </c>
      <c r="AJ447" s="9">
        <f t="shared" ca="1" si="227"/>
        <v>3.4834574527583047</v>
      </c>
      <c r="AK447" s="9">
        <f t="shared" si="228"/>
        <v>6.475376410528845E-2</v>
      </c>
      <c r="AL447" s="9">
        <f t="shared" si="229"/>
        <v>3.2545235739101521</v>
      </c>
      <c r="AM447" s="9">
        <f t="shared" si="230"/>
        <v>4.6439740143369201</v>
      </c>
      <c r="AN447" s="9">
        <f t="shared" si="231"/>
        <v>0.3651786788952131</v>
      </c>
      <c r="AO447" s="9">
        <f t="shared" si="232"/>
        <v>2.5789511648745531</v>
      </c>
      <c r="AP447" s="13">
        <f t="shared" ca="1" si="233"/>
        <v>1.9605255078300008</v>
      </c>
    </row>
    <row r="448" spans="1:42">
      <c r="A448" t="s">
        <v>95</v>
      </c>
      <c r="B448" t="s">
        <v>146</v>
      </c>
      <c r="C448">
        <v>2</v>
      </c>
      <c r="D448" s="14">
        <f t="shared" ca="1" si="210"/>
        <v>2.2596247050809448</v>
      </c>
      <c r="E448">
        <v>11.608928571428599</v>
      </c>
      <c r="F448">
        <v>-0.86726190476190501</v>
      </c>
      <c r="G448">
        <v>-0.60624999999999996</v>
      </c>
      <c r="H448">
        <v>475.5</v>
      </c>
      <c r="I448">
        <v>4.9774305555555598</v>
      </c>
      <c r="J448">
        <v>35.0833333333333</v>
      </c>
      <c r="K448">
        <v>6.4702380952380896</v>
      </c>
      <c r="L448" s="11">
        <f t="shared" si="204"/>
        <v>23.15</v>
      </c>
      <c r="M448" s="9">
        <f t="shared" si="205"/>
        <v>10.75</v>
      </c>
      <c r="N448" s="9">
        <f t="shared" si="211"/>
        <v>95.804137009756374</v>
      </c>
      <c r="O448" s="9">
        <f>stefan_boltzmann*(E448+273.16)^4</f>
        <v>32.242766502835877</v>
      </c>
      <c r="P448" s="9">
        <f>stefan_boltzmann*(F448+273.16)^4</f>
        <v>26.952939074009748</v>
      </c>
      <c r="Q448" s="11">
        <f t="shared" si="212"/>
        <v>12.754291251384268</v>
      </c>
      <c r="R448" s="9">
        <f t="shared" si="213"/>
        <v>17.582656499999999</v>
      </c>
      <c r="S448" s="9">
        <f t="shared" si="214"/>
        <v>0.72539045799957869</v>
      </c>
      <c r="T448" s="9">
        <f t="shared" si="207"/>
        <v>9.8208042635658863</v>
      </c>
      <c r="U448" s="9">
        <f t="shared" si="215"/>
        <v>29.597852788422813</v>
      </c>
      <c r="V448" s="9">
        <f t="shared" si="216"/>
        <v>0.23297820401373687</v>
      </c>
      <c r="W448" s="9">
        <f t="shared" si="208"/>
        <v>0.62927711829943134</v>
      </c>
      <c r="X448" s="9">
        <f t="shared" si="217"/>
        <v>4.3392776462319613</v>
      </c>
      <c r="Y448" s="9">
        <f t="shared" si="218"/>
        <v>5.481526617333925</v>
      </c>
      <c r="Z448" s="9">
        <f t="shared" si="219"/>
        <v>5.3708333333333469</v>
      </c>
      <c r="AA448" s="9">
        <f t="shared" si="220"/>
        <v>1.3668028656069022</v>
      </c>
      <c r="AB448" s="9">
        <f t="shared" si="221"/>
        <v>0.57330695353693595</v>
      </c>
      <c r="AC448" s="9">
        <f t="shared" si="222"/>
        <v>0.97005490957191909</v>
      </c>
      <c r="AD448" s="9">
        <f t="shared" si="223"/>
        <v>0.58437065388394549</v>
      </c>
      <c r="AE448" s="9">
        <f t="shared" si="224"/>
        <v>6.2292105715877573E-2</v>
      </c>
      <c r="AF448" s="9">
        <f t="shared" si="225"/>
        <v>95.804137009756374</v>
      </c>
      <c r="AG448" s="9">
        <f t="shared" si="209"/>
        <v>6.475376410528845E-2</v>
      </c>
      <c r="AH448" s="9">
        <f t="shared" ca="1" si="206"/>
        <v>0.25657258064516358</v>
      </c>
      <c r="AI448" s="11">
        <f t="shared" si="226"/>
        <v>6.2292105715877573E-2</v>
      </c>
      <c r="AJ448" s="9">
        <f t="shared" ca="1" si="227"/>
        <v>5.2249540366887617</v>
      </c>
      <c r="AK448" s="9">
        <f t="shared" si="228"/>
        <v>6.475376410528845E-2</v>
      </c>
      <c r="AL448" s="9">
        <f t="shared" si="229"/>
        <v>3.2330973371851099</v>
      </c>
      <c r="AM448" s="9">
        <f t="shared" si="230"/>
        <v>4.9774305555555598</v>
      </c>
      <c r="AN448" s="9">
        <f t="shared" si="231"/>
        <v>0.3856842556879736</v>
      </c>
      <c r="AO448" s="9">
        <f t="shared" si="232"/>
        <v>2.6923263888888904</v>
      </c>
      <c r="AP448" s="13">
        <f t="shared" ca="1" si="233"/>
        <v>2.2596247050809448</v>
      </c>
    </row>
    <row r="449" spans="1:42">
      <c r="A449" t="s">
        <v>95</v>
      </c>
      <c r="B449" t="s">
        <v>146</v>
      </c>
      <c r="C449">
        <v>3</v>
      </c>
      <c r="D449" s="14">
        <f t="shared" ca="1" si="210"/>
        <v>3.8706177219506097</v>
      </c>
      <c r="E449">
        <v>16.873118279569901</v>
      </c>
      <c r="F449">
        <v>2.96505376344086</v>
      </c>
      <c r="G449">
        <v>1.42681451612903</v>
      </c>
      <c r="H449">
        <v>475.5</v>
      </c>
      <c r="I449">
        <v>5.9671146953405003</v>
      </c>
      <c r="J449">
        <v>35.0833333333333</v>
      </c>
      <c r="K449">
        <v>8.17741935483871</v>
      </c>
      <c r="L449" s="11">
        <f t="shared" si="204"/>
        <v>29.45</v>
      </c>
      <c r="M449" s="9">
        <f t="shared" si="205"/>
        <v>11.75</v>
      </c>
      <c r="N449" s="9">
        <f t="shared" si="211"/>
        <v>95.804137009756374</v>
      </c>
      <c r="O449" s="9">
        <f>stefan_boltzmann*(E449+273.16)^4</f>
        <v>34.693831182180475</v>
      </c>
      <c r="P449" s="9">
        <f>stefan_boltzmann*(F449+273.16)^4</f>
        <v>28.50264390337394</v>
      </c>
      <c r="Q449" s="11">
        <f t="shared" si="212"/>
        <v>17.610372340425535</v>
      </c>
      <c r="R449" s="9">
        <f t="shared" si="213"/>
        <v>22.367569499999998</v>
      </c>
      <c r="S449" s="9">
        <f t="shared" si="214"/>
        <v>0.78731720674548644</v>
      </c>
      <c r="T449" s="9">
        <f t="shared" si="207"/>
        <v>13.559986702127661</v>
      </c>
      <c r="U449" s="9">
        <f t="shared" si="215"/>
        <v>31.598237542777206</v>
      </c>
      <c r="V449" s="9">
        <f t="shared" si="216"/>
        <v>0.22478972330345945</v>
      </c>
      <c r="W449" s="9">
        <f t="shared" si="208"/>
        <v>0.71287822910640675</v>
      </c>
      <c r="X449" s="9">
        <f t="shared" si="217"/>
        <v>5.0635448861724308</v>
      </c>
      <c r="Y449" s="9">
        <f t="shared" si="218"/>
        <v>8.4964418159552295</v>
      </c>
      <c r="Z449" s="9">
        <f t="shared" si="219"/>
        <v>9.9190860215053807</v>
      </c>
      <c r="AA449" s="9">
        <f t="shared" si="220"/>
        <v>1.9222033173097111</v>
      </c>
      <c r="AB449" s="9">
        <f t="shared" si="221"/>
        <v>0.75588899031682488</v>
      </c>
      <c r="AC449" s="9">
        <f t="shared" si="222"/>
        <v>1.3390461538132681</v>
      </c>
      <c r="AD449" s="9">
        <f t="shared" si="223"/>
        <v>0.67721468655578754</v>
      </c>
      <c r="AE449" s="9">
        <f t="shared" si="224"/>
        <v>8.1891261322214665E-2</v>
      </c>
      <c r="AF449" s="9">
        <f t="shared" si="225"/>
        <v>95.804137009756374</v>
      </c>
      <c r="AG449" s="9">
        <f t="shared" si="209"/>
        <v>6.475376410528845E-2</v>
      </c>
      <c r="AH449" s="9">
        <f t="shared" ca="1" si="206"/>
        <v>0.63675537634408474</v>
      </c>
      <c r="AI449" s="11">
        <f t="shared" si="226"/>
        <v>8.1891261322214665E-2</v>
      </c>
      <c r="AJ449" s="9">
        <f t="shared" ca="1" si="227"/>
        <v>7.8596864396111448</v>
      </c>
      <c r="AK449" s="9">
        <f t="shared" si="228"/>
        <v>6.475376410528845E-2</v>
      </c>
      <c r="AL449" s="9">
        <f t="shared" si="229"/>
        <v>3.1811215448772825</v>
      </c>
      <c r="AM449" s="9">
        <f t="shared" si="230"/>
        <v>5.9671146953405003</v>
      </c>
      <c r="AN449" s="9">
        <f t="shared" si="231"/>
        <v>0.66183146725748054</v>
      </c>
      <c r="AO449" s="9">
        <f t="shared" si="232"/>
        <v>3.0288189964157701</v>
      </c>
      <c r="AP449" s="13">
        <f t="shared" ca="1" si="233"/>
        <v>3.8706177219506097</v>
      </c>
    </row>
    <row r="450" spans="1:42">
      <c r="A450" t="s">
        <v>95</v>
      </c>
      <c r="B450" t="s">
        <v>146</v>
      </c>
      <c r="C450">
        <v>4</v>
      </c>
      <c r="D450" s="14">
        <f t="shared" ca="1" si="210"/>
        <v>5.3439144629839284</v>
      </c>
      <c r="E450">
        <v>22.553333333333299</v>
      </c>
      <c r="F450">
        <v>8.6805555555555607</v>
      </c>
      <c r="G450">
        <v>6.4372685185185201</v>
      </c>
      <c r="H450">
        <v>475.5</v>
      </c>
      <c r="I450">
        <v>5.7321759259259304</v>
      </c>
      <c r="J450">
        <v>35.0833333333333</v>
      </c>
      <c r="K450">
        <v>9.1</v>
      </c>
      <c r="L450" s="11">
        <f t="shared" si="204"/>
        <v>36.22</v>
      </c>
      <c r="M450" s="9">
        <f t="shared" si="205"/>
        <v>12.9</v>
      </c>
      <c r="N450" s="9">
        <f t="shared" si="211"/>
        <v>95.804137009756374</v>
      </c>
      <c r="O450" s="9">
        <f>stefan_boltzmann*(E450+273.16)^4</f>
        <v>37.492596696918319</v>
      </c>
      <c r="P450" s="9">
        <f>stefan_boltzmann*(F450+273.16)^4</f>
        <v>30.936831949401768</v>
      </c>
      <c r="Q450" s="11">
        <f t="shared" si="212"/>
        <v>21.830271317829457</v>
      </c>
      <c r="R450" s="9">
        <f t="shared" si="213"/>
        <v>27.509452199999998</v>
      </c>
      <c r="S450" s="9">
        <f t="shared" si="214"/>
        <v>0.79355528998245406</v>
      </c>
      <c r="T450" s="9">
        <f t="shared" si="207"/>
        <v>16.809308914728682</v>
      </c>
      <c r="U450" s="9">
        <f t="shared" si="215"/>
        <v>34.214714323160045</v>
      </c>
      <c r="V450" s="9">
        <f t="shared" si="216"/>
        <v>0.20255747286082079</v>
      </c>
      <c r="W450" s="9">
        <f t="shared" si="208"/>
        <v>0.72129964147631298</v>
      </c>
      <c r="X450" s="9">
        <f t="shared" si="217"/>
        <v>4.9989282640863069</v>
      </c>
      <c r="Y450" s="9">
        <f t="shared" si="218"/>
        <v>11.810380650642376</v>
      </c>
      <c r="Z450" s="9">
        <f t="shared" si="219"/>
        <v>15.61694444444443</v>
      </c>
      <c r="AA450" s="9">
        <f t="shared" si="220"/>
        <v>2.7344262321122561</v>
      </c>
      <c r="AB450" s="9">
        <f t="shared" si="221"/>
        <v>1.1235189690019654</v>
      </c>
      <c r="AC450" s="9">
        <f t="shared" si="222"/>
        <v>1.9289726005571106</v>
      </c>
      <c r="AD450" s="9">
        <f t="shared" si="223"/>
        <v>0.96379838093898029</v>
      </c>
      <c r="AE450" s="9">
        <f t="shared" si="224"/>
        <v>0.11366754079779069</v>
      </c>
      <c r="AF450" s="9">
        <f t="shared" si="225"/>
        <v>95.804137009756374</v>
      </c>
      <c r="AG450" s="9">
        <f t="shared" si="209"/>
        <v>6.475376410528845E-2</v>
      </c>
      <c r="AH450" s="9">
        <f t="shared" ca="1" si="206"/>
        <v>0.79770017921146696</v>
      </c>
      <c r="AI450" s="11">
        <f t="shared" si="226"/>
        <v>0.11366754079779069</v>
      </c>
      <c r="AJ450" s="9">
        <f t="shared" ca="1" si="227"/>
        <v>11.012680471430908</v>
      </c>
      <c r="AK450" s="9">
        <f t="shared" si="228"/>
        <v>6.475376410528845E-2</v>
      </c>
      <c r="AL450" s="9">
        <f t="shared" si="229"/>
        <v>3.1183200339550408</v>
      </c>
      <c r="AM450" s="9">
        <f t="shared" si="230"/>
        <v>5.7321759259259304</v>
      </c>
      <c r="AN450" s="9">
        <f t="shared" si="231"/>
        <v>0.96517421961813032</v>
      </c>
      <c r="AO450" s="9">
        <f t="shared" si="232"/>
        <v>2.9489398148148167</v>
      </c>
      <c r="AP450" s="13">
        <f t="shared" ca="1" si="233"/>
        <v>5.3439144629839284</v>
      </c>
    </row>
    <row r="451" spans="1:42">
      <c r="A451" t="s">
        <v>95</v>
      </c>
      <c r="B451" t="s">
        <v>146</v>
      </c>
      <c r="C451">
        <v>5</v>
      </c>
      <c r="D451" s="14">
        <f t="shared" ca="1" si="210"/>
        <v>6.0713303397872318</v>
      </c>
      <c r="E451">
        <v>28.7048387096774</v>
      </c>
      <c r="F451">
        <v>15.1844086021505</v>
      </c>
      <c r="G451">
        <v>14.511357526881699</v>
      </c>
      <c r="H451">
        <v>475.5</v>
      </c>
      <c r="I451">
        <v>4.9554659498207903</v>
      </c>
      <c r="J451">
        <v>35.0833333333333</v>
      </c>
      <c r="K451">
        <v>9.7634408602150504</v>
      </c>
      <c r="L451" s="11">
        <f t="shared" ref="L451:L514" si="234">VLOOKUP(J451, Ra,C451+1)</f>
        <v>40</v>
      </c>
      <c r="M451" s="9">
        <f t="shared" ref="M451:M514" si="235">VLOOKUP(J451, N, C451+1)</f>
        <v>13.850000000000001</v>
      </c>
      <c r="N451" s="9">
        <f t="shared" si="211"/>
        <v>95.804137009756374</v>
      </c>
      <c r="O451" s="9">
        <f>stefan_boltzmann*(E451+273.16)^4</f>
        <v>40.711022493862956</v>
      </c>
      <c r="P451" s="9">
        <f>stefan_boltzmann*(F451+273.16)^4</f>
        <v>33.892845373225825</v>
      </c>
      <c r="Q451" s="11">
        <f t="shared" si="212"/>
        <v>24.098831567097541</v>
      </c>
      <c r="R451" s="9">
        <f t="shared" si="213"/>
        <v>30.380400000000002</v>
      </c>
      <c r="S451" s="9">
        <f t="shared" si="214"/>
        <v>0.7932361511730438</v>
      </c>
      <c r="T451" s="9">
        <f t="shared" si="207"/>
        <v>18.556100306665108</v>
      </c>
      <c r="U451" s="9">
        <f t="shared" si="215"/>
        <v>37.30193393354439</v>
      </c>
      <c r="V451" s="9">
        <f t="shared" si="216"/>
        <v>0.16003427596540068</v>
      </c>
      <c r="W451" s="9">
        <f t="shared" si="208"/>
        <v>0.7208688040836092</v>
      </c>
      <c r="X451" s="9">
        <f t="shared" si="217"/>
        <v>4.3032897546205211</v>
      </c>
      <c r="Y451" s="9">
        <f t="shared" si="218"/>
        <v>14.252810552044586</v>
      </c>
      <c r="Z451" s="9">
        <f t="shared" si="219"/>
        <v>21.944623655913951</v>
      </c>
      <c r="AA451" s="9">
        <f t="shared" si="220"/>
        <v>3.9378569399629386</v>
      </c>
      <c r="AB451" s="9">
        <f t="shared" si="221"/>
        <v>1.725698401790376</v>
      </c>
      <c r="AC451" s="9">
        <f t="shared" si="222"/>
        <v>2.8317776708766571</v>
      </c>
      <c r="AD451" s="9">
        <f t="shared" si="223"/>
        <v>1.6524317258825285</v>
      </c>
      <c r="AE451" s="9">
        <f t="shared" si="224"/>
        <v>0.16067059743193632</v>
      </c>
      <c r="AF451" s="9">
        <f t="shared" si="225"/>
        <v>95.804137009756374</v>
      </c>
      <c r="AG451" s="9">
        <f t="shared" si="209"/>
        <v>6.475376410528845E-2</v>
      </c>
      <c r="AH451" s="9">
        <f t="shared" ref="AH451:AH514" ca="1" si="236">0.14*(Z451-OFFSET(Z451, IF(C451=1, 11, -1), 0))</f>
        <v>0.88587508960573302</v>
      </c>
      <c r="AI451" s="11">
        <f t="shared" si="226"/>
        <v>0.16067059743193632</v>
      </c>
      <c r="AJ451" s="9">
        <f t="shared" ca="1" si="227"/>
        <v>13.366935462438853</v>
      </c>
      <c r="AK451" s="9">
        <f t="shared" si="228"/>
        <v>6.475376410528845E-2</v>
      </c>
      <c r="AL451" s="9">
        <f t="shared" si="229"/>
        <v>3.0514202593160373</v>
      </c>
      <c r="AM451" s="9">
        <f t="shared" si="230"/>
        <v>4.9554659498207903</v>
      </c>
      <c r="AN451" s="9">
        <f t="shared" si="231"/>
        <v>1.1793459449941286</v>
      </c>
      <c r="AO451" s="9">
        <f t="shared" si="232"/>
        <v>2.6848584229390688</v>
      </c>
      <c r="AP451" s="13">
        <f t="shared" ca="1" si="233"/>
        <v>6.0713303397872318</v>
      </c>
    </row>
    <row r="452" spans="1:42">
      <c r="A452" t="s">
        <v>95</v>
      </c>
      <c r="B452" t="s">
        <v>146</v>
      </c>
      <c r="C452">
        <v>6</v>
      </c>
      <c r="D452" s="14">
        <f t="shared" ca="1" si="210"/>
        <v>8.2955499250950684</v>
      </c>
      <c r="E452">
        <v>33.369444444444397</v>
      </c>
      <c r="F452">
        <v>19.996111111111102</v>
      </c>
      <c r="G452">
        <v>17.186620370370399</v>
      </c>
      <c r="H452">
        <v>475.5</v>
      </c>
      <c r="I452">
        <v>5.7781018518518499</v>
      </c>
      <c r="J452">
        <v>35.0833333333333</v>
      </c>
      <c r="K452">
        <v>11.4277777777778</v>
      </c>
      <c r="L452" s="11">
        <f t="shared" si="234"/>
        <v>41.650000000000006</v>
      </c>
      <c r="M452" s="9">
        <f t="shared" si="235"/>
        <v>14.350000000000001</v>
      </c>
      <c r="N452" s="9">
        <f t="shared" si="211"/>
        <v>95.804137009756374</v>
      </c>
      <c r="O452" s="9">
        <f>stefan_boltzmann*(E452+273.16)^4</f>
        <v>43.286321983703552</v>
      </c>
      <c r="P452" s="9">
        <f>stefan_boltzmann*(F452+273.16)^4</f>
        <v>36.212432675528817</v>
      </c>
      <c r="Q452" s="11">
        <f t="shared" si="212"/>
        <v>26.996714092140955</v>
      </c>
      <c r="R452" s="9">
        <f t="shared" si="213"/>
        <v>31.633591500000005</v>
      </c>
      <c r="S452" s="9">
        <f t="shared" si="214"/>
        <v>0.85341919181516113</v>
      </c>
      <c r="T452" s="9">
        <f t="shared" ref="T452:T515" si="237">(1-0.23)*Q452</f>
        <v>20.787469850948536</v>
      </c>
      <c r="U452" s="9">
        <f t="shared" si="215"/>
        <v>39.749377329616181</v>
      </c>
      <c r="V452" s="9">
        <f t="shared" si="216"/>
        <v>0.14396175578129056</v>
      </c>
      <c r="W452" s="9">
        <f t="shared" ref="W452:W515" si="238">1.35*S452-0.35</f>
        <v>0.80211590895046758</v>
      </c>
      <c r="X452" s="9">
        <f t="shared" si="217"/>
        <v>4.590020177807463</v>
      </c>
      <c r="Y452" s="9">
        <f t="shared" si="218"/>
        <v>16.197449673141072</v>
      </c>
      <c r="Z452" s="9">
        <f t="shared" si="219"/>
        <v>26.682777777777751</v>
      </c>
      <c r="AA452" s="9">
        <f t="shared" si="220"/>
        <v>5.1353285247761811</v>
      </c>
      <c r="AB452" s="9">
        <f t="shared" si="221"/>
        <v>2.3377184281737744</v>
      </c>
      <c r="AC452" s="9">
        <f t="shared" si="222"/>
        <v>3.7365234764749777</v>
      </c>
      <c r="AD452" s="9">
        <f t="shared" si="223"/>
        <v>1.9607649589976717</v>
      </c>
      <c r="AE452" s="9">
        <f t="shared" si="224"/>
        <v>0.20579250982656547</v>
      </c>
      <c r="AF452" s="9">
        <f t="shared" si="225"/>
        <v>95.804137009756374</v>
      </c>
      <c r="AG452" s="9">
        <f t="shared" ref="AG452:AG515" si="239">AF452*(0.00103)/((2.45)*(0.622))</f>
        <v>6.475376410528845E-2</v>
      </c>
      <c r="AH452" s="9">
        <f t="shared" ca="1" si="236"/>
        <v>0.66334157706093211</v>
      </c>
      <c r="AI452" s="11">
        <f t="shared" si="226"/>
        <v>0.20579250982656547</v>
      </c>
      <c r="AJ452" s="9">
        <f t="shared" ca="1" si="227"/>
        <v>15.534108096080141</v>
      </c>
      <c r="AK452" s="9">
        <f t="shared" si="228"/>
        <v>6.475376410528845E-2</v>
      </c>
      <c r="AL452" s="9">
        <f t="shared" si="229"/>
        <v>3.0031755801041475</v>
      </c>
      <c r="AM452" s="9">
        <f t="shared" si="230"/>
        <v>5.7781018518518499</v>
      </c>
      <c r="AN452" s="9">
        <f t="shared" si="231"/>
        <v>1.7757585174773061</v>
      </c>
      <c r="AO452" s="9">
        <f t="shared" si="232"/>
        <v>2.964554629629629</v>
      </c>
      <c r="AP452" s="13">
        <f t="shared" ca="1" si="233"/>
        <v>8.2955499250950684</v>
      </c>
    </row>
    <row r="453" spans="1:42">
      <c r="A453" t="s">
        <v>95</v>
      </c>
      <c r="B453" t="s">
        <v>146</v>
      </c>
      <c r="C453">
        <v>7</v>
      </c>
      <c r="D453" s="14">
        <f t="shared" ca="1" si="210"/>
        <v>8.1523354719214716</v>
      </c>
      <c r="E453">
        <v>34.723118279569903</v>
      </c>
      <c r="F453">
        <v>21.471505376344101</v>
      </c>
      <c r="G453">
        <v>18.2303987455197</v>
      </c>
      <c r="H453">
        <v>475.5</v>
      </c>
      <c r="I453">
        <v>4.3674955197132599</v>
      </c>
      <c r="J453">
        <v>35.0833333333333</v>
      </c>
      <c r="K453">
        <v>11.935483870967699</v>
      </c>
      <c r="L453" s="11">
        <f t="shared" si="234"/>
        <v>40.799999999999997</v>
      </c>
      <c r="M453" s="9">
        <f t="shared" si="235"/>
        <v>14.149999999999999</v>
      </c>
      <c r="N453" s="9">
        <f t="shared" si="211"/>
        <v>95.804137009756374</v>
      </c>
      <c r="O453" s="9">
        <f>stefan_boltzmann*(E453+273.16)^4</f>
        <v>44.05603406161606</v>
      </c>
      <c r="P453" s="9">
        <f>stefan_boltzmann*(F453+273.16)^4</f>
        <v>36.946953344765099</v>
      </c>
      <c r="Q453" s="11">
        <f t="shared" si="212"/>
        <v>27.407340704433995</v>
      </c>
      <c r="R453" s="9">
        <f t="shared" si="213"/>
        <v>30.988007999999997</v>
      </c>
      <c r="S453" s="9">
        <f t="shared" si="214"/>
        <v>0.88444990411884483</v>
      </c>
      <c r="T453" s="9">
        <f t="shared" si="237"/>
        <v>21.103652342414176</v>
      </c>
      <c r="U453" s="9">
        <f t="shared" si="215"/>
        <v>40.501493703190576</v>
      </c>
      <c r="V453" s="9">
        <f t="shared" si="216"/>
        <v>0.13740689986417212</v>
      </c>
      <c r="W453" s="9">
        <f t="shared" si="238"/>
        <v>0.84400737056044062</v>
      </c>
      <c r="X453" s="9">
        <f t="shared" si="217"/>
        <v>4.6970568965725255</v>
      </c>
      <c r="Y453" s="9">
        <f t="shared" si="218"/>
        <v>16.406595445841649</v>
      </c>
      <c r="Z453" s="9">
        <f t="shared" si="219"/>
        <v>28.097311827957</v>
      </c>
      <c r="AA453" s="9">
        <f t="shared" si="220"/>
        <v>5.5372036754735765</v>
      </c>
      <c r="AB453" s="9">
        <f t="shared" si="221"/>
        <v>2.5599520330344521</v>
      </c>
      <c r="AC453" s="9">
        <f t="shared" si="222"/>
        <v>4.0485778542540141</v>
      </c>
      <c r="AD453" s="9">
        <f t="shared" si="223"/>
        <v>2.0940798072778359</v>
      </c>
      <c r="AE453" s="9">
        <f t="shared" si="224"/>
        <v>0.22116813227181345</v>
      </c>
      <c r="AF453" s="9">
        <f t="shared" si="225"/>
        <v>95.804137009756374</v>
      </c>
      <c r="AG453" s="9">
        <f t="shared" si="239"/>
        <v>6.475376410528845E-2</v>
      </c>
      <c r="AH453" s="9">
        <f t="shared" ca="1" si="236"/>
        <v>0.19803476702509487</v>
      </c>
      <c r="AI453" s="11">
        <f t="shared" si="226"/>
        <v>0.22116813227181345</v>
      </c>
      <c r="AJ453" s="9">
        <f t="shared" ca="1" si="227"/>
        <v>16.208560678816553</v>
      </c>
      <c r="AK453" s="9">
        <f t="shared" si="228"/>
        <v>6.475376410528845E-2</v>
      </c>
      <c r="AL453" s="9">
        <f t="shared" si="229"/>
        <v>2.9890668718897362</v>
      </c>
      <c r="AM453" s="9">
        <f t="shared" si="230"/>
        <v>4.3674955197132599</v>
      </c>
      <c r="AN453" s="9">
        <f t="shared" si="231"/>
        <v>1.9544980469761781</v>
      </c>
      <c r="AO453" s="9">
        <f t="shared" si="232"/>
        <v>2.4849484767025087</v>
      </c>
      <c r="AP453" s="13">
        <f t="shared" ca="1" si="233"/>
        <v>8.1523354719214716</v>
      </c>
    </row>
    <row r="454" spans="1:42">
      <c r="A454" t="s">
        <v>95</v>
      </c>
      <c r="B454" t="s">
        <v>146</v>
      </c>
      <c r="C454">
        <v>8</v>
      </c>
      <c r="D454" s="14">
        <f t="shared" ca="1" si="210"/>
        <v>8.2430409409368632</v>
      </c>
      <c r="E454">
        <v>35.279032258064497</v>
      </c>
      <c r="F454">
        <v>21.4478494623656</v>
      </c>
      <c r="G454">
        <v>17.161805555555599</v>
      </c>
      <c r="H454">
        <v>475.5</v>
      </c>
      <c r="I454">
        <v>4.4824820788530504</v>
      </c>
      <c r="J454">
        <v>35.0833333333333</v>
      </c>
      <c r="K454">
        <v>11.118279569892501</v>
      </c>
      <c r="L454" s="11">
        <f t="shared" si="234"/>
        <v>37.5</v>
      </c>
      <c r="M454" s="9">
        <f t="shared" si="235"/>
        <v>13.350000000000001</v>
      </c>
      <c r="N454" s="9">
        <f t="shared" si="211"/>
        <v>95.804137009756374</v>
      </c>
      <c r="O454" s="9">
        <f>stefan_boltzmann*(E454+273.16)^4</f>
        <v>44.375087313141549</v>
      </c>
      <c r="P454" s="9">
        <f>stefan_boltzmann*(F454+273.16)^4</f>
        <v>36.935088915087597</v>
      </c>
      <c r="Q454" s="11">
        <f t="shared" si="212"/>
        <v>24.99056119366924</v>
      </c>
      <c r="R454" s="9">
        <f t="shared" si="213"/>
        <v>28.481625000000001</v>
      </c>
      <c r="S454" s="9">
        <f t="shared" si="214"/>
        <v>0.8774275061085608</v>
      </c>
      <c r="T454" s="9">
        <f t="shared" si="237"/>
        <v>19.242732119125314</v>
      </c>
      <c r="U454" s="9">
        <f t="shared" si="215"/>
        <v>40.655088114114577</v>
      </c>
      <c r="V454" s="9">
        <f t="shared" si="216"/>
        <v>0.14411562575161382</v>
      </c>
      <c r="W454" s="9">
        <f t="shared" si="238"/>
        <v>0.83452713324655725</v>
      </c>
      <c r="X454" s="9">
        <f t="shared" si="217"/>
        <v>4.889522399934215</v>
      </c>
      <c r="Y454" s="9">
        <f t="shared" si="218"/>
        <v>14.353209719191099</v>
      </c>
      <c r="Z454" s="9">
        <f t="shared" si="219"/>
        <v>28.36344086021505</v>
      </c>
      <c r="AA454" s="9">
        <f t="shared" si="220"/>
        <v>5.7099779016067531</v>
      </c>
      <c r="AB454" s="9">
        <f t="shared" si="221"/>
        <v>2.5562481772658887</v>
      </c>
      <c r="AC454" s="9">
        <f t="shared" si="222"/>
        <v>4.1331130394363207</v>
      </c>
      <c r="AD454" s="9">
        <f t="shared" si="223"/>
        <v>1.957688167075603</v>
      </c>
      <c r="AE454" s="9">
        <f t="shared" si="224"/>
        <v>0.22416612123005014</v>
      </c>
      <c r="AF454" s="9">
        <f t="shared" si="225"/>
        <v>95.804137009756374</v>
      </c>
      <c r="AG454" s="9">
        <f t="shared" si="239"/>
        <v>6.475376410528845E-2</v>
      </c>
      <c r="AH454" s="9">
        <f t="shared" ca="1" si="236"/>
        <v>3.7258064516126982E-2</v>
      </c>
      <c r="AI454" s="11">
        <f t="shared" si="226"/>
        <v>0.22416612123005014</v>
      </c>
      <c r="AJ454" s="9">
        <f t="shared" ca="1" si="227"/>
        <v>14.315951654674972</v>
      </c>
      <c r="AK454" s="9">
        <f t="shared" si="228"/>
        <v>6.475376410528845E-2</v>
      </c>
      <c r="AL454" s="9">
        <f t="shared" si="229"/>
        <v>2.9864272767493971</v>
      </c>
      <c r="AM454" s="9">
        <f t="shared" si="230"/>
        <v>4.4824820788530504</v>
      </c>
      <c r="AN454" s="9">
        <f t="shared" si="231"/>
        <v>2.1754248723607175</v>
      </c>
      <c r="AO454" s="9">
        <f t="shared" si="232"/>
        <v>2.5240439068100375</v>
      </c>
      <c r="AP454" s="13">
        <f t="shared" ca="1" si="233"/>
        <v>8.2430409409368632</v>
      </c>
    </row>
    <row r="455" spans="1:42">
      <c r="A455" t="s">
        <v>95</v>
      </c>
      <c r="B455" t="s">
        <v>146</v>
      </c>
      <c r="C455">
        <v>9</v>
      </c>
      <c r="D455" s="14">
        <f t="shared" ca="1" si="210"/>
        <v>6.6076328542620857</v>
      </c>
      <c r="E455">
        <v>30.901666666666699</v>
      </c>
      <c r="F455">
        <v>17.003333333333298</v>
      </c>
      <c r="G455">
        <v>13.350092592592601</v>
      </c>
      <c r="H455">
        <v>475.5</v>
      </c>
      <c r="I455">
        <v>4.4519444444444396</v>
      </c>
      <c r="J455">
        <v>35.0833333333333</v>
      </c>
      <c r="K455">
        <v>8.9055555555555603</v>
      </c>
      <c r="L455" s="11">
        <f t="shared" si="234"/>
        <v>31.8</v>
      </c>
      <c r="M455" s="9">
        <f t="shared" si="235"/>
        <v>12.2</v>
      </c>
      <c r="N455" s="9">
        <f t="shared" si="211"/>
        <v>95.804137009756374</v>
      </c>
      <c r="O455" s="9">
        <f>stefan_boltzmann*(E455+273.16)^4</f>
        <v>41.909123697612962</v>
      </c>
      <c r="P455" s="9">
        <f>stefan_boltzmann*(F455+273.16)^4</f>
        <v>34.756178578150092</v>
      </c>
      <c r="Q455" s="11">
        <f t="shared" si="212"/>
        <v>19.55642076502733</v>
      </c>
      <c r="R455" s="9">
        <f t="shared" si="213"/>
        <v>24.152418000000001</v>
      </c>
      <c r="S455" s="9">
        <f>Q455/R455</f>
        <v>0.80970860826552971</v>
      </c>
      <c r="T455" s="9">
        <f t="shared" si="237"/>
        <v>15.058443989071044</v>
      </c>
      <c r="U455" s="9">
        <f t="shared" si="215"/>
        <v>38.332651137881527</v>
      </c>
      <c r="V455" s="9">
        <f t="shared" si="216"/>
        <v>0.16669278733973203</v>
      </c>
      <c r="W455" s="9">
        <f t="shared" si="238"/>
        <v>0.74310662115846526</v>
      </c>
      <c r="X455" s="9">
        <f>U455*V455*W455</f>
        <v>4.7482851983401586</v>
      </c>
      <c r="Y455" s="9">
        <f>T455-X455</f>
        <v>10.310158790730885</v>
      </c>
      <c r="Z455" s="9">
        <f t="shared" si="219"/>
        <v>23.952500000000001</v>
      </c>
      <c r="AA455" s="9">
        <f t="shared" si="220"/>
        <v>4.4675028565867176</v>
      </c>
      <c r="AB455" s="9">
        <f t="shared" si="221"/>
        <v>1.9381387156335499</v>
      </c>
      <c r="AC455" s="9">
        <f>(AA455+AB455)/2</f>
        <v>3.2028207861101339</v>
      </c>
      <c r="AD455" s="9">
        <f t="shared" si="223"/>
        <v>1.5324178551056811</v>
      </c>
      <c r="AE455" s="9">
        <f t="shared" si="224"/>
        <v>0.17864852370748566</v>
      </c>
      <c r="AF455" s="9">
        <f t="shared" si="225"/>
        <v>95.804137009756374</v>
      </c>
      <c r="AG455" s="9">
        <f t="shared" si="239"/>
        <v>6.475376410528845E-2</v>
      </c>
      <c r="AH455" s="9">
        <f t="shared" ca="1" si="236"/>
        <v>-0.61753172043010696</v>
      </c>
      <c r="AI455" s="11">
        <f t="shared" si="226"/>
        <v>0.17864852370748566</v>
      </c>
      <c r="AJ455" s="9">
        <f t="shared" ca="1" si="227"/>
        <v>10.927690511160991</v>
      </c>
      <c r="AK455" s="9">
        <f t="shared" si="228"/>
        <v>6.475376410528845E-2</v>
      </c>
      <c r="AL455" s="9">
        <f t="shared" si="229"/>
        <v>3.0307877522499389</v>
      </c>
      <c r="AM455" s="9">
        <f t="shared" si="230"/>
        <v>4.4519444444444396</v>
      </c>
      <c r="AN455" s="9">
        <f t="shared" si="231"/>
        <v>1.6704029310044528</v>
      </c>
      <c r="AO455" s="9">
        <f t="shared" si="232"/>
        <v>2.5136611111111096</v>
      </c>
      <c r="AP455" s="13">
        <f ca="1">(0.408*AI455*AJ455+AK455*AL455*AM455*AN455)/(AI455+AK455*AO455)</f>
        <v>6.6076328542620857</v>
      </c>
    </row>
    <row r="456" spans="1:42">
      <c r="A456" t="s">
        <v>95</v>
      </c>
      <c r="B456" t="s">
        <v>146</v>
      </c>
      <c r="C456">
        <v>10</v>
      </c>
      <c r="D456" s="14">
        <f t="shared" ca="1" si="210"/>
        <v>4.6227118079846417</v>
      </c>
      <c r="E456">
        <v>23.307526881720399</v>
      </c>
      <c r="F456">
        <v>10.050000000000001</v>
      </c>
      <c r="G456">
        <v>8.3836917562724</v>
      </c>
      <c r="H456">
        <v>475.5</v>
      </c>
      <c r="I456">
        <v>5.1852374551971296</v>
      </c>
      <c r="J456">
        <v>35.0833333333333</v>
      </c>
      <c r="K456">
        <v>8.3655913978494603</v>
      </c>
      <c r="L456" s="11">
        <f t="shared" si="234"/>
        <v>25.25</v>
      </c>
      <c r="M456" s="9">
        <f t="shared" si="235"/>
        <v>11.1</v>
      </c>
      <c r="N456" s="9">
        <f t="shared" si="211"/>
        <v>95.804137009756374</v>
      </c>
      <c r="O456" s="9">
        <f>stefan_boltzmann*(E456+273.16)^4</f>
        <v>37.876550094117981</v>
      </c>
      <c r="P456" s="9">
        <f>stefan_boltzmann*(F456+273.16)^4</f>
        <v>31.542508536202863</v>
      </c>
      <c r="Q456" s="11">
        <f t="shared" si="212"/>
        <v>15.8274181439504</v>
      </c>
      <c r="R456" s="9">
        <f t="shared" si="213"/>
        <v>19.1776275</v>
      </c>
      <c r="S456" s="9">
        <f>Q456/R456</f>
        <v>0.82530637035005505</v>
      </c>
      <c r="T456" s="9">
        <f t="shared" si="237"/>
        <v>12.187111970841809</v>
      </c>
      <c r="U456" s="9">
        <f t="shared" si="215"/>
        <v>34.709529315160424</v>
      </c>
      <c r="V456" s="9">
        <f t="shared" si="216"/>
        <v>0.19309154199697898</v>
      </c>
      <c r="W456" s="9">
        <f t="shared" si="238"/>
        <v>0.76416359997257433</v>
      </c>
      <c r="X456" s="9">
        <f>U456*V456*W456</f>
        <v>5.1215135006963228</v>
      </c>
      <c r="Y456" s="9">
        <f>T456-X456</f>
        <v>7.0655984701454857</v>
      </c>
      <c r="Z456" s="9">
        <f t="shared" si="219"/>
        <v>16.678763440860202</v>
      </c>
      <c r="AA456" s="9">
        <f t="shared" si="220"/>
        <v>2.8621207998154348</v>
      </c>
      <c r="AB456" s="9">
        <f t="shared" si="221"/>
        <v>1.2320829949437389</v>
      </c>
      <c r="AC456" s="9">
        <f>(AA456+AB456)/2</f>
        <v>2.0471018973795867</v>
      </c>
      <c r="AD456" s="9">
        <f t="shared" si="223"/>
        <v>1.1011272975931328</v>
      </c>
      <c r="AE456" s="9">
        <f t="shared" si="224"/>
        <v>0.12061962502084923</v>
      </c>
      <c r="AF456" s="9">
        <f t="shared" si="225"/>
        <v>95.804137009756374</v>
      </c>
      <c r="AG456" s="9">
        <f t="shared" si="239"/>
        <v>6.475376410528845E-2</v>
      </c>
      <c r="AH456" s="9">
        <f t="shared" ca="1" si="236"/>
        <v>-1.018323118279572</v>
      </c>
      <c r="AI456" s="11">
        <f t="shared" si="226"/>
        <v>0.12061962502084923</v>
      </c>
      <c r="AJ456" s="9">
        <f t="shared" ca="1" si="227"/>
        <v>8.0839215884250581</v>
      </c>
      <c r="AK456" s="9">
        <f t="shared" si="228"/>
        <v>6.475376410528845E-2</v>
      </c>
      <c r="AL456" s="9">
        <f t="shared" si="229"/>
        <v>3.1068898158416118</v>
      </c>
      <c r="AM456" s="9">
        <f t="shared" si="230"/>
        <v>5.1852374551971296</v>
      </c>
      <c r="AN456" s="9">
        <f t="shared" si="231"/>
        <v>0.94597459978645393</v>
      </c>
      <c r="AO456" s="9">
        <f t="shared" si="232"/>
        <v>2.7629807347670239</v>
      </c>
      <c r="AP456" s="13">
        <f ca="1">(0.408*AI456*AJ456+AK456*AL456*AM456*AN456)/(AI456+AK456*AO456)</f>
        <v>4.6227118079846417</v>
      </c>
    </row>
    <row r="457" spans="1:42">
      <c r="A457" t="s">
        <v>95</v>
      </c>
      <c r="B457" t="s">
        <v>146</v>
      </c>
      <c r="C457">
        <v>11</v>
      </c>
      <c r="D457" s="14">
        <f t="shared" ca="1" si="210"/>
        <v>2.9172061071510216</v>
      </c>
      <c r="E457">
        <v>15.8638888888889</v>
      </c>
      <c r="F457">
        <v>3.7577777777777799</v>
      </c>
      <c r="G457">
        <v>2.7742361111111098</v>
      </c>
      <c r="H457">
        <v>475.5</v>
      </c>
      <c r="I457">
        <v>5.33409722222222</v>
      </c>
      <c r="J457">
        <v>35.0833333333333</v>
      </c>
      <c r="K457">
        <v>5.87777777777778</v>
      </c>
      <c r="L457" s="11">
        <f t="shared" si="234"/>
        <v>19.299999999999997</v>
      </c>
      <c r="M457" s="9">
        <f t="shared" si="235"/>
        <v>10.149999999999999</v>
      </c>
      <c r="N457" s="9">
        <f t="shared" si="211"/>
        <v>95.804137009756374</v>
      </c>
      <c r="O457" s="9">
        <f>stefan_boltzmann*(E457+273.16)^4</f>
        <v>34.213448801103148</v>
      </c>
      <c r="P457" s="9">
        <f>stefan_boltzmann*(F457+273.16)^4</f>
        <v>28.831367671732156</v>
      </c>
      <c r="Q457" s="11">
        <f t="shared" si="212"/>
        <v>10.413232074438971</v>
      </c>
      <c r="R457" s="9">
        <f t="shared" si="213"/>
        <v>14.658542999999998</v>
      </c>
      <c r="S457" s="9">
        <f>Q457/R457</f>
        <v>0.71038656941818656</v>
      </c>
      <c r="T457" s="9">
        <f t="shared" si="237"/>
        <v>8.0181886973180081</v>
      </c>
      <c r="U457" s="9">
        <f t="shared" si="215"/>
        <v>31.522408236417654</v>
      </c>
      <c r="V457" s="9">
        <f t="shared" si="216"/>
        <v>0.21910366917063506</v>
      </c>
      <c r="W457" s="9">
        <f t="shared" si="238"/>
        <v>0.60902186871455199</v>
      </c>
      <c r="X457" s="9">
        <f>U457*V457*W457</f>
        <v>4.2063163012782603</v>
      </c>
      <c r="Y457" s="9">
        <f>T457-X457</f>
        <v>3.8118723960397478</v>
      </c>
      <c r="Z457" s="9">
        <f t="shared" si="219"/>
        <v>9.8108333333333402</v>
      </c>
      <c r="AA457" s="9">
        <f t="shared" si="220"/>
        <v>1.8025388196562204</v>
      </c>
      <c r="AB457" s="9">
        <f t="shared" si="221"/>
        <v>0.79949993486989601</v>
      </c>
      <c r="AC457" s="9">
        <f>(AA457+AB457)/2</f>
        <v>1.3010193772630583</v>
      </c>
      <c r="AD457" s="9">
        <f t="shared" si="223"/>
        <v>0.74571034734710495</v>
      </c>
      <c r="AE457" s="9">
        <f t="shared" si="224"/>
        <v>8.1369968035280557E-2</v>
      </c>
      <c r="AF457" s="9">
        <f t="shared" si="225"/>
        <v>95.804137009756374</v>
      </c>
      <c r="AG457" s="9">
        <f t="shared" si="239"/>
        <v>6.475376410528845E-2</v>
      </c>
      <c r="AH457" s="9">
        <f t="shared" ca="1" si="236"/>
        <v>-0.96151021505376066</v>
      </c>
      <c r="AI457" s="11">
        <f t="shared" si="226"/>
        <v>8.1369968035280557E-2</v>
      </c>
      <c r="AJ457" s="9">
        <f t="shared" ca="1" si="227"/>
        <v>4.773382611093508</v>
      </c>
      <c r="AK457" s="9">
        <f t="shared" si="228"/>
        <v>6.475376410528845E-2</v>
      </c>
      <c r="AL457" s="9">
        <f t="shared" si="229"/>
        <v>3.1823391961057599</v>
      </c>
      <c r="AM457" s="9">
        <f t="shared" si="230"/>
        <v>5.33409722222222</v>
      </c>
      <c r="AN457" s="9">
        <f t="shared" si="231"/>
        <v>0.55530902991595332</v>
      </c>
      <c r="AO457" s="9">
        <f t="shared" si="232"/>
        <v>2.8135930555555548</v>
      </c>
      <c r="AP457" s="13">
        <f ca="1">(0.408*AI457*AJ457+AK457*AL457*AM457*AN457)/(AI457+AK457*AO457)</f>
        <v>2.9172061071510216</v>
      </c>
    </row>
    <row r="458" spans="1:42">
      <c r="A458" t="s">
        <v>95</v>
      </c>
      <c r="B458" t="s">
        <v>146</v>
      </c>
      <c r="C458">
        <v>12</v>
      </c>
      <c r="D458" s="14">
        <f t="shared" ca="1" si="210"/>
        <v>2.174641308642431</v>
      </c>
      <c r="E458">
        <v>11.126344086021501</v>
      </c>
      <c r="F458">
        <v>-2.41290322580645</v>
      </c>
      <c r="G458">
        <v>-2.6241039426523298</v>
      </c>
      <c r="H458">
        <v>475.5</v>
      </c>
      <c r="I458">
        <v>4.6660170250896096</v>
      </c>
      <c r="J458">
        <v>35.0833333333333</v>
      </c>
      <c r="K458">
        <v>6.5806451612903203</v>
      </c>
      <c r="L458" s="11">
        <f t="shared" si="234"/>
        <v>17</v>
      </c>
      <c r="M458" s="9">
        <f t="shared" si="235"/>
        <v>9.6499999999999986</v>
      </c>
      <c r="N458" s="9">
        <f t="shared" si="211"/>
        <v>95.804137009756374</v>
      </c>
      <c r="O458" s="9">
        <f>stefan_boltzmann*(E458+273.16)^4</f>
        <v>32.024760264784284</v>
      </c>
      <c r="P458" s="9">
        <f>stefan_boltzmann*(F458+273.16)^4</f>
        <v>26.346147975363316</v>
      </c>
      <c r="Q458" s="11">
        <f t="shared" si="212"/>
        <v>10.046423199064014</v>
      </c>
      <c r="R458" s="9">
        <f t="shared" si="213"/>
        <v>12.911670000000001</v>
      </c>
      <c r="S458" s="9">
        <f>Q458/R458</f>
        <v>0.77808859729717483</v>
      </c>
      <c r="T458" s="9">
        <f t="shared" si="237"/>
        <v>7.7357458632792913</v>
      </c>
      <c r="U458" s="9">
        <f t="shared" si="215"/>
        <v>29.1854541200738</v>
      </c>
      <c r="V458" s="9">
        <f t="shared" si="216"/>
        <v>0.24065540712395983</v>
      </c>
      <c r="W458" s="9">
        <f t="shared" si="238"/>
        <v>0.70041960635118616</v>
      </c>
      <c r="X458" s="9">
        <f>U458*V458*W458</f>
        <v>4.9194933031925112</v>
      </c>
      <c r="Y458" s="9">
        <f>T458-X458</f>
        <v>2.81625256008678</v>
      </c>
      <c r="Z458" s="9">
        <f t="shared" si="219"/>
        <v>4.3567204301075257</v>
      </c>
      <c r="AA458" s="9">
        <f t="shared" si="220"/>
        <v>1.3237794801800344</v>
      </c>
      <c r="AB458" s="9">
        <f t="shared" si="221"/>
        <v>0.51150717961501613</v>
      </c>
      <c r="AC458" s="9">
        <f>(AA458+AB458)/2</f>
        <v>0.91764332989752528</v>
      </c>
      <c r="AD458" s="9">
        <f t="shared" si="223"/>
        <v>0.5035381700870496</v>
      </c>
      <c r="AE458" s="9">
        <f t="shared" si="224"/>
        <v>5.8518360242403089E-2</v>
      </c>
      <c r="AF458" s="9">
        <f t="shared" si="225"/>
        <v>95.804137009756374</v>
      </c>
      <c r="AG458" s="9">
        <f t="shared" si="239"/>
        <v>6.475376410528845E-2</v>
      </c>
      <c r="AH458" s="9">
        <f t="shared" ca="1" si="236"/>
        <v>-0.76357580645161405</v>
      </c>
      <c r="AI458" s="11">
        <f t="shared" si="226"/>
        <v>5.8518360242403089E-2</v>
      </c>
      <c r="AJ458" s="9">
        <f t="shared" ca="1" si="227"/>
        <v>3.5798283665383943</v>
      </c>
      <c r="AK458" s="9">
        <f t="shared" si="228"/>
        <v>6.475376410528845E-2</v>
      </c>
      <c r="AL458" s="9">
        <f t="shared" si="229"/>
        <v>3.244918668652903</v>
      </c>
      <c r="AM458" s="9">
        <f t="shared" si="230"/>
        <v>4.6660170250896096</v>
      </c>
      <c r="AN458" s="9">
        <f t="shared" si="231"/>
        <v>0.41410515981047569</v>
      </c>
      <c r="AO458" s="9">
        <f t="shared" si="232"/>
        <v>2.5864457885304675</v>
      </c>
      <c r="AP458" s="13">
        <f ca="1">(0.408*AI458*AJ458+AK458*AL458*AM458*AN458)/(AI458+AK458*AO458)</f>
        <v>2.174641308642431</v>
      </c>
    </row>
    <row r="459" spans="1:42">
      <c r="A459" t="s">
        <v>96</v>
      </c>
      <c r="B459" t="s">
        <v>145</v>
      </c>
      <c r="C459">
        <v>1</v>
      </c>
      <c r="D459" s="14">
        <f t="shared" ca="1" si="210"/>
        <v>0.86520096213934594</v>
      </c>
      <c r="E459">
        <v>3.2854838709677399</v>
      </c>
      <c r="F459">
        <v>-2.76129032258065</v>
      </c>
      <c r="G459">
        <v>-3.6393145161290299</v>
      </c>
      <c r="H459">
        <v>639.5</v>
      </c>
      <c r="I459">
        <v>4.3321236559139802</v>
      </c>
      <c r="J459">
        <v>45.491500000000002</v>
      </c>
      <c r="K459">
        <v>3.9032258064516099</v>
      </c>
      <c r="L459" s="11">
        <f t="shared" si="234"/>
        <v>11.9</v>
      </c>
      <c r="M459" s="9">
        <f t="shared" si="235"/>
        <v>8.9499999999999993</v>
      </c>
      <c r="N459" s="9">
        <f t="shared" ref="N459:N522" si="240">101.3*((293-0.0065*H459)/293)^5.26</f>
        <v>93.965635424086216</v>
      </c>
      <c r="O459" s="9">
        <f>stefan_boltzmann*(E459+273.16)^4</f>
        <v>28.635178278445792</v>
      </c>
      <c r="P459" s="9">
        <f>stefan_boltzmann*(F459+273.16)^4</f>
        <v>26.210804591332455</v>
      </c>
      <c r="Q459" s="11">
        <f t="shared" ref="Q459:Q522" si="241">(0.25+0.5*(K459/M459))*L459</f>
        <v>5.5698819607136407</v>
      </c>
      <c r="R459" s="9">
        <f t="shared" ref="R459:R522" si="242">(0.75+2*(H459/100000))*L459</f>
        <v>9.0772010000000005</v>
      </c>
      <c r="S459" s="9">
        <f t="shared" ref="S459:S522" si="243">Q459/R459</f>
        <v>0.61361227549259301</v>
      </c>
      <c r="T459" s="9">
        <f t="shared" si="237"/>
        <v>4.2888091097495034</v>
      </c>
      <c r="U459" s="9">
        <f t="shared" ref="U459:U522" si="244">(O459+P459)/2</f>
        <v>27.422991434889123</v>
      </c>
      <c r="V459" s="9">
        <f t="shared" ref="V459:V522" si="245">0.34-(0.14*SQRT(AD459))</f>
        <v>0.24435364175274138</v>
      </c>
      <c r="W459" s="9">
        <f t="shared" si="238"/>
        <v>0.4783765719150006</v>
      </c>
      <c r="X459" s="9">
        <f t="shared" ref="X459:X522" si="246">U459*V459*W459</f>
        <v>3.2055573139794231</v>
      </c>
      <c r="Y459" s="9">
        <f t="shared" ref="Y459:Y522" si="247">T459-X459</f>
        <v>1.0832517957700802</v>
      </c>
      <c r="Z459" s="9">
        <f t="shared" ref="Z459:Z522" si="248">(E459+F459)/2</f>
        <v>0.26209677419354493</v>
      </c>
      <c r="AA459" s="9">
        <f t="shared" ref="AA459:AA522" si="249">0.6108*EXP((17.27*E459)/(E459+237.3))</f>
        <v>0.77325754966081972</v>
      </c>
      <c r="AB459" s="9">
        <f t="shared" ref="AB459:AB522" si="250">0.6108*EXP((17.27*F459)/(F459+237.3))</f>
        <v>0.49842094776630819</v>
      </c>
      <c r="AC459" s="9">
        <f t="shared" ref="AC459:AC522" si="251">(AA459+AB459)/2</f>
        <v>0.63583924871356401</v>
      </c>
      <c r="AD459" s="9">
        <f t="shared" ref="AD459:AD522" si="252">0.6108*EXP((17.27*G459)/(G459+237.3))</f>
        <v>0.4667462166307621</v>
      </c>
      <c r="AE459" s="9">
        <f t="shared" ref="AE459:AE522" si="253">(4098*0.6108*EXP(17.27*Z459/(Z459+237.3)))/((Z459+237.3)^2)</f>
        <v>4.5205528686876627E-2</v>
      </c>
      <c r="AF459" s="9">
        <f t="shared" ref="AF459:AF522" si="254">101.3*((293-0.0065*H459)/293)^5.26</f>
        <v>93.965635424086216</v>
      </c>
      <c r="AG459" s="9">
        <f t="shared" si="239"/>
        <v>6.351112572137857E-2</v>
      </c>
      <c r="AH459" s="9">
        <f t="shared" ca="1" si="236"/>
        <v>-9.7096774193548507E-2</v>
      </c>
      <c r="AI459" s="11">
        <f t="shared" ref="AI459:AI522" si="255">AE459</f>
        <v>4.5205528686876627E-2</v>
      </c>
      <c r="AJ459" s="9">
        <f t="shared" ref="AJ459:AJ522" ca="1" si="256">Y459-AH459</f>
        <v>1.1803485699636287</v>
      </c>
      <c r="AK459" s="9">
        <f t="shared" ref="AK459:AK522" si="257">AG459</f>
        <v>6.351112572137857E-2</v>
      </c>
      <c r="AL459" s="9">
        <f t="shared" ref="AL459:AL522" si="258">900/(Z459+273)</f>
        <v>3.2935412946922638</v>
      </c>
      <c r="AM459" s="9">
        <f t="shared" ref="AM459:AM522" si="259">I459</f>
        <v>4.3321236559139802</v>
      </c>
      <c r="AN459" s="9">
        <f t="shared" ref="AN459:AN522" si="260">AC459-AD459</f>
        <v>0.16909303208280191</v>
      </c>
      <c r="AO459" s="9">
        <f t="shared" ref="AO459:AO522" si="261">1+0.34*AM459</f>
        <v>2.4729220430107537</v>
      </c>
      <c r="AP459" s="13">
        <f t="shared" ref="AP459:AP522" ca="1" si="262">(0.408*AI459*AJ459+AK459*AL459*AM459*AN459)/(AI459+AK459*AO459)</f>
        <v>0.86520096213934594</v>
      </c>
    </row>
    <row r="460" spans="1:42">
      <c r="A460" t="s">
        <v>96</v>
      </c>
      <c r="B460" t="s">
        <v>145</v>
      </c>
      <c r="C460">
        <v>2</v>
      </c>
      <c r="D460" s="14">
        <f t="shared" ref="D460:D523" ca="1" si="263">AP460</f>
        <v>1.1538417285601532</v>
      </c>
      <c r="E460">
        <v>6.2589285714285703</v>
      </c>
      <c r="F460">
        <v>-0.4375</v>
      </c>
      <c r="G460">
        <v>-1.31681547619048</v>
      </c>
      <c r="H460">
        <v>639.5</v>
      </c>
      <c r="I460">
        <v>3.6917410714285701</v>
      </c>
      <c r="J460">
        <v>45.491500000000002</v>
      </c>
      <c r="K460">
        <v>5.6071428571428603</v>
      </c>
      <c r="L460" s="11">
        <f t="shared" si="234"/>
        <v>17.45</v>
      </c>
      <c r="M460" s="9">
        <f t="shared" si="235"/>
        <v>10.199999999999999</v>
      </c>
      <c r="N460" s="9">
        <f t="shared" si="240"/>
        <v>93.965635424086216</v>
      </c>
      <c r="O460" s="9">
        <f>stefan_boltzmann*(E460+273.16)^4</f>
        <v>29.887196939429252</v>
      </c>
      <c r="P460" s="9">
        <f>stefan_boltzmann*(F460+273.16)^4</f>
        <v>27.123502542158448</v>
      </c>
      <c r="Q460" s="11">
        <f t="shared" si="241"/>
        <v>9.1588060224089656</v>
      </c>
      <c r="R460" s="9">
        <f t="shared" si="242"/>
        <v>13.310685499999998</v>
      </c>
      <c r="S460" s="9">
        <f t="shared" si="243"/>
        <v>0.68807921443331876</v>
      </c>
      <c r="T460" s="9">
        <f t="shared" si="237"/>
        <v>7.0522806372549036</v>
      </c>
      <c r="U460" s="9">
        <f t="shared" si="244"/>
        <v>28.50534974079385</v>
      </c>
      <c r="V460" s="9">
        <f t="shared" si="245"/>
        <v>0.23573192807880514</v>
      </c>
      <c r="W460" s="9">
        <f t="shared" si="238"/>
        <v>0.5789069394849804</v>
      </c>
      <c r="X460" s="9">
        <f t="shared" si="246"/>
        <v>3.8900352594245726</v>
      </c>
      <c r="Y460" s="9">
        <f t="shared" si="247"/>
        <v>3.162245377830331</v>
      </c>
      <c r="Z460" s="9">
        <f t="shared" si="248"/>
        <v>2.9107142857142851</v>
      </c>
      <c r="AA460" s="9">
        <f t="shared" si="249"/>
        <v>0.95200527416199709</v>
      </c>
      <c r="AB460" s="9">
        <f t="shared" si="250"/>
        <v>0.59162370089927518</v>
      </c>
      <c r="AC460" s="9">
        <f t="shared" si="251"/>
        <v>0.77181448753063608</v>
      </c>
      <c r="AD460" s="9">
        <f t="shared" si="252"/>
        <v>0.55468524602874836</v>
      </c>
      <c r="AE460" s="9">
        <f t="shared" si="253"/>
        <v>5.3477301419855898E-2</v>
      </c>
      <c r="AF460" s="9">
        <f t="shared" si="254"/>
        <v>93.965635424086216</v>
      </c>
      <c r="AG460" s="9">
        <f t="shared" si="239"/>
        <v>6.351112572137857E-2</v>
      </c>
      <c r="AH460" s="9">
        <f t="shared" ca="1" si="236"/>
        <v>0.37080645161290365</v>
      </c>
      <c r="AI460" s="11">
        <f t="shared" si="255"/>
        <v>5.3477301419855898E-2</v>
      </c>
      <c r="AJ460" s="9">
        <f t="shared" ca="1" si="256"/>
        <v>2.7914389262174275</v>
      </c>
      <c r="AK460" s="9">
        <f t="shared" si="257"/>
        <v>6.351112572137857E-2</v>
      </c>
      <c r="AL460" s="9">
        <f t="shared" si="258"/>
        <v>3.2619247945116823</v>
      </c>
      <c r="AM460" s="9">
        <f t="shared" si="259"/>
        <v>3.6917410714285701</v>
      </c>
      <c r="AN460" s="9">
        <f t="shared" si="260"/>
        <v>0.21712924150188773</v>
      </c>
      <c r="AO460" s="9">
        <f t="shared" si="261"/>
        <v>2.2551919642857139</v>
      </c>
      <c r="AP460" s="13">
        <f t="shared" ca="1" si="262"/>
        <v>1.1538417285601532</v>
      </c>
    </row>
    <row r="461" spans="1:42">
      <c r="A461" t="s">
        <v>96</v>
      </c>
      <c r="B461" t="s">
        <v>145</v>
      </c>
      <c r="C461">
        <v>3</v>
      </c>
      <c r="D461" s="14">
        <f t="shared" ca="1" si="263"/>
        <v>2.3040204191735985</v>
      </c>
      <c r="E461">
        <v>11.254838709677401</v>
      </c>
      <c r="F461">
        <v>1.21612903225806</v>
      </c>
      <c r="G461">
        <v>-0.70208333333333395</v>
      </c>
      <c r="H461">
        <v>639.5</v>
      </c>
      <c r="I461">
        <v>3.9519489247311799</v>
      </c>
      <c r="J461">
        <v>45.491500000000002</v>
      </c>
      <c r="K461">
        <v>7.2580645161290303</v>
      </c>
      <c r="L461" s="11">
        <f t="shared" si="234"/>
        <v>24.8</v>
      </c>
      <c r="M461" s="9">
        <f t="shared" si="235"/>
        <v>11.75</v>
      </c>
      <c r="N461" s="9">
        <f t="shared" si="240"/>
        <v>93.965635424086216</v>
      </c>
      <c r="O461" s="9">
        <f>stefan_boltzmann*(E461+273.16)^4</f>
        <v>32.082699034759024</v>
      </c>
      <c r="P461" s="9">
        <f>stefan_boltzmann*(F461+273.16)^4</f>
        <v>27.787353877371199</v>
      </c>
      <c r="Q461" s="11">
        <f t="shared" si="241"/>
        <v>13.859574468085105</v>
      </c>
      <c r="R461" s="9">
        <f t="shared" si="242"/>
        <v>18.917192</v>
      </c>
      <c r="S461" s="9">
        <f t="shared" si="243"/>
        <v>0.7326443833780989</v>
      </c>
      <c r="T461" s="9">
        <f t="shared" si="237"/>
        <v>10.671872340425532</v>
      </c>
      <c r="U461" s="9">
        <f t="shared" si="244"/>
        <v>29.93502645606511</v>
      </c>
      <c r="V461" s="9">
        <f t="shared" si="245"/>
        <v>0.23335282317693257</v>
      </c>
      <c r="W461" s="9">
        <f t="shared" si="238"/>
        <v>0.63906991756043363</v>
      </c>
      <c r="X461" s="9">
        <f t="shared" si="246"/>
        <v>4.464173659450176</v>
      </c>
      <c r="Y461" s="9">
        <f t="shared" si="247"/>
        <v>6.2076986809753558</v>
      </c>
      <c r="Z461" s="9">
        <f t="shared" si="248"/>
        <v>6.2354838709677303</v>
      </c>
      <c r="AA461" s="9">
        <f t="shared" si="249"/>
        <v>1.335117154793237</v>
      </c>
      <c r="AB461" s="9">
        <f t="shared" si="250"/>
        <v>0.66702305996238953</v>
      </c>
      <c r="AC461" s="9">
        <f t="shared" si="251"/>
        <v>1.0010701073778132</v>
      </c>
      <c r="AD461" s="9">
        <f t="shared" si="252"/>
        <v>0.58028675124135787</v>
      </c>
      <c r="AE461" s="9">
        <f t="shared" si="253"/>
        <v>6.5672466917430547E-2</v>
      </c>
      <c r="AF461" s="9">
        <f t="shared" si="254"/>
        <v>93.965635424086216</v>
      </c>
      <c r="AG461" s="9">
        <f t="shared" si="239"/>
        <v>6.351112572137857E-2</v>
      </c>
      <c r="AH461" s="9">
        <f t="shared" ca="1" si="236"/>
        <v>0.46546774193548235</v>
      </c>
      <c r="AI461" s="11">
        <f t="shared" si="255"/>
        <v>6.5672466917430547E-2</v>
      </c>
      <c r="AJ461" s="9">
        <f t="shared" ca="1" si="256"/>
        <v>5.7422309390398736</v>
      </c>
      <c r="AK461" s="9">
        <f t="shared" si="257"/>
        <v>6.351112572137857E-2</v>
      </c>
      <c r="AL461" s="9">
        <f t="shared" si="258"/>
        <v>3.2230860760371058</v>
      </c>
      <c r="AM461" s="9">
        <f t="shared" si="259"/>
        <v>3.9519489247311799</v>
      </c>
      <c r="AN461" s="9">
        <f t="shared" si="260"/>
        <v>0.42078335613645534</v>
      </c>
      <c r="AO461" s="9">
        <f t="shared" si="261"/>
        <v>2.3436626344086013</v>
      </c>
      <c r="AP461" s="13">
        <f t="shared" ca="1" si="262"/>
        <v>2.3040204191735985</v>
      </c>
    </row>
    <row r="462" spans="1:42">
      <c r="A462" t="s">
        <v>96</v>
      </c>
      <c r="B462" t="s">
        <v>145</v>
      </c>
      <c r="C462">
        <v>4</v>
      </c>
      <c r="D462" s="14">
        <f t="shared" ca="1" si="263"/>
        <v>3.273250029102964</v>
      </c>
      <c r="E462">
        <v>15.1316666666667</v>
      </c>
      <c r="F462">
        <v>3.49</v>
      </c>
      <c r="G462">
        <v>1.8399305555555601</v>
      </c>
      <c r="H462">
        <v>639.5</v>
      </c>
      <c r="I462">
        <v>4.0111805555555504</v>
      </c>
      <c r="J462">
        <v>45.491500000000002</v>
      </c>
      <c r="K462">
        <v>7.9833333333333298</v>
      </c>
      <c r="L462" s="11">
        <f t="shared" si="234"/>
        <v>33.200000000000003</v>
      </c>
      <c r="M462" s="9">
        <f t="shared" si="235"/>
        <v>13.25</v>
      </c>
      <c r="N462" s="9">
        <f t="shared" si="240"/>
        <v>93.965635424086216</v>
      </c>
      <c r="O462" s="9">
        <f>stefan_boltzmann*(E462+273.16)^4</f>
        <v>33.868054410547593</v>
      </c>
      <c r="P462" s="9">
        <f>stefan_boltzmann*(F462+273.16)^4</f>
        <v>28.720010308159466</v>
      </c>
      <c r="Q462" s="11">
        <f t="shared" si="241"/>
        <v>18.301761006289304</v>
      </c>
      <c r="R462" s="9">
        <f t="shared" si="242"/>
        <v>25.324628000000001</v>
      </c>
      <c r="S462" s="9">
        <f t="shared" si="243"/>
        <v>0.7226862722836167</v>
      </c>
      <c r="T462" s="9">
        <f t="shared" si="237"/>
        <v>14.092355974842764</v>
      </c>
      <c r="U462" s="9">
        <f t="shared" si="244"/>
        <v>31.29403235935353</v>
      </c>
      <c r="V462" s="9">
        <f t="shared" si="245"/>
        <v>0.22306867180764073</v>
      </c>
      <c r="W462" s="9">
        <f t="shared" si="238"/>
        <v>0.62562646758288265</v>
      </c>
      <c r="X462" s="9">
        <f t="shared" si="246"/>
        <v>4.367322089870231</v>
      </c>
      <c r="Y462" s="9">
        <f t="shared" si="247"/>
        <v>9.7250338849725324</v>
      </c>
      <c r="Z462" s="9">
        <f t="shared" si="248"/>
        <v>9.3108333333333491</v>
      </c>
      <c r="AA462" s="9">
        <f t="shared" si="249"/>
        <v>1.7198559326055474</v>
      </c>
      <c r="AB462" s="9">
        <f t="shared" si="250"/>
        <v>0.78452639518277067</v>
      </c>
      <c r="AC462" s="9">
        <f t="shared" si="251"/>
        <v>1.252191163894159</v>
      </c>
      <c r="AD462" s="9">
        <f t="shared" si="252"/>
        <v>0.69759875065455312</v>
      </c>
      <c r="AE462" s="9">
        <f t="shared" si="253"/>
        <v>7.8998795435603869E-2</v>
      </c>
      <c r="AF462" s="9">
        <f t="shared" si="254"/>
        <v>93.965635424086216</v>
      </c>
      <c r="AG462" s="9">
        <f t="shared" si="239"/>
        <v>6.351112572137857E-2</v>
      </c>
      <c r="AH462" s="9">
        <f t="shared" ca="1" si="236"/>
        <v>0.43054892473118667</v>
      </c>
      <c r="AI462" s="11">
        <f t="shared" si="255"/>
        <v>7.8998795435603869E-2</v>
      </c>
      <c r="AJ462" s="9">
        <f t="shared" ca="1" si="256"/>
        <v>9.2944849602413449</v>
      </c>
      <c r="AK462" s="9">
        <f t="shared" si="257"/>
        <v>6.351112572137857E-2</v>
      </c>
      <c r="AL462" s="9">
        <f t="shared" si="258"/>
        <v>3.1879754289745641</v>
      </c>
      <c r="AM462" s="9">
        <f t="shared" si="259"/>
        <v>4.0111805555555504</v>
      </c>
      <c r="AN462" s="9">
        <f t="shared" si="260"/>
        <v>0.55459241323960584</v>
      </c>
      <c r="AO462" s="9">
        <f t="shared" si="261"/>
        <v>2.3638013888888869</v>
      </c>
      <c r="AP462" s="13">
        <f t="shared" ca="1" si="262"/>
        <v>3.273250029102964</v>
      </c>
    </row>
    <row r="463" spans="1:42">
      <c r="A463" t="s">
        <v>96</v>
      </c>
      <c r="B463" t="s">
        <v>145</v>
      </c>
      <c r="C463">
        <v>5</v>
      </c>
      <c r="D463" s="14">
        <f t="shared" ca="1" si="263"/>
        <v>4.2756688589495599</v>
      </c>
      <c r="E463">
        <v>18.838709677419399</v>
      </c>
      <c r="F463">
        <v>6.2596774193548397</v>
      </c>
      <c r="G463">
        <v>3.96935483870968</v>
      </c>
      <c r="H463">
        <v>639.5</v>
      </c>
      <c r="I463">
        <v>3.3812500000000001</v>
      </c>
      <c r="J463">
        <v>45.491500000000002</v>
      </c>
      <c r="K463">
        <v>9.8387096774193594</v>
      </c>
      <c r="L463" s="11">
        <f t="shared" si="234"/>
        <v>39.200000000000003</v>
      </c>
      <c r="M463" s="9">
        <f t="shared" si="235"/>
        <v>14.7</v>
      </c>
      <c r="N463" s="9">
        <f t="shared" si="240"/>
        <v>93.965635424086216</v>
      </c>
      <c r="O463" s="9">
        <f>stefan_boltzmann*(E463+273.16)^4</f>
        <v>35.643933322774025</v>
      </c>
      <c r="P463" s="9">
        <f>stefan_boltzmann*(F463+273.16)^4</f>
        <v>29.887517333692255</v>
      </c>
      <c r="Q463" s="11">
        <f t="shared" si="241"/>
        <v>22.91827956989248</v>
      </c>
      <c r="R463" s="9">
        <f t="shared" si="242"/>
        <v>29.901368000000002</v>
      </c>
      <c r="S463" s="9">
        <f t="shared" si="243"/>
        <v>0.76646257689255148</v>
      </c>
      <c r="T463" s="9">
        <f t="shared" si="237"/>
        <v>17.647075268817211</v>
      </c>
      <c r="U463" s="9">
        <f t="shared" si="244"/>
        <v>32.765725328233138</v>
      </c>
      <c r="V463" s="9">
        <f t="shared" si="245"/>
        <v>0.21388271813638057</v>
      </c>
      <c r="W463" s="9">
        <f t="shared" si="238"/>
        <v>0.68472447880494458</v>
      </c>
      <c r="X463" s="9">
        <f t="shared" si="246"/>
        <v>4.798564481809878</v>
      </c>
      <c r="Y463" s="9">
        <f t="shared" si="247"/>
        <v>12.848510787007333</v>
      </c>
      <c r="Z463" s="9">
        <f t="shared" si="248"/>
        <v>12.54919354838712</v>
      </c>
      <c r="AA463" s="9">
        <f t="shared" si="249"/>
        <v>2.1753793827090262</v>
      </c>
      <c r="AB463" s="9">
        <f t="shared" si="250"/>
        <v>0.9520545262730985</v>
      </c>
      <c r="AC463" s="9">
        <f t="shared" si="251"/>
        <v>1.5637169544910623</v>
      </c>
      <c r="AD463" s="9">
        <f t="shared" si="252"/>
        <v>0.81150861146263442</v>
      </c>
      <c r="AE463" s="9">
        <f t="shared" si="253"/>
        <v>9.5462206283953993E-2</v>
      </c>
      <c r="AF463" s="9">
        <f t="shared" si="254"/>
        <v>93.965635424086216</v>
      </c>
      <c r="AG463" s="9">
        <f t="shared" si="239"/>
        <v>6.351112572137857E-2</v>
      </c>
      <c r="AH463" s="9">
        <f t="shared" ca="1" si="236"/>
        <v>0.45337043010752792</v>
      </c>
      <c r="AI463" s="11">
        <f t="shared" si="255"/>
        <v>9.5462206283953993E-2</v>
      </c>
      <c r="AJ463" s="9">
        <f t="shared" ca="1" si="256"/>
        <v>12.395140356899805</v>
      </c>
      <c r="AK463" s="9">
        <f t="shared" si="257"/>
        <v>6.351112572137857E-2</v>
      </c>
      <c r="AL463" s="9">
        <f t="shared" si="258"/>
        <v>3.1518211934557345</v>
      </c>
      <c r="AM463" s="9">
        <f t="shared" si="259"/>
        <v>3.3812500000000001</v>
      </c>
      <c r="AN463" s="9">
        <f t="shared" si="260"/>
        <v>0.75220834302842787</v>
      </c>
      <c r="AO463" s="9">
        <f t="shared" si="261"/>
        <v>2.1496250000000003</v>
      </c>
      <c r="AP463" s="13">
        <f t="shared" ca="1" si="262"/>
        <v>4.2756688589495599</v>
      </c>
    </row>
    <row r="464" spans="1:42">
      <c r="A464" t="s">
        <v>96</v>
      </c>
      <c r="B464" t="s">
        <v>145</v>
      </c>
      <c r="C464">
        <v>6</v>
      </c>
      <c r="D464" s="14">
        <f t="shared" ca="1" si="263"/>
        <v>6.1384974814708002</v>
      </c>
      <c r="E464">
        <v>24.5683333333333</v>
      </c>
      <c r="F464">
        <v>10.033333333333299</v>
      </c>
      <c r="G464">
        <v>6.2924305555555504</v>
      </c>
      <c r="H464">
        <v>639.5</v>
      </c>
      <c r="I464">
        <v>3.9754166666666699</v>
      </c>
      <c r="J464">
        <v>45.491500000000002</v>
      </c>
      <c r="K464">
        <v>12.2</v>
      </c>
      <c r="L464" s="11">
        <f t="shared" si="234"/>
        <v>41.9</v>
      </c>
      <c r="M464" s="9">
        <f t="shared" si="235"/>
        <v>15.4</v>
      </c>
      <c r="N464" s="9">
        <f t="shared" si="240"/>
        <v>93.965635424086216</v>
      </c>
      <c r="O464" s="9">
        <f>stefan_boltzmann*(E464+273.16)^4</f>
        <v>38.5249921000227</v>
      </c>
      <c r="P464" s="9">
        <f>stefan_boltzmann*(F464+273.16)^4</f>
        <v>31.535084192836695</v>
      </c>
      <c r="Q464" s="11">
        <f t="shared" si="241"/>
        <v>27.071753246753243</v>
      </c>
      <c r="R464" s="9">
        <f t="shared" si="242"/>
        <v>31.960900999999996</v>
      </c>
      <c r="S464" s="9">
        <f t="shared" si="243"/>
        <v>0.84702722388061735</v>
      </c>
      <c r="T464" s="9">
        <f t="shared" si="237"/>
        <v>20.845249999999997</v>
      </c>
      <c r="U464" s="9">
        <f t="shared" si="244"/>
        <v>35.030038146429696</v>
      </c>
      <c r="V464" s="9">
        <f t="shared" si="245"/>
        <v>0.20324279204710025</v>
      </c>
      <c r="W464" s="9">
        <f t="shared" si="238"/>
        <v>0.79348675223883347</v>
      </c>
      <c r="X464" s="9">
        <f t="shared" si="246"/>
        <v>5.6493104699909171</v>
      </c>
      <c r="Y464" s="9">
        <f t="shared" si="247"/>
        <v>15.195939530009079</v>
      </c>
      <c r="Z464" s="9">
        <f t="shared" si="248"/>
        <v>17.300833333333301</v>
      </c>
      <c r="AA464" s="9">
        <f t="shared" si="249"/>
        <v>3.0872340419183786</v>
      </c>
      <c r="AB464" s="9">
        <f t="shared" si="250"/>
        <v>1.2307081877073265</v>
      </c>
      <c r="AC464" s="9">
        <f t="shared" si="251"/>
        <v>2.1589711148128528</v>
      </c>
      <c r="AD464" s="9">
        <f t="shared" si="252"/>
        <v>0.95421091464656482</v>
      </c>
      <c r="AE464" s="9">
        <f t="shared" si="253"/>
        <v>0.1248576665463275</v>
      </c>
      <c r="AF464" s="9">
        <f t="shared" si="254"/>
        <v>93.965635424086216</v>
      </c>
      <c r="AG464" s="9">
        <f t="shared" si="239"/>
        <v>6.351112572137857E-2</v>
      </c>
      <c r="AH464" s="9">
        <f t="shared" ca="1" si="236"/>
        <v>0.66522956989246551</v>
      </c>
      <c r="AI464" s="11">
        <f t="shared" si="255"/>
        <v>0.1248576665463275</v>
      </c>
      <c r="AJ464" s="9">
        <f t="shared" ca="1" si="256"/>
        <v>14.530709960116614</v>
      </c>
      <c r="AK464" s="9">
        <f t="shared" si="257"/>
        <v>6.351112572137857E-2</v>
      </c>
      <c r="AL464" s="9">
        <f t="shared" si="258"/>
        <v>3.1002322303587375</v>
      </c>
      <c r="AM464" s="9">
        <f t="shared" si="259"/>
        <v>3.9754166666666699</v>
      </c>
      <c r="AN464" s="9">
        <f t="shared" si="260"/>
        <v>1.2047602001662878</v>
      </c>
      <c r="AO464" s="9">
        <f t="shared" si="261"/>
        <v>2.351641666666668</v>
      </c>
      <c r="AP464" s="13">
        <f t="shared" ca="1" si="262"/>
        <v>6.1384974814708002</v>
      </c>
    </row>
    <row r="465" spans="1:42">
      <c r="A465" t="s">
        <v>96</v>
      </c>
      <c r="B465" t="s">
        <v>145</v>
      </c>
      <c r="C465">
        <v>7</v>
      </c>
      <c r="D465" s="14">
        <f t="shared" ca="1" si="263"/>
        <v>7.4273988886928226</v>
      </c>
      <c r="E465">
        <v>28.8161290322581</v>
      </c>
      <c r="F465">
        <v>11.959677419354801</v>
      </c>
      <c r="G465">
        <v>5.4852150537634401</v>
      </c>
      <c r="H465">
        <v>639.5</v>
      </c>
      <c r="I465">
        <v>3.0391801075268798</v>
      </c>
      <c r="J465">
        <v>45.491500000000002</v>
      </c>
      <c r="K465">
        <v>12.4838709677419</v>
      </c>
      <c r="L465" s="11">
        <f t="shared" si="234"/>
        <v>45.650000000000006</v>
      </c>
      <c r="M465" s="9">
        <f t="shared" si="235"/>
        <v>15.1</v>
      </c>
      <c r="N465" s="9">
        <f t="shared" si="240"/>
        <v>93.965635424086216</v>
      </c>
      <c r="O465" s="9">
        <f>stefan_boltzmann*(E465+273.16)^4</f>
        <v>40.771092411584235</v>
      </c>
      <c r="P465" s="9">
        <f>stefan_boltzmann*(F465+273.16)^4</f>
        <v>32.401913422604046</v>
      </c>
      <c r="Q465" s="11">
        <f t="shared" si="241"/>
        <v>30.282987075411192</v>
      </c>
      <c r="R465" s="9">
        <f t="shared" si="242"/>
        <v>34.821363500000004</v>
      </c>
      <c r="S465" s="9">
        <f t="shared" si="243"/>
        <v>0.86966689502009853</v>
      </c>
      <c r="T465" s="9">
        <f t="shared" si="237"/>
        <v>23.317900048066619</v>
      </c>
      <c r="U465" s="9">
        <f t="shared" si="244"/>
        <v>36.586502917094137</v>
      </c>
      <c r="V465" s="9">
        <f t="shared" si="245"/>
        <v>0.20701464475650985</v>
      </c>
      <c r="W465" s="9">
        <f t="shared" si="238"/>
        <v>0.82405030827713321</v>
      </c>
      <c r="X465" s="9">
        <f t="shared" si="246"/>
        <v>6.2413091610828806</v>
      </c>
      <c r="Y465" s="9">
        <f t="shared" si="247"/>
        <v>17.076590886983738</v>
      </c>
      <c r="Z465" s="9">
        <f t="shared" si="248"/>
        <v>20.387903225806451</v>
      </c>
      <c r="AA465" s="9">
        <f t="shared" si="249"/>
        <v>3.963310381058434</v>
      </c>
      <c r="AB465" s="9">
        <f t="shared" si="250"/>
        <v>1.3988390177266521</v>
      </c>
      <c r="AC465" s="9">
        <f t="shared" si="251"/>
        <v>2.6810746993925432</v>
      </c>
      <c r="AD465" s="9">
        <f t="shared" si="252"/>
        <v>0.9023012606753712</v>
      </c>
      <c r="AE465" s="9">
        <f t="shared" si="253"/>
        <v>0.1478064397579128</v>
      </c>
      <c r="AF465" s="9">
        <f t="shared" si="254"/>
        <v>93.965635424086216</v>
      </c>
      <c r="AG465" s="9">
        <f t="shared" si="239"/>
        <v>6.351112572137857E-2</v>
      </c>
      <c r="AH465" s="9">
        <f t="shared" ca="1" si="236"/>
        <v>0.43218978494624094</v>
      </c>
      <c r="AI465" s="11">
        <f t="shared" si="255"/>
        <v>0.1478064397579128</v>
      </c>
      <c r="AJ465" s="9">
        <f t="shared" ca="1" si="256"/>
        <v>16.644401102037495</v>
      </c>
      <c r="AK465" s="9">
        <f t="shared" si="257"/>
        <v>6.351112572137857E-2</v>
      </c>
      <c r="AL465" s="9">
        <f t="shared" si="258"/>
        <v>3.0676111390567922</v>
      </c>
      <c r="AM465" s="9">
        <f t="shared" si="259"/>
        <v>3.0391801075268798</v>
      </c>
      <c r="AN465" s="9">
        <f t="shared" si="260"/>
        <v>1.7787734387171721</v>
      </c>
      <c r="AO465" s="9">
        <f t="shared" si="261"/>
        <v>2.0333212365591393</v>
      </c>
      <c r="AP465" s="13">
        <f t="shared" ca="1" si="262"/>
        <v>7.4273988886928226</v>
      </c>
    </row>
    <row r="466" spans="1:42">
      <c r="A466" t="s">
        <v>96</v>
      </c>
      <c r="B466" t="s">
        <v>145</v>
      </c>
      <c r="C466">
        <v>8</v>
      </c>
      <c r="D466" s="14">
        <f t="shared" ca="1" si="263"/>
        <v>8.5918636991893447</v>
      </c>
      <c r="E466">
        <v>29.8774193548387</v>
      </c>
      <c r="F466">
        <v>12.4709677419355</v>
      </c>
      <c r="G466">
        <v>5.6688844086021497</v>
      </c>
      <c r="H466">
        <v>639.5</v>
      </c>
      <c r="I466">
        <v>3.3118279569892501</v>
      </c>
      <c r="J466">
        <v>45.491500000000002</v>
      </c>
      <c r="K466">
        <v>11.951612903225801</v>
      </c>
      <c r="L466" s="11">
        <f t="shared" si="234"/>
        <v>50.650000000000006</v>
      </c>
      <c r="M466" s="9">
        <f t="shared" si="235"/>
        <v>13.9</v>
      </c>
      <c r="N466" s="9">
        <f t="shared" si="240"/>
        <v>93.965635424086216</v>
      </c>
      <c r="O466" s="9">
        <f>stefan_boltzmann*(E466+273.16)^4</f>
        <v>41.347278460382036</v>
      </c>
      <c r="P466" s="9">
        <f>stefan_boltzmann*(F466+273.16)^4</f>
        <v>32.634958026862321</v>
      </c>
      <c r="Q466" s="11">
        <f t="shared" si="241"/>
        <v>34.437650847064276</v>
      </c>
      <c r="R466" s="9">
        <f t="shared" si="242"/>
        <v>38.635313500000002</v>
      </c>
      <c r="S466" s="9">
        <f t="shared" si="243"/>
        <v>0.89135166062685822</v>
      </c>
      <c r="T466" s="9">
        <f t="shared" si="237"/>
        <v>26.516991152239495</v>
      </c>
      <c r="U466" s="9">
        <f t="shared" si="244"/>
        <v>36.991118243622182</v>
      </c>
      <c r="V466" s="9">
        <f t="shared" si="245"/>
        <v>0.20616347957624179</v>
      </c>
      <c r="W466" s="9">
        <f t="shared" si="238"/>
        <v>0.85332474184625873</v>
      </c>
      <c r="X466" s="9">
        <f t="shared" si="246"/>
        <v>6.5076402078945099</v>
      </c>
      <c r="Y466" s="9">
        <f t="shared" si="247"/>
        <v>20.009350944344984</v>
      </c>
      <c r="Z466" s="9">
        <f t="shared" si="248"/>
        <v>21.174193548387102</v>
      </c>
      <c r="AA466" s="9">
        <f t="shared" si="249"/>
        <v>4.2133233166695696</v>
      </c>
      <c r="AB466" s="9">
        <f t="shared" si="250"/>
        <v>1.4467196884317421</v>
      </c>
      <c r="AC466" s="9">
        <f t="shared" si="251"/>
        <v>2.8300215025506557</v>
      </c>
      <c r="AD466" s="9">
        <f t="shared" si="252"/>
        <v>0.91388847954791086</v>
      </c>
      <c r="AE466" s="9">
        <f t="shared" si="253"/>
        <v>0.15419064011379768</v>
      </c>
      <c r="AF466" s="9">
        <f t="shared" si="254"/>
        <v>93.965635424086216</v>
      </c>
      <c r="AG466" s="9">
        <f t="shared" si="239"/>
        <v>6.351112572137857E-2</v>
      </c>
      <c r="AH466" s="9">
        <f t="shared" ca="1" si="236"/>
        <v>0.11008064516129118</v>
      </c>
      <c r="AI466" s="11">
        <f t="shared" si="255"/>
        <v>0.15419064011379768</v>
      </c>
      <c r="AJ466" s="9">
        <f t="shared" ca="1" si="256"/>
        <v>19.899270299183694</v>
      </c>
      <c r="AK466" s="9">
        <f t="shared" si="257"/>
        <v>6.351112572137857E-2</v>
      </c>
      <c r="AL466" s="9">
        <f t="shared" si="258"/>
        <v>3.059411803408119</v>
      </c>
      <c r="AM466" s="9">
        <f t="shared" si="259"/>
        <v>3.3118279569892501</v>
      </c>
      <c r="AN466" s="9">
        <f t="shared" si="260"/>
        <v>1.9161330230027449</v>
      </c>
      <c r="AO466" s="9">
        <f t="shared" si="261"/>
        <v>2.1260215053763449</v>
      </c>
      <c r="AP466" s="13">
        <f t="shared" ca="1" si="262"/>
        <v>8.5918636991893447</v>
      </c>
    </row>
    <row r="467" spans="1:42">
      <c r="A467" t="s">
        <v>96</v>
      </c>
      <c r="B467" t="s">
        <v>145</v>
      </c>
      <c r="C467">
        <v>9</v>
      </c>
      <c r="D467" s="14">
        <f t="shared" ca="1" si="263"/>
        <v>4.523683599777975</v>
      </c>
      <c r="E467">
        <v>24.446666666666701</v>
      </c>
      <c r="F467">
        <v>9.9366666666666692</v>
      </c>
      <c r="G467">
        <v>5.6869444444444399</v>
      </c>
      <c r="H467">
        <v>639.5</v>
      </c>
      <c r="I467">
        <v>2.8181250000000002</v>
      </c>
      <c r="J467">
        <v>45.491500000000002</v>
      </c>
      <c r="K467">
        <v>9.6999999999999993</v>
      </c>
      <c r="L467" s="11">
        <f t="shared" si="234"/>
        <v>27.95</v>
      </c>
      <c r="M467" s="9">
        <f t="shared" si="235"/>
        <v>12.3</v>
      </c>
      <c r="N467" s="9">
        <f t="shared" si="240"/>
        <v>93.965635424086216</v>
      </c>
      <c r="O467" s="9">
        <f>stefan_boltzmann*(E467+273.16)^4</f>
        <v>38.462057746925197</v>
      </c>
      <c r="P467" s="9">
        <f>stefan_boltzmann*(F467+273.16)^4</f>
        <v>31.492048843651482</v>
      </c>
      <c r="Q467" s="11">
        <f t="shared" si="241"/>
        <v>18.008434959349593</v>
      </c>
      <c r="R467" s="9">
        <f t="shared" si="242"/>
        <v>21.3199805</v>
      </c>
      <c r="S467" s="9">
        <f t="shared" si="243"/>
        <v>0.84467408210573147</v>
      </c>
      <c r="T467" s="9">
        <f t="shared" si="237"/>
        <v>13.866494918699187</v>
      </c>
      <c r="U467" s="9">
        <f t="shared" si="244"/>
        <v>34.977053295288343</v>
      </c>
      <c r="V467" s="9">
        <f t="shared" si="245"/>
        <v>0.20607956143697159</v>
      </c>
      <c r="W467" s="9">
        <f t="shared" si="238"/>
        <v>0.79031001084273755</v>
      </c>
      <c r="X467" s="9">
        <f t="shared" si="246"/>
        <v>5.6965986601801042</v>
      </c>
      <c r="Y467" s="9">
        <f t="shared" si="247"/>
        <v>8.1698962585190831</v>
      </c>
      <c r="Z467" s="9">
        <f t="shared" si="248"/>
        <v>17.191666666666684</v>
      </c>
      <c r="AA467" s="9">
        <f t="shared" si="249"/>
        <v>3.0648577336503573</v>
      </c>
      <c r="AB467" s="9">
        <f t="shared" si="250"/>
        <v>1.222760873934245</v>
      </c>
      <c r="AC467" s="9">
        <f t="shared" si="251"/>
        <v>2.1438093037923012</v>
      </c>
      <c r="AD467" s="9">
        <f t="shared" si="252"/>
        <v>0.91503489106703406</v>
      </c>
      <c r="AE467" s="9">
        <f t="shared" si="253"/>
        <v>0.12410493102695179</v>
      </c>
      <c r="AF467" s="9">
        <f t="shared" si="254"/>
        <v>93.965635424086216</v>
      </c>
      <c r="AG467" s="9">
        <f t="shared" si="239"/>
        <v>6.351112572137857E-2</v>
      </c>
      <c r="AH467" s="9">
        <f t="shared" ca="1" si="236"/>
        <v>-0.5575537634408585</v>
      </c>
      <c r="AI467" s="11">
        <f t="shared" si="255"/>
        <v>0.12410493102695179</v>
      </c>
      <c r="AJ467" s="9">
        <f t="shared" ca="1" si="256"/>
        <v>8.7274500219599425</v>
      </c>
      <c r="AK467" s="9">
        <f t="shared" si="257"/>
        <v>6.351112572137857E-2</v>
      </c>
      <c r="AL467" s="9">
        <f t="shared" si="258"/>
        <v>3.1013985009907246</v>
      </c>
      <c r="AM467" s="9">
        <f t="shared" si="259"/>
        <v>2.8181250000000002</v>
      </c>
      <c r="AN467" s="9">
        <f t="shared" si="260"/>
        <v>1.2287744127252671</v>
      </c>
      <c r="AO467" s="9">
        <f t="shared" si="261"/>
        <v>1.9581625000000003</v>
      </c>
      <c r="AP467" s="13">
        <f t="shared" ca="1" si="262"/>
        <v>4.523683599777975</v>
      </c>
    </row>
    <row r="468" spans="1:42">
      <c r="A468" t="s">
        <v>96</v>
      </c>
      <c r="B468" t="s">
        <v>145</v>
      </c>
      <c r="C468">
        <v>10</v>
      </c>
      <c r="D468" s="14">
        <f t="shared" ca="1" si="263"/>
        <v>2.9061118806495658</v>
      </c>
      <c r="E468">
        <v>16.203225806451599</v>
      </c>
      <c r="F468">
        <v>4.6225806451612899</v>
      </c>
      <c r="G468">
        <v>1.76485215053763</v>
      </c>
      <c r="H468">
        <v>639.5</v>
      </c>
      <c r="I468">
        <v>3.7592741935483902</v>
      </c>
      <c r="J468">
        <v>45.491500000000002</v>
      </c>
      <c r="K468">
        <v>7.1451612903225801</v>
      </c>
      <c r="L468" s="11">
        <f t="shared" si="234"/>
        <v>19.75</v>
      </c>
      <c r="M468" s="9">
        <f t="shared" si="235"/>
        <v>10.7</v>
      </c>
      <c r="N468" s="9">
        <f t="shared" si="240"/>
        <v>93.965635424086216</v>
      </c>
      <c r="O468" s="9">
        <f>stefan_boltzmann*(E468+273.16)^4</f>
        <v>34.37440917979535</v>
      </c>
      <c r="P468" s="9">
        <f>stefan_boltzmann*(F468+273.16)^4</f>
        <v>29.19321503606313</v>
      </c>
      <c r="Q468" s="11">
        <f t="shared" si="241"/>
        <v>11.531749321676214</v>
      </c>
      <c r="R468" s="9">
        <f t="shared" si="242"/>
        <v>15.0651025</v>
      </c>
      <c r="S468" s="9">
        <f t="shared" si="243"/>
        <v>0.76546105953651589</v>
      </c>
      <c r="T468" s="9">
        <f t="shared" si="237"/>
        <v>8.8794469776906855</v>
      </c>
      <c r="U468" s="9">
        <f t="shared" si="244"/>
        <v>31.78381210792924</v>
      </c>
      <c r="V468" s="9">
        <f t="shared" si="245"/>
        <v>0.2233829063826468</v>
      </c>
      <c r="W468" s="9">
        <f t="shared" si="238"/>
        <v>0.68337243037429662</v>
      </c>
      <c r="X468" s="9">
        <f t="shared" si="246"/>
        <v>4.8519171425755969</v>
      </c>
      <c r="Y468" s="9">
        <f t="shared" si="247"/>
        <v>4.0275298351150886</v>
      </c>
      <c r="Z468" s="9">
        <f t="shared" si="248"/>
        <v>10.412903225806444</v>
      </c>
      <c r="AA468" s="9">
        <f t="shared" si="249"/>
        <v>1.8420240242611985</v>
      </c>
      <c r="AB468" s="9">
        <f t="shared" si="250"/>
        <v>0.84959460985101032</v>
      </c>
      <c r="AC468" s="9">
        <f t="shared" si="251"/>
        <v>1.3458093170561045</v>
      </c>
      <c r="AD468" s="9">
        <f t="shared" si="252"/>
        <v>0.69385441447747587</v>
      </c>
      <c r="AE468" s="9">
        <f t="shared" si="253"/>
        <v>8.4305559266868363E-2</v>
      </c>
      <c r="AF468" s="9">
        <f t="shared" si="254"/>
        <v>93.965635424086216</v>
      </c>
      <c r="AG468" s="9">
        <f t="shared" si="239"/>
        <v>6.351112572137857E-2</v>
      </c>
      <c r="AH468" s="9">
        <f t="shared" ca="1" si="236"/>
        <v>-0.9490268817204337</v>
      </c>
      <c r="AI468" s="11">
        <f t="shared" si="255"/>
        <v>8.4305559266868363E-2</v>
      </c>
      <c r="AJ468" s="9">
        <f t="shared" ca="1" si="256"/>
        <v>4.976556716835522</v>
      </c>
      <c r="AK468" s="9">
        <f t="shared" si="257"/>
        <v>6.351112572137857E-2</v>
      </c>
      <c r="AL468" s="9">
        <f t="shared" si="258"/>
        <v>3.1755787748412216</v>
      </c>
      <c r="AM468" s="9">
        <f t="shared" si="259"/>
        <v>3.7592741935483902</v>
      </c>
      <c r="AN468" s="9">
        <f t="shared" si="260"/>
        <v>0.65195490257862865</v>
      </c>
      <c r="AO468" s="9">
        <f t="shared" si="261"/>
        <v>2.2781532258064527</v>
      </c>
      <c r="AP468" s="13">
        <f t="shared" ca="1" si="262"/>
        <v>2.9061118806495658</v>
      </c>
    </row>
    <row r="469" spans="1:42">
      <c r="A469" t="s">
        <v>96</v>
      </c>
      <c r="B469" t="s">
        <v>145</v>
      </c>
      <c r="C469">
        <v>11</v>
      </c>
      <c r="D469" s="14">
        <f t="shared" ca="1" si="263"/>
        <v>1.5961726266253464</v>
      </c>
      <c r="E469">
        <v>9.3733333333333295</v>
      </c>
      <c r="F469">
        <v>1.3883333333333301</v>
      </c>
      <c r="G469">
        <v>-0.82958333333333301</v>
      </c>
      <c r="H469">
        <v>639.5</v>
      </c>
      <c r="I469">
        <v>3.92756944444444</v>
      </c>
      <c r="J469">
        <v>45.491500000000002</v>
      </c>
      <c r="K469">
        <v>4.95</v>
      </c>
      <c r="L469" s="11">
        <f t="shared" si="234"/>
        <v>13.25</v>
      </c>
      <c r="M469" s="9">
        <f t="shared" si="235"/>
        <v>9.3000000000000007</v>
      </c>
      <c r="N469" s="9">
        <f t="shared" si="240"/>
        <v>93.965635424086216</v>
      </c>
      <c r="O469" s="9">
        <f>stefan_boltzmann*(E469+273.16)^4</f>
        <v>31.242132254476868</v>
      </c>
      <c r="P469" s="9">
        <f>stefan_boltzmann*(F469+273.16)^4</f>
        <v>27.85717931886261</v>
      </c>
      <c r="Q469" s="11">
        <f t="shared" si="241"/>
        <v>6.838709677419355</v>
      </c>
      <c r="R469" s="9">
        <f t="shared" si="242"/>
        <v>10.1069675</v>
      </c>
      <c r="S469" s="9">
        <f t="shared" si="243"/>
        <v>0.67663319164916236</v>
      </c>
      <c r="T469" s="9">
        <f t="shared" si="237"/>
        <v>5.2658064516129031</v>
      </c>
      <c r="U469" s="9">
        <f t="shared" si="244"/>
        <v>29.549655786669739</v>
      </c>
      <c r="V469" s="9">
        <f t="shared" si="245"/>
        <v>0.23384966516683681</v>
      </c>
      <c r="W469" s="9">
        <f t="shared" si="238"/>
        <v>0.56345480872636922</v>
      </c>
      <c r="X469" s="9">
        <f t="shared" si="246"/>
        <v>3.8935725226300746</v>
      </c>
      <c r="Y469" s="9">
        <f t="shared" si="247"/>
        <v>1.3722339289828285</v>
      </c>
      <c r="Z469" s="9">
        <f t="shared" si="248"/>
        <v>5.3808333333333298</v>
      </c>
      <c r="AA469" s="9">
        <f t="shared" si="249"/>
        <v>1.1773387067082777</v>
      </c>
      <c r="AB469" s="9">
        <f t="shared" si="250"/>
        <v>0.67534300647125667</v>
      </c>
      <c r="AC469" s="9">
        <f t="shared" si="251"/>
        <v>0.92634085658976717</v>
      </c>
      <c r="AD469" s="9">
        <f t="shared" si="252"/>
        <v>0.57489252985676864</v>
      </c>
      <c r="AE469" s="9">
        <f t="shared" si="253"/>
        <v>6.2330331765327075E-2</v>
      </c>
      <c r="AF469" s="9">
        <f t="shared" si="254"/>
        <v>93.965635424086216</v>
      </c>
      <c r="AG469" s="9">
        <f t="shared" si="239"/>
        <v>6.351112572137857E-2</v>
      </c>
      <c r="AH469" s="9">
        <f t="shared" ca="1" si="236"/>
        <v>-0.70448978494623604</v>
      </c>
      <c r="AI469" s="11">
        <f t="shared" si="255"/>
        <v>6.2330331765327075E-2</v>
      </c>
      <c r="AJ469" s="9">
        <f t="shared" ca="1" si="256"/>
        <v>2.0767237139290646</v>
      </c>
      <c r="AK469" s="9">
        <f t="shared" si="257"/>
        <v>6.351112572137857E-2</v>
      </c>
      <c r="AL469" s="9">
        <f t="shared" si="258"/>
        <v>3.2329811978195337</v>
      </c>
      <c r="AM469" s="9">
        <f t="shared" si="259"/>
        <v>3.92756944444444</v>
      </c>
      <c r="AN469" s="9">
        <f t="shared" si="260"/>
        <v>0.35144832673299853</v>
      </c>
      <c r="AO469" s="9">
        <f t="shared" si="261"/>
        <v>2.3353736111111099</v>
      </c>
      <c r="AP469" s="13">
        <f t="shared" ca="1" si="262"/>
        <v>1.5961726266253464</v>
      </c>
    </row>
    <row r="470" spans="1:42">
      <c r="A470" t="s">
        <v>96</v>
      </c>
      <c r="B470" t="s">
        <v>145</v>
      </c>
      <c r="C470">
        <v>12</v>
      </c>
      <c r="D470" s="14">
        <f t="shared" ca="1" si="263"/>
        <v>0.8833049164916702</v>
      </c>
      <c r="E470">
        <v>3.7709677419354799</v>
      </c>
      <c r="F470">
        <v>-1.85967741935484</v>
      </c>
      <c r="G470">
        <v>-3.08104838709678</v>
      </c>
      <c r="H470">
        <v>639.5</v>
      </c>
      <c r="I470">
        <v>3.9440860215053801</v>
      </c>
      <c r="J470">
        <v>45.491500000000002</v>
      </c>
      <c r="K470">
        <v>3.2741935483871001</v>
      </c>
      <c r="L470" s="11">
        <f t="shared" si="234"/>
        <v>10.5</v>
      </c>
      <c r="M470" s="9">
        <f t="shared" si="235"/>
        <v>8.6</v>
      </c>
      <c r="N470" s="9">
        <f t="shared" si="240"/>
        <v>93.965635424086216</v>
      </c>
      <c r="O470" s="9">
        <f>stefan_boltzmann*(E470+273.16)^4</f>
        <v>28.836861170637505</v>
      </c>
      <c r="P470" s="9">
        <f>stefan_boltzmann*(F470+273.16)^4</f>
        <v>26.562144430583789</v>
      </c>
      <c r="Q470" s="11">
        <f t="shared" si="241"/>
        <v>4.6237809452363114</v>
      </c>
      <c r="R470" s="9">
        <f t="shared" si="242"/>
        <v>8.0092949999999998</v>
      </c>
      <c r="S470" s="9">
        <f t="shared" si="243"/>
        <v>0.57730186554950358</v>
      </c>
      <c r="T470" s="9">
        <f t="shared" si="237"/>
        <v>3.5603113278319598</v>
      </c>
      <c r="U470" s="9">
        <f t="shared" si="244"/>
        <v>27.699502800610645</v>
      </c>
      <c r="V470" s="9">
        <f t="shared" si="245"/>
        <v>0.24233337415814588</v>
      </c>
      <c r="W470" s="9">
        <f t="shared" si="238"/>
        <v>0.4293575184918299</v>
      </c>
      <c r="X470" s="9">
        <f t="shared" si="246"/>
        <v>2.8820683436522194</v>
      </c>
      <c r="Y470" s="9">
        <f t="shared" si="247"/>
        <v>0.67824298417974038</v>
      </c>
      <c r="Z470" s="9">
        <f t="shared" si="248"/>
        <v>0.95564516129031996</v>
      </c>
      <c r="AA470" s="9">
        <f t="shared" si="249"/>
        <v>0.80024396079054483</v>
      </c>
      <c r="AB470" s="9">
        <f t="shared" si="250"/>
        <v>0.53291325468534223</v>
      </c>
      <c r="AC470" s="9">
        <f t="shared" si="251"/>
        <v>0.66657860773794353</v>
      </c>
      <c r="AD470" s="9">
        <f t="shared" si="252"/>
        <v>0.48667192874146575</v>
      </c>
      <c r="AE470" s="9">
        <f t="shared" si="253"/>
        <v>4.7257223817352118E-2</v>
      </c>
      <c r="AF470" s="9">
        <f t="shared" si="254"/>
        <v>93.965635424086216</v>
      </c>
      <c r="AG470" s="9">
        <f t="shared" si="239"/>
        <v>6.351112572137857E-2</v>
      </c>
      <c r="AH470" s="9">
        <f t="shared" ca="1" si="236"/>
        <v>-0.61952634408602136</v>
      </c>
      <c r="AI470" s="11">
        <f t="shared" si="255"/>
        <v>4.7257223817352118E-2</v>
      </c>
      <c r="AJ470" s="9">
        <f t="shared" ca="1" si="256"/>
        <v>1.2977693282657619</v>
      </c>
      <c r="AK470" s="9">
        <f t="shared" si="257"/>
        <v>6.351112572137857E-2</v>
      </c>
      <c r="AL470" s="9">
        <f t="shared" si="258"/>
        <v>3.285203338190489</v>
      </c>
      <c r="AM470" s="9">
        <f t="shared" si="259"/>
        <v>3.9440860215053801</v>
      </c>
      <c r="AN470" s="9">
        <f t="shared" si="260"/>
        <v>0.17990667899647778</v>
      </c>
      <c r="AO470" s="9">
        <f t="shared" si="261"/>
        <v>2.3409892473118292</v>
      </c>
      <c r="AP470" s="13">
        <f t="shared" ca="1" si="262"/>
        <v>0.8833049164916702</v>
      </c>
    </row>
    <row r="471" spans="1:42">
      <c r="A471" t="s">
        <v>96</v>
      </c>
      <c r="B471" t="s">
        <v>146</v>
      </c>
      <c r="C471">
        <v>1</v>
      </c>
      <c r="D471" s="14">
        <f t="shared" ca="1" si="263"/>
        <v>0.87130681143338884</v>
      </c>
      <c r="E471">
        <v>8.5021505376344102</v>
      </c>
      <c r="F471">
        <v>1.6973118279569901</v>
      </c>
      <c r="G471">
        <v>2.0077844982078901</v>
      </c>
      <c r="H471">
        <v>173.166666666667</v>
      </c>
      <c r="I471">
        <v>3.4706429211469501</v>
      </c>
      <c r="J471">
        <v>44.5505</v>
      </c>
      <c r="K471">
        <v>3.4623655913978499</v>
      </c>
      <c r="L471" s="11">
        <f t="shared" si="234"/>
        <v>12.5</v>
      </c>
      <c r="M471" s="9">
        <f t="shared" si="235"/>
        <v>9.1</v>
      </c>
      <c r="N471" s="9">
        <f t="shared" si="240"/>
        <v>99.269738942825299</v>
      </c>
      <c r="O471" s="9">
        <f>stefan_boltzmann*(E471+273.16)^4</f>
        <v>30.85857425936678</v>
      </c>
      <c r="P471" s="9">
        <f>stefan_boltzmann*(F471+273.16)^4</f>
        <v>27.982793780203675</v>
      </c>
      <c r="Q471" s="11">
        <f t="shared" si="241"/>
        <v>5.5029983457402816</v>
      </c>
      <c r="R471" s="9">
        <f t="shared" si="242"/>
        <v>9.4182916666666667</v>
      </c>
      <c r="S471" s="9">
        <f t="shared" si="243"/>
        <v>0.58428837633225572</v>
      </c>
      <c r="T471" s="9">
        <f t="shared" si="237"/>
        <v>4.2373087262200171</v>
      </c>
      <c r="U471" s="9">
        <f t="shared" si="244"/>
        <v>29.420684019785227</v>
      </c>
      <c r="V471" s="9">
        <f t="shared" si="245"/>
        <v>0.22236378510493249</v>
      </c>
      <c r="W471" s="9">
        <f t="shared" si="238"/>
        <v>0.43878930804854532</v>
      </c>
      <c r="X471" s="9">
        <f t="shared" si="246"/>
        <v>2.8706011886175582</v>
      </c>
      <c r="Y471" s="9">
        <f t="shared" si="247"/>
        <v>1.3667075376024589</v>
      </c>
      <c r="Z471" s="9">
        <f t="shared" si="248"/>
        <v>5.0997311827957006</v>
      </c>
      <c r="AA471" s="9">
        <f t="shared" si="249"/>
        <v>1.1100147982744735</v>
      </c>
      <c r="AB471" s="9">
        <f t="shared" si="250"/>
        <v>0.69050120039180918</v>
      </c>
      <c r="AC471" s="9">
        <f t="shared" si="251"/>
        <v>0.90025799933314132</v>
      </c>
      <c r="AD471" s="9">
        <f t="shared" si="252"/>
        <v>0.70603464565502572</v>
      </c>
      <c r="AE471" s="9">
        <f t="shared" si="253"/>
        <v>6.1263413595708333E-2</v>
      </c>
      <c r="AF471" s="9">
        <f t="shared" si="254"/>
        <v>99.269738942825299</v>
      </c>
      <c r="AG471" s="9">
        <f t="shared" si="239"/>
        <v>6.7096155332443119E-2</v>
      </c>
      <c r="AH471" s="9">
        <f t="shared" ca="1" si="236"/>
        <v>-1.1798387096773784E-2</v>
      </c>
      <c r="AI471" s="11">
        <f t="shared" si="255"/>
        <v>6.1263413595708333E-2</v>
      </c>
      <c r="AJ471" s="9">
        <f t="shared" ca="1" si="256"/>
        <v>1.3785059246992326</v>
      </c>
      <c r="AK471" s="9">
        <f t="shared" si="257"/>
        <v>6.7096155332443119E-2</v>
      </c>
      <c r="AL471" s="9">
        <f t="shared" si="258"/>
        <v>3.2362490829177664</v>
      </c>
      <c r="AM471" s="9">
        <f t="shared" si="259"/>
        <v>3.4706429211469501</v>
      </c>
      <c r="AN471" s="9">
        <f t="shared" si="260"/>
        <v>0.19422335367811561</v>
      </c>
      <c r="AO471" s="9">
        <f t="shared" si="261"/>
        <v>2.1800185931899634</v>
      </c>
      <c r="AP471" s="13">
        <f t="shared" ca="1" si="262"/>
        <v>0.87130681143338884</v>
      </c>
    </row>
    <row r="472" spans="1:42">
      <c r="A472" t="s">
        <v>96</v>
      </c>
      <c r="B472" t="s">
        <v>146</v>
      </c>
      <c r="C472">
        <v>2</v>
      </c>
      <c r="D472" s="14">
        <f t="shared" ca="1" si="263"/>
        <v>1.3623611215779621</v>
      </c>
      <c r="E472">
        <v>10.675000000000001</v>
      </c>
      <c r="F472">
        <v>2.6386904761904799</v>
      </c>
      <c r="G472">
        <v>2.52903025793651</v>
      </c>
      <c r="H472">
        <v>173.166666666667</v>
      </c>
      <c r="I472">
        <v>3.4025793650793701</v>
      </c>
      <c r="J472">
        <v>44.5505</v>
      </c>
      <c r="K472">
        <v>4.78571428571429</v>
      </c>
      <c r="L472" s="11">
        <f t="shared" si="234"/>
        <v>18</v>
      </c>
      <c r="M472" s="9">
        <f t="shared" si="235"/>
        <v>10.3</v>
      </c>
      <c r="N472" s="9">
        <f t="shared" si="240"/>
        <v>99.269738942825299</v>
      </c>
      <c r="O472" s="9">
        <f>stefan_boltzmann*(E472+273.16)^4</f>
        <v>31.821869048571177</v>
      </c>
      <c r="P472" s="9">
        <f>stefan_boltzmann*(F472+273.16)^4</f>
        <v>28.368128944598244</v>
      </c>
      <c r="Q472" s="11">
        <f t="shared" si="241"/>
        <v>8.6816920943134583</v>
      </c>
      <c r="R472" s="9">
        <f t="shared" si="242"/>
        <v>13.562340000000001</v>
      </c>
      <c r="S472" s="9">
        <f t="shared" si="243"/>
        <v>0.64013231450571639</v>
      </c>
      <c r="T472" s="9">
        <f t="shared" si="237"/>
        <v>6.6849029126213635</v>
      </c>
      <c r="U472" s="9">
        <f t="shared" si="244"/>
        <v>30.09499899658471</v>
      </c>
      <c r="V472" s="9">
        <f t="shared" si="245"/>
        <v>0.22015408958509797</v>
      </c>
      <c r="W472" s="9">
        <f t="shared" si="238"/>
        <v>0.51417862458271724</v>
      </c>
      <c r="X472" s="9">
        <f t="shared" si="246"/>
        <v>3.4067095558516636</v>
      </c>
      <c r="Y472" s="9">
        <f t="shared" si="247"/>
        <v>3.2781933567696999</v>
      </c>
      <c r="Z472" s="9">
        <f t="shared" si="248"/>
        <v>6.6568452380952401</v>
      </c>
      <c r="AA472" s="9">
        <f t="shared" si="249"/>
        <v>1.2846229447509792</v>
      </c>
      <c r="AB472" s="9">
        <f t="shared" si="250"/>
        <v>0.73855373343275632</v>
      </c>
      <c r="AC472" s="9">
        <f t="shared" si="251"/>
        <v>1.0115883390918676</v>
      </c>
      <c r="AD472" s="9">
        <f t="shared" si="252"/>
        <v>0.7328082777130982</v>
      </c>
      <c r="AE472" s="9">
        <f t="shared" si="253"/>
        <v>6.7375896309198935E-2</v>
      </c>
      <c r="AF472" s="9">
        <f t="shared" si="254"/>
        <v>99.269738942825299</v>
      </c>
      <c r="AG472" s="9">
        <f t="shared" si="239"/>
        <v>6.7096155332443119E-2</v>
      </c>
      <c r="AH472" s="9">
        <f t="shared" ca="1" si="236"/>
        <v>0.21799596774193555</v>
      </c>
      <c r="AI472" s="11">
        <f t="shared" si="255"/>
        <v>6.7375896309198935E-2</v>
      </c>
      <c r="AJ472" s="9">
        <f t="shared" ca="1" si="256"/>
        <v>3.0601973890277643</v>
      </c>
      <c r="AK472" s="9">
        <f t="shared" si="257"/>
        <v>6.7096155332443119E-2</v>
      </c>
      <c r="AL472" s="9">
        <f t="shared" si="258"/>
        <v>3.2182298246043461</v>
      </c>
      <c r="AM472" s="9">
        <f t="shared" si="259"/>
        <v>3.4025793650793701</v>
      </c>
      <c r="AN472" s="9">
        <f t="shared" si="260"/>
        <v>0.27878006137876943</v>
      </c>
      <c r="AO472" s="9">
        <f t="shared" si="261"/>
        <v>2.1568769841269857</v>
      </c>
      <c r="AP472" s="13">
        <f t="shared" ca="1" si="262"/>
        <v>1.3623611215779621</v>
      </c>
    </row>
    <row r="473" spans="1:42">
      <c r="A473" t="s">
        <v>96</v>
      </c>
      <c r="B473" t="s">
        <v>146</v>
      </c>
      <c r="C473">
        <v>3</v>
      </c>
      <c r="D473" s="14">
        <f t="shared" ca="1" si="263"/>
        <v>1.9142796280979</v>
      </c>
      <c r="E473">
        <v>13.422311827957</v>
      </c>
      <c r="F473">
        <v>3.7661290322580601</v>
      </c>
      <c r="G473">
        <v>4.0834901433691799</v>
      </c>
      <c r="H473">
        <v>173.166666666667</v>
      </c>
      <c r="I473">
        <v>3.0009072580645202</v>
      </c>
      <c r="J473">
        <v>44.5505</v>
      </c>
      <c r="K473">
        <v>5.4973118279569899</v>
      </c>
      <c r="L473" s="11">
        <f t="shared" si="234"/>
        <v>25.3</v>
      </c>
      <c r="M473" s="9">
        <f t="shared" si="235"/>
        <v>11.6</v>
      </c>
      <c r="N473" s="9">
        <f t="shared" si="240"/>
        <v>99.269738942825299</v>
      </c>
      <c r="O473" s="9">
        <f>stefan_boltzmann*(E473+273.16)^4</f>
        <v>33.071920879529927</v>
      </c>
      <c r="P473" s="9">
        <f>stefan_boltzmann*(F473+273.16)^4</f>
        <v>28.834845801343462</v>
      </c>
      <c r="Q473" s="11">
        <f t="shared" si="241"/>
        <v>12.319913329625511</v>
      </c>
      <c r="R473" s="9">
        <f t="shared" si="242"/>
        <v>19.062622333333334</v>
      </c>
      <c r="S473" s="9">
        <f t="shared" si="243"/>
        <v>0.64628638779055236</v>
      </c>
      <c r="T473" s="9">
        <f t="shared" si="237"/>
        <v>9.4863332638116429</v>
      </c>
      <c r="U473" s="9">
        <f t="shared" si="244"/>
        <v>30.953383340436694</v>
      </c>
      <c r="V473" s="9">
        <f t="shared" si="245"/>
        <v>0.21337524008038827</v>
      </c>
      <c r="W473" s="9">
        <f t="shared" si="238"/>
        <v>0.52248662351724573</v>
      </c>
      <c r="X473" s="9">
        <f t="shared" si="246"/>
        <v>3.4508598793551726</v>
      </c>
      <c r="Y473" s="9">
        <f t="shared" si="247"/>
        <v>6.0354733844564699</v>
      </c>
      <c r="Z473" s="9">
        <f t="shared" si="248"/>
        <v>8.59422043010753</v>
      </c>
      <c r="AA473" s="9">
        <f t="shared" si="249"/>
        <v>1.5396519197571816</v>
      </c>
      <c r="AB473" s="9">
        <f t="shared" si="250"/>
        <v>0.79997094557769399</v>
      </c>
      <c r="AC473" s="9">
        <f t="shared" si="251"/>
        <v>1.1698114326674378</v>
      </c>
      <c r="AD473" s="9">
        <f t="shared" si="252"/>
        <v>0.81805254207649547</v>
      </c>
      <c r="AE473" s="9">
        <f t="shared" si="253"/>
        <v>7.5703377951210363E-2</v>
      </c>
      <c r="AF473" s="9">
        <f t="shared" si="254"/>
        <v>99.269738942825299</v>
      </c>
      <c r="AG473" s="9">
        <f t="shared" si="239"/>
        <v>6.7096155332443119E-2</v>
      </c>
      <c r="AH473" s="9">
        <f t="shared" ca="1" si="236"/>
        <v>0.27123252688172061</v>
      </c>
      <c r="AI473" s="11">
        <f t="shared" si="255"/>
        <v>7.5703377951210363E-2</v>
      </c>
      <c r="AJ473" s="9">
        <f t="shared" ca="1" si="256"/>
        <v>5.764240857574749</v>
      </c>
      <c r="AK473" s="9">
        <f t="shared" si="257"/>
        <v>6.7096155332443119E-2</v>
      </c>
      <c r="AL473" s="9">
        <f t="shared" si="258"/>
        <v>3.1960883239199238</v>
      </c>
      <c r="AM473" s="9">
        <f t="shared" si="259"/>
        <v>3.0009072580645202</v>
      </c>
      <c r="AN473" s="9">
        <f t="shared" si="260"/>
        <v>0.35175889059094234</v>
      </c>
      <c r="AO473" s="9">
        <f t="shared" si="261"/>
        <v>2.0203084677419367</v>
      </c>
      <c r="AP473" s="13">
        <f t="shared" ca="1" si="262"/>
        <v>1.9142796280979</v>
      </c>
    </row>
    <row r="474" spans="1:42">
      <c r="A474" t="s">
        <v>96</v>
      </c>
      <c r="B474" t="s">
        <v>146</v>
      </c>
      <c r="C474">
        <v>4</v>
      </c>
      <c r="D474" s="14">
        <f t="shared" ca="1" si="263"/>
        <v>2.8666656039273182</v>
      </c>
      <c r="E474">
        <v>15.9716666666667</v>
      </c>
      <c r="F474">
        <v>5.4969444444444404</v>
      </c>
      <c r="G474">
        <v>4.8464814814814803</v>
      </c>
      <c r="H474">
        <v>173.166666666667</v>
      </c>
      <c r="I474">
        <v>2.9000462962963001</v>
      </c>
      <c r="J474">
        <v>44.5505</v>
      </c>
      <c r="K474">
        <v>7.0777777777777802</v>
      </c>
      <c r="L474" s="11">
        <f t="shared" si="234"/>
        <v>33.5</v>
      </c>
      <c r="M474" s="9">
        <f t="shared" si="235"/>
        <v>13.2</v>
      </c>
      <c r="N474" s="9">
        <f t="shared" si="240"/>
        <v>99.269738942825299</v>
      </c>
      <c r="O474" s="9">
        <f>stefan_boltzmann*(E474+273.16)^4</f>
        <v>34.264510498438796</v>
      </c>
      <c r="P474" s="9">
        <f>stefan_boltzmann*(F474+273.16)^4</f>
        <v>29.562514818899277</v>
      </c>
      <c r="Q474" s="11">
        <f t="shared" si="241"/>
        <v>17.356271043771045</v>
      </c>
      <c r="R474" s="9">
        <f t="shared" si="242"/>
        <v>25.241021666666668</v>
      </c>
      <c r="S474" s="9">
        <f t="shared" si="243"/>
        <v>0.68762157384032374</v>
      </c>
      <c r="T474" s="9">
        <f t="shared" si="237"/>
        <v>13.364328703703706</v>
      </c>
      <c r="U474" s="9">
        <f t="shared" si="244"/>
        <v>31.913512658669035</v>
      </c>
      <c r="V474" s="9">
        <f t="shared" si="245"/>
        <v>0.20994255601612349</v>
      </c>
      <c r="W474" s="9">
        <f t="shared" si="238"/>
        <v>0.57828912468443716</v>
      </c>
      <c r="X474" s="9">
        <f t="shared" si="246"/>
        <v>3.8745396908534033</v>
      </c>
      <c r="Y474" s="9">
        <f t="shared" si="247"/>
        <v>9.4897890128503022</v>
      </c>
      <c r="Z474" s="9">
        <f t="shared" si="248"/>
        <v>10.73430555555557</v>
      </c>
      <c r="AA474" s="9">
        <f t="shared" si="249"/>
        <v>1.8149986537492071</v>
      </c>
      <c r="AB474" s="9">
        <f t="shared" si="250"/>
        <v>0.9030373469587879</v>
      </c>
      <c r="AC474" s="9">
        <f t="shared" si="251"/>
        <v>1.3590180003539976</v>
      </c>
      <c r="AD474" s="9">
        <f t="shared" si="252"/>
        <v>0.86300707834791734</v>
      </c>
      <c r="AE474" s="9">
        <f t="shared" si="253"/>
        <v>8.5909314615979088E-2</v>
      </c>
      <c r="AF474" s="9">
        <f t="shared" si="254"/>
        <v>99.269738942825299</v>
      </c>
      <c r="AG474" s="9">
        <f t="shared" si="239"/>
        <v>6.7096155332443119E-2</v>
      </c>
      <c r="AH474" s="9">
        <f t="shared" ca="1" si="236"/>
        <v>0.2996119175627257</v>
      </c>
      <c r="AI474" s="11">
        <f t="shared" si="255"/>
        <v>8.5909314615979088E-2</v>
      </c>
      <c r="AJ474" s="9">
        <f t="shared" ca="1" si="256"/>
        <v>9.1901770952875772</v>
      </c>
      <c r="AK474" s="9">
        <f t="shared" si="257"/>
        <v>6.7096155332443119E-2</v>
      </c>
      <c r="AL474" s="9">
        <f t="shared" si="258"/>
        <v>3.1719816122967153</v>
      </c>
      <c r="AM474" s="9">
        <f t="shared" si="259"/>
        <v>2.9000462962963001</v>
      </c>
      <c r="AN474" s="9">
        <f t="shared" si="260"/>
        <v>0.49601092200608021</v>
      </c>
      <c r="AO474" s="9">
        <f t="shared" si="261"/>
        <v>1.9860157407407422</v>
      </c>
      <c r="AP474" s="13">
        <f t="shared" ca="1" si="262"/>
        <v>2.8666656039273182</v>
      </c>
    </row>
    <row r="475" spans="1:42">
      <c r="A475" t="s">
        <v>96</v>
      </c>
      <c r="B475" t="s">
        <v>146</v>
      </c>
      <c r="C475">
        <v>5</v>
      </c>
      <c r="D475" s="14">
        <f t="shared" ca="1" si="263"/>
        <v>3.5970925544939392</v>
      </c>
      <c r="E475">
        <v>18.652419354838699</v>
      </c>
      <c r="F475">
        <v>7.0612903225806498</v>
      </c>
      <c r="G475">
        <v>6.7678427419354898</v>
      </c>
      <c r="H475">
        <v>173.166666666667</v>
      </c>
      <c r="I475">
        <v>2.9927867383512501</v>
      </c>
      <c r="J475">
        <v>44.5505</v>
      </c>
      <c r="K475">
        <v>7.9838709677419404</v>
      </c>
      <c r="L475" s="11">
        <f t="shared" si="234"/>
        <v>39.299999999999997</v>
      </c>
      <c r="M475" s="9">
        <f t="shared" si="235"/>
        <v>14.6</v>
      </c>
      <c r="N475" s="9">
        <f t="shared" si="240"/>
        <v>99.269738942825299</v>
      </c>
      <c r="O475" s="9">
        <f>stefan_boltzmann*(E475+273.16)^4</f>
        <v>35.553059385458106</v>
      </c>
      <c r="P475" s="9">
        <f>stefan_boltzmann*(F475+273.16)^4</f>
        <v>30.231967171491554</v>
      </c>
      <c r="Q475" s="11">
        <f t="shared" si="241"/>
        <v>20.570415377817064</v>
      </c>
      <c r="R475" s="9">
        <f t="shared" si="242"/>
        <v>29.611108999999999</v>
      </c>
      <c r="S475" s="9">
        <f t="shared" si="243"/>
        <v>0.69468574708961639</v>
      </c>
      <c r="T475" s="9">
        <f t="shared" si="237"/>
        <v>15.839219840919139</v>
      </c>
      <c r="U475" s="9">
        <f t="shared" si="244"/>
        <v>32.89251327847483</v>
      </c>
      <c r="V475" s="9">
        <f t="shared" si="245"/>
        <v>0.20098351672407222</v>
      </c>
      <c r="W475" s="9">
        <f t="shared" si="238"/>
        <v>0.58782575857098218</v>
      </c>
      <c r="X475" s="9">
        <f t="shared" si="246"/>
        <v>3.8860296751769972</v>
      </c>
      <c r="Y475" s="9">
        <f t="shared" si="247"/>
        <v>11.953190165742141</v>
      </c>
      <c r="Z475" s="9">
        <f t="shared" si="248"/>
        <v>12.856854838709674</v>
      </c>
      <c r="AA475" s="9">
        <f t="shared" si="249"/>
        <v>2.1501936459850035</v>
      </c>
      <c r="AB475" s="9">
        <f t="shared" si="250"/>
        <v>1.0060826450464559</v>
      </c>
      <c r="AC475" s="9">
        <f t="shared" si="251"/>
        <v>1.5781381455157297</v>
      </c>
      <c r="AD475" s="9">
        <f t="shared" si="252"/>
        <v>0.98599911338807689</v>
      </c>
      <c r="AE475" s="9">
        <f t="shared" si="253"/>
        <v>9.7168079701812987E-2</v>
      </c>
      <c r="AF475" s="9">
        <f t="shared" si="254"/>
        <v>99.269738942825299</v>
      </c>
      <c r="AG475" s="9">
        <f t="shared" si="239"/>
        <v>6.7096155332443119E-2</v>
      </c>
      <c r="AH475" s="9">
        <f t="shared" ca="1" si="236"/>
        <v>0.2971568996415746</v>
      </c>
      <c r="AI475" s="11">
        <f t="shared" si="255"/>
        <v>9.7168079701812987E-2</v>
      </c>
      <c r="AJ475" s="9">
        <f t="shared" ca="1" si="256"/>
        <v>11.656033266100566</v>
      </c>
      <c r="AK475" s="9">
        <f t="shared" si="257"/>
        <v>6.7096155332443119E-2</v>
      </c>
      <c r="AL475" s="9">
        <f t="shared" si="258"/>
        <v>3.1484289593398453</v>
      </c>
      <c r="AM475" s="9">
        <f t="shared" si="259"/>
        <v>2.9927867383512501</v>
      </c>
      <c r="AN475" s="9">
        <f t="shared" si="260"/>
        <v>0.59213903212765284</v>
      </c>
      <c r="AO475" s="9">
        <f t="shared" si="261"/>
        <v>2.0175474910394251</v>
      </c>
      <c r="AP475" s="13">
        <f t="shared" ca="1" si="262"/>
        <v>3.5970925544939392</v>
      </c>
    </row>
    <row r="476" spans="1:42">
      <c r="A476" t="s">
        <v>96</v>
      </c>
      <c r="B476" t="s">
        <v>146</v>
      </c>
      <c r="C476">
        <v>6</v>
      </c>
      <c r="D476" s="14">
        <f t="shared" ca="1" si="263"/>
        <v>4.6232215648368626</v>
      </c>
      <c r="E476">
        <v>22.852222222222199</v>
      </c>
      <c r="F476">
        <v>10.178611111111101</v>
      </c>
      <c r="G476">
        <v>9.4277083333333298</v>
      </c>
      <c r="H476">
        <v>173.166666666667</v>
      </c>
      <c r="I476">
        <v>3.10256944444445</v>
      </c>
      <c r="J476">
        <v>44.5505</v>
      </c>
      <c r="K476">
        <v>9.5694444444444393</v>
      </c>
      <c r="L476" s="11">
        <f t="shared" si="234"/>
        <v>41.9</v>
      </c>
      <c r="M476" s="9">
        <f t="shared" si="235"/>
        <v>15.3</v>
      </c>
      <c r="N476" s="9">
        <f t="shared" si="240"/>
        <v>99.269738942825299</v>
      </c>
      <c r="O476" s="9">
        <f>stefan_boltzmann*(E476+273.16)^4</f>
        <v>37.644407527781752</v>
      </c>
      <c r="P476" s="9">
        <f>stefan_boltzmann*(F476+273.16)^4</f>
        <v>31.599843817537476</v>
      </c>
      <c r="Q476" s="11">
        <f t="shared" si="241"/>
        <v>23.578258896151045</v>
      </c>
      <c r="R476" s="9">
        <f t="shared" si="242"/>
        <v>31.570113666666668</v>
      </c>
      <c r="S476" s="9">
        <f t="shared" si="243"/>
        <v>0.74685378535859281</v>
      </c>
      <c r="T476" s="9">
        <f t="shared" si="237"/>
        <v>18.155259350036307</v>
      </c>
      <c r="U476" s="9">
        <f t="shared" si="244"/>
        <v>34.622125672659614</v>
      </c>
      <c r="V476" s="9">
        <f t="shared" si="245"/>
        <v>0.18781431148026992</v>
      </c>
      <c r="W476" s="9">
        <f t="shared" si="238"/>
        <v>0.65825261023410031</v>
      </c>
      <c r="X476" s="9">
        <f t="shared" si="246"/>
        <v>4.280307803238772</v>
      </c>
      <c r="Y476" s="9">
        <f t="shared" si="247"/>
        <v>13.874951546797535</v>
      </c>
      <c r="Z476" s="9">
        <f t="shared" si="248"/>
        <v>16.515416666666649</v>
      </c>
      <c r="AA476" s="9">
        <f t="shared" si="249"/>
        <v>2.7844240150086796</v>
      </c>
      <c r="AB476" s="9">
        <f t="shared" si="250"/>
        <v>1.2427374193476957</v>
      </c>
      <c r="AC476" s="9">
        <f t="shared" si="251"/>
        <v>2.0135807171781877</v>
      </c>
      <c r="AD476" s="9">
        <f t="shared" si="252"/>
        <v>1.1816573362359342</v>
      </c>
      <c r="AE476" s="9">
        <f t="shared" si="253"/>
        <v>0.1195272315112883</v>
      </c>
      <c r="AF476" s="9">
        <f t="shared" si="254"/>
        <v>99.269738942825299</v>
      </c>
      <c r="AG476" s="9">
        <f t="shared" si="239"/>
        <v>6.7096155332443119E-2</v>
      </c>
      <c r="AH476" s="9">
        <f t="shared" ca="1" si="236"/>
        <v>0.51219865591397651</v>
      </c>
      <c r="AI476" s="11">
        <f t="shared" si="255"/>
        <v>0.1195272315112883</v>
      </c>
      <c r="AJ476" s="9">
        <f t="shared" ca="1" si="256"/>
        <v>13.362752890883558</v>
      </c>
      <c r="AK476" s="9">
        <f t="shared" si="257"/>
        <v>6.7096155332443119E-2</v>
      </c>
      <c r="AL476" s="9">
        <f t="shared" si="258"/>
        <v>3.1086427464282993</v>
      </c>
      <c r="AM476" s="9">
        <f t="shared" si="259"/>
        <v>3.10256944444445</v>
      </c>
      <c r="AN476" s="9">
        <f t="shared" si="260"/>
        <v>0.83192338094225349</v>
      </c>
      <c r="AO476" s="9">
        <f t="shared" si="261"/>
        <v>2.054873611111113</v>
      </c>
      <c r="AP476" s="13">
        <f t="shared" ca="1" si="262"/>
        <v>4.6232215648368626</v>
      </c>
    </row>
    <row r="477" spans="1:42">
      <c r="A477" t="s">
        <v>96</v>
      </c>
      <c r="B477" t="s">
        <v>146</v>
      </c>
      <c r="C477">
        <v>7</v>
      </c>
      <c r="D477" s="14">
        <f t="shared" ca="1" si="263"/>
        <v>5.5739203471007279</v>
      </c>
      <c r="E477">
        <v>26.565053763440901</v>
      </c>
      <c r="F477">
        <v>12.5456989247312</v>
      </c>
      <c r="G477">
        <v>11.014784946236601</v>
      </c>
      <c r="H477">
        <v>173.166666666667</v>
      </c>
      <c r="I477">
        <v>3.1922827060931902</v>
      </c>
      <c r="J477">
        <v>44.5505</v>
      </c>
      <c r="K477">
        <v>11.0510752688172</v>
      </c>
      <c r="L477" s="11">
        <f t="shared" si="234"/>
        <v>40.700000000000003</v>
      </c>
      <c r="M477" s="9">
        <f t="shared" si="235"/>
        <v>15</v>
      </c>
      <c r="N477" s="9">
        <f t="shared" si="240"/>
        <v>99.269738942825299</v>
      </c>
      <c r="O477" s="9">
        <f>stefan_boltzmann*(E477+273.16)^4</f>
        <v>39.568909394751898</v>
      </c>
      <c r="P477" s="9">
        <f>stefan_boltzmann*(F477+273.16)^4</f>
        <v>32.669125278880806</v>
      </c>
      <c r="Q477" s="11">
        <f t="shared" si="241"/>
        <v>25.167625448028669</v>
      </c>
      <c r="R477" s="9">
        <f t="shared" si="242"/>
        <v>30.665957666666671</v>
      </c>
      <c r="S477" s="9">
        <f t="shared" si="243"/>
        <v>0.82070241280563083</v>
      </c>
      <c r="T477" s="9">
        <f t="shared" si="237"/>
        <v>19.379071594982076</v>
      </c>
      <c r="U477" s="9">
        <f t="shared" si="244"/>
        <v>36.119017336816356</v>
      </c>
      <c r="V477" s="9">
        <f t="shared" si="245"/>
        <v>0.1795179318625762</v>
      </c>
      <c r="W477" s="9">
        <f t="shared" si="238"/>
        <v>0.75794825728760162</v>
      </c>
      <c r="X477" s="9">
        <f t="shared" si="246"/>
        <v>4.9145450599245333</v>
      </c>
      <c r="Y477" s="9">
        <f t="shared" si="247"/>
        <v>14.464526535057542</v>
      </c>
      <c r="Z477" s="9">
        <f t="shared" si="248"/>
        <v>19.555376344086049</v>
      </c>
      <c r="AA477" s="9">
        <f t="shared" si="249"/>
        <v>3.4753677755508678</v>
      </c>
      <c r="AB477" s="9">
        <f t="shared" si="250"/>
        <v>1.4538372071702541</v>
      </c>
      <c r="AC477" s="9">
        <f t="shared" si="251"/>
        <v>2.4646024913605609</v>
      </c>
      <c r="AD477" s="9">
        <f t="shared" si="252"/>
        <v>1.3140048057992213</v>
      </c>
      <c r="AE477" s="9">
        <f t="shared" si="253"/>
        <v>0.14129194535187622</v>
      </c>
      <c r="AF477" s="9">
        <f t="shared" si="254"/>
        <v>99.269738942825299</v>
      </c>
      <c r="AG477" s="9">
        <f t="shared" si="239"/>
        <v>6.7096155332443119E-2</v>
      </c>
      <c r="AH477" s="9">
        <f t="shared" ca="1" si="236"/>
        <v>0.42559435483871605</v>
      </c>
      <c r="AI477" s="11">
        <f t="shared" si="255"/>
        <v>0.14129194535187622</v>
      </c>
      <c r="AJ477" s="9">
        <f t="shared" ca="1" si="256"/>
        <v>14.038932180218826</v>
      </c>
      <c r="AK477" s="9">
        <f t="shared" si="257"/>
        <v>6.7096155332443119E-2</v>
      </c>
      <c r="AL477" s="9">
        <f t="shared" si="258"/>
        <v>3.0763406615418822</v>
      </c>
      <c r="AM477" s="9">
        <f t="shared" si="259"/>
        <v>3.1922827060931902</v>
      </c>
      <c r="AN477" s="9">
        <f t="shared" si="260"/>
        <v>1.1505976855613396</v>
      </c>
      <c r="AO477" s="9">
        <f t="shared" si="261"/>
        <v>2.0853761200716847</v>
      </c>
      <c r="AP477" s="13">
        <f t="shared" ca="1" si="262"/>
        <v>5.5739203471007279</v>
      </c>
    </row>
    <row r="478" spans="1:42">
      <c r="A478" t="s">
        <v>96</v>
      </c>
      <c r="B478" t="s">
        <v>146</v>
      </c>
      <c r="C478">
        <v>8</v>
      </c>
      <c r="D478" s="14">
        <f t="shared" ca="1" si="263"/>
        <v>7.8960036163145073</v>
      </c>
      <c r="E478">
        <v>26.570161290322599</v>
      </c>
      <c r="F478">
        <v>12.136290322580599</v>
      </c>
      <c r="G478">
        <v>11.386626344086</v>
      </c>
      <c r="H478">
        <v>173.166666666667</v>
      </c>
      <c r="I478">
        <v>3.00387544802867</v>
      </c>
      <c r="J478">
        <v>44.5505</v>
      </c>
      <c r="K478">
        <v>9.8978494623655902</v>
      </c>
      <c r="L478" s="11">
        <f t="shared" si="234"/>
        <v>65.900000000000006</v>
      </c>
      <c r="M478" s="9">
        <f t="shared" si="235"/>
        <v>13.8</v>
      </c>
      <c r="N478" s="9">
        <f t="shared" si="240"/>
        <v>99.269738942825299</v>
      </c>
      <c r="O478" s="9">
        <f>stefan_boltzmann*(E478+273.16)^4</f>
        <v>39.571606592491008</v>
      </c>
      <c r="P478" s="9">
        <f>stefan_boltzmann*(F478+273.16)^4</f>
        <v>32.482271473031233</v>
      </c>
      <c r="Q478" s="11">
        <f t="shared" si="241"/>
        <v>40.107908680068569</v>
      </c>
      <c r="R478" s="9">
        <f t="shared" si="242"/>
        <v>49.653233666666672</v>
      </c>
      <c r="S478" s="9">
        <f t="shared" si="243"/>
        <v>0.80776025483701586</v>
      </c>
      <c r="T478" s="9">
        <f t="shared" si="237"/>
        <v>30.883089683652798</v>
      </c>
      <c r="U478" s="9">
        <f t="shared" si="244"/>
        <v>36.026939032761121</v>
      </c>
      <c r="V478" s="9">
        <f t="shared" si="245"/>
        <v>0.17752555563633421</v>
      </c>
      <c r="W478" s="9">
        <f t="shared" si="238"/>
        <v>0.74047634402997142</v>
      </c>
      <c r="X478" s="9">
        <f t="shared" si="246"/>
        <v>4.7358663081950336</v>
      </c>
      <c r="Y478" s="9">
        <f t="shared" si="247"/>
        <v>26.147223375457763</v>
      </c>
      <c r="Z478" s="9">
        <f t="shared" si="248"/>
        <v>19.353225806451597</v>
      </c>
      <c r="AA478" s="9">
        <f t="shared" si="249"/>
        <v>3.4764127234331008</v>
      </c>
      <c r="AB478" s="9">
        <f t="shared" si="250"/>
        <v>1.4152184520940863</v>
      </c>
      <c r="AC478" s="9">
        <f t="shared" si="251"/>
        <v>2.4458155877635934</v>
      </c>
      <c r="AD478" s="9">
        <f t="shared" si="252"/>
        <v>1.3468339322082621</v>
      </c>
      <c r="AE478" s="9">
        <f t="shared" si="253"/>
        <v>0.13974732971330012</v>
      </c>
      <c r="AF478" s="9">
        <f t="shared" si="254"/>
        <v>99.269738942825299</v>
      </c>
      <c r="AG478" s="9">
        <f t="shared" si="239"/>
        <v>6.7096155332443119E-2</v>
      </c>
      <c r="AH478" s="9">
        <f t="shared" ca="1" si="236"/>
        <v>-2.8301075268823299E-2</v>
      </c>
      <c r="AI478" s="11">
        <f t="shared" si="255"/>
        <v>0.13974732971330012</v>
      </c>
      <c r="AJ478" s="9">
        <f t="shared" ca="1" si="256"/>
        <v>26.175524450726588</v>
      </c>
      <c r="AK478" s="9">
        <f t="shared" si="257"/>
        <v>6.7096155332443119E-2</v>
      </c>
      <c r="AL478" s="9">
        <f t="shared" si="258"/>
        <v>3.0784678278044129</v>
      </c>
      <c r="AM478" s="9">
        <f t="shared" si="259"/>
        <v>3.00387544802867</v>
      </c>
      <c r="AN478" s="9">
        <f t="shared" si="260"/>
        <v>1.0989816555553313</v>
      </c>
      <c r="AO478" s="9">
        <f t="shared" si="261"/>
        <v>2.0213176523297478</v>
      </c>
      <c r="AP478" s="13">
        <f t="shared" ca="1" si="262"/>
        <v>7.8960036163145073</v>
      </c>
    </row>
    <row r="479" spans="1:42">
      <c r="A479" t="s">
        <v>96</v>
      </c>
      <c r="B479" t="s">
        <v>146</v>
      </c>
      <c r="C479">
        <v>9</v>
      </c>
      <c r="D479" s="14">
        <f t="shared" ca="1" si="263"/>
        <v>3.7209112963625888</v>
      </c>
      <c r="E479">
        <v>23.623888888888899</v>
      </c>
      <c r="F479">
        <v>9.2872222222222192</v>
      </c>
      <c r="G479">
        <v>8.92743055555556</v>
      </c>
      <c r="H479">
        <v>173.166666666667</v>
      </c>
      <c r="I479">
        <v>2.5974189814814799</v>
      </c>
      <c r="J479">
        <v>44.5505</v>
      </c>
      <c r="K479">
        <v>8.5972222222222197</v>
      </c>
      <c r="L479" s="11">
        <f t="shared" si="234"/>
        <v>28.4</v>
      </c>
      <c r="M479" s="9">
        <f t="shared" si="235"/>
        <v>12.3</v>
      </c>
      <c r="N479" s="9">
        <f t="shared" si="240"/>
        <v>99.269738942825299</v>
      </c>
      <c r="O479" s="9">
        <f>stefan_boltzmann*(E479+273.16)^4</f>
        <v>38.038482099145959</v>
      </c>
      <c r="P479" s="9">
        <f>stefan_boltzmann*(F479+273.16)^4</f>
        <v>31.204061489382461</v>
      </c>
      <c r="Q479" s="11">
        <f t="shared" si="241"/>
        <v>17.025248419150852</v>
      </c>
      <c r="R479" s="9">
        <f t="shared" si="242"/>
        <v>21.398358666666667</v>
      </c>
      <c r="S479" s="9">
        <f t="shared" si="243"/>
        <v>0.79563337938025891</v>
      </c>
      <c r="T479" s="9">
        <f t="shared" si="237"/>
        <v>13.109441282746156</v>
      </c>
      <c r="U479" s="9">
        <f t="shared" si="244"/>
        <v>34.62127179426421</v>
      </c>
      <c r="V479" s="9">
        <f t="shared" si="245"/>
        <v>0.19036074162458114</v>
      </c>
      <c r="W479" s="9">
        <f t="shared" si="238"/>
        <v>0.72410506216334969</v>
      </c>
      <c r="X479" s="9">
        <f t="shared" si="246"/>
        <v>4.7722368411552747</v>
      </c>
      <c r="Y479" s="9">
        <f t="shared" si="247"/>
        <v>8.337204441590881</v>
      </c>
      <c r="Z479" s="9">
        <f t="shared" si="248"/>
        <v>16.455555555555559</v>
      </c>
      <c r="AA479" s="9">
        <f t="shared" si="249"/>
        <v>2.9172153195339763</v>
      </c>
      <c r="AB479" s="9">
        <f t="shared" si="250"/>
        <v>1.1705278976863738</v>
      </c>
      <c r="AC479" s="9">
        <f t="shared" si="251"/>
        <v>2.0438716086101749</v>
      </c>
      <c r="AD479" s="9">
        <f t="shared" si="252"/>
        <v>1.1424442677114981</v>
      </c>
      <c r="AE479" s="9">
        <f t="shared" si="253"/>
        <v>0.11912901372619754</v>
      </c>
      <c r="AF479" s="9">
        <f t="shared" si="254"/>
        <v>99.269738942825299</v>
      </c>
      <c r="AG479" s="9">
        <f t="shared" si="239"/>
        <v>6.7096155332443119E-2</v>
      </c>
      <c r="AH479" s="9">
        <f t="shared" ca="1" si="236"/>
        <v>-0.40567383512544536</v>
      </c>
      <c r="AI479" s="11">
        <f t="shared" si="255"/>
        <v>0.11912901372619754</v>
      </c>
      <c r="AJ479" s="9">
        <f t="shared" ca="1" si="256"/>
        <v>8.7428782767163256</v>
      </c>
      <c r="AK479" s="9">
        <f t="shared" si="257"/>
        <v>6.7096155332443119E-2</v>
      </c>
      <c r="AL479" s="9">
        <f t="shared" si="258"/>
        <v>3.1092856320294806</v>
      </c>
      <c r="AM479" s="9">
        <f t="shared" si="259"/>
        <v>2.5974189814814799</v>
      </c>
      <c r="AN479" s="9">
        <f t="shared" si="260"/>
        <v>0.90142734089867682</v>
      </c>
      <c r="AO479" s="9">
        <f t="shared" si="261"/>
        <v>1.8831224537037032</v>
      </c>
      <c r="AP479" s="13">
        <f t="shared" ca="1" si="262"/>
        <v>3.7209112963625888</v>
      </c>
    </row>
    <row r="480" spans="1:42">
      <c r="A480" t="s">
        <v>96</v>
      </c>
      <c r="B480" t="s">
        <v>146</v>
      </c>
      <c r="C480">
        <v>10</v>
      </c>
      <c r="D480" s="14">
        <f t="shared" ca="1" si="263"/>
        <v>2.1006059682907243</v>
      </c>
      <c r="E480">
        <v>17.5451612903226</v>
      </c>
      <c r="F480">
        <v>6.2142473118279602</v>
      </c>
      <c r="G480">
        <v>6.62528001792115</v>
      </c>
      <c r="H480">
        <v>173.166666666667</v>
      </c>
      <c r="I480">
        <v>2.5425067204301102</v>
      </c>
      <c r="J480">
        <v>44.5505</v>
      </c>
      <c r="K480">
        <v>5.7365591397849496</v>
      </c>
      <c r="L480" s="11">
        <f t="shared" si="234"/>
        <v>20.3</v>
      </c>
      <c r="M480" s="9">
        <f t="shared" si="235"/>
        <v>10.7</v>
      </c>
      <c r="N480" s="9">
        <f t="shared" si="240"/>
        <v>99.269738942825299</v>
      </c>
      <c r="O480" s="9">
        <f>stefan_boltzmann*(E480+273.16)^4</f>
        <v>35.016510335644604</v>
      </c>
      <c r="P480" s="9">
        <f>stefan_boltzmann*(F480+273.16)^4</f>
        <v>29.868084743480832</v>
      </c>
      <c r="Q480" s="11">
        <f t="shared" si="241"/>
        <v>10.516689277459554</v>
      </c>
      <c r="R480" s="9">
        <f t="shared" si="242"/>
        <v>15.295305666666668</v>
      </c>
      <c r="S480" s="9">
        <f t="shared" si="243"/>
        <v>0.68757627383536124</v>
      </c>
      <c r="T480" s="9">
        <f t="shared" si="237"/>
        <v>8.0978507436438569</v>
      </c>
      <c r="U480" s="9">
        <f t="shared" si="244"/>
        <v>32.442297539562716</v>
      </c>
      <c r="V480" s="9">
        <f t="shared" si="245"/>
        <v>0.20166397253168158</v>
      </c>
      <c r="W480" s="9">
        <f t="shared" si="238"/>
        <v>0.57822796967773771</v>
      </c>
      <c r="X480" s="9">
        <f t="shared" si="246"/>
        <v>3.7830233012634964</v>
      </c>
      <c r="Y480" s="9">
        <f t="shared" si="247"/>
        <v>4.314827442380361</v>
      </c>
      <c r="Z480" s="9">
        <f t="shared" si="248"/>
        <v>11.879704301075281</v>
      </c>
      <c r="AA480" s="9">
        <f t="shared" si="249"/>
        <v>2.0056955384047619</v>
      </c>
      <c r="AB480" s="9">
        <f t="shared" si="250"/>
        <v>0.9490706251361547</v>
      </c>
      <c r="AC480" s="9">
        <f t="shared" si="251"/>
        <v>1.4773830817704583</v>
      </c>
      <c r="AD480" s="9">
        <f t="shared" si="252"/>
        <v>0.97637022937323203</v>
      </c>
      <c r="AE480" s="9">
        <f t="shared" si="253"/>
        <v>9.1838055697462825E-2</v>
      </c>
      <c r="AF480" s="9">
        <f t="shared" si="254"/>
        <v>99.269738942825299</v>
      </c>
      <c r="AG480" s="9">
        <f t="shared" si="239"/>
        <v>6.7096155332443119E-2</v>
      </c>
      <c r="AH480" s="9">
        <f t="shared" ca="1" si="236"/>
        <v>-0.64061917562723913</v>
      </c>
      <c r="AI480" s="11">
        <f t="shared" si="255"/>
        <v>9.1838055697462825E-2</v>
      </c>
      <c r="AJ480" s="9">
        <f t="shared" ca="1" si="256"/>
        <v>4.9554466180076</v>
      </c>
      <c r="AK480" s="9">
        <f t="shared" si="257"/>
        <v>6.7096155332443119E-2</v>
      </c>
      <c r="AL480" s="9">
        <f t="shared" si="258"/>
        <v>3.1592282160221372</v>
      </c>
      <c r="AM480" s="9">
        <f t="shared" si="259"/>
        <v>2.5425067204301102</v>
      </c>
      <c r="AN480" s="9">
        <f t="shared" si="260"/>
        <v>0.50101285239722626</v>
      </c>
      <c r="AO480" s="9">
        <f t="shared" si="261"/>
        <v>1.8644522849462375</v>
      </c>
      <c r="AP480" s="13">
        <f t="shared" ca="1" si="262"/>
        <v>2.1006059682907243</v>
      </c>
    </row>
    <row r="481" spans="1:42">
      <c r="A481" t="s">
        <v>96</v>
      </c>
      <c r="B481" t="s">
        <v>146</v>
      </c>
      <c r="C481">
        <v>11</v>
      </c>
      <c r="D481" s="14">
        <f t="shared" ca="1" si="263"/>
        <v>0.97030643877143363</v>
      </c>
      <c r="E481">
        <v>11.2741666666667</v>
      </c>
      <c r="F481">
        <v>3.7052777777777801</v>
      </c>
      <c r="G481">
        <v>4.7017708333333301</v>
      </c>
      <c r="H481">
        <v>173.166666666667</v>
      </c>
      <c r="I481">
        <v>2.5887962962962998</v>
      </c>
      <c r="J481">
        <v>44.5505</v>
      </c>
      <c r="K481">
        <v>3.4444444444444402</v>
      </c>
      <c r="L481" s="11">
        <f t="shared" si="234"/>
        <v>13.9</v>
      </c>
      <c r="M481" s="9">
        <f t="shared" si="235"/>
        <v>9.4</v>
      </c>
      <c r="N481" s="9">
        <f t="shared" si="240"/>
        <v>99.269738942825299</v>
      </c>
      <c r="O481" s="9">
        <f>stefan_boltzmann*(E481+273.16)^4</f>
        <v>32.091420889668441</v>
      </c>
      <c r="P481" s="9">
        <f>stefan_boltzmann*(F481+273.16)^4</f>
        <v>28.80950968315857</v>
      </c>
      <c r="Q481" s="11">
        <f t="shared" si="241"/>
        <v>6.0216903073286021</v>
      </c>
      <c r="R481" s="9">
        <f t="shared" si="242"/>
        <v>10.473140333333335</v>
      </c>
      <c r="S481" s="9">
        <f t="shared" si="243"/>
        <v>0.57496511224652436</v>
      </c>
      <c r="T481" s="9">
        <f t="shared" si="237"/>
        <v>4.6367015366430238</v>
      </c>
      <c r="U481" s="9">
        <f t="shared" si="244"/>
        <v>30.450465286413504</v>
      </c>
      <c r="V481" s="9">
        <f t="shared" si="245"/>
        <v>0.21059900463830117</v>
      </c>
      <c r="W481" s="9">
        <f t="shared" si="238"/>
        <v>0.42620290153280793</v>
      </c>
      <c r="X481" s="9">
        <f t="shared" si="246"/>
        <v>2.733170026314057</v>
      </c>
      <c r="Y481" s="9">
        <f t="shared" si="247"/>
        <v>1.9035315103289667</v>
      </c>
      <c r="Z481" s="9">
        <f t="shared" si="248"/>
        <v>7.4897222222222402</v>
      </c>
      <c r="AA481" s="9">
        <f t="shared" si="249"/>
        <v>1.3368299112245441</v>
      </c>
      <c r="AB481" s="9">
        <f t="shared" si="250"/>
        <v>0.79654453552247373</v>
      </c>
      <c r="AC481" s="9">
        <f t="shared" si="251"/>
        <v>1.066687223373509</v>
      </c>
      <c r="AD481" s="9">
        <f t="shared" si="252"/>
        <v>0.85431722452032677</v>
      </c>
      <c r="AE481" s="9">
        <f t="shared" si="253"/>
        <v>7.0854414923290351E-2</v>
      </c>
      <c r="AF481" s="9">
        <f t="shared" si="254"/>
        <v>99.269738942825299</v>
      </c>
      <c r="AG481" s="9">
        <f t="shared" si="239"/>
        <v>6.7096155332443119E-2</v>
      </c>
      <c r="AH481" s="9">
        <f t="shared" ca="1" si="236"/>
        <v>-0.61459749103942574</v>
      </c>
      <c r="AI481" s="11">
        <f t="shared" si="255"/>
        <v>7.0854414923290351E-2</v>
      </c>
      <c r="AJ481" s="9">
        <f t="shared" ca="1" si="256"/>
        <v>2.5181290013683926</v>
      </c>
      <c r="AK481" s="9">
        <f t="shared" si="257"/>
        <v>6.7096155332443119E-2</v>
      </c>
      <c r="AL481" s="9">
        <f t="shared" si="258"/>
        <v>3.2086737184864171</v>
      </c>
      <c r="AM481" s="9">
        <f t="shared" si="259"/>
        <v>2.5887962962962998</v>
      </c>
      <c r="AN481" s="9">
        <f t="shared" si="260"/>
        <v>0.2123699988531822</v>
      </c>
      <c r="AO481" s="9">
        <f t="shared" si="261"/>
        <v>1.8801907407407419</v>
      </c>
      <c r="AP481" s="13">
        <f t="shared" ca="1" si="262"/>
        <v>0.97030643877143363</v>
      </c>
    </row>
    <row r="482" spans="1:42">
      <c r="A482" t="s">
        <v>96</v>
      </c>
      <c r="B482" t="s">
        <v>146</v>
      </c>
      <c r="C482">
        <v>12</v>
      </c>
      <c r="D482" s="14">
        <f t="shared" ca="1" si="263"/>
        <v>0.74243677746360948</v>
      </c>
      <c r="E482">
        <v>8.3204301075268798</v>
      </c>
      <c r="F482">
        <v>2.0475806451612901</v>
      </c>
      <c r="G482">
        <v>2.4791330645161298</v>
      </c>
      <c r="H482">
        <v>173.166666666667</v>
      </c>
      <c r="I482">
        <v>3.0887208781362001</v>
      </c>
      <c r="J482">
        <v>44.5505</v>
      </c>
      <c r="K482">
        <v>2.9919354838709702</v>
      </c>
      <c r="L482" s="11">
        <f t="shared" si="234"/>
        <v>11.1</v>
      </c>
      <c r="M482" s="9">
        <f t="shared" si="235"/>
        <v>8.6999999999999993</v>
      </c>
      <c r="N482" s="9">
        <f t="shared" si="240"/>
        <v>99.269738942825299</v>
      </c>
      <c r="O482" s="9">
        <f>stefan_boltzmann*(E482+273.16)^4</f>
        <v>30.779014987650573</v>
      </c>
      <c r="P482" s="9">
        <f>stefan_boltzmann*(F482+273.16)^4</f>
        <v>28.12570796334612</v>
      </c>
      <c r="Q482" s="11">
        <f t="shared" si="241"/>
        <v>4.6836484983314808</v>
      </c>
      <c r="R482" s="9">
        <f t="shared" si="242"/>
        <v>8.3634430000000002</v>
      </c>
      <c r="S482" s="9">
        <f t="shared" si="243"/>
        <v>0.56001439817686094</v>
      </c>
      <c r="T482" s="9">
        <f t="shared" si="237"/>
        <v>3.6064093437152405</v>
      </c>
      <c r="U482" s="9">
        <f t="shared" si="244"/>
        <v>29.452361475498346</v>
      </c>
      <c r="V482" s="9">
        <f t="shared" si="245"/>
        <v>0.22036698203393151</v>
      </c>
      <c r="W482" s="9">
        <f t="shared" si="238"/>
        <v>0.40601943753876235</v>
      </c>
      <c r="X482" s="9">
        <f t="shared" si="246"/>
        <v>2.6351993289262845</v>
      </c>
      <c r="Y482" s="9">
        <f t="shared" si="247"/>
        <v>0.97121001478895597</v>
      </c>
      <c r="Z482" s="9">
        <f t="shared" si="248"/>
        <v>5.1840053763440848</v>
      </c>
      <c r="AA482" s="9">
        <f t="shared" si="249"/>
        <v>1.0964067246893019</v>
      </c>
      <c r="AB482" s="9">
        <f t="shared" si="250"/>
        <v>0.70804785850385443</v>
      </c>
      <c r="AC482" s="9">
        <f t="shared" si="251"/>
        <v>0.90222729159657811</v>
      </c>
      <c r="AD482" s="9">
        <f t="shared" si="252"/>
        <v>0.73020709120763616</v>
      </c>
      <c r="AE482" s="9">
        <f t="shared" si="253"/>
        <v>6.1581619695862254E-2</v>
      </c>
      <c r="AF482" s="9">
        <f t="shared" si="254"/>
        <v>99.269738942825299</v>
      </c>
      <c r="AG482" s="9">
        <f t="shared" si="239"/>
        <v>6.7096155332443119E-2</v>
      </c>
      <c r="AH482" s="9">
        <f t="shared" ca="1" si="236"/>
        <v>-0.3228003584229418</v>
      </c>
      <c r="AI482" s="11">
        <f t="shared" si="255"/>
        <v>6.1581619695862254E-2</v>
      </c>
      <c r="AJ482" s="9">
        <f t="shared" ca="1" si="256"/>
        <v>1.2940103732118977</v>
      </c>
      <c r="AK482" s="9">
        <f t="shared" si="257"/>
        <v>6.7096155332443119E-2</v>
      </c>
      <c r="AL482" s="9">
        <f t="shared" si="258"/>
        <v>3.2352686804635864</v>
      </c>
      <c r="AM482" s="9">
        <f t="shared" si="259"/>
        <v>3.0887208781362001</v>
      </c>
      <c r="AN482" s="9">
        <f t="shared" si="260"/>
        <v>0.17202020038894195</v>
      </c>
      <c r="AO482" s="9">
        <f t="shared" si="261"/>
        <v>2.0501650985663078</v>
      </c>
      <c r="AP482" s="13">
        <f t="shared" ca="1" si="262"/>
        <v>0.74243677746360948</v>
      </c>
    </row>
    <row r="483" spans="1:42">
      <c r="A483" t="s">
        <v>97</v>
      </c>
      <c r="B483" t="s">
        <v>142</v>
      </c>
      <c r="C483">
        <v>1</v>
      </c>
      <c r="D483" s="14">
        <f t="shared" ca="1" si="263"/>
        <v>0.97502752345050758</v>
      </c>
      <c r="E483">
        <v>1.53809523809524</v>
      </c>
      <c r="F483">
        <v>-5.97235023041475</v>
      </c>
      <c r="G483">
        <v>-6.8538082437275998</v>
      </c>
      <c r="H483">
        <v>285.90476190476198</v>
      </c>
      <c r="I483">
        <v>4.0758768561187901</v>
      </c>
      <c r="J483">
        <v>40.658857142857102</v>
      </c>
      <c r="K483">
        <v>4.0030721966205798</v>
      </c>
      <c r="L483" s="11">
        <f t="shared" si="234"/>
        <v>15</v>
      </c>
      <c r="M483" s="9">
        <f t="shared" si="235"/>
        <v>9.5</v>
      </c>
      <c r="N483" s="9">
        <f t="shared" si="240"/>
        <v>97.965766861804454</v>
      </c>
      <c r="O483" s="9">
        <f>stefan_boltzmann*(E483+273.16)^4</f>
        <v>27.918011727121314</v>
      </c>
      <c r="P483" s="9">
        <f>stefan_boltzmann*(F483+273.16)^4</f>
        <v>24.98776498345789</v>
      </c>
      <c r="Q483" s="11">
        <f t="shared" si="241"/>
        <v>6.9103201552267732</v>
      </c>
      <c r="R483" s="9">
        <f t="shared" si="242"/>
        <v>11.335771428571428</v>
      </c>
      <c r="S483" s="9">
        <f t="shared" si="243"/>
        <v>0.60960298986000594</v>
      </c>
      <c r="T483" s="9">
        <f t="shared" si="237"/>
        <v>5.3209465195246155</v>
      </c>
      <c r="U483" s="9">
        <f t="shared" si="244"/>
        <v>26.452888355289602</v>
      </c>
      <c r="V483" s="9">
        <f t="shared" si="245"/>
        <v>0.25536634625668264</v>
      </c>
      <c r="W483" s="9">
        <f t="shared" si="238"/>
        <v>0.47296403631100814</v>
      </c>
      <c r="X483" s="9">
        <f t="shared" si="246"/>
        <v>3.1949559914372205</v>
      </c>
      <c r="Y483" s="9">
        <f t="shared" si="247"/>
        <v>2.125990528087395</v>
      </c>
      <c r="Z483" s="9">
        <f t="shared" si="248"/>
        <v>-2.2171274961597551</v>
      </c>
      <c r="AA483" s="9">
        <f t="shared" si="249"/>
        <v>0.68265306684099325</v>
      </c>
      <c r="AB483" s="9">
        <f t="shared" si="250"/>
        <v>0.39107435871142221</v>
      </c>
      <c r="AC483" s="9">
        <f t="shared" si="251"/>
        <v>0.5368637127762077</v>
      </c>
      <c r="AD483" s="9">
        <f t="shared" si="252"/>
        <v>0.36545180336447652</v>
      </c>
      <c r="AE483" s="9">
        <f t="shared" si="253"/>
        <v>3.8485050010999326E-2</v>
      </c>
      <c r="AF483" s="9">
        <f t="shared" si="254"/>
        <v>97.965766861804454</v>
      </c>
      <c r="AG483" s="9">
        <f t="shared" si="239"/>
        <v>6.6214804034161426E-2</v>
      </c>
      <c r="AH483" s="9">
        <f t="shared" ca="1" si="236"/>
        <v>-0.28109677419354795</v>
      </c>
      <c r="AI483" s="11">
        <f t="shared" si="255"/>
        <v>3.8485050010999326E-2</v>
      </c>
      <c r="AJ483" s="9">
        <f t="shared" ca="1" si="256"/>
        <v>2.4070873022809431</v>
      </c>
      <c r="AK483" s="9">
        <f t="shared" si="257"/>
        <v>6.6214804034161426E-2</v>
      </c>
      <c r="AL483" s="9">
        <f t="shared" si="258"/>
        <v>3.3236961838760175</v>
      </c>
      <c r="AM483" s="9">
        <f t="shared" si="259"/>
        <v>4.0758768561187901</v>
      </c>
      <c r="AN483" s="9">
        <f t="shared" si="260"/>
        <v>0.17141190941173118</v>
      </c>
      <c r="AO483" s="9">
        <f t="shared" si="261"/>
        <v>2.3857981310803886</v>
      </c>
      <c r="AP483" s="13">
        <f t="shared" ca="1" si="262"/>
        <v>0.97502752345050758</v>
      </c>
    </row>
    <row r="484" spans="1:42">
      <c r="A484" t="s">
        <v>97</v>
      </c>
      <c r="B484" t="s">
        <v>142</v>
      </c>
      <c r="C484">
        <v>2</v>
      </c>
      <c r="D484" s="14">
        <f t="shared" ca="1" si="263"/>
        <v>1.3476275540353755</v>
      </c>
      <c r="E484">
        <v>3.2248299319727902</v>
      </c>
      <c r="F484">
        <v>-5.5760204081632603</v>
      </c>
      <c r="G484">
        <v>-7.0233985260771004</v>
      </c>
      <c r="H484">
        <v>285.90476190476198</v>
      </c>
      <c r="I484">
        <v>4.0600694444444398</v>
      </c>
      <c r="J484">
        <v>40.658857142857102</v>
      </c>
      <c r="K484">
        <v>5.3044217687074804</v>
      </c>
      <c r="L484" s="11">
        <f t="shared" si="234"/>
        <v>20.399999999999999</v>
      </c>
      <c r="M484" s="9">
        <f t="shared" si="235"/>
        <v>10.5</v>
      </c>
      <c r="N484" s="9">
        <f t="shared" si="240"/>
        <v>97.965766861804454</v>
      </c>
      <c r="O484" s="9">
        <f>stefan_boltzmann*(E484+273.16)^4</f>
        <v>28.610055569897302</v>
      </c>
      <c r="P484" s="9">
        <f>stefan_boltzmann*(F484+273.16)^4</f>
        <v>25.136356483109971</v>
      </c>
      <c r="Q484" s="11">
        <f t="shared" si="241"/>
        <v>10.252866861030123</v>
      </c>
      <c r="R484" s="9">
        <f t="shared" si="242"/>
        <v>15.416649142857141</v>
      </c>
      <c r="S484" s="9">
        <f t="shared" si="243"/>
        <v>0.6650515793686913</v>
      </c>
      <c r="T484" s="9">
        <f t="shared" si="237"/>
        <v>7.8947074829931951</v>
      </c>
      <c r="U484" s="9">
        <f t="shared" si="244"/>
        <v>26.873206026503638</v>
      </c>
      <c r="V484" s="9">
        <f t="shared" si="245"/>
        <v>0.25591875885497595</v>
      </c>
      <c r="W484" s="9">
        <f t="shared" si="238"/>
        <v>0.54781963214773333</v>
      </c>
      <c r="X484" s="9">
        <f t="shared" si="246"/>
        <v>3.7675514737433118</v>
      </c>
      <c r="Y484" s="9">
        <f t="shared" si="247"/>
        <v>4.1271560092498838</v>
      </c>
      <c r="Z484" s="9">
        <f t="shared" si="248"/>
        <v>-1.175595238095235</v>
      </c>
      <c r="AA484" s="9">
        <f t="shared" si="249"/>
        <v>0.76994309957099094</v>
      </c>
      <c r="AB484" s="9">
        <f t="shared" si="250"/>
        <v>0.40310541911552411</v>
      </c>
      <c r="AC484" s="9">
        <f t="shared" si="251"/>
        <v>0.58652425934325758</v>
      </c>
      <c r="AD484" s="9">
        <f t="shared" si="252"/>
        <v>0.36069668941263705</v>
      </c>
      <c r="AE484" s="9">
        <f t="shared" si="253"/>
        <v>4.1195290780373872E-2</v>
      </c>
      <c r="AF484" s="9">
        <f t="shared" si="254"/>
        <v>97.965766861804454</v>
      </c>
      <c r="AG484" s="9">
        <f t="shared" si="239"/>
        <v>6.6214804034161426E-2</v>
      </c>
      <c r="AH484" s="9">
        <f t="shared" ca="1" si="236"/>
        <v>0.14581451612903282</v>
      </c>
      <c r="AI484" s="11">
        <f t="shared" si="255"/>
        <v>4.1195290780373872E-2</v>
      </c>
      <c r="AJ484" s="9">
        <f t="shared" ca="1" si="256"/>
        <v>3.9813414931208508</v>
      </c>
      <c r="AK484" s="9">
        <f t="shared" si="257"/>
        <v>6.6214804034161426E-2</v>
      </c>
      <c r="AL484" s="9">
        <f t="shared" si="258"/>
        <v>3.3109609889087186</v>
      </c>
      <c r="AM484" s="9">
        <f t="shared" si="259"/>
        <v>4.0600694444444398</v>
      </c>
      <c r="AN484" s="9">
        <f t="shared" si="260"/>
        <v>0.22582756993062053</v>
      </c>
      <c r="AO484" s="9">
        <f t="shared" si="261"/>
        <v>2.3804236111111097</v>
      </c>
      <c r="AP484" s="13">
        <f t="shared" ca="1" si="262"/>
        <v>1.3476275540353755</v>
      </c>
    </row>
    <row r="485" spans="1:42">
      <c r="A485" t="s">
        <v>97</v>
      </c>
      <c r="B485" t="s">
        <v>142</v>
      </c>
      <c r="C485">
        <v>3</v>
      </c>
      <c r="D485" s="14">
        <f t="shared" ca="1" si="263"/>
        <v>2.0971970711928867</v>
      </c>
      <c r="E485">
        <v>9.09308755760369</v>
      </c>
      <c r="F485">
        <v>-0.65837173579109098</v>
      </c>
      <c r="G485">
        <v>-2.4194060419866901</v>
      </c>
      <c r="H485">
        <v>285.90476190476198</v>
      </c>
      <c r="I485">
        <v>4.0620007680491597</v>
      </c>
      <c r="J485">
        <v>40.658857142857102</v>
      </c>
      <c r="K485">
        <v>5.8341013824884804</v>
      </c>
      <c r="L485" s="11">
        <f t="shared" si="234"/>
        <v>27.2</v>
      </c>
      <c r="M485" s="9">
        <f t="shared" si="235"/>
        <v>11.7</v>
      </c>
      <c r="N485" s="9">
        <f t="shared" si="240"/>
        <v>97.965766861804454</v>
      </c>
      <c r="O485" s="9">
        <f>stefan_boltzmann*(E485+273.16)^4</f>
        <v>31.118359852558772</v>
      </c>
      <c r="P485" s="9">
        <f>stefan_boltzmann*(F485+273.16)^4</f>
        <v>27.035742400931415</v>
      </c>
      <c r="Q485" s="11">
        <f t="shared" si="241"/>
        <v>13.581519555713106</v>
      </c>
      <c r="R485" s="9">
        <f t="shared" si="242"/>
        <v>20.555532190476189</v>
      </c>
      <c r="S485" s="9">
        <f t="shared" si="243"/>
        <v>0.66072332401131939</v>
      </c>
      <c r="T485" s="9">
        <f t="shared" si="237"/>
        <v>10.457770057899092</v>
      </c>
      <c r="U485" s="9">
        <f t="shared" si="244"/>
        <v>29.077051126745094</v>
      </c>
      <c r="V485" s="9">
        <f t="shared" si="245"/>
        <v>0.2398965578583549</v>
      </c>
      <c r="W485" s="9">
        <f t="shared" si="238"/>
        <v>0.54197648741528126</v>
      </c>
      <c r="X485" s="9">
        <f t="shared" si="246"/>
        <v>3.7805485753940884</v>
      </c>
      <c r="Y485" s="9">
        <f t="shared" si="247"/>
        <v>6.6772214825050034</v>
      </c>
      <c r="Z485" s="9">
        <f t="shared" si="248"/>
        <v>4.2173579109062995</v>
      </c>
      <c r="AA485" s="9">
        <f t="shared" si="249"/>
        <v>1.1553001567090264</v>
      </c>
      <c r="AB485" s="9">
        <f t="shared" si="250"/>
        <v>0.58214636307373913</v>
      </c>
      <c r="AC485" s="9">
        <f t="shared" si="251"/>
        <v>0.86872325989138277</v>
      </c>
      <c r="AD485" s="9">
        <f t="shared" si="252"/>
        <v>0.5112601596227393</v>
      </c>
      <c r="AE485" s="9">
        <f t="shared" si="253"/>
        <v>5.8015409100073655E-2</v>
      </c>
      <c r="AF485" s="9">
        <f t="shared" si="254"/>
        <v>97.965766861804454</v>
      </c>
      <c r="AG485" s="9">
        <f t="shared" si="239"/>
        <v>6.6214804034161426E-2</v>
      </c>
      <c r="AH485" s="9">
        <f t="shared" ca="1" si="236"/>
        <v>0.75501344086021493</v>
      </c>
      <c r="AI485" s="11">
        <f t="shared" si="255"/>
        <v>5.8015409100073655E-2</v>
      </c>
      <c r="AJ485" s="9">
        <f t="shared" ca="1" si="256"/>
        <v>5.9222080416447884</v>
      </c>
      <c r="AK485" s="9">
        <f t="shared" si="257"/>
        <v>6.6214804034161426E-2</v>
      </c>
      <c r="AL485" s="9">
        <f t="shared" si="258"/>
        <v>3.2465499519306693</v>
      </c>
      <c r="AM485" s="9">
        <f t="shared" si="259"/>
        <v>4.0620007680491597</v>
      </c>
      <c r="AN485" s="9">
        <f t="shared" si="260"/>
        <v>0.35746310026864347</v>
      </c>
      <c r="AO485" s="9">
        <f t="shared" si="261"/>
        <v>2.3810802611367143</v>
      </c>
      <c r="AP485" s="13">
        <f t="shared" ca="1" si="262"/>
        <v>2.0971970711928867</v>
      </c>
    </row>
    <row r="486" spans="1:42">
      <c r="A486" t="s">
        <v>97</v>
      </c>
      <c r="B486" t="s">
        <v>142</v>
      </c>
      <c r="C486">
        <v>4</v>
      </c>
      <c r="D486" s="14">
        <f t="shared" ca="1" si="263"/>
        <v>3.3505094759815686</v>
      </c>
      <c r="E486">
        <v>15.9038095238095</v>
      </c>
      <c r="F486">
        <v>4.6153968253968296</v>
      </c>
      <c r="G486">
        <v>2.6242857142857101</v>
      </c>
      <c r="H486">
        <v>285.90476190476198</v>
      </c>
      <c r="I486">
        <v>4.11324735449735</v>
      </c>
      <c r="J486">
        <v>40.658857142857102</v>
      </c>
      <c r="K486">
        <v>6.7460317460317496</v>
      </c>
      <c r="L486" s="11">
        <f t="shared" si="234"/>
        <v>34.700000000000003</v>
      </c>
      <c r="M486" s="9">
        <f t="shared" si="235"/>
        <v>13.1</v>
      </c>
      <c r="N486" s="9">
        <f t="shared" si="240"/>
        <v>97.965766861804454</v>
      </c>
      <c r="O486" s="9">
        <f>stefan_boltzmann*(E486+273.16)^4</f>
        <v>34.232355274281474</v>
      </c>
      <c r="P486" s="9">
        <f>stefan_boltzmann*(F486+273.16)^4</f>
        <v>29.190195254773524</v>
      </c>
      <c r="Q486" s="11">
        <f t="shared" si="241"/>
        <v>17.609629831576402</v>
      </c>
      <c r="R486" s="9">
        <f t="shared" si="242"/>
        <v>26.223417904761906</v>
      </c>
      <c r="S486" s="9">
        <f t="shared" si="243"/>
        <v>0.67152305986698524</v>
      </c>
      <c r="T486" s="9">
        <f t="shared" si="237"/>
        <v>13.55941497031383</v>
      </c>
      <c r="U486" s="9">
        <f t="shared" si="244"/>
        <v>31.711275264527501</v>
      </c>
      <c r="V486" s="9">
        <f t="shared" si="245"/>
        <v>0.21974686498875035</v>
      </c>
      <c r="W486" s="9">
        <f t="shared" si="238"/>
        <v>0.55655613082043021</v>
      </c>
      <c r="X486" s="9">
        <f t="shared" si="246"/>
        <v>3.8783354199057269</v>
      </c>
      <c r="Y486" s="9">
        <f t="shared" si="247"/>
        <v>9.6810795504081035</v>
      </c>
      <c r="Z486" s="9">
        <f t="shared" si="248"/>
        <v>10.259603174603164</v>
      </c>
      <c r="AA486" s="9">
        <f t="shared" si="249"/>
        <v>1.8071451435330359</v>
      </c>
      <c r="AB486" s="9">
        <f t="shared" si="250"/>
        <v>0.8491673342386129</v>
      </c>
      <c r="AC486" s="9">
        <f t="shared" si="251"/>
        <v>1.3281562388858243</v>
      </c>
      <c r="AD486" s="9">
        <f t="shared" si="252"/>
        <v>0.73779675918540011</v>
      </c>
      <c r="AE486" s="9">
        <f t="shared" si="253"/>
        <v>8.3549653212459524E-2</v>
      </c>
      <c r="AF486" s="9">
        <f t="shared" si="254"/>
        <v>97.965766861804454</v>
      </c>
      <c r="AG486" s="9">
        <f t="shared" si="239"/>
        <v>6.6214804034161426E-2</v>
      </c>
      <c r="AH486" s="9">
        <f t="shared" ca="1" si="236"/>
        <v>0.84591433691756113</v>
      </c>
      <c r="AI486" s="11">
        <f t="shared" si="255"/>
        <v>8.3549653212459524E-2</v>
      </c>
      <c r="AJ486" s="9">
        <f t="shared" ca="1" si="256"/>
        <v>8.8351652134905425</v>
      </c>
      <c r="AK486" s="9">
        <f t="shared" si="257"/>
        <v>6.6214804034161426E-2</v>
      </c>
      <c r="AL486" s="9">
        <f t="shared" si="258"/>
        <v>3.1772973975580761</v>
      </c>
      <c r="AM486" s="9">
        <f t="shared" si="259"/>
        <v>4.11324735449735</v>
      </c>
      <c r="AN486" s="9">
        <f t="shared" si="260"/>
        <v>0.59035947970042424</v>
      </c>
      <c r="AO486" s="9">
        <f t="shared" si="261"/>
        <v>2.3985041005290988</v>
      </c>
      <c r="AP486" s="13">
        <f t="shared" ca="1" si="262"/>
        <v>3.3505094759815686</v>
      </c>
    </row>
    <row r="487" spans="1:42">
      <c r="A487" t="s">
        <v>97</v>
      </c>
      <c r="B487" t="s">
        <v>142</v>
      </c>
      <c r="C487">
        <v>5</v>
      </c>
      <c r="D487" s="14">
        <f t="shared" ca="1" si="263"/>
        <v>3.9875942300607403</v>
      </c>
      <c r="E487">
        <v>20.527188940092199</v>
      </c>
      <c r="F487">
        <v>9.2053763440860195</v>
      </c>
      <c r="G487">
        <v>8.1604006656425998</v>
      </c>
      <c r="H487">
        <v>285.90476190476198</v>
      </c>
      <c r="I487">
        <v>3.45174731182796</v>
      </c>
      <c r="J487">
        <v>40.658857142857102</v>
      </c>
      <c r="K487">
        <v>7.5130568356374798</v>
      </c>
      <c r="L487" s="11">
        <f t="shared" si="234"/>
        <v>39.700000000000003</v>
      </c>
      <c r="M487" s="9">
        <f t="shared" si="235"/>
        <v>14.2</v>
      </c>
      <c r="N487" s="9">
        <f t="shared" si="240"/>
        <v>97.965766861804454</v>
      </c>
      <c r="O487" s="9">
        <f>stefan_boltzmann*(E487+273.16)^4</f>
        <v>36.475554502743321</v>
      </c>
      <c r="P487" s="9">
        <f>stefan_boltzmann*(F487+273.16)^4</f>
        <v>31.167908697125426</v>
      </c>
      <c r="Q487" s="11">
        <f t="shared" si="241"/>
        <v>20.427406914605914</v>
      </c>
      <c r="R487" s="9">
        <f t="shared" si="242"/>
        <v>30.002008380952383</v>
      </c>
      <c r="S487" s="9">
        <f t="shared" si="243"/>
        <v>0.68086798241063173</v>
      </c>
      <c r="T487" s="9">
        <f t="shared" si="237"/>
        <v>15.729103324246553</v>
      </c>
      <c r="U487" s="9">
        <f t="shared" si="244"/>
        <v>33.821731599934374</v>
      </c>
      <c r="V487" s="9">
        <f t="shared" si="245"/>
        <v>0.19420192815422047</v>
      </c>
      <c r="W487" s="9">
        <f t="shared" si="238"/>
        <v>0.56917177625435289</v>
      </c>
      <c r="X487" s="9">
        <f t="shared" si="246"/>
        <v>3.7384599525441753</v>
      </c>
      <c r="Y487" s="9">
        <f t="shared" si="247"/>
        <v>11.990643371702378</v>
      </c>
      <c r="Z487" s="9">
        <f t="shared" si="248"/>
        <v>14.866282642089109</v>
      </c>
      <c r="AA487" s="9">
        <f t="shared" si="249"/>
        <v>2.4156874819613074</v>
      </c>
      <c r="AB487" s="9">
        <f t="shared" si="250"/>
        <v>1.1640865906211832</v>
      </c>
      <c r="AC487" s="9">
        <f t="shared" si="251"/>
        <v>1.7898870362912453</v>
      </c>
      <c r="AD487" s="9">
        <f t="shared" si="252"/>
        <v>1.0845447833646473</v>
      </c>
      <c r="AE487" s="9">
        <f t="shared" si="253"/>
        <v>0.10896066477814226</v>
      </c>
      <c r="AF487" s="9">
        <f t="shared" si="254"/>
        <v>97.965766861804454</v>
      </c>
      <c r="AG487" s="9">
        <f t="shared" si="239"/>
        <v>6.6214804034161426E-2</v>
      </c>
      <c r="AH487" s="9">
        <f t="shared" ca="1" si="236"/>
        <v>0.64493512544803233</v>
      </c>
      <c r="AI487" s="11">
        <f t="shared" si="255"/>
        <v>0.10896066477814226</v>
      </c>
      <c r="AJ487" s="9">
        <f t="shared" ca="1" si="256"/>
        <v>11.345708246254345</v>
      </c>
      <c r="AK487" s="9">
        <f t="shared" si="257"/>
        <v>6.6214804034161426E-2</v>
      </c>
      <c r="AL487" s="9">
        <f t="shared" si="258"/>
        <v>3.1264516001653138</v>
      </c>
      <c r="AM487" s="9">
        <f t="shared" si="259"/>
        <v>3.45174731182796</v>
      </c>
      <c r="AN487" s="9">
        <f t="shared" si="260"/>
        <v>0.70534225292659802</v>
      </c>
      <c r="AO487" s="9">
        <f t="shared" si="261"/>
        <v>2.1735940860215064</v>
      </c>
      <c r="AP487" s="13">
        <f t="shared" ca="1" si="262"/>
        <v>3.9875942300607403</v>
      </c>
    </row>
    <row r="488" spans="1:42">
      <c r="A488" t="s">
        <v>97</v>
      </c>
      <c r="B488" t="s">
        <v>142</v>
      </c>
      <c r="C488">
        <v>6</v>
      </c>
      <c r="D488" s="14">
        <f t="shared" ca="1" si="263"/>
        <v>4.5445505472325767</v>
      </c>
      <c r="E488">
        <v>25.246190476190499</v>
      </c>
      <c r="F488">
        <v>14.5368253968254</v>
      </c>
      <c r="G488">
        <v>14.2808465608466</v>
      </c>
      <c r="H488">
        <v>285.90476190476198</v>
      </c>
      <c r="I488">
        <v>3.0440211640211601</v>
      </c>
      <c r="J488">
        <v>40.658857142857102</v>
      </c>
      <c r="K488">
        <v>8.4920634920634903</v>
      </c>
      <c r="L488" s="11">
        <f t="shared" si="234"/>
        <v>41.9</v>
      </c>
      <c r="M488" s="9">
        <f t="shared" si="235"/>
        <v>14.8</v>
      </c>
      <c r="N488" s="9">
        <f t="shared" si="240"/>
        <v>97.965766861804454</v>
      </c>
      <c r="O488" s="9">
        <f>stefan_boltzmann*(E488+273.16)^4</f>
        <v>38.877041377339566</v>
      </c>
      <c r="P488" s="9">
        <f>stefan_boltzmann*(F488+273.16)^4</f>
        <v>33.589394256752506</v>
      </c>
      <c r="Q488" s="11">
        <f t="shared" si="241"/>
        <v>22.495860145860142</v>
      </c>
      <c r="R488" s="9">
        <f t="shared" si="242"/>
        <v>31.664588190476188</v>
      </c>
      <c r="S488" s="9">
        <f t="shared" si="243"/>
        <v>0.71044221420274967</v>
      </c>
      <c r="T488" s="9">
        <f t="shared" si="237"/>
        <v>17.321812312312311</v>
      </c>
      <c r="U488" s="9">
        <f t="shared" si="244"/>
        <v>36.233217817046039</v>
      </c>
      <c r="V488" s="9">
        <f t="shared" si="245"/>
        <v>0.16137108866613434</v>
      </c>
      <c r="W488" s="9">
        <f t="shared" si="238"/>
        <v>0.60909698917371213</v>
      </c>
      <c r="X488" s="9">
        <f t="shared" si="246"/>
        <v>3.5613863223513103</v>
      </c>
      <c r="Y488" s="9">
        <f t="shared" si="247"/>
        <v>13.760425989961</v>
      </c>
      <c r="Z488" s="9">
        <f t="shared" si="248"/>
        <v>19.891507936507949</v>
      </c>
      <c r="AA488" s="9">
        <f t="shared" si="249"/>
        <v>3.2145294002815223</v>
      </c>
      <c r="AB488" s="9">
        <f t="shared" si="250"/>
        <v>1.6551536067473307</v>
      </c>
      <c r="AC488" s="9">
        <f t="shared" si="251"/>
        <v>2.4348415035144266</v>
      </c>
      <c r="AD488" s="9">
        <f t="shared" si="252"/>
        <v>1.6279738757307163</v>
      </c>
      <c r="AE488" s="9">
        <f t="shared" si="253"/>
        <v>0.14389228804080678</v>
      </c>
      <c r="AF488" s="9">
        <f t="shared" si="254"/>
        <v>97.965766861804454</v>
      </c>
      <c r="AG488" s="9">
        <f t="shared" si="239"/>
        <v>6.6214804034161426E-2</v>
      </c>
      <c r="AH488" s="9">
        <f t="shared" ca="1" si="236"/>
        <v>0.7035315412186377</v>
      </c>
      <c r="AI488" s="11">
        <f t="shared" si="255"/>
        <v>0.14389228804080678</v>
      </c>
      <c r="AJ488" s="9">
        <f t="shared" ca="1" si="256"/>
        <v>13.056894448742362</v>
      </c>
      <c r="AK488" s="9">
        <f t="shared" si="257"/>
        <v>6.6214804034161426E-2</v>
      </c>
      <c r="AL488" s="9">
        <f t="shared" si="258"/>
        <v>3.0728101553394955</v>
      </c>
      <c r="AM488" s="9">
        <f t="shared" si="259"/>
        <v>3.0440211640211601</v>
      </c>
      <c r="AN488" s="9">
        <f t="shared" si="260"/>
        <v>0.80686762778371035</v>
      </c>
      <c r="AO488" s="9">
        <f t="shared" si="261"/>
        <v>2.0349671957671944</v>
      </c>
      <c r="AP488" s="13">
        <f t="shared" ca="1" si="262"/>
        <v>4.5445505472325767</v>
      </c>
    </row>
    <row r="489" spans="1:42">
      <c r="A489" t="s">
        <v>97</v>
      </c>
      <c r="B489" t="s">
        <v>142</v>
      </c>
      <c r="C489">
        <v>7</v>
      </c>
      <c r="D489" s="14">
        <f t="shared" ca="1" si="263"/>
        <v>5.0317831578187979</v>
      </c>
      <c r="E489">
        <v>27.913978494623699</v>
      </c>
      <c r="F489">
        <v>17.228725038402501</v>
      </c>
      <c r="G489">
        <v>16.255069124424001</v>
      </c>
      <c r="H489">
        <v>285.90476190476198</v>
      </c>
      <c r="I489">
        <v>2.8155145929339498</v>
      </c>
      <c r="J489">
        <v>40.658857142857102</v>
      </c>
      <c r="K489">
        <v>8.9016897081413209</v>
      </c>
      <c r="L489" s="11">
        <f t="shared" si="234"/>
        <v>40.799999999999997</v>
      </c>
      <c r="M489" s="9">
        <f t="shared" si="235"/>
        <v>14.6</v>
      </c>
      <c r="N489" s="9">
        <f t="shared" si="240"/>
        <v>97.965766861804454</v>
      </c>
      <c r="O489" s="9">
        <f>stefan_boltzmann*(E489+273.16)^4</f>
        <v>40.286058527096785</v>
      </c>
      <c r="P489" s="9">
        <f>stefan_boltzmann*(F489+273.16)^4</f>
        <v>34.864295432048721</v>
      </c>
      <c r="Q489" s="11">
        <f t="shared" si="241"/>
        <v>22.637977400416634</v>
      </c>
      <c r="R489" s="9">
        <f t="shared" si="242"/>
        <v>30.833298285714282</v>
      </c>
      <c r="S489" s="9">
        <f t="shared" si="243"/>
        <v>0.73420550700232057</v>
      </c>
      <c r="T489" s="9">
        <f t="shared" si="237"/>
        <v>17.431242598320807</v>
      </c>
      <c r="U489" s="9">
        <f t="shared" si="244"/>
        <v>37.575176979572753</v>
      </c>
      <c r="V489" s="9">
        <f t="shared" si="245"/>
        <v>0.1496760492289668</v>
      </c>
      <c r="W489" s="9">
        <f t="shared" si="238"/>
        <v>0.6411774344531328</v>
      </c>
      <c r="X489" s="9">
        <f t="shared" si="246"/>
        <v>3.6060485990682407</v>
      </c>
      <c r="Y489" s="9">
        <f t="shared" si="247"/>
        <v>13.825193999252566</v>
      </c>
      <c r="Z489" s="9">
        <f t="shared" si="248"/>
        <v>22.5713517665131</v>
      </c>
      <c r="AA489" s="9">
        <f t="shared" si="249"/>
        <v>3.761039155769788</v>
      </c>
      <c r="AB489" s="9">
        <f t="shared" si="250"/>
        <v>1.965995211932515</v>
      </c>
      <c r="AC489" s="9">
        <f t="shared" si="251"/>
        <v>2.8635171838511515</v>
      </c>
      <c r="AD489" s="9">
        <f t="shared" si="252"/>
        <v>1.8481227671987075</v>
      </c>
      <c r="AE489" s="9">
        <f t="shared" si="253"/>
        <v>0.16611018333900976</v>
      </c>
      <c r="AF489" s="9">
        <f t="shared" si="254"/>
        <v>97.965766861804454</v>
      </c>
      <c r="AG489" s="9">
        <f t="shared" si="239"/>
        <v>6.6214804034161426E-2</v>
      </c>
      <c r="AH489" s="9">
        <f t="shared" ca="1" si="236"/>
        <v>0.37517813620072116</v>
      </c>
      <c r="AI489" s="11">
        <f t="shared" si="255"/>
        <v>0.16611018333900976</v>
      </c>
      <c r="AJ489" s="9">
        <f t="shared" ca="1" si="256"/>
        <v>13.450015863051844</v>
      </c>
      <c r="AK489" s="9">
        <f t="shared" si="257"/>
        <v>6.6214804034161426E-2</v>
      </c>
      <c r="AL489" s="9">
        <f t="shared" si="258"/>
        <v>3.0449500420830904</v>
      </c>
      <c r="AM489" s="9">
        <f t="shared" si="259"/>
        <v>2.8155145929339498</v>
      </c>
      <c r="AN489" s="9">
        <f t="shared" si="260"/>
        <v>1.015394416652444</v>
      </c>
      <c r="AO489" s="9">
        <f t="shared" si="261"/>
        <v>1.9572749615975429</v>
      </c>
      <c r="AP489" s="13">
        <f t="shared" ca="1" si="262"/>
        <v>5.0317831578187979</v>
      </c>
    </row>
    <row r="490" spans="1:42">
      <c r="A490" t="s">
        <v>97</v>
      </c>
      <c r="B490" t="s">
        <v>142</v>
      </c>
      <c r="C490">
        <v>8</v>
      </c>
      <c r="D490" s="14">
        <f t="shared" ca="1" si="263"/>
        <v>4.2262865694165628</v>
      </c>
      <c r="E490">
        <v>26.3915514592934</v>
      </c>
      <c r="F490">
        <v>16.1147465437788</v>
      </c>
      <c r="G490">
        <v>16.016154633896601</v>
      </c>
      <c r="H490">
        <v>285.90476190476198</v>
      </c>
      <c r="I490">
        <v>2.64051459293395</v>
      </c>
      <c r="J490">
        <v>40.658857142857102</v>
      </c>
      <c r="K490">
        <v>7.6559139784946204</v>
      </c>
      <c r="L490" s="11">
        <f t="shared" si="234"/>
        <v>36.700000000000003</v>
      </c>
      <c r="M490" s="9">
        <f t="shared" si="235"/>
        <v>13.6</v>
      </c>
      <c r="N490" s="9">
        <f t="shared" si="240"/>
        <v>97.965766861804454</v>
      </c>
      <c r="O490" s="9">
        <f>stefan_boltzmann*(E490+273.16)^4</f>
        <v>39.477367657028111</v>
      </c>
      <c r="P490" s="9">
        <f>stefan_boltzmann*(F490+273.16)^4</f>
        <v>34.332385488902638</v>
      </c>
      <c r="Q490" s="11">
        <f t="shared" si="241"/>
        <v>19.504854522454142</v>
      </c>
      <c r="R490" s="9">
        <f t="shared" si="242"/>
        <v>27.734854095238095</v>
      </c>
      <c r="S490" s="9">
        <f t="shared" si="243"/>
        <v>0.70326147941780615</v>
      </c>
      <c r="T490" s="9">
        <f t="shared" si="237"/>
        <v>15.018737982289689</v>
      </c>
      <c r="U490" s="9">
        <f t="shared" si="244"/>
        <v>36.904876572965378</v>
      </c>
      <c r="V490" s="9">
        <f t="shared" si="245"/>
        <v>0.1511211788144331</v>
      </c>
      <c r="W490" s="9">
        <f t="shared" si="238"/>
        <v>0.59940299721403834</v>
      </c>
      <c r="X490" s="9">
        <f t="shared" si="246"/>
        <v>3.3429355217413304</v>
      </c>
      <c r="Y490" s="9">
        <f t="shared" si="247"/>
        <v>11.675802460548359</v>
      </c>
      <c r="Z490" s="9">
        <f t="shared" si="248"/>
        <v>21.253149001536102</v>
      </c>
      <c r="AA490" s="9">
        <f t="shared" si="249"/>
        <v>3.4400331236052222</v>
      </c>
      <c r="AB490" s="9">
        <f t="shared" si="250"/>
        <v>1.8316562292395011</v>
      </c>
      <c r="AC490" s="9">
        <f t="shared" si="251"/>
        <v>2.6358446764223618</v>
      </c>
      <c r="AD490" s="9">
        <f t="shared" si="252"/>
        <v>1.8201637292065997</v>
      </c>
      <c r="AE490" s="9">
        <f t="shared" si="253"/>
        <v>0.15484439346208084</v>
      </c>
      <c r="AF490" s="9">
        <f t="shared" si="254"/>
        <v>97.965766861804454</v>
      </c>
      <c r="AG490" s="9">
        <f t="shared" si="239"/>
        <v>6.6214804034161426E-2</v>
      </c>
      <c r="AH490" s="9">
        <f t="shared" ca="1" si="236"/>
        <v>-0.18454838709677981</v>
      </c>
      <c r="AI490" s="11">
        <f t="shared" si="255"/>
        <v>0.15484439346208084</v>
      </c>
      <c r="AJ490" s="9">
        <f t="shared" ca="1" si="256"/>
        <v>11.860350847645138</v>
      </c>
      <c r="AK490" s="9">
        <f t="shared" si="257"/>
        <v>6.6214804034161426E-2</v>
      </c>
      <c r="AL490" s="9">
        <f t="shared" si="258"/>
        <v>3.0585908869756961</v>
      </c>
      <c r="AM490" s="9">
        <f t="shared" si="259"/>
        <v>2.64051459293395</v>
      </c>
      <c r="AN490" s="9">
        <f t="shared" si="260"/>
        <v>0.81568094721576201</v>
      </c>
      <c r="AO490" s="9">
        <f t="shared" si="261"/>
        <v>1.897774961597543</v>
      </c>
      <c r="AP490" s="13">
        <f t="shared" ca="1" si="262"/>
        <v>4.2262865694165628</v>
      </c>
    </row>
    <row r="491" spans="1:42">
      <c r="A491" t="s">
        <v>97</v>
      </c>
      <c r="B491" t="s">
        <v>142</v>
      </c>
      <c r="C491">
        <v>9</v>
      </c>
      <c r="D491" s="14">
        <f t="shared" ca="1" si="263"/>
        <v>3.3661486988632547</v>
      </c>
      <c r="E491">
        <v>22.784126984126999</v>
      </c>
      <c r="F491">
        <v>12.101428571428601</v>
      </c>
      <c r="G491">
        <v>12.2736838624339</v>
      </c>
      <c r="H491">
        <v>285.90476190476198</v>
      </c>
      <c r="I491">
        <v>2.90656746031746</v>
      </c>
      <c r="J491">
        <v>40.658857142857102</v>
      </c>
      <c r="K491">
        <v>6.8301587301587299</v>
      </c>
      <c r="L491" s="11">
        <f t="shared" si="234"/>
        <v>30</v>
      </c>
      <c r="M491" s="9">
        <f t="shared" si="235"/>
        <v>12.2</v>
      </c>
      <c r="N491" s="9">
        <f t="shared" si="240"/>
        <v>97.965766861804454</v>
      </c>
      <c r="O491" s="9">
        <f>stefan_boltzmann*(E491+273.16)^4</f>
        <v>37.60978030227254</v>
      </c>
      <c r="P491" s="9">
        <f>stefan_boltzmann*(F491+273.16)^4</f>
        <v>32.466397711443108</v>
      </c>
      <c r="Q491" s="11">
        <f t="shared" si="241"/>
        <v>15.897736143637783</v>
      </c>
      <c r="R491" s="9">
        <f t="shared" si="242"/>
        <v>22.671542857142857</v>
      </c>
      <c r="S491" s="9">
        <f t="shared" si="243"/>
        <v>0.70121986156002036</v>
      </c>
      <c r="T491" s="9">
        <f t="shared" si="237"/>
        <v>12.241256830601094</v>
      </c>
      <c r="U491" s="9">
        <f t="shared" si="244"/>
        <v>35.038089006857824</v>
      </c>
      <c r="V491" s="9">
        <f t="shared" si="245"/>
        <v>0.17269696259672762</v>
      </c>
      <c r="W491" s="9">
        <f t="shared" si="238"/>
        <v>0.59664681310602763</v>
      </c>
      <c r="X491" s="9">
        <f t="shared" si="246"/>
        <v>3.6102928895207627</v>
      </c>
      <c r="Y491" s="9">
        <f t="shared" si="247"/>
        <v>8.6309639410803314</v>
      </c>
      <c r="Z491" s="9">
        <f t="shared" si="248"/>
        <v>17.442777777777799</v>
      </c>
      <c r="AA491" s="9">
        <f t="shared" si="249"/>
        <v>2.7729634640229492</v>
      </c>
      <c r="AB491" s="9">
        <f t="shared" si="250"/>
        <v>1.4119720255445152</v>
      </c>
      <c r="AC491" s="9">
        <f t="shared" si="251"/>
        <v>2.0924677447837321</v>
      </c>
      <c r="AD491" s="9">
        <f t="shared" si="252"/>
        <v>1.428076853283712</v>
      </c>
      <c r="AE491" s="9">
        <f t="shared" si="253"/>
        <v>0.12584220152260797</v>
      </c>
      <c r="AF491" s="9">
        <f t="shared" si="254"/>
        <v>97.965766861804454</v>
      </c>
      <c r="AG491" s="9">
        <f t="shared" si="239"/>
        <v>6.6214804034161426E-2</v>
      </c>
      <c r="AH491" s="9">
        <f t="shared" ca="1" si="236"/>
        <v>-0.5334519713261624</v>
      </c>
      <c r="AI491" s="11">
        <f t="shared" si="255"/>
        <v>0.12584220152260797</v>
      </c>
      <c r="AJ491" s="9">
        <f t="shared" ca="1" si="256"/>
        <v>9.1644159124064934</v>
      </c>
      <c r="AK491" s="9">
        <f t="shared" si="257"/>
        <v>6.6214804034161426E-2</v>
      </c>
      <c r="AL491" s="9">
        <f t="shared" si="258"/>
        <v>3.0987170928677861</v>
      </c>
      <c r="AM491" s="9">
        <f t="shared" si="259"/>
        <v>2.90656746031746</v>
      </c>
      <c r="AN491" s="9">
        <f t="shared" si="260"/>
        <v>0.66439089150002006</v>
      </c>
      <c r="AO491" s="9">
        <f t="shared" si="261"/>
        <v>1.9882329365079365</v>
      </c>
      <c r="AP491" s="13">
        <f t="shared" ca="1" si="262"/>
        <v>3.3661486988632547</v>
      </c>
    </row>
    <row r="492" spans="1:42">
      <c r="A492" t="s">
        <v>97</v>
      </c>
      <c r="B492" t="s">
        <v>142</v>
      </c>
      <c r="C492">
        <v>10</v>
      </c>
      <c r="D492" s="14">
        <f t="shared" ca="1" si="263"/>
        <v>2.4335715523106463</v>
      </c>
      <c r="E492">
        <v>16.185253456221201</v>
      </c>
      <c r="F492">
        <v>5.8875576036866404</v>
      </c>
      <c r="G492">
        <v>5.3245391705069096</v>
      </c>
      <c r="H492">
        <v>285.90476190476198</v>
      </c>
      <c r="I492">
        <v>3.2525793650793702</v>
      </c>
      <c r="J492">
        <v>40.658857142857102</v>
      </c>
      <c r="K492">
        <v>5.9708141321044597</v>
      </c>
      <c r="L492" s="11">
        <f t="shared" si="234"/>
        <v>22.5</v>
      </c>
      <c r="M492" s="9">
        <f t="shared" si="235"/>
        <v>10.9</v>
      </c>
      <c r="N492" s="9">
        <f t="shared" si="240"/>
        <v>97.965766861804454</v>
      </c>
      <c r="O492" s="9">
        <f>stefan_boltzmann*(E492+273.16)^4</f>
        <v>34.365869997041919</v>
      </c>
      <c r="P492" s="9">
        <f>stefan_boltzmann*(F492+273.16)^4</f>
        <v>29.728623156407636</v>
      </c>
      <c r="Q492" s="11">
        <f t="shared" si="241"/>
        <v>11.787537521667447</v>
      </c>
      <c r="R492" s="9">
        <f t="shared" si="242"/>
        <v>17.003657142857143</v>
      </c>
      <c r="S492" s="9">
        <f t="shared" si="243"/>
        <v>0.69323542709864205</v>
      </c>
      <c r="T492" s="9">
        <f t="shared" si="237"/>
        <v>9.0764038916839347</v>
      </c>
      <c r="U492" s="9">
        <f t="shared" si="244"/>
        <v>32.047246576724774</v>
      </c>
      <c r="V492" s="9">
        <f t="shared" si="245"/>
        <v>0.20775586028417251</v>
      </c>
      <c r="W492" s="9">
        <f t="shared" si="238"/>
        <v>0.58586782658316683</v>
      </c>
      <c r="X492" s="9">
        <f t="shared" si="246"/>
        <v>3.9007099123767581</v>
      </c>
      <c r="Y492" s="9">
        <f t="shared" si="247"/>
        <v>5.1756939793071766</v>
      </c>
      <c r="Z492" s="9">
        <f t="shared" si="248"/>
        <v>11.036405529953921</v>
      </c>
      <c r="AA492" s="9">
        <f t="shared" si="249"/>
        <v>1.839913913849943</v>
      </c>
      <c r="AB492" s="9">
        <f t="shared" si="250"/>
        <v>0.92785487732677929</v>
      </c>
      <c r="AC492" s="9">
        <f t="shared" si="251"/>
        <v>1.3838843955883611</v>
      </c>
      <c r="AD492" s="9">
        <f t="shared" si="252"/>
        <v>0.89227104536629109</v>
      </c>
      <c r="AE492" s="9">
        <f t="shared" si="253"/>
        <v>8.7440402205392467E-2</v>
      </c>
      <c r="AF492" s="9">
        <f t="shared" si="254"/>
        <v>97.965766861804454</v>
      </c>
      <c r="AG492" s="9">
        <f t="shared" si="239"/>
        <v>6.6214804034161426E-2</v>
      </c>
      <c r="AH492" s="9">
        <f t="shared" ca="1" si="236"/>
        <v>-0.89689211469534302</v>
      </c>
      <c r="AI492" s="11">
        <f t="shared" si="255"/>
        <v>8.7440402205392467E-2</v>
      </c>
      <c r="AJ492" s="9">
        <f t="shared" ca="1" si="256"/>
        <v>6.0725860940025198</v>
      </c>
      <c r="AK492" s="9">
        <f t="shared" si="257"/>
        <v>6.6214804034161426E-2</v>
      </c>
      <c r="AL492" s="9">
        <f t="shared" si="258"/>
        <v>3.1686079054576957</v>
      </c>
      <c r="AM492" s="9">
        <f t="shared" si="259"/>
        <v>3.2525793650793702</v>
      </c>
      <c r="AN492" s="9">
        <f t="shared" si="260"/>
        <v>0.49161335022206998</v>
      </c>
      <c r="AO492" s="9">
        <f t="shared" si="261"/>
        <v>2.105876984126986</v>
      </c>
      <c r="AP492" s="13">
        <f t="shared" ca="1" si="262"/>
        <v>2.4335715523106463</v>
      </c>
    </row>
    <row r="493" spans="1:42">
      <c r="A493" t="s">
        <v>97</v>
      </c>
      <c r="B493" t="s">
        <v>142</v>
      </c>
      <c r="C493">
        <v>11</v>
      </c>
      <c r="D493" s="14">
        <f t="shared" ca="1" si="263"/>
        <v>1.6580286492743954</v>
      </c>
      <c r="E493">
        <v>10.5031746031746</v>
      </c>
      <c r="F493">
        <v>1.8347619047619099</v>
      </c>
      <c r="G493">
        <v>0.83575396825396797</v>
      </c>
      <c r="H493">
        <v>285.90476190476198</v>
      </c>
      <c r="I493">
        <v>3.8416269841269801</v>
      </c>
      <c r="J493">
        <v>40.658857142857102</v>
      </c>
      <c r="K493">
        <v>4.7777777777777803</v>
      </c>
      <c r="L493" s="11">
        <f t="shared" si="234"/>
        <v>16.3</v>
      </c>
      <c r="M493" s="9">
        <f t="shared" si="235"/>
        <v>9.6999999999999993</v>
      </c>
      <c r="N493" s="9">
        <f t="shared" si="240"/>
        <v>97.965766861804454</v>
      </c>
      <c r="O493" s="9">
        <f>stefan_boltzmann*(E493+273.16)^4</f>
        <v>31.744882881160994</v>
      </c>
      <c r="P493" s="9">
        <f>stefan_boltzmann*(F493+273.16)^4</f>
        <v>28.038810092350289</v>
      </c>
      <c r="Q493" s="11">
        <f t="shared" si="241"/>
        <v>8.0893184421534965</v>
      </c>
      <c r="R493" s="9">
        <f t="shared" si="242"/>
        <v>12.318204952380952</v>
      </c>
      <c r="S493" s="9">
        <f t="shared" si="243"/>
        <v>0.65669620479808088</v>
      </c>
      <c r="T493" s="9">
        <f t="shared" si="237"/>
        <v>6.2287752004581929</v>
      </c>
      <c r="U493" s="9">
        <f t="shared" si="244"/>
        <v>29.891846486755639</v>
      </c>
      <c r="V493" s="9">
        <f t="shared" si="245"/>
        <v>0.22721823118354451</v>
      </c>
      <c r="W493" s="9">
        <f t="shared" si="238"/>
        <v>0.53653987647740931</v>
      </c>
      <c r="X493" s="9">
        <f t="shared" si="246"/>
        <v>3.6441640784245859</v>
      </c>
      <c r="Y493" s="9">
        <f t="shared" si="247"/>
        <v>2.584611122033607</v>
      </c>
      <c r="Z493" s="9">
        <f t="shared" si="248"/>
        <v>6.1689682539682549</v>
      </c>
      <c r="AA493" s="9">
        <f t="shared" si="249"/>
        <v>1.2699859358815044</v>
      </c>
      <c r="AB493" s="9">
        <f t="shared" si="250"/>
        <v>0.69734040704623945</v>
      </c>
      <c r="AC493" s="9">
        <f t="shared" si="251"/>
        <v>0.98366317146387194</v>
      </c>
      <c r="AD493" s="9">
        <f t="shared" si="252"/>
        <v>0.6489656825187966</v>
      </c>
      <c r="AE493" s="9">
        <f t="shared" si="253"/>
        <v>6.5406964036723636E-2</v>
      </c>
      <c r="AF493" s="9">
        <f t="shared" si="254"/>
        <v>97.965766861804454</v>
      </c>
      <c r="AG493" s="9">
        <f t="shared" si="239"/>
        <v>6.6214804034161426E-2</v>
      </c>
      <c r="AH493" s="9">
        <f t="shared" ca="1" si="236"/>
        <v>-0.68144121863799334</v>
      </c>
      <c r="AI493" s="11">
        <f t="shared" si="255"/>
        <v>6.5406964036723636E-2</v>
      </c>
      <c r="AJ493" s="9">
        <f t="shared" ca="1" si="256"/>
        <v>3.2660523406716004</v>
      </c>
      <c r="AK493" s="9">
        <f t="shared" si="257"/>
        <v>6.6214804034161426E-2</v>
      </c>
      <c r="AL493" s="9">
        <f t="shared" si="258"/>
        <v>3.2238540179768238</v>
      </c>
      <c r="AM493" s="9">
        <f t="shared" si="259"/>
        <v>3.8416269841269801</v>
      </c>
      <c r="AN493" s="9">
        <f t="shared" si="260"/>
        <v>0.33469748894507534</v>
      </c>
      <c r="AO493" s="9">
        <f t="shared" si="261"/>
        <v>2.3061531746031734</v>
      </c>
      <c r="AP493" s="13">
        <f t="shared" ca="1" si="262"/>
        <v>1.6580286492743954</v>
      </c>
    </row>
    <row r="494" spans="1:42">
      <c r="A494" t="s">
        <v>97</v>
      </c>
      <c r="B494" t="s">
        <v>142</v>
      </c>
      <c r="C494">
        <v>12</v>
      </c>
      <c r="D494" s="14">
        <f t="shared" ca="1" si="263"/>
        <v>1.1042196325340392</v>
      </c>
      <c r="E494">
        <v>3.6615975422427001</v>
      </c>
      <c r="F494">
        <v>-4.0801843317972404</v>
      </c>
      <c r="G494">
        <v>-5.14811187916027</v>
      </c>
      <c r="H494">
        <v>285.90476190476198</v>
      </c>
      <c r="I494">
        <v>3.7924859190988198</v>
      </c>
      <c r="J494">
        <v>40.658857142857102</v>
      </c>
      <c r="K494">
        <v>3.79723502304148</v>
      </c>
      <c r="L494" s="11">
        <f t="shared" si="234"/>
        <v>13.6</v>
      </c>
      <c r="M494" s="9">
        <f t="shared" si="235"/>
        <v>9.1999999999999993</v>
      </c>
      <c r="N494" s="9">
        <f t="shared" si="240"/>
        <v>97.965766861804454</v>
      </c>
      <c r="O494" s="9">
        <f>stefan_boltzmann*(E494+273.16)^4</f>
        <v>28.791333212531878</v>
      </c>
      <c r="P494" s="9">
        <f>stefan_boltzmann*(F494+273.16)^4</f>
        <v>25.703151688422462</v>
      </c>
      <c r="Q494" s="11">
        <f t="shared" si="241"/>
        <v>6.2066519735523986</v>
      </c>
      <c r="R494" s="9">
        <f t="shared" si="242"/>
        <v>10.277766095238094</v>
      </c>
      <c r="S494" s="9">
        <f t="shared" si="243"/>
        <v>0.60389114872229588</v>
      </c>
      <c r="T494" s="9">
        <f t="shared" si="237"/>
        <v>4.7791220196353468</v>
      </c>
      <c r="U494" s="9">
        <f t="shared" si="244"/>
        <v>27.24724245047717</v>
      </c>
      <c r="V494" s="9">
        <f t="shared" si="245"/>
        <v>0.24965252248911818</v>
      </c>
      <c r="W494" s="9">
        <f t="shared" si="238"/>
        <v>0.46525305077509949</v>
      </c>
      <c r="X494" s="9">
        <f t="shared" si="246"/>
        <v>3.1648107441351234</v>
      </c>
      <c r="Y494" s="9">
        <f t="shared" si="247"/>
        <v>1.6143112755002234</v>
      </c>
      <c r="Z494" s="9">
        <f t="shared" si="248"/>
        <v>-0.20929339477727016</v>
      </c>
      <c r="AA494" s="9">
        <f t="shared" si="249"/>
        <v>0.79409298108066717</v>
      </c>
      <c r="AB494" s="9">
        <f t="shared" si="250"/>
        <v>0.45152495947848065</v>
      </c>
      <c r="AC494" s="9">
        <f t="shared" si="251"/>
        <v>0.62280897027957394</v>
      </c>
      <c r="AD494" s="9">
        <f t="shared" si="252"/>
        <v>0.41646258635608657</v>
      </c>
      <c r="AE494" s="9">
        <f t="shared" si="253"/>
        <v>4.3855191436779323E-2</v>
      </c>
      <c r="AF494" s="9">
        <f t="shared" si="254"/>
        <v>97.965766861804454</v>
      </c>
      <c r="AG494" s="9">
        <f t="shared" si="239"/>
        <v>6.6214804034161426E-2</v>
      </c>
      <c r="AH494" s="9">
        <f t="shared" ca="1" si="236"/>
        <v>-0.8929566308243736</v>
      </c>
      <c r="AI494" s="11">
        <f t="shared" si="255"/>
        <v>4.3855191436779323E-2</v>
      </c>
      <c r="AJ494" s="9">
        <f t="shared" ca="1" si="256"/>
        <v>2.5072679063245968</v>
      </c>
      <c r="AK494" s="9">
        <f t="shared" si="257"/>
        <v>6.6214804034161426E-2</v>
      </c>
      <c r="AL494" s="9">
        <f t="shared" si="258"/>
        <v>3.2992326285604077</v>
      </c>
      <c r="AM494" s="9">
        <f t="shared" si="259"/>
        <v>3.7924859190988198</v>
      </c>
      <c r="AN494" s="9">
        <f t="shared" si="260"/>
        <v>0.20634638392348736</v>
      </c>
      <c r="AO494" s="9">
        <f t="shared" si="261"/>
        <v>2.2894452124935989</v>
      </c>
      <c r="AP494" s="13">
        <f t="shared" ca="1" si="262"/>
        <v>1.1042196325340392</v>
      </c>
    </row>
    <row r="495" spans="1:42">
      <c r="A495" t="s">
        <v>99</v>
      </c>
      <c r="B495" t="s">
        <v>142</v>
      </c>
      <c r="C495">
        <v>1</v>
      </c>
      <c r="D495" s="14">
        <f t="shared" ca="1" si="263"/>
        <v>1.2706355240370499</v>
      </c>
      <c r="E495">
        <v>2.9354838709677402</v>
      </c>
      <c r="F495">
        <v>-4.60752688172043</v>
      </c>
      <c r="G495">
        <v>-6.6939516129032297</v>
      </c>
      <c r="H495">
        <v>61.3333333333333</v>
      </c>
      <c r="I495">
        <v>4.8909946236559101</v>
      </c>
      <c r="J495">
        <v>41.600333333333303</v>
      </c>
      <c r="K495">
        <v>4.5483870967741904</v>
      </c>
      <c r="L495" s="11">
        <f t="shared" si="234"/>
        <v>14.4</v>
      </c>
      <c r="M495" s="9">
        <f t="shared" si="235"/>
        <v>9.4</v>
      </c>
      <c r="N495" s="9">
        <f t="shared" si="240"/>
        <v>100.57709891255729</v>
      </c>
      <c r="O495" s="9">
        <f>stefan_boltzmann*(E495+273.16)^4</f>
        <v>28.490436612094197</v>
      </c>
      <c r="P495" s="9">
        <f>stefan_boltzmann*(F495+273.16)^4</f>
        <v>25.502251122316938</v>
      </c>
      <c r="Q495" s="11">
        <f t="shared" si="241"/>
        <v>7.0838709677419329</v>
      </c>
      <c r="R495" s="9">
        <f t="shared" si="242"/>
        <v>10.817664000000001</v>
      </c>
      <c r="S495" s="9">
        <f t="shared" si="243"/>
        <v>0.65484294647549901</v>
      </c>
      <c r="T495" s="9">
        <f t="shared" si="237"/>
        <v>5.4545806451612888</v>
      </c>
      <c r="U495" s="9">
        <f t="shared" si="244"/>
        <v>26.996343867205567</v>
      </c>
      <c r="V495" s="9">
        <f t="shared" si="245"/>
        <v>0.25484306793626171</v>
      </c>
      <c r="W495" s="9">
        <f t="shared" si="238"/>
        <v>0.53403797774192374</v>
      </c>
      <c r="X495" s="9">
        <f t="shared" si="246"/>
        <v>3.6740910847424013</v>
      </c>
      <c r="Y495" s="9">
        <f t="shared" si="247"/>
        <v>1.7804895604188875</v>
      </c>
      <c r="Z495" s="9">
        <f t="shared" si="248"/>
        <v>-0.8360215053763449</v>
      </c>
      <c r="AA495" s="9">
        <f t="shared" si="249"/>
        <v>0.75430368009062243</v>
      </c>
      <c r="AB495" s="9">
        <f t="shared" si="250"/>
        <v>0.4338971604846652</v>
      </c>
      <c r="AC495" s="9">
        <f t="shared" si="251"/>
        <v>0.59410042028764387</v>
      </c>
      <c r="AD495" s="9">
        <f t="shared" si="252"/>
        <v>0.36998485094429301</v>
      </c>
      <c r="AE495" s="9">
        <f t="shared" si="253"/>
        <v>4.2113730135201838E-2</v>
      </c>
      <c r="AF495" s="9">
        <f t="shared" si="254"/>
        <v>100.57709891255729</v>
      </c>
      <c r="AG495" s="9">
        <f t="shared" si="239"/>
        <v>6.7979796495789752E-2</v>
      </c>
      <c r="AH495" s="9">
        <f t="shared" ca="1" si="236"/>
        <v>-0.37973118279569901</v>
      </c>
      <c r="AI495" s="11">
        <f t="shared" si="255"/>
        <v>4.2113730135201838E-2</v>
      </c>
      <c r="AJ495" s="9">
        <f t="shared" ca="1" si="256"/>
        <v>2.1602207432145866</v>
      </c>
      <c r="AK495" s="9">
        <f t="shared" si="257"/>
        <v>6.7979796495789752E-2</v>
      </c>
      <c r="AL495" s="9">
        <f t="shared" si="258"/>
        <v>3.3068299669119461</v>
      </c>
      <c r="AM495" s="9">
        <f t="shared" si="259"/>
        <v>4.8909946236559101</v>
      </c>
      <c r="AN495" s="9">
        <f t="shared" si="260"/>
        <v>0.22411556934335086</v>
      </c>
      <c r="AO495" s="9">
        <f t="shared" si="261"/>
        <v>2.6629381720430096</v>
      </c>
      <c r="AP495" s="13">
        <f t="shared" ca="1" si="262"/>
        <v>1.2706355240370499</v>
      </c>
    </row>
    <row r="496" spans="1:42">
      <c r="A496" t="s">
        <v>99</v>
      </c>
      <c r="B496" t="s">
        <v>142</v>
      </c>
      <c r="C496">
        <v>2</v>
      </c>
      <c r="D496" s="14">
        <f t="shared" ca="1" si="263"/>
        <v>1.7613281995530909</v>
      </c>
      <c r="E496">
        <v>4.8357142857142899</v>
      </c>
      <c r="F496">
        <v>-3.2619047619047601</v>
      </c>
      <c r="G496">
        <v>-6.8217261904761903</v>
      </c>
      <c r="H496">
        <v>61.3333333333333</v>
      </c>
      <c r="I496">
        <v>4.7752976190476204</v>
      </c>
      <c r="J496">
        <v>41.600333333333303</v>
      </c>
      <c r="K496">
        <v>5.8928571428571397</v>
      </c>
      <c r="L496" s="11">
        <f t="shared" si="234"/>
        <v>20.100000000000001</v>
      </c>
      <c r="M496" s="9">
        <f t="shared" si="235"/>
        <v>10.45</v>
      </c>
      <c r="N496" s="9">
        <f t="shared" si="240"/>
        <v>100.57709891255729</v>
      </c>
      <c r="O496" s="9">
        <f>stefan_boltzmann*(E496+273.16)^4</f>
        <v>29.282914265218107</v>
      </c>
      <c r="P496" s="9">
        <f>stefan_boltzmann*(F496+273.16)^4</f>
        <v>26.017236913382419</v>
      </c>
      <c r="Q496" s="11">
        <f t="shared" si="241"/>
        <v>10.692293233082705</v>
      </c>
      <c r="R496" s="9">
        <f t="shared" si="242"/>
        <v>15.099656000000001</v>
      </c>
      <c r="S496" s="9">
        <f t="shared" si="243"/>
        <v>0.7081150215000066</v>
      </c>
      <c r="T496" s="9">
        <f t="shared" si="237"/>
        <v>8.2330657894736827</v>
      </c>
      <c r="U496" s="9">
        <f t="shared" si="244"/>
        <v>27.650075589300265</v>
      </c>
      <c r="V496" s="9">
        <f t="shared" si="245"/>
        <v>0.25526152856459633</v>
      </c>
      <c r="W496" s="9">
        <f t="shared" si="238"/>
        <v>0.60595527902500901</v>
      </c>
      <c r="X496" s="9">
        <f t="shared" si="246"/>
        <v>4.2768326986034353</v>
      </c>
      <c r="Y496" s="9">
        <f t="shared" si="247"/>
        <v>3.9562330908702474</v>
      </c>
      <c r="Z496" s="9">
        <f t="shared" si="248"/>
        <v>0.78690476190476488</v>
      </c>
      <c r="AA496" s="9">
        <f t="shared" si="249"/>
        <v>0.86235783633251728</v>
      </c>
      <c r="AB496" s="9">
        <f t="shared" si="250"/>
        <v>0.48013582671291249</v>
      </c>
      <c r="AC496" s="9">
        <f t="shared" si="251"/>
        <v>0.67124683152271492</v>
      </c>
      <c r="AD496" s="9">
        <f t="shared" si="252"/>
        <v>0.36635757863309831</v>
      </c>
      <c r="AE496" s="9">
        <f t="shared" si="253"/>
        <v>4.6750817572326867E-2</v>
      </c>
      <c r="AF496" s="9">
        <f t="shared" si="254"/>
        <v>100.57709891255729</v>
      </c>
      <c r="AG496" s="9">
        <f t="shared" si="239"/>
        <v>6.7979796495789752E-2</v>
      </c>
      <c r="AH496" s="9">
        <f t="shared" ca="1" si="236"/>
        <v>0.22720967741935538</v>
      </c>
      <c r="AI496" s="11">
        <f t="shared" si="255"/>
        <v>4.6750817572326867E-2</v>
      </c>
      <c r="AJ496" s="9">
        <f t="shared" ca="1" si="256"/>
        <v>3.7290234134508919</v>
      </c>
      <c r="AK496" s="9">
        <f t="shared" si="257"/>
        <v>6.7979796495789752E-2</v>
      </c>
      <c r="AL496" s="9">
        <f t="shared" si="258"/>
        <v>3.287228075362747</v>
      </c>
      <c r="AM496" s="9">
        <f t="shared" si="259"/>
        <v>4.7752976190476204</v>
      </c>
      <c r="AN496" s="9">
        <f t="shared" si="260"/>
        <v>0.3048892528896166</v>
      </c>
      <c r="AO496" s="9">
        <f t="shared" si="261"/>
        <v>2.6236011904761911</v>
      </c>
      <c r="AP496" s="13">
        <f t="shared" ca="1" si="262"/>
        <v>1.7613281995530909</v>
      </c>
    </row>
    <row r="497" spans="1:42">
      <c r="A497" t="s">
        <v>99</v>
      </c>
      <c r="B497" t="s">
        <v>142</v>
      </c>
      <c r="C497">
        <v>3</v>
      </c>
      <c r="D497" s="14">
        <f t="shared" ca="1" si="263"/>
        <v>1.8838490447453426</v>
      </c>
      <c r="E497">
        <v>6.2344086021505403</v>
      </c>
      <c r="F497">
        <v>-1.5086021505376299</v>
      </c>
      <c r="G497">
        <v>-3.7010304659498199</v>
      </c>
      <c r="H497">
        <v>61.3333333333333</v>
      </c>
      <c r="I497">
        <v>4.5187724014336901</v>
      </c>
      <c r="J497">
        <v>41.600333333333303</v>
      </c>
      <c r="K497">
        <v>6.4623655913978499</v>
      </c>
      <c r="L497" s="11">
        <f t="shared" si="234"/>
        <v>26.75</v>
      </c>
      <c r="M497" s="9">
        <f t="shared" si="235"/>
        <v>11.7</v>
      </c>
      <c r="N497" s="9">
        <f t="shared" si="240"/>
        <v>100.57709891255729</v>
      </c>
      <c r="O497" s="9">
        <f>stefan_boltzmann*(E497+273.16)^4</f>
        <v>29.876707504125545</v>
      </c>
      <c r="P497" s="9">
        <f>stefan_boltzmann*(F497+273.16)^4</f>
        <v>26.699902153997414</v>
      </c>
      <c r="Q497" s="11">
        <f t="shared" si="241"/>
        <v>14.07503331495267</v>
      </c>
      <c r="R497" s="9">
        <f t="shared" si="242"/>
        <v>20.095313333333333</v>
      </c>
      <c r="S497" s="9">
        <f t="shared" si="243"/>
        <v>0.70041372739411556</v>
      </c>
      <c r="T497" s="9">
        <f t="shared" si="237"/>
        <v>10.837775652513557</v>
      </c>
      <c r="U497" s="9">
        <f t="shared" si="244"/>
        <v>28.288304829061481</v>
      </c>
      <c r="V497" s="9">
        <f t="shared" si="245"/>
        <v>0.24457498504389352</v>
      </c>
      <c r="W497" s="9">
        <f t="shared" si="238"/>
        <v>0.59555853198205611</v>
      </c>
      <c r="X497" s="9">
        <f t="shared" si="246"/>
        <v>4.1204382455613677</v>
      </c>
      <c r="Y497" s="9">
        <f t="shared" si="247"/>
        <v>6.7173374069521889</v>
      </c>
      <c r="Z497" s="9">
        <f t="shared" si="248"/>
        <v>2.3629032258064551</v>
      </c>
      <c r="AA497" s="9">
        <f t="shared" si="249"/>
        <v>0.95039382301638131</v>
      </c>
      <c r="AB497" s="9">
        <f t="shared" si="250"/>
        <v>0.54690519524708614</v>
      </c>
      <c r="AC497" s="9">
        <f t="shared" si="251"/>
        <v>0.74864950913173378</v>
      </c>
      <c r="AD497" s="9">
        <f t="shared" si="252"/>
        <v>0.46458844282516049</v>
      </c>
      <c r="AE497" s="9">
        <f t="shared" si="253"/>
        <v>5.1667393898590278E-2</v>
      </c>
      <c r="AF497" s="9">
        <f t="shared" si="254"/>
        <v>100.57709891255729</v>
      </c>
      <c r="AG497" s="9">
        <f t="shared" si="239"/>
        <v>6.7979796495789752E-2</v>
      </c>
      <c r="AH497" s="9">
        <f t="shared" ca="1" si="236"/>
        <v>0.22063978494623665</v>
      </c>
      <c r="AI497" s="11">
        <f t="shared" si="255"/>
        <v>5.1667393898590278E-2</v>
      </c>
      <c r="AJ497" s="9">
        <f t="shared" ca="1" si="256"/>
        <v>6.4966976220059527</v>
      </c>
      <c r="AK497" s="9">
        <f t="shared" si="257"/>
        <v>6.7979796495789752E-2</v>
      </c>
      <c r="AL497" s="9">
        <f t="shared" si="258"/>
        <v>3.2684141162688531</v>
      </c>
      <c r="AM497" s="9">
        <f t="shared" si="259"/>
        <v>4.5187724014336901</v>
      </c>
      <c r="AN497" s="9">
        <f t="shared" si="260"/>
        <v>0.2840610663065733</v>
      </c>
      <c r="AO497" s="9">
        <f t="shared" si="261"/>
        <v>2.5363826164874546</v>
      </c>
      <c r="AP497" s="13">
        <f t="shared" ca="1" si="262"/>
        <v>1.8838490447453426</v>
      </c>
    </row>
    <row r="498" spans="1:42">
      <c r="A498" t="s">
        <v>99</v>
      </c>
      <c r="B498" t="s">
        <v>142</v>
      </c>
      <c r="C498">
        <v>4</v>
      </c>
      <c r="D498" s="14">
        <f t="shared" ca="1" si="263"/>
        <v>2.8234216308301914</v>
      </c>
      <c r="E498">
        <v>12.074444444444399</v>
      </c>
      <c r="F498">
        <v>3.8222222222222202</v>
      </c>
      <c r="G498">
        <v>1.2746759259259299</v>
      </c>
      <c r="H498">
        <v>61.3333333333333</v>
      </c>
      <c r="I498">
        <v>4.9199074074074103</v>
      </c>
      <c r="J498">
        <v>41.600333333333303</v>
      </c>
      <c r="K498">
        <v>6.1555555555555603</v>
      </c>
      <c r="L498" s="11">
        <f t="shared" si="234"/>
        <v>34.400000000000006</v>
      </c>
      <c r="M498" s="9">
        <f t="shared" si="235"/>
        <v>13.149999999999999</v>
      </c>
      <c r="N498" s="9">
        <f t="shared" si="240"/>
        <v>100.57709891255729</v>
      </c>
      <c r="O498" s="9">
        <f>stefan_boltzmann*(E498+273.16)^4</f>
        <v>32.454114899808928</v>
      </c>
      <c r="P498" s="9">
        <f>stefan_boltzmann*(F498+273.16)^4</f>
        <v>28.858215643534667</v>
      </c>
      <c r="Q498" s="11">
        <f t="shared" si="241"/>
        <v>16.651373046049862</v>
      </c>
      <c r="R498" s="9">
        <f t="shared" si="242"/>
        <v>25.842197333333338</v>
      </c>
      <c r="S498" s="9">
        <f t="shared" si="243"/>
        <v>0.64434818878855882</v>
      </c>
      <c r="T498" s="9">
        <f t="shared" si="237"/>
        <v>12.821557245458393</v>
      </c>
      <c r="U498" s="9">
        <f t="shared" si="244"/>
        <v>30.656165271671796</v>
      </c>
      <c r="V498" s="9">
        <f t="shared" si="245"/>
        <v>0.2254186168010377</v>
      </c>
      <c r="W498" s="9">
        <f t="shared" si="238"/>
        <v>0.51987005486455451</v>
      </c>
      <c r="X498" s="9">
        <f t="shared" si="246"/>
        <v>3.5925466114129403</v>
      </c>
      <c r="Y498" s="9">
        <f t="shared" si="247"/>
        <v>9.2290106340454532</v>
      </c>
      <c r="Z498" s="9">
        <f t="shared" si="248"/>
        <v>7.9483333333333093</v>
      </c>
      <c r="AA498" s="9">
        <f t="shared" si="249"/>
        <v>1.4094636785595844</v>
      </c>
      <c r="AB498" s="9">
        <f t="shared" si="250"/>
        <v>0.80314095138692665</v>
      </c>
      <c r="AC498" s="9">
        <f t="shared" si="251"/>
        <v>1.1063023149732556</v>
      </c>
      <c r="AD498" s="9">
        <f t="shared" si="252"/>
        <v>0.66984149876466537</v>
      </c>
      <c r="AE498" s="9">
        <f t="shared" si="253"/>
        <v>7.283454539221787E-2</v>
      </c>
      <c r="AF498" s="9">
        <f t="shared" si="254"/>
        <v>100.57709891255729</v>
      </c>
      <c r="AG498" s="9">
        <f t="shared" si="239"/>
        <v>6.7979796495789752E-2</v>
      </c>
      <c r="AH498" s="9">
        <f t="shared" ca="1" si="236"/>
        <v>0.78196021505375957</v>
      </c>
      <c r="AI498" s="11">
        <f t="shared" si="255"/>
        <v>7.283454539221787E-2</v>
      </c>
      <c r="AJ498" s="9">
        <f t="shared" ca="1" si="256"/>
        <v>8.4470504189916937</v>
      </c>
      <c r="AK498" s="9">
        <f t="shared" si="257"/>
        <v>6.7979796495789752E-2</v>
      </c>
      <c r="AL498" s="9">
        <f t="shared" si="258"/>
        <v>3.2034359817048212</v>
      </c>
      <c r="AM498" s="9">
        <f t="shared" si="259"/>
        <v>4.9199074074074103</v>
      </c>
      <c r="AN498" s="9">
        <f t="shared" si="260"/>
        <v>0.43646081620859023</v>
      </c>
      <c r="AO498" s="9">
        <f t="shared" si="261"/>
        <v>2.6727685185185197</v>
      </c>
      <c r="AP498" s="13">
        <f t="shared" ca="1" si="262"/>
        <v>2.8234216308301914</v>
      </c>
    </row>
    <row r="499" spans="1:42">
      <c r="A499" t="s">
        <v>99</v>
      </c>
      <c r="B499" t="s">
        <v>142</v>
      </c>
      <c r="C499">
        <v>5</v>
      </c>
      <c r="D499" s="14">
        <f t="shared" ca="1" si="263"/>
        <v>3.6173258586549539</v>
      </c>
      <c r="E499">
        <v>18.1215053763441</v>
      </c>
      <c r="F499">
        <v>8.5290322580645199</v>
      </c>
      <c r="G499">
        <v>7.27894265232975</v>
      </c>
      <c r="H499">
        <v>61.3333333333333</v>
      </c>
      <c r="I499">
        <v>4.0674283154121902</v>
      </c>
      <c r="J499">
        <v>41.600333333333303</v>
      </c>
      <c r="K499">
        <v>7.3010752688171996</v>
      </c>
      <c r="L499" s="11">
        <f t="shared" si="234"/>
        <v>39.6</v>
      </c>
      <c r="M499" s="9">
        <f t="shared" si="235"/>
        <v>14.3</v>
      </c>
      <c r="N499" s="9">
        <f t="shared" si="240"/>
        <v>100.57709891255729</v>
      </c>
      <c r="O499" s="9">
        <f>stefan_boltzmann*(E499+273.16)^4</f>
        <v>35.295028336875689</v>
      </c>
      <c r="P499" s="9">
        <f>stefan_boltzmann*(F499+273.16)^4</f>
        <v>30.870356464782965</v>
      </c>
      <c r="Q499" s="11">
        <f t="shared" si="241"/>
        <v>20.009181141439203</v>
      </c>
      <c r="R499" s="9">
        <f t="shared" si="242"/>
        <v>29.748576000000003</v>
      </c>
      <c r="S499" s="9">
        <f t="shared" si="243"/>
        <v>0.67260971219056676</v>
      </c>
      <c r="T499" s="9">
        <f t="shared" si="237"/>
        <v>15.407069478908188</v>
      </c>
      <c r="U499" s="9">
        <f t="shared" si="244"/>
        <v>33.08269240082933</v>
      </c>
      <c r="V499" s="9">
        <f t="shared" si="245"/>
        <v>0.19852304813433969</v>
      </c>
      <c r="W499" s="9">
        <f t="shared" si="238"/>
        <v>0.55802311145726524</v>
      </c>
      <c r="X499" s="9">
        <f t="shared" si="246"/>
        <v>3.6649155188189306</v>
      </c>
      <c r="Y499" s="9">
        <f t="shared" si="247"/>
        <v>11.742153960089258</v>
      </c>
      <c r="Z499" s="9">
        <f t="shared" si="248"/>
        <v>13.325268817204311</v>
      </c>
      <c r="AA499" s="9">
        <f t="shared" si="249"/>
        <v>2.0798105677286931</v>
      </c>
      <c r="AB499" s="9">
        <f t="shared" si="250"/>
        <v>1.1120403951215823</v>
      </c>
      <c r="AC499" s="9">
        <f t="shared" si="251"/>
        <v>1.5959254814251378</v>
      </c>
      <c r="AD499" s="9">
        <f t="shared" si="252"/>
        <v>1.0212106076121619</v>
      </c>
      <c r="AE499" s="9">
        <f t="shared" si="253"/>
        <v>9.9815073679991595E-2</v>
      </c>
      <c r="AF499" s="9">
        <f t="shared" si="254"/>
        <v>100.57709891255729</v>
      </c>
      <c r="AG499" s="9">
        <f t="shared" si="239"/>
        <v>6.7979796495789752E-2</v>
      </c>
      <c r="AH499" s="9">
        <f t="shared" ca="1" si="236"/>
        <v>0.7527709677419403</v>
      </c>
      <c r="AI499" s="11">
        <f t="shared" si="255"/>
        <v>9.9815073679991595E-2</v>
      </c>
      <c r="AJ499" s="9">
        <f t="shared" ca="1" si="256"/>
        <v>10.989382992347318</v>
      </c>
      <c r="AK499" s="9">
        <f t="shared" si="257"/>
        <v>6.7979796495789752E-2</v>
      </c>
      <c r="AL499" s="9">
        <f t="shared" si="258"/>
        <v>3.1432782852797314</v>
      </c>
      <c r="AM499" s="9">
        <f t="shared" si="259"/>
        <v>4.0674283154121902</v>
      </c>
      <c r="AN499" s="9">
        <f t="shared" si="260"/>
        <v>0.57471487381297592</v>
      </c>
      <c r="AO499" s="9">
        <f t="shared" si="261"/>
        <v>2.3829256272401445</v>
      </c>
      <c r="AP499" s="13">
        <f t="shared" ca="1" si="262"/>
        <v>3.6173258586549539</v>
      </c>
    </row>
    <row r="500" spans="1:42">
      <c r="A500" t="s">
        <v>99</v>
      </c>
      <c r="B500" t="s">
        <v>142</v>
      </c>
      <c r="C500">
        <v>6</v>
      </c>
      <c r="D500" s="14">
        <f t="shared" ca="1" si="263"/>
        <v>4.3242928104595784</v>
      </c>
      <c r="E500">
        <v>23.414444444444499</v>
      </c>
      <c r="F500">
        <v>14.3822222222222</v>
      </c>
      <c r="G500">
        <v>13.101944444444401</v>
      </c>
      <c r="H500">
        <v>61.3333333333333</v>
      </c>
      <c r="I500">
        <v>3.4488425925925901</v>
      </c>
      <c r="J500">
        <v>41.600333333333303</v>
      </c>
      <c r="K500">
        <v>7.8</v>
      </c>
      <c r="L500" s="11">
        <f t="shared" si="234"/>
        <v>41.9</v>
      </c>
      <c r="M500" s="9">
        <f t="shared" si="235"/>
        <v>14.9</v>
      </c>
      <c r="N500" s="9">
        <f t="shared" si="240"/>
        <v>100.57709891255729</v>
      </c>
      <c r="O500" s="9">
        <f>stefan_boltzmann*(E500+273.16)^4</f>
        <v>37.931218606227802</v>
      </c>
      <c r="P500" s="9">
        <f>stefan_boltzmann*(F500+273.16)^4</f>
        <v>33.517251055083314</v>
      </c>
      <c r="Q500" s="11">
        <f t="shared" si="241"/>
        <v>21.442114093959727</v>
      </c>
      <c r="R500" s="9">
        <f t="shared" si="242"/>
        <v>31.476397333333335</v>
      </c>
      <c r="S500" s="9">
        <f t="shared" si="243"/>
        <v>0.68121246109867362</v>
      </c>
      <c r="T500" s="9">
        <f t="shared" si="237"/>
        <v>16.51042785234899</v>
      </c>
      <c r="U500" s="9">
        <f t="shared" si="244"/>
        <v>35.724234830655561</v>
      </c>
      <c r="V500" s="9">
        <f t="shared" si="245"/>
        <v>0.16809116397390414</v>
      </c>
      <c r="W500" s="9">
        <f t="shared" si="238"/>
        <v>0.56963682248320946</v>
      </c>
      <c r="X500" s="9">
        <f t="shared" si="246"/>
        <v>3.4206282274967865</v>
      </c>
      <c r="Y500" s="9">
        <f t="shared" si="247"/>
        <v>13.089799624852203</v>
      </c>
      <c r="Z500" s="9">
        <f t="shared" si="248"/>
        <v>18.898333333333348</v>
      </c>
      <c r="AA500" s="9">
        <f t="shared" si="249"/>
        <v>2.8806380355608598</v>
      </c>
      <c r="AB500" s="9">
        <f t="shared" si="250"/>
        <v>1.6386907134229145</v>
      </c>
      <c r="AC500" s="9">
        <f t="shared" si="251"/>
        <v>2.2596643744918872</v>
      </c>
      <c r="AD500" s="9">
        <f t="shared" si="252"/>
        <v>1.5077881583595469</v>
      </c>
      <c r="AE500" s="9">
        <f t="shared" si="253"/>
        <v>0.13632373581787766</v>
      </c>
      <c r="AF500" s="9">
        <f t="shared" si="254"/>
        <v>100.57709891255729</v>
      </c>
      <c r="AG500" s="9">
        <f t="shared" si="239"/>
        <v>6.7979796495789752E-2</v>
      </c>
      <c r="AH500" s="9">
        <f t="shared" ca="1" si="236"/>
        <v>0.78022903225806528</v>
      </c>
      <c r="AI500" s="11">
        <f t="shared" si="255"/>
        <v>0.13632373581787766</v>
      </c>
      <c r="AJ500" s="9">
        <f t="shared" ca="1" si="256"/>
        <v>12.309570592594138</v>
      </c>
      <c r="AK500" s="9">
        <f t="shared" si="257"/>
        <v>6.7979796495789752E-2</v>
      </c>
      <c r="AL500" s="9">
        <f t="shared" si="258"/>
        <v>3.0832652921393859</v>
      </c>
      <c r="AM500" s="9">
        <f t="shared" si="259"/>
        <v>3.4488425925925901</v>
      </c>
      <c r="AN500" s="9">
        <f t="shared" si="260"/>
        <v>0.75187621613234024</v>
      </c>
      <c r="AO500" s="9">
        <f t="shared" si="261"/>
        <v>2.1726064814814805</v>
      </c>
      <c r="AP500" s="13">
        <f t="shared" ca="1" si="262"/>
        <v>4.3242928104595784</v>
      </c>
    </row>
    <row r="501" spans="1:42">
      <c r="A501" t="s">
        <v>99</v>
      </c>
      <c r="B501" t="s">
        <v>142</v>
      </c>
      <c r="C501">
        <v>7</v>
      </c>
      <c r="D501" s="14">
        <f t="shared" ca="1" si="263"/>
        <v>4.6607978694752337</v>
      </c>
      <c r="E501">
        <v>25.853763440860199</v>
      </c>
      <c r="F501">
        <v>17.174193548387102</v>
      </c>
      <c r="G501">
        <v>16.1900089605735</v>
      </c>
      <c r="H501">
        <v>61.3333333333333</v>
      </c>
      <c r="I501">
        <v>3.5005376344085999</v>
      </c>
      <c r="J501">
        <v>41.600333333333303</v>
      </c>
      <c r="K501">
        <v>8.4731182795698903</v>
      </c>
      <c r="L501" s="11">
        <f t="shared" si="234"/>
        <v>40.799999999999997</v>
      </c>
      <c r="M501" s="9">
        <f t="shared" si="235"/>
        <v>14.7</v>
      </c>
      <c r="N501" s="9">
        <f t="shared" si="240"/>
        <v>100.57709891255729</v>
      </c>
      <c r="O501" s="9">
        <f>stefan_boltzmann*(E501+273.16)^4</f>
        <v>39.19463367372628</v>
      </c>
      <c r="P501" s="9">
        <f>stefan_boltzmann*(F501+273.16)^4</f>
        <v>34.838114436062256</v>
      </c>
      <c r="Q501" s="11">
        <f t="shared" si="241"/>
        <v>21.958613122668417</v>
      </c>
      <c r="R501" s="9">
        <f t="shared" si="242"/>
        <v>30.650047999999998</v>
      </c>
      <c r="S501" s="9">
        <f t="shared" si="243"/>
        <v>0.71642997500912298</v>
      </c>
      <c r="T501" s="9">
        <f t="shared" si="237"/>
        <v>16.908132104454683</v>
      </c>
      <c r="U501" s="9">
        <f t="shared" si="244"/>
        <v>37.016374054894271</v>
      </c>
      <c r="V501" s="9">
        <f t="shared" si="245"/>
        <v>0.15007040228683877</v>
      </c>
      <c r="W501" s="9">
        <f t="shared" si="238"/>
        <v>0.61718046626231615</v>
      </c>
      <c r="X501" s="9">
        <f t="shared" si="246"/>
        <v>3.4284758451487116</v>
      </c>
      <c r="Y501" s="9">
        <f t="shared" si="247"/>
        <v>13.479656259305973</v>
      </c>
      <c r="Z501" s="9">
        <f t="shared" si="248"/>
        <v>21.51397849462365</v>
      </c>
      <c r="AA501" s="9">
        <f t="shared" si="249"/>
        <v>3.3324907933710599</v>
      </c>
      <c r="AB501" s="9">
        <f t="shared" si="250"/>
        <v>1.9592236268513001</v>
      </c>
      <c r="AC501" s="9">
        <f t="shared" si="251"/>
        <v>2.6458572101111799</v>
      </c>
      <c r="AD501" s="9">
        <f t="shared" si="252"/>
        <v>1.8404720452797587</v>
      </c>
      <c r="AE501" s="9">
        <f t="shared" si="253"/>
        <v>0.15702074711941905</v>
      </c>
      <c r="AF501" s="9">
        <f t="shared" si="254"/>
        <v>100.57709891255729</v>
      </c>
      <c r="AG501" s="9">
        <f t="shared" si="239"/>
        <v>6.7979796495789752E-2</v>
      </c>
      <c r="AH501" s="9">
        <f t="shared" ca="1" si="236"/>
        <v>0.36619032258064244</v>
      </c>
      <c r="AI501" s="11">
        <f t="shared" si="255"/>
        <v>0.15702074711941905</v>
      </c>
      <c r="AJ501" s="9">
        <f t="shared" ca="1" si="256"/>
        <v>13.11346593672533</v>
      </c>
      <c r="AK501" s="9">
        <f t="shared" si="257"/>
        <v>6.7979796495789752E-2</v>
      </c>
      <c r="AL501" s="9">
        <f t="shared" si="258"/>
        <v>3.0558821167003778</v>
      </c>
      <c r="AM501" s="9">
        <f t="shared" si="259"/>
        <v>3.5005376344085999</v>
      </c>
      <c r="AN501" s="9">
        <f t="shared" si="260"/>
        <v>0.8053851648314212</v>
      </c>
      <c r="AO501" s="9">
        <f t="shared" si="261"/>
        <v>2.1901827956989242</v>
      </c>
      <c r="AP501" s="13">
        <f t="shared" ca="1" si="262"/>
        <v>4.6607978694752337</v>
      </c>
    </row>
    <row r="502" spans="1:42">
      <c r="A502" t="s">
        <v>99</v>
      </c>
      <c r="B502" t="s">
        <v>142</v>
      </c>
      <c r="C502">
        <v>8</v>
      </c>
      <c r="D502" s="14">
        <f t="shared" ca="1" si="263"/>
        <v>4.2226348950577934</v>
      </c>
      <c r="E502">
        <v>25.580645161290299</v>
      </c>
      <c r="F502">
        <v>17.089247311828</v>
      </c>
      <c r="G502">
        <v>16.607840501792101</v>
      </c>
      <c r="H502">
        <v>61.3333333333333</v>
      </c>
      <c r="I502">
        <v>3.4755376344086</v>
      </c>
      <c r="J502">
        <v>41.600333333333303</v>
      </c>
      <c r="K502">
        <v>8.1505376344086002</v>
      </c>
      <c r="L502" s="11">
        <f t="shared" si="234"/>
        <v>36.5</v>
      </c>
      <c r="M502" s="9">
        <f t="shared" si="235"/>
        <v>13.649999999999999</v>
      </c>
      <c r="N502" s="9">
        <f t="shared" si="240"/>
        <v>100.57709891255729</v>
      </c>
      <c r="O502" s="9">
        <f>stefan_boltzmann*(E502+273.16)^4</f>
        <v>39.051628707473533</v>
      </c>
      <c r="P502" s="9">
        <f>stefan_boltzmann*(F502+273.16)^4</f>
        <v>34.797360460154643</v>
      </c>
      <c r="Q502" s="11">
        <f t="shared" si="241"/>
        <v>20.022238961755086</v>
      </c>
      <c r="R502" s="9">
        <f t="shared" si="242"/>
        <v>27.419773333333335</v>
      </c>
      <c r="S502" s="9">
        <f t="shared" si="243"/>
        <v>0.73021168768797573</v>
      </c>
      <c r="T502" s="9">
        <f t="shared" si="237"/>
        <v>15.417124000551416</v>
      </c>
      <c r="U502" s="9">
        <f t="shared" si="244"/>
        <v>36.924494583814088</v>
      </c>
      <c r="V502" s="9">
        <f t="shared" si="245"/>
        <v>0.14752703702878972</v>
      </c>
      <c r="W502" s="9">
        <f t="shared" si="238"/>
        <v>0.63578577837876737</v>
      </c>
      <c r="X502" s="9">
        <f t="shared" si="246"/>
        <v>3.4633548313471114</v>
      </c>
      <c r="Y502" s="9">
        <f t="shared" si="247"/>
        <v>11.953769169204305</v>
      </c>
      <c r="Z502" s="9">
        <f t="shared" si="248"/>
        <v>21.334946236559148</v>
      </c>
      <c r="AA502" s="9">
        <f t="shared" si="249"/>
        <v>3.2790056767496907</v>
      </c>
      <c r="AB502" s="9">
        <f t="shared" si="250"/>
        <v>1.9487159062961485</v>
      </c>
      <c r="AC502" s="9">
        <f t="shared" si="251"/>
        <v>2.6138607915229195</v>
      </c>
      <c r="AD502" s="9">
        <f t="shared" si="252"/>
        <v>1.8900939528018823</v>
      </c>
      <c r="AE502" s="9">
        <f t="shared" si="253"/>
        <v>0.15552414599995923</v>
      </c>
      <c r="AF502" s="9">
        <f t="shared" si="254"/>
        <v>100.57709891255729</v>
      </c>
      <c r="AG502" s="9">
        <f t="shared" si="239"/>
        <v>6.7979796495789752E-2</v>
      </c>
      <c r="AH502" s="9">
        <f t="shared" ca="1" si="236"/>
        <v>-2.5064516129030354E-2</v>
      </c>
      <c r="AI502" s="11">
        <f t="shared" si="255"/>
        <v>0.15552414599995923</v>
      </c>
      <c r="AJ502" s="9">
        <f t="shared" ca="1" si="256"/>
        <v>11.978833685333335</v>
      </c>
      <c r="AK502" s="9">
        <f t="shared" si="257"/>
        <v>6.7979796495789752E-2</v>
      </c>
      <c r="AL502" s="9">
        <f t="shared" si="258"/>
        <v>3.0577408884253363</v>
      </c>
      <c r="AM502" s="9">
        <f t="shared" si="259"/>
        <v>3.4755376344086</v>
      </c>
      <c r="AN502" s="9">
        <f t="shared" si="260"/>
        <v>0.7237668387210372</v>
      </c>
      <c r="AO502" s="9">
        <f t="shared" si="261"/>
        <v>2.181682795698924</v>
      </c>
      <c r="AP502" s="13">
        <f t="shared" ca="1" si="262"/>
        <v>4.2226348950577934</v>
      </c>
    </row>
    <row r="503" spans="1:42">
      <c r="A503" t="s">
        <v>99</v>
      </c>
      <c r="B503" t="s">
        <v>142</v>
      </c>
      <c r="C503">
        <v>9</v>
      </c>
      <c r="D503" s="14">
        <f t="shared" ca="1" si="263"/>
        <v>3.1101646156536948</v>
      </c>
      <c r="E503">
        <v>22.793333333333301</v>
      </c>
      <c r="F503">
        <v>14.11</v>
      </c>
      <c r="G503">
        <v>14.195833333333301</v>
      </c>
      <c r="H503">
        <v>61.3333333333333</v>
      </c>
      <c r="I503">
        <v>3.49662037037037</v>
      </c>
      <c r="J503">
        <v>41.600333333333303</v>
      </c>
      <c r="K503">
        <v>6.8333333333333304</v>
      </c>
      <c r="L503" s="11">
        <f t="shared" si="234"/>
        <v>28.1</v>
      </c>
      <c r="M503" s="9">
        <f t="shared" si="235"/>
        <v>12.25</v>
      </c>
      <c r="N503" s="9">
        <f t="shared" si="240"/>
        <v>100.57709891255729</v>
      </c>
      <c r="O503" s="9">
        <f>stefan_boltzmann*(E503+273.16)^4</f>
        <v>37.61446044148353</v>
      </c>
      <c r="P503" s="9">
        <f>stefan_boltzmann*(F503+273.16)^4</f>
        <v>33.390505262426942</v>
      </c>
      <c r="Q503" s="11">
        <f t="shared" si="241"/>
        <v>14.862414965986391</v>
      </c>
      <c r="R503" s="9">
        <f t="shared" si="242"/>
        <v>21.109469333333337</v>
      </c>
      <c r="S503" s="9">
        <f t="shared" si="243"/>
        <v>0.70406388390434771</v>
      </c>
      <c r="T503" s="9">
        <f t="shared" si="237"/>
        <v>11.444059523809521</v>
      </c>
      <c r="U503" s="9">
        <f t="shared" si="244"/>
        <v>35.502482851955236</v>
      </c>
      <c r="V503" s="9">
        <f t="shared" si="245"/>
        <v>0.16186221390636016</v>
      </c>
      <c r="W503" s="9">
        <f t="shared" si="238"/>
        <v>0.60048624327086952</v>
      </c>
      <c r="X503" s="9">
        <f t="shared" si="246"/>
        <v>3.4507004862028015</v>
      </c>
      <c r="Y503" s="9">
        <f t="shared" si="247"/>
        <v>7.9933590376067194</v>
      </c>
      <c r="Z503" s="9">
        <f t="shared" si="248"/>
        <v>18.45166666666665</v>
      </c>
      <c r="AA503" s="9">
        <f t="shared" si="249"/>
        <v>2.7745104975186363</v>
      </c>
      <c r="AB503" s="9">
        <f t="shared" si="250"/>
        <v>1.6100520567450503</v>
      </c>
      <c r="AC503" s="9">
        <f t="shared" si="251"/>
        <v>2.1922812771318432</v>
      </c>
      <c r="AD503" s="9">
        <f t="shared" si="252"/>
        <v>1.6190342262420094</v>
      </c>
      <c r="AE503" s="9">
        <f t="shared" si="253"/>
        <v>0.13303143474446563</v>
      </c>
      <c r="AF503" s="9">
        <f t="shared" si="254"/>
        <v>100.57709891255729</v>
      </c>
      <c r="AG503" s="9">
        <f t="shared" si="239"/>
        <v>6.7979796495789752E-2</v>
      </c>
      <c r="AH503" s="9">
        <f t="shared" ca="1" si="236"/>
        <v>-0.40365913978494972</v>
      </c>
      <c r="AI503" s="11">
        <f t="shared" si="255"/>
        <v>0.13303143474446563</v>
      </c>
      <c r="AJ503" s="9">
        <f t="shared" ca="1" si="256"/>
        <v>8.3970181773916686</v>
      </c>
      <c r="AK503" s="9">
        <f t="shared" si="257"/>
        <v>6.7979796495789752E-2</v>
      </c>
      <c r="AL503" s="9">
        <f t="shared" si="258"/>
        <v>3.0879905759102426</v>
      </c>
      <c r="AM503" s="9">
        <f t="shared" si="259"/>
        <v>3.49662037037037</v>
      </c>
      <c r="AN503" s="9">
        <f t="shared" si="260"/>
        <v>0.57324705088983374</v>
      </c>
      <c r="AO503" s="9">
        <f t="shared" si="261"/>
        <v>2.1888509259259257</v>
      </c>
      <c r="AP503" s="13">
        <f t="shared" ca="1" si="262"/>
        <v>3.1101646156536948</v>
      </c>
    </row>
    <row r="504" spans="1:42">
      <c r="A504" t="s">
        <v>99</v>
      </c>
      <c r="B504" t="s">
        <v>142</v>
      </c>
      <c r="C504">
        <v>10</v>
      </c>
      <c r="D504" s="14">
        <f t="shared" ca="1" si="263"/>
        <v>2.4054435605981306</v>
      </c>
      <c r="E504">
        <v>15.6655913978495</v>
      </c>
      <c r="F504">
        <v>7.04623655913979</v>
      </c>
      <c r="G504">
        <v>6.1983422939068102</v>
      </c>
      <c r="H504">
        <v>61.3333333333333</v>
      </c>
      <c r="I504">
        <v>3.9700268817204298</v>
      </c>
      <c r="J504">
        <v>41.600333333333303</v>
      </c>
      <c r="K504">
        <v>6.1612903225806503</v>
      </c>
      <c r="L504" s="11">
        <f t="shared" si="234"/>
        <v>21.95</v>
      </c>
      <c r="M504" s="9">
        <f t="shared" si="235"/>
        <v>10.850000000000001</v>
      </c>
      <c r="N504" s="9">
        <f t="shared" si="240"/>
        <v>100.57709891255729</v>
      </c>
      <c r="O504" s="9">
        <f>stefan_boltzmann*(E504+273.16)^4</f>
        <v>34.11965085060141</v>
      </c>
      <c r="P504" s="9">
        <f>stefan_boltzmann*(F504+273.16)^4</f>
        <v>30.225471330866203</v>
      </c>
      <c r="Q504" s="11">
        <f t="shared" si="241"/>
        <v>11.719772929983653</v>
      </c>
      <c r="R504" s="9">
        <f t="shared" si="242"/>
        <v>16.489425333333333</v>
      </c>
      <c r="S504" s="9">
        <f t="shared" si="243"/>
        <v>0.71074477691421789</v>
      </c>
      <c r="T504" s="9">
        <f t="shared" si="237"/>
        <v>9.0242251560874127</v>
      </c>
      <c r="U504" s="9">
        <f t="shared" si="244"/>
        <v>32.172561090733808</v>
      </c>
      <c r="V504" s="9">
        <f t="shared" si="245"/>
        <v>0.2036865849269906</v>
      </c>
      <c r="W504" s="9">
        <f t="shared" si="238"/>
        <v>0.60950544883419422</v>
      </c>
      <c r="X504" s="9">
        <f t="shared" si="246"/>
        <v>3.9941617964361433</v>
      </c>
      <c r="Y504" s="9">
        <f t="shared" si="247"/>
        <v>5.0300633596512689</v>
      </c>
      <c r="Z504" s="9">
        <f t="shared" si="248"/>
        <v>11.355913978494645</v>
      </c>
      <c r="AA504" s="9">
        <f t="shared" si="249"/>
        <v>1.7798100389841789</v>
      </c>
      <c r="AB504" s="9">
        <f t="shared" si="250"/>
        <v>1.0050436669007528</v>
      </c>
      <c r="AC504" s="9">
        <f t="shared" si="251"/>
        <v>1.3924268529424659</v>
      </c>
      <c r="AD504" s="9">
        <f t="shared" si="252"/>
        <v>0.94802791473808912</v>
      </c>
      <c r="AE504" s="9">
        <f t="shared" si="253"/>
        <v>8.9084972459371831E-2</v>
      </c>
      <c r="AF504" s="9">
        <f t="shared" si="254"/>
        <v>100.57709891255729</v>
      </c>
      <c r="AG504" s="9">
        <f t="shared" si="239"/>
        <v>6.7979796495789752E-2</v>
      </c>
      <c r="AH504" s="9">
        <f t="shared" ca="1" si="236"/>
        <v>-0.99340537634408088</v>
      </c>
      <c r="AI504" s="11">
        <f t="shared" si="255"/>
        <v>8.9084972459371831E-2</v>
      </c>
      <c r="AJ504" s="9">
        <f t="shared" ca="1" si="256"/>
        <v>6.0234687359953494</v>
      </c>
      <c r="AK504" s="9">
        <f t="shared" si="257"/>
        <v>6.7979796495789752E-2</v>
      </c>
      <c r="AL504" s="9">
        <f t="shared" si="258"/>
        <v>3.1650475891564032</v>
      </c>
      <c r="AM504" s="9">
        <f t="shared" si="259"/>
        <v>3.9700268817204298</v>
      </c>
      <c r="AN504" s="9">
        <f t="shared" si="260"/>
        <v>0.44439893820437681</v>
      </c>
      <c r="AO504" s="9">
        <f t="shared" si="261"/>
        <v>2.3498091397849463</v>
      </c>
      <c r="AP504" s="13">
        <f t="shared" ca="1" si="262"/>
        <v>2.4054435605981306</v>
      </c>
    </row>
    <row r="505" spans="1:42">
      <c r="A505" t="s">
        <v>99</v>
      </c>
      <c r="B505" t="s">
        <v>142</v>
      </c>
      <c r="C505">
        <v>11</v>
      </c>
      <c r="D505" s="14">
        <f t="shared" ca="1" si="263"/>
        <v>1.7804530603396731</v>
      </c>
      <c r="E505">
        <v>9.4233333333333302</v>
      </c>
      <c r="F505">
        <v>1.8488888888888899</v>
      </c>
      <c r="G505">
        <v>-0.56087962962963001</v>
      </c>
      <c r="H505">
        <v>61.3333333333333</v>
      </c>
      <c r="I505">
        <v>4.2575925925925899</v>
      </c>
      <c r="J505">
        <v>41.600333333333303</v>
      </c>
      <c r="K505">
        <v>5.7333333333333298</v>
      </c>
      <c r="L505" s="11">
        <f t="shared" si="234"/>
        <v>15.7</v>
      </c>
      <c r="M505" s="9">
        <f t="shared" si="235"/>
        <v>9.6499999999999986</v>
      </c>
      <c r="N505" s="9">
        <f t="shared" si="240"/>
        <v>100.57709891255729</v>
      </c>
      <c r="O505" s="9">
        <f>stefan_boltzmann*(E505+273.16)^4</f>
        <v>31.264253840101549</v>
      </c>
      <c r="P505" s="9">
        <f>stefan_boltzmann*(F505+273.16)^4</f>
        <v>28.044572156271542</v>
      </c>
      <c r="Q505" s="11">
        <f t="shared" si="241"/>
        <v>8.5889032815198583</v>
      </c>
      <c r="R505" s="9">
        <f t="shared" si="242"/>
        <v>11.794258666666666</v>
      </c>
      <c r="S505" s="9">
        <f t="shared" si="243"/>
        <v>0.72822748120609804</v>
      </c>
      <c r="T505" s="9">
        <f t="shared" si="237"/>
        <v>6.6134555267702906</v>
      </c>
      <c r="U505" s="9">
        <f t="shared" si="244"/>
        <v>29.654412998186544</v>
      </c>
      <c r="V505" s="9">
        <f t="shared" si="245"/>
        <v>0.23280049553840365</v>
      </c>
      <c r="W505" s="9">
        <f t="shared" si="238"/>
        <v>0.63310709962823242</v>
      </c>
      <c r="X505" s="9">
        <f t="shared" si="246"/>
        <v>4.3706941408040256</v>
      </c>
      <c r="Y505" s="9">
        <f t="shared" si="247"/>
        <v>2.242761385966265</v>
      </c>
      <c r="Z505" s="9">
        <f t="shared" si="248"/>
        <v>5.6361111111111102</v>
      </c>
      <c r="AA505" s="9">
        <f t="shared" si="249"/>
        <v>1.1813093455792696</v>
      </c>
      <c r="AB505" s="9">
        <f t="shared" si="250"/>
        <v>0.69804671342884317</v>
      </c>
      <c r="AC505" s="9">
        <f t="shared" si="251"/>
        <v>0.93967802950405632</v>
      </c>
      <c r="AD505" s="9">
        <f t="shared" si="252"/>
        <v>0.58631294677611301</v>
      </c>
      <c r="AE505" s="9">
        <f t="shared" si="253"/>
        <v>6.331298517460264E-2</v>
      </c>
      <c r="AF505" s="9">
        <f t="shared" si="254"/>
        <v>100.57709891255729</v>
      </c>
      <c r="AG505" s="9">
        <f t="shared" si="239"/>
        <v>6.7979796495789752E-2</v>
      </c>
      <c r="AH505" s="9">
        <f t="shared" ca="1" si="236"/>
        <v>-0.80077240143369488</v>
      </c>
      <c r="AI505" s="11">
        <f t="shared" si="255"/>
        <v>6.331298517460264E-2</v>
      </c>
      <c r="AJ505" s="9">
        <f t="shared" ca="1" si="256"/>
        <v>3.0435337873999599</v>
      </c>
      <c r="AK505" s="9">
        <f t="shared" si="257"/>
        <v>6.7979796495789752E-2</v>
      </c>
      <c r="AL505" s="9">
        <f t="shared" si="258"/>
        <v>3.2300192405467105</v>
      </c>
      <c r="AM505" s="9">
        <f t="shared" si="259"/>
        <v>4.2575925925925899</v>
      </c>
      <c r="AN505" s="9">
        <f t="shared" si="260"/>
        <v>0.35336508272794331</v>
      </c>
      <c r="AO505" s="9">
        <f t="shared" si="261"/>
        <v>2.4475814814814809</v>
      </c>
      <c r="AP505" s="13">
        <f t="shared" ca="1" si="262"/>
        <v>1.7804530603396731</v>
      </c>
    </row>
    <row r="506" spans="1:42">
      <c r="A506" t="s">
        <v>99</v>
      </c>
      <c r="B506" t="s">
        <v>142</v>
      </c>
      <c r="C506">
        <v>12</v>
      </c>
      <c r="D506" s="14">
        <f t="shared" ca="1" si="263"/>
        <v>1.4151308389877559</v>
      </c>
      <c r="E506">
        <v>5.7010752688171999</v>
      </c>
      <c r="F506">
        <v>-1.9483870967741901</v>
      </c>
      <c r="G506">
        <v>-4.4988799283154099</v>
      </c>
      <c r="H506">
        <v>61.3333333333333</v>
      </c>
      <c r="I506">
        <v>4.3433243727598603</v>
      </c>
      <c r="J506">
        <v>41.600333333333303</v>
      </c>
      <c r="K506">
        <v>5.1612903225806503</v>
      </c>
      <c r="L506" s="11">
        <f t="shared" si="234"/>
        <v>13</v>
      </c>
      <c r="M506" s="9">
        <f t="shared" si="235"/>
        <v>9.1</v>
      </c>
      <c r="N506" s="9">
        <f t="shared" si="240"/>
        <v>100.57709891255729</v>
      </c>
      <c r="O506" s="9">
        <f>stefan_boltzmann*(E506+273.16)^4</f>
        <v>29.649234420099262</v>
      </c>
      <c r="P506" s="9">
        <f>stefan_boltzmann*(F506+273.16)^4</f>
        <v>26.527420346352301</v>
      </c>
      <c r="Q506" s="11">
        <f t="shared" si="241"/>
        <v>6.9366359447004653</v>
      </c>
      <c r="R506" s="9">
        <f t="shared" si="242"/>
        <v>9.7659466666666681</v>
      </c>
      <c r="S506" s="9">
        <f t="shared" si="243"/>
        <v>0.71028812479354764</v>
      </c>
      <c r="T506" s="9">
        <f t="shared" si="237"/>
        <v>5.341209677419358</v>
      </c>
      <c r="U506" s="9">
        <f t="shared" si="244"/>
        <v>28.088327383225781</v>
      </c>
      <c r="V506" s="9">
        <f t="shared" si="245"/>
        <v>0.2474010077762932</v>
      </c>
      <c r="W506" s="9">
        <f t="shared" si="238"/>
        <v>0.60888896847128937</v>
      </c>
      <c r="X506" s="9">
        <f t="shared" si="246"/>
        <v>4.2312184582973522</v>
      </c>
      <c r="Y506" s="9">
        <f t="shared" si="247"/>
        <v>1.1099912191220058</v>
      </c>
      <c r="Z506" s="9">
        <f t="shared" si="248"/>
        <v>1.876344086021505</v>
      </c>
      <c r="AA506" s="9">
        <f t="shared" si="249"/>
        <v>0.91593276855387995</v>
      </c>
      <c r="AB506" s="9">
        <f t="shared" si="250"/>
        <v>0.52942831172889426</v>
      </c>
      <c r="AC506" s="9">
        <f t="shared" si="251"/>
        <v>0.72268054014138716</v>
      </c>
      <c r="AD506" s="9">
        <f t="shared" si="252"/>
        <v>0.43747823269623032</v>
      </c>
      <c r="AE506" s="9">
        <f t="shared" si="253"/>
        <v>5.0104219137303861E-2</v>
      </c>
      <c r="AF506" s="9">
        <f t="shared" si="254"/>
        <v>100.57709891255729</v>
      </c>
      <c r="AG506" s="9">
        <f t="shared" si="239"/>
        <v>6.7979796495789752E-2</v>
      </c>
      <c r="AH506" s="9">
        <f t="shared" ca="1" si="236"/>
        <v>-0.52636738351254475</v>
      </c>
      <c r="AI506" s="11">
        <f t="shared" si="255"/>
        <v>5.0104219137303861E-2</v>
      </c>
      <c r="AJ506" s="9">
        <f t="shared" ca="1" si="256"/>
        <v>1.6363586026345507</v>
      </c>
      <c r="AK506" s="9">
        <f t="shared" si="257"/>
        <v>6.7979796495789752E-2</v>
      </c>
      <c r="AL506" s="9">
        <f t="shared" si="258"/>
        <v>3.2741995423161931</v>
      </c>
      <c r="AM506" s="9">
        <f t="shared" si="259"/>
        <v>4.3433243727598603</v>
      </c>
      <c r="AN506" s="9">
        <f t="shared" si="260"/>
        <v>0.28520230744515684</v>
      </c>
      <c r="AO506" s="9">
        <f t="shared" si="261"/>
        <v>2.4767302867383525</v>
      </c>
      <c r="AP506" s="13">
        <f t="shared" ca="1" si="262"/>
        <v>1.4151308389877559</v>
      </c>
    </row>
    <row r="507" spans="1:42">
      <c r="A507" t="s">
        <v>100</v>
      </c>
      <c r="B507" t="s">
        <v>142</v>
      </c>
      <c r="C507">
        <v>1</v>
      </c>
      <c r="D507" s="14">
        <f t="shared" ca="1" si="263"/>
        <v>2.0272716508583586</v>
      </c>
      <c r="E507">
        <v>11.9590322580645</v>
      </c>
      <c r="F507">
        <v>0.50354838709677396</v>
      </c>
      <c r="G507">
        <v>-0.54993279569892495</v>
      </c>
      <c r="H507">
        <v>106.6</v>
      </c>
      <c r="I507">
        <v>3.5514516129032301</v>
      </c>
      <c r="J507">
        <v>33.923299999999998</v>
      </c>
      <c r="K507">
        <v>6.0322580645161299</v>
      </c>
      <c r="L507" s="11">
        <f t="shared" si="234"/>
        <v>19.299999999999997</v>
      </c>
      <c r="M507" s="9">
        <f t="shared" si="235"/>
        <v>10.050000000000001</v>
      </c>
      <c r="N507" s="9">
        <f t="shared" si="240"/>
        <v>100.04625085394945</v>
      </c>
      <c r="O507" s="9">
        <f>stefan_boltzmann*(E507+273.16)^4</f>
        <v>32.401620150817145</v>
      </c>
      <c r="P507" s="9">
        <f>stefan_boltzmann*(F507+273.16)^4</f>
        <v>27.499810969798347</v>
      </c>
      <c r="Q507" s="11">
        <f t="shared" si="241"/>
        <v>10.617168191301555</v>
      </c>
      <c r="R507" s="9">
        <f t="shared" si="242"/>
        <v>14.516147599999998</v>
      </c>
      <c r="S507" s="9">
        <f t="shared" si="243"/>
        <v>0.73140398429825537</v>
      </c>
      <c r="T507" s="9">
        <f t="shared" si="237"/>
        <v>8.1752195073021987</v>
      </c>
      <c r="U507" s="9">
        <f t="shared" si="244"/>
        <v>29.950715560307746</v>
      </c>
      <c r="V507" s="9">
        <f t="shared" si="245"/>
        <v>0.23275758458592519</v>
      </c>
      <c r="W507" s="9">
        <f t="shared" si="238"/>
        <v>0.63739537880264485</v>
      </c>
      <c r="X507" s="9">
        <f t="shared" si="246"/>
        <v>4.443446492981983</v>
      </c>
      <c r="Y507" s="9">
        <f t="shared" si="247"/>
        <v>3.7317730143202157</v>
      </c>
      <c r="Z507" s="9">
        <f t="shared" si="248"/>
        <v>6.2312903225806373</v>
      </c>
      <c r="AA507" s="9">
        <f t="shared" si="249"/>
        <v>1.3987794907341422</v>
      </c>
      <c r="AB507" s="9">
        <f t="shared" si="250"/>
        <v>0.6335498920386986</v>
      </c>
      <c r="AC507" s="9">
        <f t="shared" si="251"/>
        <v>1.0161646913864204</v>
      </c>
      <c r="AD507" s="9">
        <f t="shared" si="252"/>
        <v>0.58678243182882617</v>
      </c>
      <c r="AE507" s="9">
        <f t="shared" si="253"/>
        <v>6.5655700798174427E-2</v>
      </c>
      <c r="AF507" s="9">
        <f t="shared" si="254"/>
        <v>100.04625085394945</v>
      </c>
      <c r="AG507" s="9">
        <f t="shared" si="239"/>
        <v>6.7620997689853621E-2</v>
      </c>
      <c r="AH507" s="9">
        <f t="shared" ca="1" si="236"/>
        <v>-0.1266548387096815</v>
      </c>
      <c r="AI507" s="11">
        <f t="shared" si="255"/>
        <v>6.5655700798174427E-2</v>
      </c>
      <c r="AJ507" s="9">
        <f t="shared" ca="1" si="256"/>
        <v>3.8584278530298972</v>
      </c>
      <c r="AK507" s="9">
        <f t="shared" si="257"/>
        <v>6.7620997689853621E-2</v>
      </c>
      <c r="AL507" s="9">
        <f t="shared" si="258"/>
        <v>3.2231344809540476</v>
      </c>
      <c r="AM507" s="9">
        <f t="shared" si="259"/>
        <v>3.5514516129032301</v>
      </c>
      <c r="AN507" s="9">
        <f t="shared" si="260"/>
        <v>0.42938225955759424</v>
      </c>
      <c r="AO507" s="9">
        <f t="shared" si="261"/>
        <v>2.2074935483870983</v>
      </c>
      <c r="AP507" s="13">
        <f t="shared" ca="1" si="262"/>
        <v>2.0272716508583586</v>
      </c>
    </row>
    <row r="508" spans="1:42">
      <c r="A508" t="s">
        <v>100</v>
      </c>
      <c r="B508" t="s">
        <v>142</v>
      </c>
      <c r="C508">
        <v>2</v>
      </c>
      <c r="D508" s="14">
        <f t="shared" ca="1" si="263"/>
        <v>2.4858521479378588</v>
      </c>
      <c r="E508">
        <v>14.332857142857099</v>
      </c>
      <c r="F508">
        <v>3.0153571428571402</v>
      </c>
      <c r="G508">
        <v>1.6829910714285701</v>
      </c>
      <c r="H508">
        <v>106.6</v>
      </c>
      <c r="I508">
        <v>3.5420535714285699</v>
      </c>
      <c r="J508">
        <v>33.923299999999998</v>
      </c>
      <c r="K508">
        <v>6.6535714285714302</v>
      </c>
      <c r="L508" s="11">
        <f t="shared" si="234"/>
        <v>24.25</v>
      </c>
      <c r="M508" s="9">
        <f t="shared" si="235"/>
        <v>10.850000000000001</v>
      </c>
      <c r="N508" s="9">
        <f t="shared" si="240"/>
        <v>100.04625085394945</v>
      </c>
      <c r="O508" s="9">
        <f>stefan_boltzmann*(E508+273.16)^4</f>
        <v>33.494240094008006</v>
      </c>
      <c r="P508" s="9">
        <f>stefan_boltzmann*(F508+273.16)^4</f>
        <v>28.523419579309408</v>
      </c>
      <c r="Q508" s="11">
        <f t="shared" si="241"/>
        <v>13.497942725477287</v>
      </c>
      <c r="R508" s="9">
        <f t="shared" si="242"/>
        <v>18.239201000000001</v>
      </c>
      <c r="S508" s="9">
        <f t="shared" si="243"/>
        <v>0.74005120758728882</v>
      </c>
      <c r="T508" s="9">
        <f t="shared" si="237"/>
        <v>10.393415898617512</v>
      </c>
      <c r="U508" s="9">
        <f t="shared" si="244"/>
        <v>31.008829836658705</v>
      </c>
      <c r="V508" s="9">
        <f t="shared" si="245"/>
        <v>0.22372479107043791</v>
      </c>
      <c r="W508" s="9">
        <f t="shared" si="238"/>
        <v>0.64906913024283996</v>
      </c>
      <c r="X508" s="9">
        <f t="shared" si="246"/>
        <v>4.5028807279646417</v>
      </c>
      <c r="Y508" s="9">
        <f t="shared" si="247"/>
        <v>5.8905351706528704</v>
      </c>
      <c r="Z508" s="9">
        <f t="shared" si="248"/>
        <v>8.6741071428571193</v>
      </c>
      <c r="AA508" s="9">
        <f t="shared" si="249"/>
        <v>1.6334644229046908</v>
      </c>
      <c r="AB508" s="9">
        <f t="shared" si="250"/>
        <v>0.75859262902175739</v>
      </c>
      <c r="AC508" s="9">
        <f t="shared" si="251"/>
        <v>1.1960285259632242</v>
      </c>
      <c r="AD508" s="9">
        <f t="shared" si="252"/>
        <v>0.68979205161292423</v>
      </c>
      <c r="AE508" s="9">
        <f t="shared" si="253"/>
        <v>7.6064828590273845E-2</v>
      </c>
      <c r="AF508" s="9">
        <f t="shared" si="254"/>
        <v>100.04625085394945</v>
      </c>
      <c r="AG508" s="9">
        <f t="shared" si="239"/>
        <v>6.7620997689853621E-2</v>
      </c>
      <c r="AH508" s="9">
        <f t="shared" ca="1" si="236"/>
        <v>0.34199435483870749</v>
      </c>
      <c r="AI508" s="11">
        <f t="shared" si="255"/>
        <v>7.6064828590273845E-2</v>
      </c>
      <c r="AJ508" s="9">
        <f t="shared" ca="1" si="256"/>
        <v>5.5485408158141629</v>
      </c>
      <c r="AK508" s="9">
        <f t="shared" si="257"/>
        <v>6.7620997689853621E-2</v>
      </c>
      <c r="AL508" s="9">
        <f t="shared" si="258"/>
        <v>3.1951818686108253</v>
      </c>
      <c r="AM508" s="9">
        <f t="shared" si="259"/>
        <v>3.5420535714285699</v>
      </c>
      <c r="AN508" s="9">
        <f t="shared" si="260"/>
        <v>0.50623647435029995</v>
      </c>
      <c r="AO508" s="9">
        <f t="shared" si="261"/>
        <v>2.2042982142857142</v>
      </c>
      <c r="AP508" s="13">
        <f t="shared" ca="1" si="262"/>
        <v>2.4858521479378588</v>
      </c>
    </row>
    <row r="509" spans="1:42">
      <c r="A509" t="s">
        <v>100</v>
      </c>
      <c r="B509" t="s">
        <v>142</v>
      </c>
      <c r="C509">
        <v>3</v>
      </c>
      <c r="D509" s="14">
        <f t="shared" ca="1" si="263"/>
        <v>3.3146576929142886</v>
      </c>
      <c r="E509">
        <v>18.287419354838701</v>
      </c>
      <c r="F509">
        <v>6.7032258064516101</v>
      </c>
      <c r="G509">
        <v>5.6151881720430099</v>
      </c>
      <c r="H509">
        <v>106.6</v>
      </c>
      <c r="I509">
        <v>3.88422043010753</v>
      </c>
      <c r="J509">
        <v>33.923299999999998</v>
      </c>
      <c r="K509">
        <v>7.2258064516129004</v>
      </c>
      <c r="L509" s="11">
        <f t="shared" si="234"/>
        <v>30.299999999999997</v>
      </c>
      <c r="M509" s="9">
        <f t="shared" si="235"/>
        <v>11.8</v>
      </c>
      <c r="N509" s="9">
        <f t="shared" si="240"/>
        <v>100.04625085394945</v>
      </c>
      <c r="O509" s="9">
        <f>stefan_boltzmann*(E509+273.16)^4</f>
        <v>35.375513279165268</v>
      </c>
      <c r="P509" s="9">
        <f>stefan_boltzmann*(F509+273.16)^4</f>
        <v>30.0777424269505</v>
      </c>
      <c r="Q509" s="11">
        <f t="shared" si="241"/>
        <v>16.852200656096223</v>
      </c>
      <c r="R509" s="9">
        <f t="shared" si="242"/>
        <v>22.789599599999999</v>
      </c>
      <c r="S509" s="9">
        <f t="shared" si="243"/>
        <v>0.739468922310343</v>
      </c>
      <c r="T509" s="9">
        <f t="shared" si="237"/>
        <v>12.976194505194092</v>
      </c>
      <c r="U509" s="9">
        <f t="shared" si="244"/>
        <v>32.726627853057884</v>
      </c>
      <c r="V509" s="9">
        <f t="shared" si="245"/>
        <v>0.20641274870008436</v>
      </c>
      <c r="W509" s="9">
        <f t="shared" si="238"/>
        <v>0.64828304511896317</v>
      </c>
      <c r="X509" s="9">
        <f t="shared" si="246"/>
        <v>4.3792772250866827</v>
      </c>
      <c r="Y509" s="9">
        <f t="shared" si="247"/>
        <v>8.5969172801074087</v>
      </c>
      <c r="Z509" s="9">
        <f t="shared" si="248"/>
        <v>12.495322580645155</v>
      </c>
      <c r="AA509" s="9">
        <f t="shared" si="249"/>
        <v>2.1015858372923195</v>
      </c>
      <c r="AB509" s="9">
        <f t="shared" si="250"/>
        <v>0.98162448050592011</v>
      </c>
      <c r="AC509" s="9">
        <f t="shared" si="251"/>
        <v>1.5416051588991198</v>
      </c>
      <c r="AD509" s="9">
        <f t="shared" si="252"/>
        <v>0.91048743417687861</v>
      </c>
      <c r="AE509" s="9">
        <f t="shared" si="253"/>
        <v>9.5166149930722019E-2</v>
      </c>
      <c r="AF509" s="9">
        <f t="shared" si="254"/>
        <v>100.04625085394945</v>
      </c>
      <c r="AG509" s="9">
        <f t="shared" si="239"/>
        <v>6.7620997689853621E-2</v>
      </c>
      <c r="AH509" s="9">
        <f t="shared" ca="1" si="236"/>
        <v>0.53497016129032504</v>
      </c>
      <c r="AI509" s="11">
        <f t="shared" si="255"/>
        <v>9.5166149930722019E-2</v>
      </c>
      <c r="AJ509" s="9">
        <f t="shared" ca="1" si="256"/>
        <v>8.0619471188170841</v>
      </c>
      <c r="AK509" s="9">
        <f t="shared" si="257"/>
        <v>6.7620997689853621E-2</v>
      </c>
      <c r="AL509" s="9">
        <f t="shared" si="258"/>
        <v>3.1524159200393655</v>
      </c>
      <c r="AM509" s="9">
        <f t="shared" si="259"/>
        <v>3.88422043010753</v>
      </c>
      <c r="AN509" s="9">
        <f t="shared" si="260"/>
        <v>0.63111772472224115</v>
      </c>
      <c r="AO509" s="9">
        <f t="shared" si="261"/>
        <v>2.3206349462365603</v>
      </c>
      <c r="AP509" s="13">
        <f t="shared" ca="1" si="262"/>
        <v>3.3146576929142886</v>
      </c>
    </row>
    <row r="510" spans="1:42">
      <c r="A510" t="s">
        <v>100</v>
      </c>
      <c r="B510" t="s">
        <v>142</v>
      </c>
      <c r="C510">
        <v>4</v>
      </c>
      <c r="D510" s="14">
        <f t="shared" ca="1" si="263"/>
        <v>4.5022409378182946</v>
      </c>
      <c r="E510">
        <v>22.539666666666701</v>
      </c>
      <c r="F510">
        <v>10.19</v>
      </c>
      <c r="G510">
        <v>8.8418749999999999</v>
      </c>
      <c r="H510">
        <v>106.6</v>
      </c>
      <c r="I510">
        <v>3.7541250000000002</v>
      </c>
      <c r="J510">
        <v>33.923299999999998</v>
      </c>
      <c r="K510">
        <v>8.8033333333333292</v>
      </c>
      <c r="L510" s="11">
        <f t="shared" si="234"/>
        <v>36.6</v>
      </c>
      <c r="M510" s="9">
        <f t="shared" si="235"/>
        <v>12.850000000000001</v>
      </c>
      <c r="N510" s="9">
        <f t="shared" si="240"/>
        <v>100.04625085394945</v>
      </c>
      <c r="O510" s="9">
        <f>stefan_boltzmann*(E510+273.16)^4</f>
        <v>37.48566615651476</v>
      </c>
      <c r="P510" s="9">
        <f>stefan_boltzmann*(F510+273.16)^4</f>
        <v>31.604924788436389</v>
      </c>
      <c r="Q510" s="11">
        <f t="shared" si="241"/>
        <v>21.687042801556412</v>
      </c>
      <c r="R510" s="9">
        <f t="shared" si="242"/>
        <v>27.528031200000001</v>
      </c>
      <c r="S510" s="9">
        <f t="shared" si="243"/>
        <v>0.78781670378070523</v>
      </c>
      <c r="T510" s="9">
        <f t="shared" si="237"/>
        <v>16.699022957198437</v>
      </c>
      <c r="U510" s="9">
        <f t="shared" si="244"/>
        <v>34.545295472475573</v>
      </c>
      <c r="V510" s="9">
        <f t="shared" si="245"/>
        <v>0.19079296070950161</v>
      </c>
      <c r="W510" s="9">
        <f t="shared" si="238"/>
        <v>0.71355255010395224</v>
      </c>
      <c r="X510" s="9">
        <f t="shared" si="246"/>
        <v>4.7030242881619166</v>
      </c>
      <c r="Y510" s="9">
        <f t="shared" si="247"/>
        <v>11.995998669036521</v>
      </c>
      <c r="Z510" s="9">
        <f t="shared" si="248"/>
        <v>16.364833333333351</v>
      </c>
      <c r="AA510" s="9">
        <f t="shared" si="249"/>
        <v>2.7321589527516053</v>
      </c>
      <c r="AB510" s="9">
        <f t="shared" si="250"/>
        <v>1.2436847922667533</v>
      </c>
      <c r="AC510" s="9">
        <f t="shared" si="251"/>
        <v>1.9879218725091792</v>
      </c>
      <c r="AD510" s="9">
        <f t="shared" si="252"/>
        <v>1.1358541109100171</v>
      </c>
      <c r="AE510" s="9">
        <f t="shared" si="253"/>
        <v>0.11852764316739525</v>
      </c>
      <c r="AF510" s="9">
        <f t="shared" si="254"/>
        <v>100.04625085394945</v>
      </c>
      <c r="AG510" s="9">
        <f t="shared" si="239"/>
        <v>6.7620997689853621E-2</v>
      </c>
      <c r="AH510" s="9">
        <f t="shared" ca="1" si="236"/>
        <v>0.54173150537634751</v>
      </c>
      <c r="AI510" s="11">
        <f t="shared" si="255"/>
        <v>0.11852764316739525</v>
      </c>
      <c r="AJ510" s="9">
        <f t="shared" ca="1" si="256"/>
        <v>11.454267163660173</v>
      </c>
      <c r="AK510" s="9">
        <f t="shared" si="257"/>
        <v>6.7620997689853621E-2</v>
      </c>
      <c r="AL510" s="9">
        <f t="shared" si="258"/>
        <v>3.1102604612746649</v>
      </c>
      <c r="AM510" s="9">
        <f t="shared" si="259"/>
        <v>3.7541250000000002</v>
      </c>
      <c r="AN510" s="9">
        <f t="shared" si="260"/>
        <v>0.85206776159916209</v>
      </c>
      <c r="AO510" s="9">
        <f t="shared" si="261"/>
        <v>2.2764025000000001</v>
      </c>
      <c r="AP510" s="13">
        <f t="shared" ca="1" si="262"/>
        <v>4.5022409378182946</v>
      </c>
    </row>
    <row r="511" spans="1:42">
      <c r="A511" t="s">
        <v>100</v>
      </c>
      <c r="B511" t="s">
        <v>142</v>
      </c>
      <c r="C511">
        <v>5</v>
      </c>
      <c r="D511" s="14">
        <f t="shared" ca="1" si="263"/>
        <v>5.3058354248114501</v>
      </c>
      <c r="E511">
        <v>26.6754838709677</v>
      </c>
      <c r="F511">
        <v>15.0283870967742</v>
      </c>
      <c r="G511">
        <v>13.7530913978495</v>
      </c>
      <c r="H511">
        <v>106.6</v>
      </c>
      <c r="I511">
        <v>3.69831989247312</v>
      </c>
      <c r="J511">
        <v>33.923299999999998</v>
      </c>
      <c r="K511">
        <v>9.4258064516128997</v>
      </c>
      <c r="L511" s="11">
        <f t="shared" si="234"/>
        <v>40</v>
      </c>
      <c r="M511" s="9">
        <f t="shared" si="235"/>
        <v>13.7</v>
      </c>
      <c r="N511" s="9">
        <f t="shared" si="240"/>
        <v>100.04625085394945</v>
      </c>
      <c r="O511" s="9">
        <f>stefan_boltzmann*(E511+273.16)^4</f>
        <v>39.627256394405144</v>
      </c>
      <c r="P511" s="9">
        <f>stefan_boltzmann*(F511+273.16)^4</f>
        <v>33.819547994438985</v>
      </c>
      <c r="Q511" s="11">
        <f t="shared" si="241"/>
        <v>23.760301389215911</v>
      </c>
      <c r="R511" s="9">
        <f t="shared" si="242"/>
        <v>30.085280000000001</v>
      </c>
      <c r="S511" s="9">
        <f t="shared" si="243"/>
        <v>0.78976500764546353</v>
      </c>
      <c r="T511" s="9">
        <f t="shared" si="237"/>
        <v>18.29543206969625</v>
      </c>
      <c r="U511" s="9">
        <f t="shared" si="244"/>
        <v>36.723402194422064</v>
      </c>
      <c r="V511" s="9">
        <f t="shared" si="245"/>
        <v>0.16440350290803021</v>
      </c>
      <c r="W511" s="9">
        <f t="shared" si="238"/>
        <v>0.71618276032137584</v>
      </c>
      <c r="X511" s="9">
        <f t="shared" si="246"/>
        <v>4.3239218743672607</v>
      </c>
      <c r="Y511" s="9">
        <f t="shared" si="247"/>
        <v>13.971510195328989</v>
      </c>
      <c r="Z511" s="9">
        <f t="shared" si="248"/>
        <v>20.85193548387095</v>
      </c>
      <c r="AA511" s="9">
        <f t="shared" si="249"/>
        <v>3.498021754988538</v>
      </c>
      <c r="AB511" s="9">
        <f t="shared" si="250"/>
        <v>1.7084653883447987</v>
      </c>
      <c r="AC511" s="9">
        <f t="shared" si="251"/>
        <v>2.6032435716666682</v>
      </c>
      <c r="AD511" s="9">
        <f t="shared" si="252"/>
        <v>1.5731698872943958</v>
      </c>
      <c r="AE511" s="9">
        <f t="shared" si="253"/>
        <v>0.15154647257888645</v>
      </c>
      <c r="AF511" s="9">
        <f t="shared" si="254"/>
        <v>100.04625085394945</v>
      </c>
      <c r="AG511" s="9">
        <f t="shared" si="239"/>
        <v>6.7620997689853621E-2</v>
      </c>
      <c r="AH511" s="9">
        <f t="shared" ca="1" si="236"/>
        <v>0.62819430107526386</v>
      </c>
      <c r="AI511" s="11">
        <f t="shared" si="255"/>
        <v>0.15154647257888645</v>
      </c>
      <c r="AJ511" s="9">
        <f t="shared" ca="1" si="256"/>
        <v>13.343315894253726</v>
      </c>
      <c r="AK511" s="9">
        <f t="shared" si="257"/>
        <v>6.7620997689853621E-2</v>
      </c>
      <c r="AL511" s="9">
        <f t="shared" si="258"/>
        <v>3.0627669629536931</v>
      </c>
      <c r="AM511" s="9">
        <f t="shared" si="259"/>
        <v>3.69831989247312</v>
      </c>
      <c r="AN511" s="9">
        <f t="shared" si="260"/>
        <v>1.0300736843722724</v>
      </c>
      <c r="AO511" s="9">
        <f t="shared" si="261"/>
        <v>2.2574287634408607</v>
      </c>
      <c r="AP511" s="13">
        <f t="shared" ca="1" si="262"/>
        <v>5.3058354248114501</v>
      </c>
    </row>
    <row r="512" spans="1:42">
      <c r="A512" t="s">
        <v>100</v>
      </c>
      <c r="B512" t="s">
        <v>142</v>
      </c>
      <c r="C512">
        <v>6</v>
      </c>
      <c r="D512" s="14">
        <f t="shared" ca="1" si="263"/>
        <v>5.3348796368541169</v>
      </c>
      <c r="E512">
        <v>29.84</v>
      </c>
      <c r="F512">
        <v>20.0603333333333</v>
      </c>
      <c r="G512">
        <v>19.131972222222199</v>
      </c>
      <c r="H512">
        <v>106.6</v>
      </c>
      <c r="I512">
        <v>3.0776944444444401</v>
      </c>
      <c r="J512">
        <v>33.923299999999998</v>
      </c>
      <c r="K512">
        <v>8.8466666666666693</v>
      </c>
      <c r="L512" s="11">
        <f t="shared" si="234"/>
        <v>41.5</v>
      </c>
      <c r="M512" s="9">
        <f t="shared" si="235"/>
        <v>14.2</v>
      </c>
      <c r="N512" s="9">
        <f t="shared" si="240"/>
        <v>100.04625085394945</v>
      </c>
      <c r="O512" s="9">
        <f>stefan_boltzmann*(E512+273.16)^4</f>
        <v>41.326859834343004</v>
      </c>
      <c r="P512" s="9">
        <f>stefan_boltzmann*(F512+273.16)^4</f>
        <v>36.244175588549261</v>
      </c>
      <c r="Q512" s="11">
        <f t="shared" si="241"/>
        <v>23.302347417840377</v>
      </c>
      <c r="R512" s="9">
        <f t="shared" si="242"/>
        <v>31.213478000000002</v>
      </c>
      <c r="S512" s="9">
        <f t="shared" si="243"/>
        <v>0.74654761054953167</v>
      </c>
      <c r="T512" s="9">
        <f t="shared" si="237"/>
        <v>17.94280751173709</v>
      </c>
      <c r="U512" s="9">
        <f t="shared" si="244"/>
        <v>38.785517711446133</v>
      </c>
      <c r="V512" s="9">
        <f t="shared" si="245"/>
        <v>0.13161384554975644</v>
      </c>
      <c r="W512" s="9">
        <f t="shared" si="238"/>
        <v>0.65783927424186783</v>
      </c>
      <c r="X512" s="9">
        <f t="shared" si="246"/>
        <v>3.3580794700005394</v>
      </c>
      <c r="Y512" s="9">
        <f t="shared" si="247"/>
        <v>14.58472804173655</v>
      </c>
      <c r="Z512" s="9">
        <f t="shared" si="248"/>
        <v>24.95016666666665</v>
      </c>
      <c r="AA512" s="9">
        <f t="shared" si="249"/>
        <v>4.2042804523432649</v>
      </c>
      <c r="AB512" s="9">
        <f t="shared" si="250"/>
        <v>2.3470285667683419</v>
      </c>
      <c r="AC512" s="9">
        <f t="shared" si="251"/>
        <v>3.2756545095558032</v>
      </c>
      <c r="AD512" s="9">
        <f t="shared" si="252"/>
        <v>2.2155504778857535</v>
      </c>
      <c r="AE512" s="9">
        <f t="shared" si="253"/>
        <v>0.18819398126943002</v>
      </c>
      <c r="AF512" s="9">
        <f t="shared" si="254"/>
        <v>100.04625085394945</v>
      </c>
      <c r="AG512" s="9">
        <f t="shared" si="239"/>
        <v>6.7620997689853621E-2</v>
      </c>
      <c r="AH512" s="9">
        <f t="shared" ca="1" si="236"/>
        <v>0.57375236559139808</v>
      </c>
      <c r="AI512" s="11">
        <f t="shared" si="255"/>
        <v>0.18819398126943002</v>
      </c>
      <c r="AJ512" s="9">
        <f t="shared" ca="1" si="256"/>
        <v>14.010975676145152</v>
      </c>
      <c r="AK512" s="9">
        <f t="shared" si="257"/>
        <v>6.7620997689853621E-2</v>
      </c>
      <c r="AL512" s="9">
        <f t="shared" si="258"/>
        <v>3.0206393574764463</v>
      </c>
      <c r="AM512" s="9">
        <f t="shared" si="259"/>
        <v>3.0776944444444401</v>
      </c>
      <c r="AN512" s="9">
        <f t="shared" si="260"/>
        <v>1.0601040316700496</v>
      </c>
      <c r="AO512" s="9">
        <f t="shared" si="261"/>
        <v>2.0464161111111094</v>
      </c>
      <c r="AP512" s="13">
        <f t="shared" ca="1" si="262"/>
        <v>5.3348796368541169</v>
      </c>
    </row>
    <row r="513" spans="1:42">
      <c r="A513" t="s">
        <v>100</v>
      </c>
      <c r="B513" t="s">
        <v>142</v>
      </c>
      <c r="C513">
        <v>7</v>
      </c>
      <c r="D513" s="14">
        <f t="shared" ca="1" si="263"/>
        <v>5.6431931001943374</v>
      </c>
      <c r="E513">
        <v>32.224516129032303</v>
      </c>
      <c r="F513">
        <v>22.469354838709702</v>
      </c>
      <c r="G513">
        <v>21.775551075268801</v>
      </c>
      <c r="H513">
        <v>106.6</v>
      </c>
      <c r="I513">
        <v>2.8879569892473098</v>
      </c>
      <c r="J513">
        <v>33.923299999999998</v>
      </c>
      <c r="K513">
        <v>9.2548387096774203</v>
      </c>
      <c r="L513" s="11">
        <f t="shared" si="234"/>
        <v>40.75</v>
      </c>
      <c r="M513" s="9">
        <f t="shared" si="235"/>
        <v>14</v>
      </c>
      <c r="N513" s="9">
        <f t="shared" si="240"/>
        <v>100.04625085394945</v>
      </c>
      <c r="O513" s="9">
        <f>stefan_boltzmann*(E513+273.16)^4</f>
        <v>42.643215632237386</v>
      </c>
      <c r="P513" s="9">
        <f>stefan_boltzmann*(F513+273.16)^4</f>
        <v>37.450025321156218</v>
      </c>
      <c r="Q513" s="11">
        <f t="shared" si="241"/>
        <v>23.65659562211982</v>
      </c>
      <c r="R513" s="9">
        <f t="shared" si="242"/>
        <v>30.649379</v>
      </c>
      <c r="S513" s="9">
        <f t="shared" si="243"/>
        <v>0.77184583812023799</v>
      </c>
      <c r="T513" s="9">
        <f t="shared" si="237"/>
        <v>18.215578629032262</v>
      </c>
      <c r="U513" s="9">
        <f t="shared" si="244"/>
        <v>40.046620476696802</v>
      </c>
      <c r="V513" s="9">
        <f t="shared" si="245"/>
        <v>0.11391078322184775</v>
      </c>
      <c r="W513" s="9">
        <f t="shared" si="238"/>
        <v>0.69199188146232149</v>
      </c>
      <c r="X513" s="9">
        <f t="shared" si="246"/>
        <v>3.1566883628173978</v>
      </c>
      <c r="Y513" s="9">
        <f t="shared" si="247"/>
        <v>15.058890266214863</v>
      </c>
      <c r="Z513" s="9">
        <f t="shared" si="248"/>
        <v>27.346935483871</v>
      </c>
      <c r="AA513" s="9">
        <f t="shared" si="249"/>
        <v>4.8154334676384014</v>
      </c>
      <c r="AB513" s="9">
        <f t="shared" si="250"/>
        <v>2.7205202549687661</v>
      </c>
      <c r="AC513" s="9">
        <f t="shared" si="251"/>
        <v>3.767976861303584</v>
      </c>
      <c r="AD513" s="9">
        <f t="shared" si="252"/>
        <v>2.6079762215999147</v>
      </c>
      <c r="AE513" s="9">
        <f t="shared" si="253"/>
        <v>0.21289581396890481</v>
      </c>
      <c r="AF513" s="9">
        <f t="shared" si="254"/>
        <v>100.04625085394945</v>
      </c>
      <c r="AG513" s="9">
        <f t="shared" si="239"/>
        <v>6.7620997689853621E-2</v>
      </c>
      <c r="AH513" s="9">
        <f t="shared" ca="1" si="236"/>
        <v>0.33554763440860907</v>
      </c>
      <c r="AI513" s="11">
        <f t="shared" si="255"/>
        <v>0.21289581396890481</v>
      </c>
      <c r="AJ513" s="9">
        <f t="shared" ca="1" si="256"/>
        <v>14.723342631806254</v>
      </c>
      <c r="AK513" s="9">
        <f t="shared" si="257"/>
        <v>6.7620997689853621E-2</v>
      </c>
      <c r="AL513" s="9">
        <f t="shared" si="258"/>
        <v>2.9965346526678016</v>
      </c>
      <c r="AM513" s="9">
        <f t="shared" si="259"/>
        <v>2.8879569892473098</v>
      </c>
      <c r="AN513" s="9">
        <f t="shared" si="260"/>
        <v>1.1600006397036693</v>
      </c>
      <c r="AO513" s="9">
        <f t="shared" si="261"/>
        <v>1.9819053763440855</v>
      </c>
      <c r="AP513" s="13">
        <f t="shared" ca="1" si="262"/>
        <v>5.6431931001943374</v>
      </c>
    </row>
    <row r="514" spans="1:42">
      <c r="A514" t="s">
        <v>100</v>
      </c>
      <c r="B514" t="s">
        <v>142</v>
      </c>
      <c r="C514">
        <v>8</v>
      </c>
      <c r="D514" s="14">
        <f t="shared" ca="1" si="263"/>
        <v>4.953925805706386</v>
      </c>
      <c r="E514">
        <v>30.4296774193548</v>
      </c>
      <c r="F514">
        <v>21.278064516129</v>
      </c>
      <c r="G514">
        <v>21.130725806451601</v>
      </c>
      <c r="H514">
        <v>106.6</v>
      </c>
      <c r="I514">
        <v>2.7523924731182801</v>
      </c>
      <c r="J514">
        <v>33.923299999999998</v>
      </c>
      <c r="K514">
        <v>8.5516129032258092</v>
      </c>
      <c r="L514" s="11">
        <f t="shared" si="234"/>
        <v>37.75</v>
      </c>
      <c r="M514" s="9">
        <f t="shared" si="235"/>
        <v>13.25</v>
      </c>
      <c r="N514" s="9">
        <f t="shared" si="240"/>
        <v>100.04625085394945</v>
      </c>
      <c r="O514" s="9">
        <f>stefan_boltzmann*(E514+273.16)^4</f>
        <v>41.649509969955908</v>
      </c>
      <c r="P514" s="9">
        <f>stefan_boltzmann*(F514+273.16)^4</f>
        <v>36.850018498714157</v>
      </c>
      <c r="Q514" s="11">
        <f t="shared" si="241"/>
        <v>21.619514607425447</v>
      </c>
      <c r="R514" s="9">
        <f t="shared" si="242"/>
        <v>28.392983000000001</v>
      </c>
      <c r="S514" s="9">
        <f t="shared" si="243"/>
        <v>0.76143864867687372</v>
      </c>
      <c r="T514" s="9">
        <f t="shared" si="237"/>
        <v>16.647026247717594</v>
      </c>
      <c r="U514" s="9">
        <f t="shared" si="244"/>
        <v>39.249764234335032</v>
      </c>
      <c r="V514" s="9">
        <f t="shared" si="245"/>
        <v>0.11832885839613999</v>
      </c>
      <c r="W514" s="9">
        <f t="shared" si="238"/>
        <v>0.67794217571377968</v>
      </c>
      <c r="X514" s="9">
        <f t="shared" si="246"/>
        <v>3.14862094249836</v>
      </c>
      <c r="Y514" s="9">
        <f t="shared" si="247"/>
        <v>13.498405305219235</v>
      </c>
      <c r="Z514" s="9">
        <f t="shared" si="248"/>
        <v>25.853870967741898</v>
      </c>
      <c r="AA514" s="9">
        <f t="shared" si="249"/>
        <v>4.3487640535565317</v>
      </c>
      <c r="AB514" s="9">
        <f t="shared" si="250"/>
        <v>2.5298017180671057</v>
      </c>
      <c r="AC514" s="9">
        <f t="shared" si="251"/>
        <v>3.439282885811819</v>
      </c>
      <c r="AD514" s="9">
        <f t="shared" si="252"/>
        <v>2.5070456642835999</v>
      </c>
      <c r="AE514" s="9">
        <f t="shared" si="253"/>
        <v>0.19720782815888868</v>
      </c>
      <c r="AF514" s="9">
        <f t="shared" si="254"/>
        <v>100.04625085394945</v>
      </c>
      <c r="AG514" s="9">
        <f t="shared" si="239"/>
        <v>6.7620997689853621E-2</v>
      </c>
      <c r="AH514" s="9">
        <f t="shared" ca="1" si="236"/>
        <v>-0.20902903225807437</v>
      </c>
      <c r="AI514" s="11">
        <f t="shared" si="255"/>
        <v>0.19720782815888868</v>
      </c>
      <c r="AJ514" s="9">
        <f t="shared" ca="1" si="256"/>
        <v>13.707434337477309</v>
      </c>
      <c r="AK514" s="9">
        <f t="shared" si="257"/>
        <v>6.7620997689853621E-2</v>
      </c>
      <c r="AL514" s="9">
        <f t="shared" si="258"/>
        <v>3.0115052453081508</v>
      </c>
      <c r="AM514" s="9">
        <f t="shared" si="259"/>
        <v>2.7523924731182801</v>
      </c>
      <c r="AN514" s="9">
        <f t="shared" si="260"/>
        <v>0.93223722152821908</v>
      </c>
      <c r="AO514" s="9">
        <f t="shared" si="261"/>
        <v>1.9358134408602155</v>
      </c>
      <c r="AP514" s="13">
        <f t="shared" ca="1" si="262"/>
        <v>4.953925805706386</v>
      </c>
    </row>
    <row r="515" spans="1:42">
      <c r="A515" t="s">
        <v>100</v>
      </c>
      <c r="B515" t="s">
        <v>142</v>
      </c>
      <c r="C515">
        <v>9</v>
      </c>
      <c r="D515" s="14">
        <f t="shared" ca="1" si="263"/>
        <v>4.1221380232322549</v>
      </c>
      <c r="E515">
        <v>28.092666666666702</v>
      </c>
      <c r="F515">
        <v>18.076000000000001</v>
      </c>
      <c r="G515">
        <v>17.988013888888901</v>
      </c>
      <c r="H515">
        <v>106.6</v>
      </c>
      <c r="I515">
        <v>2.77555555555556</v>
      </c>
      <c r="J515">
        <v>33.923299999999998</v>
      </c>
      <c r="K515">
        <v>7.22</v>
      </c>
      <c r="L515" s="11">
        <f t="shared" ref="L515:L578" si="264">VLOOKUP(J515, Ra,C515+1)</f>
        <v>32.450000000000003</v>
      </c>
      <c r="M515" s="9">
        <f t="shared" ref="M515:M578" si="265">VLOOKUP(J515, N, C515+1)</f>
        <v>12.2</v>
      </c>
      <c r="N515" s="9">
        <f t="shared" si="240"/>
        <v>100.04625085394945</v>
      </c>
      <c r="O515" s="9">
        <f>stefan_boltzmann*(E515+273.16)^4</f>
        <v>40.381783217058519</v>
      </c>
      <c r="P515" s="9">
        <f>stefan_boltzmann*(F515+273.16)^4</f>
        <v>35.272977678868145</v>
      </c>
      <c r="Q515" s="11">
        <f t="shared" si="241"/>
        <v>17.714508196721312</v>
      </c>
      <c r="R515" s="9">
        <f t="shared" si="242"/>
        <v>24.406683400000002</v>
      </c>
      <c r="S515" s="9">
        <f t="shared" si="243"/>
        <v>0.72580562899100454</v>
      </c>
      <c r="T515" s="9">
        <f t="shared" si="237"/>
        <v>13.64017131147541</v>
      </c>
      <c r="U515" s="9">
        <f t="shared" si="244"/>
        <v>37.827380447963336</v>
      </c>
      <c r="V515" s="9">
        <f t="shared" si="245"/>
        <v>0.13894351456351783</v>
      </c>
      <c r="W515" s="9">
        <f t="shared" si="238"/>
        <v>0.6298375991378562</v>
      </c>
      <c r="X515" s="9">
        <f t="shared" si="246"/>
        <v>3.3103440296007847</v>
      </c>
      <c r="Y515" s="9">
        <f t="shared" si="247"/>
        <v>10.329827281874625</v>
      </c>
      <c r="Z515" s="9">
        <f t="shared" si="248"/>
        <v>23.084333333333351</v>
      </c>
      <c r="AA515" s="9">
        <f t="shared" si="249"/>
        <v>3.8003732874798217</v>
      </c>
      <c r="AB515" s="9">
        <f t="shared" si="250"/>
        <v>2.0738728663950243</v>
      </c>
      <c r="AC515" s="9">
        <f t="shared" si="251"/>
        <v>2.9371230769374232</v>
      </c>
      <c r="AD515" s="9">
        <f t="shared" si="252"/>
        <v>2.0624342008199168</v>
      </c>
      <c r="AE515" s="9">
        <f t="shared" si="253"/>
        <v>0.17067746863453212</v>
      </c>
      <c r="AF515" s="9">
        <f t="shared" si="254"/>
        <v>100.04625085394945</v>
      </c>
      <c r="AG515" s="9">
        <f t="shared" si="239"/>
        <v>6.7620997689853621E-2</v>
      </c>
      <c r="AH515" s="9">
        <f t="shared" ref="AH515:AH578" ca="1" si="266">0.14*(Z515-OFFSET(Z515, IF(C515=1, 11, -1), 0))</f>
        <v>-0.38773526881719655</v>
      </c>
      <c r="AI515" s="11">
        <f t="shared" si="255"/>
        <v>0.17067746863453212</v>
      </c>
      <c r="AJ515" s="9">
        <f t="shared" ca="1" si="256"/>
        <v>10.717562550691822</v>
      </c>
      <c r="AK515" s="9">
        <f t="shared" si="257"/>
        <v>6.7620997689853621E-2</v>
      </c>
      <c r="AL515" s="9">
        <f t="shared" si="258"/>
        <v>3.0396745071505529</v>
      </c>
      <c r="AM515" s="9">
        <f t="shared" si="259"/>
        <v>2.77555555555556</v>
      </c>
      <c r="AN515" s="9">
        <f t="shared" si="260"/>
        <v>0.87468887611750645</v>
      </c>
      <c r="AO515" s="9">
        <f t="shared" si="261"/>
        <v>1.9436888888888904</v>
      </c>
      <c r="AP515" s="13">
        <f t="shared" ca="1" si="262"/>
        <v>4.1221380232322549</v>
      </c>
    </row>
    <row r="516" spans="1:42">
      <c r="A516" t="s">
        <v>100</v>
      </c>
      <c r="B516" t="s">
        <v>142</v>
      </c>
      <c r="C516">
        <v>10</v>
      </c>
      <c r="D516" s="14">
        <f t="shared" ca="1" si="263"/>
        <v>3.5267367997659691</v>
      </c>
      <c r="E516">
        <v>23.086774193548401</v>
      </c>
      <c r="F516">
        <v>10.7561290322581</v>
      </c>
      <c r="G516">
        <v>10.456935483871</v>
      </c>
      <c r="H516">
        <v>106.6</v>
      </c>
      <c r="I516">
        <v>2.83811827956989</v>
      </c>
      <c r="J516">
        <v>33.923299999999998</v>
      </c>
      <c r="K516">
        <v>8.3322580645161306</v>
      </c>
      <c r="L516" s="11">
        <f t="shared" si="264"/>
        <v>26.25</v>
      </c>
      <c r="M516" s="9">
        <f t="shared" si="265"/>
        <v>11.149999999999999</v>
      </c>
      <c r="N516" s="9">
        <f t="shared" si="240"/>
        <v>100.04625085394945</v>
      </c>
      <c r="O516" s="9">
        <f>stefan_boltzmann*(E516+273.16)^4</f>
        <v>37.763863000766477</v>
      </c>
      <c r="P516" s="9">
        <f>stefan_boltzmann*(F516+273.16)^4</f>
        <v>31.858267442557207</v>
      </c>
      <c r="Q516" s="11">
        <f t="shared" si="241"/>
        <v>16.370651309127734</v>
      </c>
      <c r="R516" s="9">
        <f t="shared" si="242"/>
        <v>19.743465</v>
      </c>
      <c r="S516" s="9">
        <f t="shared" si="243"/>
        <v>0.82916809734905872</v>
      </c>
      <c r="T516" s="9">
        <f t="shared" ref="T516:T579" si="267">(1-0.23)*Q516</f>
        <v>12.605401508028356</v>
      </c>
      <c r="U516" s="9">
        <f t="shared" si="244"/>
        <v>34.811065221661842</v>
      </c>
      <c r="V516" s="9">
        <f t="shared" si="245"/>
        <v>0.18247217908325059</v>
      </c>
      <c r="W516" s="9">
        <f t="shared" ref="W516:W579" si="268">1.35*S516-0.35</f>
        <v>0.76937693142122943</v>
      </c>
      <c r="X516" s="9">
        <f t="shared" si="246"/>
        <v>4.8871214506049707</v>
      </c>
      <c r="Y516" s="9">
        <f t="shared" si="247"/>
        <v>7.7182800574233852</v>
      </c>
      <c r="Z516" s="9">
        <f t="shared" si="248"/>
        <v>16.921451612903251</v>
      </c>
      <c r="AA516" s="9">
        <f t="shared" si="249"/>
        <v>2.8242166811114062</v>
      </c>
      <c r="AB516" s="9">
        <f t="shared" si="250"/>
        <v>1.2915853360713283</v>
      </c>
      <c r="AC516" s="9">
        <f t="shared" si="251"/>
        <v>2.0579010085913674</v>
      </c>
      <c r="AD516" s="9">
        <f t="shared" si="252"/>
        <v>1.2660721613662997</v>
      </c>
      <c r="AE516" s="9">
        <f t="shared" si="253"/>
        <v>0.12225825658654262</v>
      </c>
      <c r="AF516" s="9">
        <f t="shared" si="254"/>
        <v>100.04625085394945</v>
      </c>
      <c r="AG516" s="9">
        <f t="shared" ref="AG516:AG579" si="269">AF516*(0.00103)/((2.45)*(0.622))</f>
        <v>6.7620997689853621E-2</v>
      </c>
      <c r="AH516" s="9">
        <f t="shared" ca="1" si="266"/>
        <v>-0.8628034408602141</v>
      </c>
      <c r="AI516" s="11">
        <f t="shared" si="255"/>
        <v>0.12225825658654262</v>
      </c>
      <c r="AJ516" s="9">
        <f t="shared" ca="1" si="256"/>
        <v>8.5810834982835988</v>
      </c>
      <c r="AK516" s="9">
        <f t="shared" si="257"/>
        <v>6.7620997689853621E-2</v>
      </c>
      <c r="AL516" s="9">
        <f t="shared" si="258"/>
        <v>3.1042890927631674</v>
      </c>
      <c r="AM516" s="9">
        <f t="shared" si="259"/>
        <v>2.83811827956989</v>
      </c>
      <c r="AN516" s="9">
        <f t="shared" si="260"/>
        <v>0.79182884722506763</v>
      </c>
      <c r="AO516" s="9">
        <f t="shared" si="261"/>
        <v>1.9649602150537628</v>
      </c>
      <c r="AP516" s="13">
        <f t="shared" ca="1" si="262"/>
        <v>3.5267367997659691</v>
      </c>
    </row>
    <row r="517" spans="1:42">
      <c r="A517" t="s">
        <v>100</v>
      </c>
      <c r="B517" t="s">
        <v>142</v>
      </c>
      <c r="C517">
        <v>11</v>
      </c>
      <c r="D517" s="14">
        <f t="shared" ca="1" si="263"/>
        <v>2.4223871830001626</v>
      </c>
      <c r="E517">
        <v>19.475000000000001</v>
      </c>
      <c r="F517">
        <v>7.5726666666666702</v>
      </c>
      <c r="G517">
        <v>7.8606805555555601</v>
      </c>
      <c r="H517">
        <v>106.6</v>
      </c>
      <c r="I517">
        <v>2.8265555555555602</v>
      </c>
      <c r="J517">
        <v>33.923299999999998</v>
      </c>
      <c r="K517">
        <v>6.74</v>
      </c>
      <c r="L517" s="11">
        <f t="shared" si="264"/>
        <v>20.5</v>
      </c>
      <c r="M517" s="9">
        <f t="shared" si="265"/>
        <v>10.25</v>
      </c>
      <c r="N517" s="9">
        <f t="shared" si="240"/>
        <v>100.04625085394945</v>
      </c>
      <c r="O517" s="9">
        <f>stefan_boltzmann*(E517+273.16)^4</f>
        <v>35.955635107450689</v>
      </c>
      <c r="P517" s="9">
        <f>stefan_boltzmann*(F517+273.16)^4</f>
        <v>30.45325347807751</v>
      </c>
      <c r="Q517" s="11">
        <f t="shared" si="241"/>
        <v>11.865000000000002</v>
      </c>
      <c r="R517" s="9">
        <f t="shared" si="242"/>
        <v>15.418706</v>
      </c>
      <c r="S517" s="9">
        <f t="shared" si="243"/>
        <v>0.76951982870676705</v>
      </c>
      <c r="T517" s="9">
        <f t="shared" si="267"/>
        <v>9.1360500000000009</v>
      </c>
      <c r="U517" s="9">
        <f t="shared" si="244"/>
        <v>33.204444292764101</v>
      </c>
      <c r="V517" s="9">
        <f t="shared" si="245"/>
        <v>0.19568233548709346</v>
      </c>
      <c r="W517" s="9">
        <f t="shared" si="268"/>
        <v>0.68885176875413567</v>
      </c>
      <c r="X517" s="9">
        <f t="shared" si="246"/>
        <v>4.4758303541859501</v>
      </c>
      <c r="Y517" s="9">
        <f t="shared" si="247"/>
        <v>4.6602196458140508</v>
      </c>
      <c r="Z517" s="9">
        <f t="shared" si="248"/>
        <v>13.523833333333336</v>
      </c>
      <c r="AA517" s="9">
        <f t="shared" si="249"/>
        <v>2.2633606612890946</v>
      </c>
      <c r="AB517" s="9">
        <f t="shared" si="250"/>
        <v>1.0419433706234063</v>
      </c>
      <c r="AC517" s="9">
        <f t="shared" si="251"/>
        <v>1.6526520159562503</v>
      </c>
      <c r="AD517" s="9">
        <f t="shared" si="252"/>
        <v>1.0626320556357067</v>
      </c>
      <c r="AE517" s="9">
        <f t="shared" si="253"/>
        <v>0.10095553436352679</v>
      </c>
      <c r="AF517" s="9">
        <f t="shared" si="254"/>
        <v>100.04625085394945</v>
      </c>
      <c r="AG517" s="9">
        <f t="shared" si="269"/>
        <v>6.7620997689853621E-2</v>
      </c>
      <c r="AH517" s="9">
        <f t="shared" ca="1" si="266"/>
        <v>-0.47566655913978817</v>
      </c>
      <c r="AI517" s="11">
        <f t="shared" si="255"/>
        <v>0.10095553436352679</v>
      </c>
      <c r="AJ517" s="9">
        <f t="shared" ca="1" si="256"/>
        <v>5.135886204953839</v>
      </c>
      <c r="AK517" s="9">
        <f t="shared" si="257"/>
        <v>6.7620997689853621E-2</v>
      </c>
      <c r="AL517" s="9">
        <f t="shared" si="258"/>
        <v>3.1410999550357355</v>
      </c>
      <c r="AM517" s="9">
        <f t="shared" si="259"/>
        <v>2.8265555555555602</v>
      </c>
      <c r="AN517" s="9">
        <f t="shared" si="260"/>
        <v>0.5900199603205436</v>
      </c>
      <c r="AO517" s="9">
        <f t="shared" si="261"/>
        <v>1.9610288888888905</v>
      </c>
      <c r="AP517" s="13">
        <f t="shared" ca="1" si="262"/>
        <v>2.4223871830001626</v>
      </c>
    </row>
    <row r="518" spans="1:42">
      <c r="A518" t="s">
        <v>100</v>
      </c>
      <c r="B518" t="s">
        <v>142</v>
      </c>
      <c r="C518">
        <v>12</v>
      </c>
      <c r="D518" s="14">
        <f t="shared" ca="1" si="263"/>
        <v>1.9477885982497836</v>
      </c>
      <c r="E518">
        <v>12.8603225806452</v>
      </c>
      <c r="F518">
        <v>1.41161290322581</v>
      </c>
      <c r="G518">
        <v>0.77708333333333302</v>
      </c>
      <c r="H518">
        <v>106.6</v>
      </c>
      <c r="I518">
        <v>3.0396236559139802</v>
      </c>
      <c r="J518">
        <v>33.923299999999998</v>
      </c>
      <c r="K518">
        <v>6.3193548387096801</v>
      </c>
      <c r="L518" s="11">
        <f t="shared" si="264"/>
        <v>17.899999999999999</v>
      </c>
      <c r="M518" s="9">
        <f t="shared" si="265"/>
        <v>9.8000000000000007</v>
      </c>
      <c r="N518" s="9">
        <f t="shared" si="240"/>
        <v>100.04625085394945</v>
      </c>
      <c r="O518" s="9">
        <f>stefan_boltzmann*(E518+273.16)^4</f>
        <v>32.813266195566257</v>
      </c>
      <c r="P518" s="9">
        <f>stefan_boltzmann*(F518+273.16)^4</f>
        <v>27.866628811879867</v>
      </c>
      <c r="Q518" s="11">
        <f t="shared" si="241"/>
        <v>10.246247531270575</v>
      </c>
      <c r="R518" s="9">
        <f t="shared" si="242"/>
        <v>13.463162799999999</v>
      </c>
      <c r="S518" s="9">
        <f t="shared" si="243"/>
        <v>0.76105798343837716</v>
      </c>
      <c r="T518" s="9">
        <f t="shared" si="267"/>
        <v>7.8896105990783427</v>
      </c>
      <c r="U518" s="9">
        <f t="shared" si="244"/>
        <v>30.33994750372306</v>
      </c>
      <c r="V518" s="9">
        <f t="shared" si="245"/>
        <v>0.22745713175624749</v>
      </c>
      <c r="W518" s="9">
        <f t="shared" si="268"/>
        <v>0.67742827764180935</v>
      </c>
      <c r="X518" s="9">
        <f t="shared" si="246"/>
        <v>4.6749579047747272</v>
      </c>
      <c r="Y518" s="9">
        <f t="shared" si="247"/>
        <v>3.2146526943036156</v>
      </c>
      <c r="Z518" s="9">
        <f t="shared" si="248"/>
        <v>7.135967741935505</v>
      </c>
      <c r="AA518" s="9">
        <f t="shared" si="249"/>
        <v>1.4841408115725379</v>
      </c>
      <c r="AB518" s="9">
        <f t="shared" si="250"/>
        <v>0.67647475083053477</v>
      </c>
      <c r="AC518" s="9">
        <f t="shared" si="251"/>
        <v>1.0803077812015363</v>
      </c>
      <c r="AD518" s="9">
        <f t="shared" si="252"/>
        <v>0.64621924451686941</v>
      </c>
      <c r="AE518" s="9">
        <f t="shared" si="253"/>
        <v>6.9358640980352868E-2</v>
      </c>
      <c r="AF518" s="9">
        <f t="shared" si="254"/>
        <v>100.04625085394945</v>
      </c>
      <c r="AG518" s="9">
        <f t="shared" si="269"/>
        <v>6.7620997689853621E-2</v>
      </c>
      <c r="AH518" s="9">
        <f t="shared" ca="1" si="266"/>
        <v>-0.89430118279569637</v>
      </c>
      <c r="AI518" s="11">
        <f t="shared" si="255"/>
        <v>6.9358640980352868E-2</v>
      </c>
      <c r="AJ518" s="9">
        <f t="shared" ca="1" si="256"/>
        <v>4.1089538770993119</v>
      </c>
      <c r="AK518" s="9">
        <f t="shared" si="257"/>
        <v>6.7620997689853621E-2</v>
      </c>
      <c r="AL518" s="9">
        <f t="shared" si="258"/>
        <v>3.2127256176868024</v>
      </c>
      <c r="AM518" s="9">
        <f t="shared" si="259"/>
        <v>3.0396236559139802</v>
      </c>
      <c r="AN518" s="9">
        <f t="shared" si="260"/>
        <v>0.43408853668466685</v>
      </c>
      <c r="AO518" s="9">
        <f t="shared" si="261"/>
        <v>2.0334720430107533</v>
      </c>
      <c r="AP518" s="13">
        <f t="shared" ca="1" si="262"/>
        <v>1.9477885982497836</v>
      </c>
    </row>
    <row r="519" spans="1:42">
      <c r="A519" t="s">
        <v>101</v>
      </c>
      <c r="B519" t="s">
        <v>145</v>
      </c>
      <c r="C519">
        <v>1</v>
      </c>
      <c r="D519" s="14">
        <f t="shared" ca="1" si="263"/>
        <v>0.60955863512800879</v>
      </c>
      <c r="E519">
        <v>-3.39539170506912</v>
      </c>
      <c r="F519">
        <v>-13.886175115207401</v>
      </c>
      <c r="G519">
        <v>-12.0737519201229</v>
      </c>
      <c r="H519">
        <v>437.142857142857</v>
      </c>
      <c r="I519">
        <v>4.6268625192012296</v>
      </c>
      <c r="J519">
        <v>44.1928571428571</v>
      </c>
      <c r="K519">
        <v>4.4101382488479297</v>
      </c>
      <c r="L519" s="11">
        <f t="shared" si="264"/>
        <v>12.5</v>
      </c>
      <c r="M519" s="9">
        <f t="shared" si="265"/>
        <v>9.1</v>
      </c>
      <c r="N519" s="9">
        <f t="shared" si="240"/>
        <v>96.238310292515422</v>
      </c>
      <c r="O519" s="9">
        <f>stefan_boltzmann*(E519+273.16)^4</f>
        <v>25.965804378873056</v>
      </c>
      <c r="P519" s="9">
        <f>stefan_boltzmann*(F519+273.16)^4</f>
        <v>22.156267073705507</v>
      </c>
      <c r="Q519" s="11">
        <f t="shared" si="241"/>
        <v>6.1539411049779735</v>
      </c>
      <c r="R519" s="9">
        <f t="shared" si="242"/>
        <v>9.4842857142857149</v>
      </c>
      <c r="S519" s="9">
        <f t="shared" si="243"/>
        <v>0.64885657079147174</v>
      </c>
      <c r="T519" s="9">
        <f t="shared" si="267"/>
        <v>4.7385346508330395</v>
      </c>
      <c r="U519" s="9">
        <f t="shared" si="244"/>
        <v>24.061035726289283</v>
      </c>
      <c r="V519" s="9">
        <f t="shared" si="245"/>
        <v>0.27112789267603365</v>
      </c>
      <c r="W519" s="9">
        <f t="shared" si="268"/>
        <v>0.52595637056848699</v>
      </c>
      <c r="X519" s="9">
        <f t="shared" si="246"/>
        <v>3.4311384000087353</v>
      </c>
      <c r="Y519" s="9">
        <f t="shared" si="247"/>
        <v>1.3073962508243042</v>
      </c>
      <c r="Z519" s="9">
        <f t="shared" si="248"/>
        <v>-8.6407834101382601</v>
      </c>
      <c r="AA519" s="9">
        <f t="shared" si="249"/>
        <v>0.47536163933294484</v>
      </c>
      <c r="AB519" s="9">
        <f t="shared" si="250"/>
        <v>0.20879675545519399</v>
      </c>
      <c r="AC519" s="9">
        <f t="shared" si="251"/>
        <v>0.34207919739406945</v>
      </c>
      <c r="AD519" s="9">
        <f t="shared" si="252"/>
        <v>0.24200852894101763</v>
      </c>
      <c r="AE519" s="9">
        <f t="shared" si="253"/>
        <v>2.4926807877839734E-2</v>
      </c>
      <c r="AF519" s="9">
        <f t="shared" si="254"/>
        <v>96.238310292515422</v>
      </c>
      <c r="AG519" s="9">
        <f t="shared" si="269"/>
        <v>6.5047220684619003E-2</v>
      </c>
      <c r="AH519" s="9">
        <f t="shared" ca="1" si="266"/>
        <v>-0.13651612903226071</v>
      </c>
      <c r="AI519" s="11">
        <f t="shared" si="255"/>
        <v>2.4926807877839734E-2</v>
      </c>
      <c r="AJ519" s="9">
        <f t="shared" ca="1" si="256"/>
        <v>1.443912379856565</v>
      </c>
      <c r="AK519" s="9">
        <f t="shared" si="257"/>
        <v>6.5047220684619003E-2</v>
      </c>
      <c r="AL519" s="9">
        <f t="shared" si="258"/>
        <v>3.4044585681924562</v>
      </c>
      <c r="AM519" s="9">
        <f t="shared" si="259"/>
        <v>4.6268625192012296</v>
      </c>
      <c r="AN519" s="9">
        <f t="shared" si="260"/>
        <v>0.10007066845305182</v>
      </c>
      <c r="AO519" s="9">
        <f t="shared" si="261"/>
        <v>2.5731332565284184</v>
      </c>
      <c r="AP519" s="13">
        <f t="shared" ca="1" si="262"/>
        <v>0.60955863512800879</v>
      </c>
    </row>
    <row r="520" spans="1:42">
      <c r="A520" t="s">
        <v>101</v>
      </c>
      <c r="B520" t="s">
        <v>145</v>
      </c>
      <c r="C520">
        <v>2</v>
      </c>
      <c r="D520" s="14">
        <f t="shared" ca="1" si="263"/>
        <v>0.94076125746023365</v>
      </c>
      <c r="E520">
        <v>-1.6775510204081601</v>
      </c>
      <c r="F520">
        <v>-12.0857142857143</v>
      </c>
      <c r="G520">
        <v>-11.5948129251701</v>
      </c>
      <c r="H520">
        <v>437.142857142857</v>
      </c>
      <c r="I520">
        <v>5.1987032312925203</v>
      </c>
      <c r="J520">
        <v>44.1928571428571</v>
      </c>
      <c r="K520">
        <v>5.9948979591836702</v>
      </c>
      <c r="L520" s="11">
        <f t="shared" si="264"/>
        <v>18</v>
      </c>
      <c r="M520" s="9">
        <f t="shared" si="265"/>
        <v>10.3</v>
      </c>
      <c r="N520" s="9">
        <f t="shared" si="240"/>
        <v>96.238310292515422</v>
      </c>
      <c r="O520" s="9">
        <f>stefan_boltzmann*(E520+273.16)^4</f>
        <v>26.633541931390866</v>
      </c>
      <c r="P520" s="9">
        <f>stefan_boltzmann*(F520+273.16)^4</f>
        <v>22.778141532801538</v>
      </c>
      <c r="Q520" s="11">
        <f t="shared" si="241"/>
        <v>9.73826035268476</v>
      </c>
      <c r="R520" s="9">
        <f t="shared" si="242"/>
        <v>13.657371428571428</v>
      </c>
      <c r="S520" s="9">
        <f t="shared" si="243"/>
        <v>0.71304060255051505</v>
      </c>
      <c r="T520" s="9">
        <f t="shared" si="267"/>
        <v>7.4984604715672649</v>
      </c>
      <c r="U520" s="9">
        <f t="shared" si="244"/>
        <v>24.705841732096204</v>
      </c>
      <c r="V520" s="9">
        <f t="shared" si="245"/>
        <v>0.26978536893163024</v>
      </c>
      <c r="W520" s="9">
        <f t="shared" si="268"/>
        <v>0.6126048134431954</v>
      </c>
      <c r="X520" s="9">
        <f t="shared" si="246"/>
        <v>4.0831793190902177</v>
      </c>
      <c r="Y520" s="9">
        <f t="shared" si="247"/>
        <v>3.4152811524770472</v>
      </c>
      <c r="Z520" s="9">
        <f t="shared" si="248"/>
        <v>-6.8816326530612297</v>
      </c>
      <c r="AA520" s="9">
        <f t="shared" si="249"/>
        <v>0.5401317529782933</v>
      </c>
      <c r="AB520" s="9">
        <f t="shared" si="250"/>
        <v>0.24177474588569745</v>
      </c>
      <c r="AC520" s="9">
        <f t="shared" si="251"/>
        <v>0.39095324943199539</v>
      </c>
      <c r="AD520" s="9">
        <f t="shared" si="252"/>
        <v>0.25153542939118761</v>
      </c>
      <c r="AE520" s="9">
        <f t="shared" si="253"/>
        <v>2.8147202264475753E-2</v>
      </c>
      <c r="AF520" s="9">
        <f t="shared" si="254"/>
        <v>96.238310292515422</v>
      </c>
      <c r="AG520" s="9">
        <f t="shared" si="269"/>
        <v>6.5047220684619003E-2</v>
      </c>
      <c r="AH520" s="9">
        <f t="shared" ca="1" si="266"/>
        <v>0.24628110599078429</v>
      </c>
      <c r="AI520" s="11">
        <f t="shared" si="255"/>
        <v>2.8147202264475753E-2</v>
      </c>
      <c r="AJ520" s="9">
        <f t="shared" ca="1" si="256"/>
        <v>3.1690000464862629</v>
      </c>
      <c r="AK520" s="9">
        <f t="shared" si="257"/>
        <v>6.5047220684619003E-2</v>
      </c>
      <c r="AL520" s="9">
        <f t="shared" si="258"/>
        <v>3.3819537109464868</v>
      </c>
      <c r="AM520" s="9">
        <f t="shared" si="259"/>
        <v>5.1987032312925203</v>
      </c>
      <c r="AN520" s="9">
        <f t="shared" si="260"/>
        <v>0.13941782004080777</v>
      </c>
      <c r="AO520" s="9">
        <f t="shared" si="261"/>
        <v>2.7675590986394569</v>
      </c>
      <c r="AP520" s="13">
        <f t="shared" ca="1" si="262"/>
        <v>0.94076125746023365</v>
      </c>
    </row>
    <row r="521" spans="1:42">
      <c r="A521" t="s">
        <v>101</v>
      </c>
      <c r="B521" t="s">
        <v>145</v>
      </c>
      <c r="C521">
        <v>3</v>
      </c>
      <c r="D521" s="14">
        <f t="shared" ca="1" si="263"/>
        <v>1.5293124046200577</v>
      </c>
      <c r="E521">
        <v>4.3668202764977</v>
      </c>
      <c r="F521">
        <v>-6.19585253456221</v>
      </c>
      <c r="G521">
        <v>-6.0476766513056797</v>
      </c>
      <c r="H521">
        <v>437.142857142857</v>
      </c>
      <c r="I521">
        <v>5.3179339477726604</v>
      </c>
      <c r="J521">
        <v>44.1928571428571</v>
      </c>
      <c r="K521">
        <v>6.1059907834101397</v>
      </c>
      <c r="L521" s="11">
        <f t="shared" si="264"/>
        <v>25.3</v>
      </c>
      <c r="M521" s="9">
        <f t="shared" si="265"/>
        <v>11.6</v>
      </c>
      <c r="N521" s="9">
        <f t="shared" si="240"/>
        <v>96.238310292515422</v>
      </c>
      <c r="O521" s="9">
        <f>stefan_boltzmann*(E521+273.16)^4</f>
        <v>29.08584816019582</v>
      </c>
      <c r="P521" s="9">
        <f>stefan_boltzmann*(F521+273.16)^4</f>
        <v>24.904260833327971</v>
      </c>
      <c r="Q521" s="11">
        <f t="shared" si="241"/>
        <v>12.983688225011919</v>
      </c>
      <c r="R521" s="9">
        <f t="shared" si="242"/>
        <v>19.196194285714288</v>
      </c>
      <c r="S521" s="9">
        <f t="shared" si="243"/>
        <v>0.67636782748517577</v>
      </c>
      <c r="T521" s="9">
        <f t="shared" si="267"/>
        <v>9.9974399332591783</v>
      </c>
      <c r="U521" s="9">
        <f t="shared" si="244"/>
        <v>26.995054496761895</v>
      </c>
      <c r="V521" s="9">
        <f t="shared" si="245"/>
        <v>0.25270193275021235</v>
      </c>
      <c r="W521" s="9">
        <f t="shared" si="268"/>
        <v>0.56309656710498734</v>
      </c>
      <c r="X521" s="9">
        <f t="shared" si="246"/>
        <v>3.841277229170649</v>
      </c>
      <c r="Y521" s="9">
        <f t="shared" si="247"/>
        <v>6.1561627040885298</v>
      </c>
      <c r="Z521" s="9">
        <f t="shared" si="248"/>
        <v>-0.91451612903225499</v>
      </c>
      <c r="AA521" s="9">
        <f t="shared" si="249"/>
        <v>0.8344988681240274</v>
      </c>
      <c r="AB521" s="9">
        <f t="shared" si="250"/>
        <v>0.38443110197648778</v>
      </c>
      <c r="AC521" s="9">
        <f t="shared" si="251"/>
        <v>0.60946498505025759</v>
      </c>
      <c r="AD521" s="9">
        <f t="shared" si="252"/>
        <v>0.38882410946675788</v>
      </c>
      <c r="AE521" s="9">
        <f t="shared" si="253"/>
        <v>4.1899875170800766E-2</v>
      </c>
      <c r="AF521" s="9">
        <f t="shared" si="254"/>
        <v>96.238310292515422</v>
      </c>
      <c r="AG521" s="9">
        <f t="shared" si="269"/>
        <v>6.5047220684619003E-2</v>
      </c>
      <c r="AH521" s="9">
        <f t="shared" ca="1" si="266"/>
        <v>0.83539631336405651</v>
      </c>
      <c r="AI521" s="11">
        <f t="shared" si="255"/>
        <v>4.1899875170800766E-2</v>
      </c>
      <c r="AJ521" s="9">
        <f t="shared" ca="1" si="256"/>
        <v>5.3207663907244731</v>
      </c>
      <c r="AK521" s="9">
        <f t="shared" si="257"/>
        <v>6.5047220684619003E-2</v>
      </c>
      <c r="AL521" s="9">
        <f t="shared" si="258"/>
        <v>3.3077839625829171</v>
      </c>
      <c r="AM521" s="9">
        <f t="shared" si="259"/>
        <v>5.3179339477726604</v>
      </c>
      <c r="AN521" s="9">
        <f t="shared" si="260"/>
        <v>0.22064087558349971</v>
      </c>
      <c r="AO521" s="9">
        <f t="shared" si="261"/>
        <v>2.8080975422427046</v>
      </c>
      <c r="AP521" s="13">
        <f t="shared" ca="1" si="262"/>
        <v>1.5293124046200577</v>
      </c>
    </row>
    <row r="522" spans="1:42">
      <c r="A522" t="s">
        <v>101</v>
      </c>
      <c r="B522" t="s">
        <v>145</v>
      </c>
      <c r="C522">
        <v>4</v>
      </c>
      <c r="D522" s="14">
        <f t="shared" ca="1" si="263"/>
        <v>3.2400629403893473</v>
      </c>
      <c r="E522">
        <v>14.6633333333333</v>
      </c>
      <c r="F522">
        <v>2.1214285714285701</v>
      </c>
      <c r="G522">
        <v>1.3711309523809501</v>
      </c>
      <c r="H522">
        <v>437.142857142857</v>
      </c>
      <c r="I522">
        <v>5.5770039682539698</v>
      </c>
      <c r="J522">
        <v>44.1928571428571</v>
      </c>
      <c r="K522">
        <v>7.56666666666667</v>
      </c>
      <c r="L522" s="11">
        <f t="shared" si="264"/>
        <v>33.5</v>
      </c>
      <c r="M522" s="9">
        <f t="shared" si="265"/>
        <v>13.2</v>
      </c>
      <c r="N522" s="9">
        <f t="shared" si="240"/>
        <v>96.238310292515422</v>
      </c>
      <c r="O522" s="9">
        <f>stefan_boltzmann*(E522+273.16)^4</f>
        <v>33.648513832833153</v>
      </c>
      <c r="P522" s="9">
        <f>stefan_boltzmann*(F522+273.16)^4</f>
        <v>28.155908604790028</v>
      </c>
      <c r="Q522" s="11">
        <f t="shared" si="241"/>
        <v>17.976641414141419</v>
      </c>
      <c r="R522" s="9">
        <f t="shared" si="242"/>
        <v>25.417885714285713</v>
      </c>
      <c r="S522" s="9">
        <f t="shared" si="243"/>
        <v>0.70724377378240932</v>
      </c>
      <c r="T522" s="9">
        <f t="shared" si="267"/>
        <v>13.842013888888893</v>
      </c>
      <c r="U522" s="9">
        <f t="shared" si="244"/>
        <v>30.90221121881159</v>
      </c>
      <c r="V522" s="9">
        <f t="shared" si="245"/>
        <v>0.22502020818834303</v>
      </c>
      <c r="W522" s="9">
        <f t="shared" si="268"/>
        <v>0.60477909460625268</v>
      </c>
      <c r="X522" s="9">
        <f t="shared" si="246"/>
        <v>4.2054052185656579</v>
      </c>
      <c r="Y522" s="9">
        <f t="shared" si="247"/>
        <v>9.6366086703232341</v>
      </c>
      <c r="Z522" s="9">
        <f t="shared" si="248"/>
        <v>8.3923809523809361</v>
      </c>
      <c r="AA522" s="9">
        <f t="shared" si="249"/>
        <v>1.6687325193000107</v>
      </c>
      <c r="AB522" s="9">
        <f t="shared" si="250"/>
        <v>0.71179712444329968</v>
      </c>
      <c r="AC522" s="9">
        <f t="shared" si="251"/>
        <v>1.1902648218716552</v>
      </c>
      <c r="AD522" s="9">
        <f t="shared" si="252"/>
        <v>0.67450778189040717</v>
      </c>
      <c r="AE522" s="9">
        <f t="shared" si="253"/>
        <v>7.4796677939884149E-2</v>
      </c>
      <c r="AF522" s="9">
        <f t="shared" si="254"/>
        <v>96.238310292515422</v>
      </c>
      <c r="AG522" s="9">
        <f t="shared" si="269"/>
        <v>6.5047220684619003E-2</v>
      </c>
      <c r="AH522" s="9">
        <f t="shared" ca="1" si="266"/>
        <v>1.3029655913978468</v>
      </c>
      <c r="AI522" s="11">
        <f t="shared" si="255"/>
        <v>7.4796677939884149E-2</v>
      </c>
      <c r="AJ522" s="9">
        <f t="shared" ca="1" si="256"/>
        <v>8.3336430789253875</v>
      </c>
      <c r="AK522" s="9">
        <f t="shared" si="257"/>
        <v>6.5047220684619003E-2</v>
      </c>
      <c r="AL522" s="9">
        <f t="shared" si="258"/>
        <v>3.1983808408526309</v>
      </c>
      <c r="AM522" s="9">
        <f t="shared" si="259"/>
        <v>5.5770039682539698</v>
      </c>
      <c r="AN522" s="9">
        <f t="shared" si="260"/>
        <v>0.515757039981248</v>
      </c>
      <c r="AO522" s="9">
        <f t="shared" si="261"/>
        <v>2.89618134920635</v>
      </c>
      <c r="AP522" s="13">
        <f t="shared" ca="1" si="262"/>
        <v>3.2400629403893473</v>
      </c>
    </row>
    <row r="523" spans="1:42">
      <c r="A523" t="s">
        <v>101</v>
      </c>
      <c r="B523" t="s">
        <v>145</v>
      </c>
      <c r="C523">
        <v>5</v>
      </c>
      <c r="D523" s="14">
        <f t="shared" ca="1" si="263"/>
        <v>4.0956485384563024</v>
      </c>
      <c r="E523">
        <v>20.040092165898599</v>
      </c>
      <c r="F523">
        <v>8.4055299539170498</v>
      </c>
      <c r="G523">
        <v>7.8714669738863297</v>
      </c>
      <c r="H523">
        <v>437.142857142857</v>
      </c>
      <c r="I523">
        <v>4.89464285714286</v>
      </c>
      <c r="J523">
        <v>44.1928571428571</v>
      </c>
      <c r="K523">
        <v>8.0230414746543808</v>
      </c>
      <c r="L523" s="11">
        <f t="shared" si="264"/>
        <v>39.299999999999997</v>
      </c>
      <c r="M523" s="9">
        <f t="shared" si="265"/>
        <v>14.6</v>
      </c>
      <c r="N523" s="9">
        <f t="shared" ref="N523:N586" si="270">101.3*((293-0.0065*H523)/293)^5.26</f>
        <v>96.238310292515422</v>
      </c>
      <c r="O523" s="9">
        <f>stefan_boltzmann*(E523+273.16)^4</f>
        <v>36.234168800029451</v>
      </c>
      <c r="P523" s="9">
        <f>stefan_boltzmann*(F523+273.16)^4</f>
        <v>30.816253491496013</v>
      </c>
      <c r="Q523" s="11">
        <f t="shared" ref="Q523:Q586" si="271">(0.25+0.5*(K523/M523))*L523</f>
        <v>20.623134587462918</v>
      </c>
      <c r="R523" s="9">
        <f t="shared" ref="R523:R586" si="272">(0.75+2*(H523/100000))*L523</f>
        <v>29.818594285714283</v>
      </c>
      <c r="S523" s="9">
        <f t="shared" ref="S523:S586" si="273">Q523/R523</f>
        <v>0.69161994659631576</v>
      </c>
      <c r="T523" s="9">
        <f t="shared" si="267"/>
        <v>15.879813632346448</v>
      </c>
      <c r="U523" s="9">
        <f t="shared" ref="U523:U586" si="274">(O523+P523)/2</f>
        <v>33.525211145762732</v>
      </c>
      <c r="V523" s="9">
        <f t="shared" ref="V523:V586" si="275">0.34-(0.14*SQRT(AD523))</f>
        <v>0.19562925731727857</v>
      </c>
      <c r="W523" s="9">
        <f t="shared" si="268"/>
        <v>0.58368692790502641</v>
      </c>
      <c r="X523" s="9">
        <f t="shared" ref="X523:X586" si="276">U523*V523*W523</f>
        <v>3.8281178130435314</v>
      </c>
      <c r="Y523" s="9">
        <f t="shared" ref="Y523:Y586" si="277">T523-X523</f>
        <v>12.051695819302916</v>
      </c>
      <c r="Z523" s="9">
        <f t="shared" ref="Z523:Z586" si="278">(E523+F523)/2</f>
        <v>14.222811059907825</v>
      </c>
      <c r="AA523" s="9">
        <f t="shared" ref="AA523:AA586" si="279">0.6108*EXP((17.27*E523)/(E523+237.3))</f>
        <v>2.3440907615466</v>
      </c>
      <c r="AB523" s="9">
        <f t="shared" ref="AB523:AB586" si="280">0.6108*EXP((17.27*F523)/(F523+237.3))</f>
        <v>1.1027610081402974</v>
      </c>
      <c r="AC523" s="9">
        <f t="shared" ref="AC523:AC586" si="281">(AA523+AB523)/2</f>
        <v>1.7234258848434487</v>
      </c>
      <c r="AD523" s="9">
        <f t="shared" ref="AD523:AD586" si="282">0.6108*EXP((17.27*G523)/(G523+237.3))</f>
        <v>1.0634138440183964</v>
      </c>
      <c r="AE523" s="9">
        <f t="shared" ref="AE523:AE586" si="283">(4098*0.6108*EXP(17.27*Z523/(Z523+237.3)))/((Z523+237.3)^2)</f>
        <v>0.10505876220224489</v>
      </c>
      <c r="AF523" s="9">
        <f t="shared" ref="AF523:AF586" si="284">101.3*((293-0.0065*H523)/293)^5.26</f>
        <v>96.238310292515422</v>
      </c>
      <c r="AG523" s="9">
        <f t="shared" si="269"/>
        <v>6.5047220684619003E-2</v>
      </c>
      <c r="AH523" s="9">
        <f t="shared" ca="1" si="266"/>
        <v>0.81626021505376445</v>
      </c>
      <c r="AI523" s="11">
        <f t="shared" ref="AI523:AI586" si="285">AE523</f>
        <v>0.10505876220224489</v>
      </c>
      <c r="AJ523" s="9">
        <f t="shared" ref="AJ523:AJ586" ca="1" si="286">Y523-AH523</f>
        <v>11.235435604249151</v>
      </c>
      <c r="AK523" s="9">
        <f t="shared" ref="AK523:AK586" si="287">AG523</f>
        <v>6.5047220684619003E-2</v>
      </c>
      <c r="AL523" s="9">
        <f t="shared" ref="AL523:AL586" si="288">900/(Z523+273)</f>
        <v>3.1334558584634196</v>
      </c>
      <c r="AM523" s="9">
        <f t="shared" ref="AM523:AM586" si="289">I523</f>
        <v>4.89464285714286</v>
      </c>
      <c r="AN523" s="9">
        <f t="shared" ref="AN523:AN586" si="290">AC523-AD523</f>
        <v>0.66001204082505227</v>
      </c>
      <c r="AO523" s="9">
        <f t="shared" ref="AO523:AO586" si="291">1+0.34*AM523</f>
        <v>2.6641785714285726</v>
      </c>
      <c r="AP523" s="13">
        <f t="shared" ref="AP523:AP586" ca="1" si="292">(0.408*AI523*AJ523+AK523*AL523*AM523*AN523)/(AI523+AK523*AO523)</f>
        <v>4.0956485384563024</v>
      </c>
    </row>
    <row r="524" spans="1:42">
      <c r="A524" t="s">
        <v>101</v>
      </c>
      <c r="B524" t="s">
        <v>145</v>
      </c>
      <c r="C524">
        <v>6</v>
      </c>
      <c r="D524" s="14">
        <f t="shared" ref="D524:D587" ca="1" si="293">AP524</f>
        <v>5.159970789981295</v>
      </c>
      <c r="E524">
        <v>25.4361904761905</v>
      </c>
      <c r="F524">
        <v>13.7652380952381</v>
      </c>
      <c r="G524">
        <v>13.022400793650799</v>
      </c>
      <c r="H524">
        <v>437.142857142857</v>
      </c>
      <c r="I524">
        <v>4.2889285714285696</v>
      </c>
      <c r="J524">
        <v>44.1928571428571</v>
      </c>
      <c r="K524">
        <v>9.4714285714285698</v>
      </c>
      <c r="L524" s="11">
        <f t="shared" si="264"/>
        <v>41.9</v>
      </c>
      <c r="M524" s="9">
        <f t="shared" si="265"/>
        <v>15.3</v>
      </c>
      <c r="N524" s="9">
        <f t="shared" si="270"/>
        <v>96.238310292515422</v>
      </c>
      <c r="O524" s="9">
        <f>stefan_boltzmann*(E524+273.16)^4</f>
        <v>38.976150522909052</v>
      </c>
      <c r="P524" s="9">
        <f>stefan_boltzmann*(F524+273.16)^4</f>
        <v>33.230501540508534</v>
      </c>
      <c r="Q524" s="11">
        <f t="shared" si="271"/>
        <v>23.44404761904762</v>
      </c>
      <c r="R524" s="9">
        <f t="shared" si="272"/>
        <v>31.791325714285716</v>
      </c>
      <c r="S524" s="9">
        <f t="shared" si="273"/>
        <v>0.73743535673043126</v>
      </c>
      <c r="T524" s="9">
        <f t="shared" si="267"/>
        <v>18.051916666666667</v>
      </c>
      <c r="U524" s="9">
        <f t="shared" si="274"/>
        <v>36.103326031708789</v>
      </c>
      <c r="V524" s="9">
        <f t="shared" si="275"/>
        <v>0.168537602695224</v>
      </c>
      <c r="W524" s="9">
        <f t="shared" si="268"/>
        <v>0.6455377315860823</v>
      </c>
      <c r="X524" s="9">
        <f t="shared" si="276"/>
        <v>3.9279473440244792</v>
      </c>
      <c r="Y524" s="9">
        <f t="shared" si="277"/>
        <v>14.123969322642187</v>
      </c>
      <c r="Z524" s="9">
        <f t="shared" si="278"/>
        <v>19.6007142857143</v>
      </c>
      <c r="AA524" s="9">
        <f t="shared" si="279"/>
        <v>3.2510206661376859</v>
      </c>
      <c r="AB524" s="9">
        <f t="shared" si="280"/>
        <v>1.5744128075322823</v>
      </c>
      <c r="AC524" s="9">
        <f t="shared" si="281"/>
        <v>2.4127167368349842</v>
      </c>
      <c r="AD524" s="9">
        <f t="shared" si="282"/>
        <v>1.4999670249745338</v>
      </c>
      <c r="AE524" s="9">
        <f t="shared" si="283"/>
        <v>0.14164034555777211</v>
      </c>
      <c r="AF524" s="9">
        <f t="shared" si="284"/>
        <v>96.238310292515422</v>
      </c>
      <c r="AG524" s="9">
        <f t="shared" si="269"/>
        <v>6.5047220684619003E-2</v>
      </c>
      <c r="AH524" s="9">
        <f t="shared" ca="1" si="266"/>
        <v>0.7529064516129067</v>
      </c>
      <c r="AI524" s="11">
        <f t="shared" si="285"/>
        <v>0.14164034555777211</v>
      </c>
      <c r="AJ524" s="9">
        <f t="shared" ca="1" si="286"/>
        <v>13.371062871029281</v>
      </c>
      <c r="AK524" s="9">
        <f t="shared" si="287"/>
        <v>6.5047220684619003E-2</v>
      </c>
      <c r="AL524" s="9">
        <f t="shared" si="288"/>
        <v>3.0758639882238352</v>
      </c>
      <c r="AM524" s="9">
        <f t="shared" si="289"/>
        <v>4.2889285714285696</v>
      </c>
      <c r="AN524" s="9">
        <f t="shared" si="290"/>
        <v>0.9127497118604504</v>
      </c>
      <c r="AO524" s="9">
        <f t="shared" si="291"/>
        <v>2.4582357142857139</v>
      </c>
      <c r="AP524" s="13">
        <f t="shared" ca="1" si="292"/>
        <v>5.159970789981295</v>
      </c>
    </row>
    <row r="525" spans="1:42">
      <c r="A525" t="s">
        <v>101</v>
      </c>
      <c r="B525" t="s">
        <v>145</v>
      </c>
      <c r="C525">
        <v>7</v>
      </c>
      <c r="D525" s="14">
        <f t="shared" ca="1" si="293"/>
        <v>6.018809258138698</v>
      </c>
      <c r="E525">
        <v>29.255299539170501</v>
      </c>
      <c r="F525">
        <v>17.1880184331797</v>
      </c>
      <c r="G525">
        <v>16.385099846390201</v>
      </c>
      <c r="H525">
        <v>437.142857142857</v>
      </c>
      <c r="I525">
        <v>4.2656490015360999</v>
      </c>
      <c r="J525">
        <v>44.1928571428571</v>
      </c>
      <c r="K525">
        <v>11.0184331797235</v>
      </c>
      <c r="L525" s="11">
        <f t="shared" si="264"/>
        <v>40.700000000000003</v>
      </c>
      <c r="M525" s="9">
        <f t="shared" si="265"/>
        <v>15</v>
      </c>
      <c r="N525" s="9">
        <f t="shared" si="270"/>
        <v>96.238310292515422</v>
      </c>
      <c r="O525" s="9">
        <f>stefan_boltzmann*(E525+273.16)^4</f>
        <v>41.008787486643861</v>
      </c>
      <c r="P525" s="9">
        <f>stefan_boltzmann*(F525+273.16)^4</f>
        <v>34.844750475925835</v>
      </c>
      <c r="Q525" s="11">
        <f t="shared" si="271"/>
        <v>25.123341013824884</v>
      </c>
      <c r="R525" s="9">
        <f t="shared" si="272"/>
        <v>30.88083428571429</v>
      </c>
      <c r="S525" s="9">
        <f t="shared" si="273"/>
        <v>0.81355771613486283</v>
      </c>
      <c r="T525" s="9">
        <f t="shared" si="267"/>
        <v>19.344972580645162</v>
      </c>
      <c r="U525" s="9">
        <f t="shared" si="274"/>
        <v>37.926768981284852</v>
      </c>
      <c r="V525" s="9">
        <f t="shared" si="275"/>
        <v>0.14888604023637991</v>
      </c>
      <c r="W525" s="9">
        <f t="shared" si="268"/>
        <v>0.74830291678206484</v>
      </c>
      <c r="X525" s="9">
        <f t="shared" si="276"/>
        <v>4.2254918068553176</v>
      </c>
      <c r="Y525" s="9">
        <f t="shared" si="277"/>
        <v>15.119480773789846</v>
      </c>
      <c r="Z525" s="9">
        <f t="shared" si="278"/>
        <v>23.2216589861751</v>
      </c>
      <c r="AA525" s="9">
        <f t="shared" si="279"/>
        <v>4.0651563969965059</v>
      </c>
      <c r="AB525" s="9">
        <f t="shared" si="280"/>
        <v>1.9609384309283355</v>
      </c>
      <c r="AC525" s="9">
        <f t="shared" si="281"/>
        <v>3.0130474139624206</v>
      </c>
      <c r="AD525" s="9">
        <f t="shared" si="282"/>
        <v>1.8634972253331941</v>
      </c>
      <c r="AE525" s="9">
        <f t="shared" si="283"/>
        <v>0.1719179600821599</v>
      </c>
      <c r="AF525" s="9">
        <f t="shared" si="284"/>
        <v>96.238310292515422</v>
      </c>
      <c r="AG525" s="9">
        <f t="shared" si="269"/>
        <v>6.5047220684619003E-2</v>
      </c>
      <c r="AH525" s="9">
        <f t="shared" ca="1" si="266"/>
        <v>0.50693225806451203</v>
      </c>
      <c r="AI525" s="11">
        <f t="shared" si="285"/>
        <v>0.1719179600821599</v>
      </c>
      <c r="AJ525" s="9">
        <f t="shared" ca="1" si="286"/>
        <v>14.612548515725333</v>
      </c>
      <c r="AK525" s="9">
        <f t="shared" si="287"/>
        <v>6.5047220684619003E-2</v>
      </c>
      <c r="AL525" s="9">
        <f t="shared" si="288"/>
        <v>3.0382653418398542</v>
      </c>
      <c r="AM525" s="9">
        <f t="shared" si="289"/>
        <v>4.2656490015360999</v>
      </c>
      <c r="AN525" s="9">
        <f t="shared" si="290"/>
        <v>1.1495501886292265</v>
      </c>
      <c r="AO525" s="9">
        <f t="shared" si="291"/>
        <v>2.4503206605222738</v>
      </c>
      <c r="AP525" s="13">
        <f t="shared" ca="1" si="292"/>
        <v>6.018809258138698</v>
      </c>
    </row>
    <row r="526" spans="1:42">
      <c r="A526" t="s">
        <v>101</v>
      </c>
      <c r="B526" t="s">
        <v>145</v>
      </c>
      <c r="C526">
        <v>8</v>
      </c>
      <c r="D526" s="14">
        <f t="shared" ca="1" si="293"/>
        <v>7.8210060099852807</v>
      </c>
      <c r="E526">
        <v>26.917050691244199</v>
      </c>
      <c r="F526">
        <v>14.7258064516129</v>
      </c>
      <c r="G526">
        <v>15.0932603686636</v>
      </c>
      <c r="H526">
        <v>437.142857142857</v>
      </c>
      <c r="I526">
        <v>4.1038786482334899</v>
      </c>
      <c r="J526">
        <v>44.1928571428571</v>
      </c>
      <c r="K526">
        <v>9.9216589861751192</v>
      </c>
      <c r="L526" s="11">
        <f t="shared" si="264"/>
        <v>65.900000000000006</v>
      </c>
      <c r="M526" s="9">
        <f t="shared" si="265"/>
        <v>13.8</v>
      </c>
      <c r="N526" s="9">
        <f t="shared" si="270"/>
        <v>96.238310292515422</v>
      </c>
      <c r="O526" s="9">
        <f>stefan_boltzmann*(E526+273.16)^4</f>
        <v>39.75511591133624</v>
      </c>
      <c r="P526" s="9">
        <f>stefan_boltzmann*(F526+273.16)^4</f>
        <v>33.677737482926332</v>
      </c>
      <c r="Q526" s="11">
        <f t="shared" si="271"/>
        <v>40.164758231483347</v>
      </c>
      <c r="R526" s="9">
        <f t="shared" si="272"/>
        <v>50.001154285714293</v>
      </c>
      <c r="S526" s="9">
        <f t="shared" si="273"/>
        <v>0.80327662041511549</v>
      </c>
      <c r="T526" s="9">
        <f t="shared" si="267"/>
        <v>30.926863838242177</v>
      </c>
      <c r="U526" s="9">
        <f t="shared" si="274"/>
        <v>36.716426697131283</v>
      </c>
      <c r="V526" s="9">
        <f t="shared" si="275"/>
        <v>0.1566260563561476</v>
      </c>
      <c r="W526" s="9">
        <f t="shared" si="268"/>
        <v>0.73442343756040607</v>
      </c>
      <c r="X526" s="9">
        <f t="shared" si="276"/>
        <v>4.2234849350995907</v>
      </c>
      <c r="Y526" s="9">
        <f t="shared" si="277"/>
        <v>26.703378903142585</v>
      </c>
      <c r="Z526" s="9">
        <f t="shared" si="278"/>
        <v>20.821428571428548</v>
      </c>
      <c r="AA526" s="9">
        <f t="shared" si="279"/>
        <v>3.5480265037829284</v>
      </c>
      <c r="AB526" s="9">
        <f t="shared" si="280"/>
        <v>1.6754741261611583</v>
      </c>
      <c r="AC526" s="9">
        <f t="shared" si="281"/>
        <v>2.6117503149720434</v>
      </c>
      <c r="AD526" s="9">
        <f t="shared" si="282"/>
        <v>1.7156124085458546</v>
      </c>
      <c r="AE526" s="9">
        <f t="shared" si="283"/>
        <v>0.15129815825863707</v>
      </c>
      <c r="AF526" s="9">
        <f t="shared" si="284"/>
        <v>96.238310292515422</v>
      </c>
      <c r="AG526" s="9">
        <f t="shared" si="269"/>
        <v>6.5047220684619003E-2</v>
      </c>
      <c r="AH526" s="9">
        <f t="shared" ca="1" si="266"/>
        <v>-0.33603225806451736</v>
      </c>
      <c r="AI526" s="11">
        <f t="shared" si="285"/>
        <v>0.15129815825863707</v>
      </c>
      <c r="AJ526" s="9">
        <f t="shared" ca="1" si="286"/>
        <v>27.039411161207102</v>
      </c>
      <c r="AK526" s="9">
        <f t="shared" si="287"/>
        <v>6.5047220684619003E-2</v>
      </c>
      <c r="AL526" s="9">
        <f t="shared" si="288"/>
        <v>3.0630849641424578</v>
      </c>
      <c r="AM526" s="9">
        <f t="shared" si="289"/>
        <v>4.1038786482334899</v>
      </c>
      <c r="AN526" s="9">
        <f t="shared" si="290"/>
        <v>0.89613790642618874</v>
      </c>
      <c r="AO526" s="9">
        <f t="shared" si="291"/>
        <v>2.3953187403993867</v>
      </c>
      <c r="AP526" s="13">
        <f t="shared" ca="1" si="292"/>
        <v>7.8210060099852807</v>
      </c>
    </row>
    <row r="527" spans="1:42">
      <c r="A527" t="s">
        <v>101</v>
      </c>
      <c r="B527" t="s">
        <v>145</v>
      </c>
      <c r="C527">
        <v>9</v>
      </c>
      <c r="D527" s="14">
        <f t="shared" ca="1" si="293"/>
        <v>4.286990108586112</v>
      </c>
      <c r="E527">
        <v>23.71</v>
      </c>
      <c r="F527">
        <v>10.2019047619048</v>
      </c>
      <c r="G527">
        <v>10.021051587301599</v>
      </c>
      <c r="H527">
        <v>437.142857142857</v>
      </c>
      <c r="I527">
        <v>4.2660515873015896</v>
      </c>
      <c r="J527">
        <v>44.1928571428571</v>
      </c>
      <c r="K527">
        <v>9.4047619047618998</v>
      </c>
      <c r="L527" s="11">
        <f t="shared" si="264"/>
        <v>28.4</v>
      </c>
      <c r="M527" s="9">
        <f t="shared" si="265"/>
        <v>12.3</v>
      </c>
      <c r="N527" s="9">
        <f t="shared" si="270"/>
        <v>96.238310292515422</v>
      </c>
      <c r="O527" s="9">
        <f>stefan_boltzmann*(E527+273.16)^4</f>
        <v>38.082648402506436</v>
      </c>
      <c r="P527" s="9">
        <f>stefan_boltzmann*(F527+273.16)^4</f>
        <v>31.61023656280835</v>
      </c>
      <c r="Q527" s="11">
        <f t="shared" si="271"/>
        <v>17.957530003871458</v>
      </c>
      <c r="R527" s="9">
        <f t="shared" si="272"/>
        <v>21.548297142857141</v>
      </c>
      <c r="S527" s="9">
        <f t="shared" si="273"/>
        <v>0.83336190719943015</v>
      </c>
      <c r="T527" s="9">
        <f t="shared" si="267"/>
        <v>13.827298102981024</v>
      </c>
      <c r="U527" s="9">
        <f t="shared" si="274"/>
        <v>34.846442482657395</v>
      </c>
      <c r="V527" s="9">
        <f t="shared" si="275"/>
        <v>0.18475168083654242</v>
      </c>
      <c r="W527" s="9">
        <f t="shared" si="268"/>
        <v>0.77503857471923088</v>
      </c>
      <c r="X527" s="9">
        <f t="shared" si="276"/>
        <v>4.9896509270621614</v>
      </c>
      <c r="Y527" s="9">
        <f t="shared" si="277"/>
        <v>8.8376471759188622</v>
      </c>
      <c r="Z527" s="9">
        <f t="shared" si="278"/>
        <v>16.9559523809524</v>
      </c>
      <c r="AA527" s="9">
        <f t="shared" si="279"/>
        <v>2.9323708959384542</v>
      </c>
      <c r="AB527" s="9">
        <f t="shared" si="280"/>
        <v>1.2446757562655795</v>
      </c>
      <c r="AC527" s="9">
        <f t="shared" si="281"/>
        <v>2.0885233261020169</v>
      </c>
      <c r="AD527" s="9">
        <f t="shared" si="282"/>
        <v>1.2296959491366732</v>
      </c>
      <c r="AE527" s="9">
        <f t="shared" si="283"/>
        <v>0.12249273191159119</v>
      </c>
      <c r="AF527" s="9">
        <f t="shared" si="284"/>
        <v>96.238310292515422</v>
      </c>
      <c r="AG527" s="9">
        <f t="shared" si="269"/>
        <v>6.5047220684619003E-2</v>
      </c>
      <c r="AH527" s="9">
        <f t="shared" ca="1" si="266"/>
        <v>-0.5411666666666608</v>
      </c>
      <c r="AI527" s="11">
        <f t="shared" si="285"/>
        <v>0.12249273191159119</v>
      </c>
      <c r="AJ527" s="9">
        <f t="shared" ca="1" si="286"/>
        <v>9.3788138425855223</v>
      </c>
      <c r="AK527" s="9">
        <f t="shared" si="287"/>
        <v>6.5047220684619003E-2</v>
      </c>
      <c r="AL527" s="9">
        <f t="shared" si="288"/>
        <v>3.1039197250813957</v>
      </c>
      <c r="AM527" s="9">
        <f t="shared" si="289"/>
        <v>4.2660515873015896</v>
      </c>
      <c r="AN527" s="9">
        <f t="shared" si="290"/>
        <v>0.85882737696534361</v>
      </c>
      <c r="AO527" s="9">
        <f t="shared" si="291"/>
        <v>2.4504575396825405</v>
      </c>
      <c r="AP527" s="13">
        <f t="shared" ca="1" si="292"/>
        <v>4.286990108586112</v>
      </c>
    </row>
    <row r="528" spans="1:42">
      <c r="A528" t="s">
        <v>101</v>
      </c>
      <c r="B528" t="s">
        <v>145</v>
      </c>
      <c r="C528">
        <v>10</v>
      </c>
      <c r="D528" s="14">
        <f t="shared" ca="1" si="293"/>
        <v>2.4582794024572663</v>
      </c>
      <c r="E528">
        <v>13.794009216589901</v>
      </c>
      <c r="F528">
        <v>2.3202764976958501</v>
      </c>
      <c r="G528">
        <v>2.1422811059907798</v>
      </c>
      <c r="H528">
        <v>437.142857142857</v>
      </c>
      <c r="I528">
        <v>4.80537634408602</v>
      </c>
      <c r="J528">
        <v>44.1928571428571</v>
      </c>
      <c r="K528">
        <v>6</v>
      </c>
      <c r="L528" s="11">
        <f t="shared" si="264"/>
        <v>20.3</v>
      </c>
      <c r="M528" s="9">
        <f t="shared" si="265"/>
        <v>10.7</v>
      </c>
      <c r="N528" s="9">
        <f t="shared" si="270"/>
        <v>96.238310292515422</v>
      </c>
      <c r="O528" s="9">
        <f>stefan_boltzmann*(E528+273.16)^4</f>
        <v>33.243832157404185</v>
      </c>
      <c r="P528" s="9">
        <f>stefan_boltzmann*(F528+273.16)^4</f>
        <v>28.23734981670281</v>
      </c>
      <c r="Q528" s="11">
        <f t="shared" si="271"/>
        <v>10.76658878504673</v>
      </c>
      <c r="R528" s="9">
        <f t="shared" si="272"/>
        <v>15.402480000000001</v>
      </c>
      <c r="S528" s="9">
        <f t="shared" si="273"/>
        <v>0.69901657298348907</v>
      </c>
      <c r="T528" s="9">
        <f t="shared" si="267"/>
        <v>8.2902733644859818</v>
      </c>
      <c r="U528" s="9">
        <f t="shared" si="274"/>
        <v>30.740590987053498</v>
      </c>
      <c r="V528" s="9">
        <f t="shared" si="275"/>
        <v>0.2217966329230977</v>
      </c>
      <c r="W528" s="9">
        <f t="shared" si="268"/>
        <v>0.5936723735277103</v>
      </c>
      <c r="X528" s="9">
        <f t="shared" si="276"/>
        <v>4.0477529779777228</v>
      </c>
      <c r="Y528" s="9">
        <f t="shared" si="277"/>
        <v>4.242520386508259</v>
      </c>
      <c r="Z528" s="9">
        <f t="shared" si="278"/>
        <v>8.0571428571428747</v>
      </c>
      <c r="AA528" s="9">
        <f t="shared" si="279"/>
        <v>1.5773602731491463</v>
      </c>
      <c r="AB528" s="9">
        <f t="shared" si="280"/>
        <v>0.72197996392050434</v>
      </c>
      <c r="AC528" s="9">
        <f t="shared" si="281"/>
        <v>1.1496701185348253</v>
      </c>
      <c r="AD528" s="9">
        <f t="shared" si="282"/>
        <v>0.71285897899576067</v>
      </c>
      <c r="AE528" s="9">
        <f t="shared" si="283"/>
        <v>7.3311229967410935E-2</v>
      </c>
      <c r="AF528" s="9">
        <f t="shared" si="284"/>
        <v>96.238310292515422</v>
      </c>
      <c r="AG528" s="9">
        <f t="shared" si="269"/>
        <v>6.5047220684619003E-2</v>
      </c>
      <c r="AH528" s="9">
        <f t="shared" ca="1" si="266"/>
        <v>-1.2458333333333338</v>
      </c>
      <c r="AI528" s="11">
        <f t="shared" si="285"/>
        <v>7.3311229967410935E-2</v>
      </c>
      <c r="AJ528" s="9">
        <f t="shared" ca="1" si="286"/>
        <v>5.4883537198415926</v>
      </c>
      <c r="AK528" s="9">
        <f t="shared" si="287"/>
        <v>6.5047220684619003E-2</v>
      </c>
      <c r="AL528" s="9">
        <f t="shared" si="288"/>
        <v>3.2021957913998169</v>
      </c>
      <c r="AM528" s="9">
        <f t="shared" si="289"/>
        <v>4.80537634408602</v>
      </c>
      <c r="AN528" s="9">
        <f t="shared" si="290"/>
        <v>0.43681113953906459</v>
      </c>
      <c r="AO528" s="9">
        <f t="shared" si="291"/>
        <v>2.6338279569892471</v>
      </c>
      <c r="AP528" s="13">
        <f t="shared" ca="1" si="292"/>
        <v>2.4582794024572663</v>
      </c>
    </row>
    <row r="529" spans="1:42">
      <c r="A529" t="s">
        <v>101</v>
      </c>
      <c r="B529" t="s">
        <v>145</v>
      </c>
      <c r="C529">
        <v>11</v>
      </c>
      <c r="D529" s="14">
        <f t="shared" ca="1" si="293"/>
        <v>1.2162266911411126</v>
      </c>
      <c r="E529">
        <v>4.4309523809523803</v>
      </c>
      <c r="F529">
        <v>-5.5571428571428596</v>
      </c>
      <c r="G529">
        <v>-5.06843253968254</v>
      </c>
      <c r="H529">
        <v>437.142857142857</v>
      </c>
      <c r="I529">
        <v>4.9179166666666703</v>
      </c>
      <c r="J529">
        <v>44.1928571428571</v>
      </c>
      <c r="K529">
        <v>5.32380952380952</v>
      </c>
      <c r="L529" s="11">
        <f t="shared" si="264"/>
        <v>13.9</v>
      </c>
      <c r="M529" s="9">
        <f t="shared" si="265"/>
        <v>9.4</v>
      </c>
      <c r="N529" s="9">
        <f t="shared" si="270"/>
        <v>96.238310292515422</v>
      </c>
      <c r="O529" s="9">
        <f>stefan_boltzmann*(E529+273.16)^4</f>
        <v>29.112742617823731</v>
      </c>
      <c r="P529" s="9">
        <f>stefan_boltzmann*(F529+273.16)^4</f>
        <v>25.143450526169772</v>
      </c>
      <c r="Q529" s="11">
        <f t="shared" si="271"/>
        <v>7.4112208713272514</v>
      </c>
      <c r="R529" s="9">
        <f t="shared" si="272"/>
        <v>10.546525714285714</v>
      </c>
      <c r="S529" s="9">
        <f t="shared" si="273"/>
        <v>0.70271680666254288</v>
      </c>
      <c r="T529" s="9">
        <f t="shared" si="267"/>
        <v>5.706640070921984</v>
      </c>
      <c r="U529" s="9">
        <f t="shared" si="274"/>
        <v>27.12809657199675</v>
      </c>
      <c r="V529" s="9">
        <f t="shared" si="275"/>
        <v>0.24937850004440537</v>
      </c>
      <c r="W529" s="9">
        <f t="shared" si="268"/>
        <v>0.59866768899443301</v>
      </c>
      <c r="X529" s="9">
        <f t="shared" si="276"/>
        <v>4.0500851168160494</v>
      </c>
      <c r="Y529" s="9">
        <f t="shared" si="277"/>
        <v>1.6565549541059346</v>
      </c>
      <c r="Z529" s="9">
        <f t="shared" si="278"/>
        <v>-0.56309523809523965</v>
      </c>
      <c r="AA529" s="9">
        <f t="shared" si="279"/>
        <v>0.8382617392140943</v>
      </c>
      <c r="AB529" s="9">
        <f t="shared" si="280"/>
        <v>0.40368657133440039</v>
      </c>
      <c r="AC529" s="9">
        <f t="shared" si="281"/>
        <v>0.62097415527424737</v>
      </c>
      <c r="AD529" s="9">
        <f t="shared" si="282"/>
        <v>0.41899266603070628</v>
      </c>
      <c r="AE529" s="9">
        <f t="shared" si="283"/>
        <v>4.2864636701592768E-2</v>
      </c>
      <c r="AF529" s="9">
        <f t="shared" si="284"/>
        <v>96.238310292515422</v>
      </c>
      <c r="AG529" s="9">
        <f t="shared" si="269"/>
        <v>6.5047220684619003E-2</v>
      </c>
      <c r="AH529" s="9">
        <f t="shared" ca="1" si="266"/>
        <v>-1.2068333333333361</v>
      </c>
      <c r="AI529" s="11">
        <f t="shared" si="285"/>
        <v>4.2864636701592768E-2</v>
      </c>
      <c r="AJ529" s="9">
        <f t="shared" ca="1" si="286"/>
        <v>2.8633882874392707</v>
      </c>
      <c r="AK529" s="9">
        <f t="shared" si="287"/>
        <v>6.5047220684619003E-2</v>
      </c>
      <c r="AL529" s="9">
        <f t="shared" si="288"/>
        <v>3.3035171970792714</v>
      </c>
      <c r="AM529" s="9">
        <f t="shared" si="289"/>
        <v>4.9179166666666703</v>
      </c>
      <c r="AN529" s="9">
        <f t="shared" si="290"/>
        <v>0.20198148924354109</v>
      </c>
      <c r="AO529" s="9">
        <f t="shared" si="291"/>
        <v>2.6720916666666681</v>
      </c>
      <c r="AP529" s="13">
        <f t="shared" ca="1" si="292"/>
        <v>1.2162266911411126</v>
      </c>
    </row>
    <row r="530" spans="1:42">
      <c r="A530" t="s">
        <v>101</v>
      </c>
      <c r="B530" t="s">
        <v>145</v>
      </c>
      <c r="C530">
        <v>12</v>
      </c>
      <c r="D530" s="14">
        <f t="shared" ca="1" si="293"/>
        <v>0.64679804515126538</v>
      </c>
      <c r="E530">
        <v>-3.1764976958525399</v>
      </c>
      <c r="F530">
        <v>-12.154838709677399</v>
      </c>
      <c r="G530">
        <v>-11.2265168970814</v>
      </c>
      <c r="H530">
        <v>437.142857142857</v>
      </c>
      <c r="I530">
        <v>4.8335061443932403</v>
      </c>
      <c r="J530">
        <v>44.1928571428571</v>
      </c>
      <c r="K530">
        <v>4.30414746543779</v>
      </c>
      <c r="L530" s="11">
        <f t="shared" si="264"/>
        <v>11.1</v>
      </c>
      <c r="M530" s="9">
        <f t="shared" si="265"/>
        <v>8.6999999999999993</v>
      </c>
      <c r="N530" s="9">
        <f t="shared" si="270"/>
        <v>96.238310292515422</v>
      </c>
      <c r="O530" s="9">
        <f>stefan_boltzmann*(E530+273.16)^4</f>
        <v>26.050184323692854</v>
      </c>
      <c r="P530" s="9">
        <f>stefan_boltzmann*(F530+273.16)^4</f>
        <v>22.754027312749983</v>
      </c>
      <c r="Q530" s="11">
        <f t="shared" si="271"/>
        <v>5.5207492451930733</v>
      </c>
      <c r="R530" s="9">
        <f t="shared" si="272"/>
        <v>8.4220457142857139</v>
      </c>
      <c r="S530" s="9">
        <f t="shared" si="273"/>
        <v>0.65551166931196081</v>
      </c>
      <c r="T530" s="9">
        <f t="shared" si="267"/>
        <v>4.2509769187986661</v>
      </c>
      <c r="U530" s="9">
        <f t="shared" si="274"/>
        <v>24.402105818221418</v>
      </c>
      <c r="V530" s="9">
        <f t="shared" si="275"/>
        <v>0.26873918241718991</v>
      </c>
      <c r="W530" s="9">
        <f t="shared" si="268"/>
        <v>0.53494075357114712</v>
      </c>
      <c r="X530" s="9">
        <f t="shared" si="276"/>
        <v>3.5080355259152589</v>
      </c>
      <c r="Y530" s="9">
        <f t="shared" si="277"/>
        <v>0.74294139288340721</v>
      </c>
      <c r="Z530" s="9">
        <f t="shared" si="278"/>
        <v>-7.6656682027649694</v>
      </c>
      <c r="AA530" s="9">
        <f t="shared" si="279"/>
        <v>0.48321266208556513</v>
      </c>
      <c r="AB530" s="9">
        <f t="shared" si="280"/>
        <v>0.24042776513162259</v>
      </c>
      <c r="AC530" s="9">
        <f t="shared" si="281"/>
        <v>0.36182021360859384</v>
      </c>
      <c r="AD530" s="9">
        <f t="shared" si="282"/>
        <v>0.25908694502910917</v>
      </c>
      <c r="AE530" s="9">
        <f t="shared" si="283"/>
        <v>2.6669998305376294E-2</v>
      </c>
      <c r="AF530" s="9">
        <f t="shared" si="284"/>
        <v>96.238310292515422</v>
      </c>
      <c r="AG530" s="9">
        <f t="shared" si="269"/>
        <v>6.5047220684619003E-2</v>
      </c>
      <c r="AH530" s="9">
        <f t="shared" ca="1" si="266"/>
        <v>-0.99436021505376215</v>
      </c>
      <c r="AI530" s="11">
        <f t="shared" si="285"/>
        <v>2.6669998305376294E-2</v>
      </c>
      <c r="AJ530" s="9">
        <f t="shared" ca="1" si="286"/>
        <v>1.7373016079371695</v>
      </c>
      <c r="AK530" s="9">
        <f t="shared" si="287"/>
        <v>6.5047220684619003E-2</v>
      </c>
      <c r="AL530" s="9">
        <f t="shared" si="288"/>
        <v>3.3919470349120444</v>
      </c>
      <c r="AM530" s="9">
        <f t="shared" si="289"/>
        <v>4.8335061443932403</v>
      </c>
      <c r="AN530" s="9">
        <f t="shared" si="290"/>
        <v>0.10273326857948467</v>
      </c>
      <c r="AO530" s="9">
        <f t="shared" si="291"/>
        <v>2.6433920890937017</v>
      </c>
      <c r="AP530" s="13">
        <f t="shared" ca="1" si="292"/>
        <v>0.64679804515126538</v>
      </c>
    </row>
    <row r="531" spans="1:42">
      <c r="A531" t="s">
        <v>101</v>
      </c>
      <c r="B531" t="s">
        <v>146</v>
      </c>
      <c r="C531">
        <v>1</v>
      </c>
      <c r="D531" s="14">
        <f t="shared" ca="1" si="293"/>
        <v>0.82367315141183273</v>
      </c>
      <c r="E531">
        <v>-1.60161290322581</v>
      </c>
      <c r="F531">
        <v>-12.916935483871001</v>
      </c>
      <c r="G531">
        <v>-11.804805107526899</v>
      </c>
      <c r="H531">
        <v>744.75</v>
      </c>
      <c r="I531">
        <v>4.9754368279569903</v>
      </c>
      <c r="J531">
        <v>44.529000000000003</v>
      </c>
      <c r="K531">
        <v>5.3951612903225801</v>
      </c>
      <c r="L531" s="11">
        <f t="shared" si="264"/>
        <v>12.5</v>
      </c>
      <c r="M531" s="9">
        <f t="shared" si="265"/>
        <v>9.1</v>
      </c>
      <c r="N531" s="9">
        <f t="shared" si="270"/>
        <v>92.800873464478713</v>
      </c>
      <c r="O531" s="9">
        <f>stefan_boltzmann*(E531+273.16)^4</f>
        <v>26.663353800030659</v>
      </c>
      <c r="P531" s="9">
        <f>stefan_boltzmann*(F531+273.16)^4</f>
        <v>22.489435306958594</v>
      </c>
      <c r="Q531" s="11">
        <f t="shared" si="271"/>
        <v>6.8304679191775968</v>
      </c>
      <c r="R531" s="9">
        <f t="shared" si="272"/>
        <v>9.5611874999999991</v>
      </c>
      <c r="S531" s="9">
        <f t="shared" si="273"/>
        <v>0.71439535300166401</v>
      </c>
      <c r="T531" s="9">
        <f t="shared" si="267"/>
        <v>5.2594602977667497</v>
      </c>
      <c r="U531" s="9">
        <f t="shared" si="274"/>
        <v>24.576394553494627</v>
      </c>
      <c r="V531" s="9">
        <f t="shared" si="275"/>
        <v>0.27037649135041153</v>
      </c>
      <c r="W531" s="9">
        <f t="shared" si="268"/>
        <v>0.61443372655224648</v>
      </c>
      <c r="X531" s="9">
        <f t="shared" si="276"/>
        <v>4.0828379688638279</v>
      </c>
      <c r="Y531" s="9">
        <f t="shared" si="277"/>
        <v>1.1766223289029218</v>
      </c>
      <c r="Z531" s="9">
        <f t="shared" si="278"/>
        <v>-7.2592741935484053</v>
      </c>
      <c r="AA531" s="9">
        <f t="shared" si="279"/>
        <v>0.54316699785552736</v>
      </c>
      <c r="AB531" s="9">
        <f t="shared" si="280"/>
        <v>0.22601402555078554</v>
      </c>
      <c r="AC531" s="9">
        <f t="shared" si="281"/>
        <v>0.38459051170315645</v>
      </c>
      <c r="AD531" s="9">
        <f t="shared" si="282"/>
        <v>0.24731800799384282</v>
      </c>
      <c r="AE531" s="9">
        <f t="shared" si="283"/>
        <v>2.7427080683539821E-2</v>
      </c>
      <c r="AF531" s="9">
        <f t="shared" si="284"/>
        <v>92.800873464478713</v>
      </c>
      <c r="AG531" s="9">
        <f t="shared" si="269"/>
        <v>6.2723866177841786E-2</v>
      </c>
      <c r="AH531" s="9">
        <f t="shared" ca="1" si="266"/>
        <v>-0.3035967741935518</v>
      </c>
      <c r="AI531" s="11">
        <f t="shared" si="285"/>
        <v>2.7427080683539821E-2</v>
      </c>
      <c r="AJ531" s="9">
        <f t="shared" ca="1" si="286"/>
        <v>1.4802191030964735</v>
      </c>
      <c r="AK531" s="9">
        <f t="shared" si="287"/>
        <v>6.2723866177841786E-2</v>
      </c>
      <c r="AL531" s="9">
        <f t="shared" si="288"/>
        <v>3.3867597722130927</v>
      </c>
      <c r="AM531" s="9">
        <f t="shared" si="289"/>
        <v>4.9754368279569903</v>
      </c>
      <c r="AN531" s="9">
        <f t="shared" si="290"/>
        <v>0.13727250370931363</v>
      </c>
      <c r="AO531" s="9">
        <f t="shared" si="291"/>
        <v>2.6916485215053769</v>
      </c>
      <c r="AP531" s="13">
        <f t="shared" ca="1" si="292"/>
        <v>0.82367315141183273</v>
      </c>
    </row>
    <row r="532" spans="1:42">
      <c r="A532" t="s">
        <v>101</v>
      </c>
      <c r="B532" t="s">
        <v>146</v>
      </c>
      <c r="C532">
        <v>2</v>
      </c>
      <c r="D532" s="14">
        <f t="shared" ca="1" si="293"/>
        <v>1.2096739999756052</v>
      </c>
      <c r="E532">
        <v>2.6473214285714302</v>
      </c>
      <c r="F532">
        <v>-8.9973214285714302</v>
      </c>
      <c r="G532">
        <v>-8.1667410714285698</v>
      </c>
      <c r="H532">
        <v>744.75</v>
      </c>
      <c r="I532">
        <v>5.2357142857142902</v>
      </c>
      <c r="J532">
        <v>44.529000000000003</v>
      </c>
      <c r="K532">
        <v>6.2946428571428603</v>
      </c>
      <c r="L532" s="11">
        <f t="shared" si="264"/>
        <v>18</v>
      </c>
      <c r="M532" s="9">
        <f t="shared" si="265"/>
        <v>10.3</v>
      </c>
      <c r="N532" s="9">
        <f t="shared" si="270"/>
        <v>92.800873464478713</v>
      </c>
      <c r="O532" s="9">
        <f>stefan_boltzmann*(E532+273.16)^4</f>
        <v>28.371680164703591</v>
      </c>
      <c r="P532" s="9">
        <f>stefan_boltzmann*(F532+273.16)^4</f>
        <v>23.875239220852993</v>
      </c>
      <c r="Q532" s="11">
        <f t="shared" si="271"/>
        <v>10.000173370319004</v>
      </c>
      <c r="R532" s="9">
        <f t="shared" si="272"/>
        <v>13.76811</v>
      </c>
      <c r="S532" s="9">
        <f t="shared" si="273"/>
        <v>0.72632869510186981</v>
      </c>
      <c r="T532" s="9">
        <f t="shared" si="267"/>
        <v>7.7001334951456331</v>
      </c>
      <c r="U532" s="9">
        <f t="shared" si="274"/>
        <v>26.12345969277829</v>
      </c>
      <c r="V532" s="9">
        <f t="shared" si="275"/>
        <v>0.25957042956164911</v>
      </c>
      <c r="W532" s="9">
        <f t="shared" si="268"/>
        <v>0.63054373838752431</v>
      </c>
      <c r="X532" s="9">
        <f t="shared" si="276"/>
        <v>4.2756399455588934</v>
      </c>
      <c r="Y532" s="9">
        <f t="shared" si="277"/>
        <v>3.4244935495867397</v>
      </c>
      <c r="Z532" s="9">
        <f t="shared" si="278"/>
        <v>-3.1749999999999998</v>
      </c>
      <c r="AA532" s="9">
        <f t="shared" si="279"/>
        <v>0.73900762082573057</v>
      </c>
      <c r="AB532" s="9">
        <f t="shared" si="280"/>
        <v>0.30925477898066717</v>
      </c>
      <c r="AC532" s="9">
        <f t="shared" si="281"/>
        <v>0.5241311999031989</v>
      </c>
      <c r="AD532" s="9">
        <f t="shared" si="282"/>
        <v>0.33004672453559447</v>
      </c>
      <c r="AE532" s="9">
        <f t="shared" si="283"/>
        <v>3.6129612977198813E-2</v>
      </c>
      <c r="AF532" s="9">
        <f t="shared" si="284"/>
        <v>92.800873464478713</v>
      </c>
      <c r="AG532" s="9">
        <f t="shared" si="269"/>
        <v>6.2723866177841786E-2</v>
      </c>
      <c r="AH532" s="9">
        <f t="shared" ca="1" si="266"/>
        <v>0.57179838709677677</v>
      </c>
      <c r="AI532" s="11">
        <f t="shared" si="285"/>
        <v>3.6129612977198813E-2</v>
      </c>
      <c r="AJ532" s="9">
        <f t="shared" ca="1" si="286"/>
        <v>2.852695162489963</v>
      </c>
      <c r="AK532" s="9">
        <f t="shared" si="287"/>
        <v>6.2723866177841786E-2</v>
      </c>
      <c r="AL532" s="9">
        <f t="shared" si="288"/>
        <v>3.3354952283887704</v>
      </c>
      <c r="AM532" s="9">
        <f t="shared" si="289"/>
        <v>5.2357142857142902</v>
      </c>
      <c r="AN532" s="9">
        <f t="shared" si="290"/>
        <v>0.19408447536760443</v>
      </c>
      <c r="AO532" s="9">
        <f t="shared" si="291"/>
        <v>2.7801428571428586</v>
      </c>
      <c r="AP532" s="13">
        <f t="shared" ca="1" si="292"/>
        <v>1.2096739999756052</v>
      </c>
    </row>
    <row r="533" spans="1:42">
      <c r="A533" t="s">
        <v>101</v>
      </c>
      <c r="B533" t="s">
        <v>146</v>
      </c>
      <c r="C533">
        <v>3</v>
      </c>
      <c r="D533" s="14">
        <f t="shared" ca="1" si="293"/>
        <v>1.680407822265392</v>
      </c>
      <c r="E533">
        <v>5.5653225806451596</v>
      </c>
      <c r="F533">
        <v>-5.0024193548387101</v>
      </c>
      <c r="G533">
        <v>-4.7338037634408598</v>
      </c>
      <c r="H533">
        <v>744.75</v>
      </c>
      <c r="I533">
        <v>5.9213037634408598</v>
      </c>
      <c r="J533">
        <v>44.529000000000003</v>
      </c>
      <c r="K533">
        <v>6.3064516129032304</v>
      </c>
      <c r="L533" s="11">
        <f t="shared" si="264"/>
        <v>25.3</v>
      </c>
      <c r="M533" s="9">
        <f t="shared" si="265"/>
        <v>11.6</v>
      </c>
      <c r="N533" s="9">
        <f t="shared" si="270"/>
        <v>92.800873464478713</v>
      </c>
      <c r="O533" s="9">
        <f>stefan_boltzmann*(E533+273.16)^4</f>
        <v>29.591542250204657</v>
      </c>
      <c r="P533" s="9">
        <f>stefan_boltzmann*(F533+273.16)^4</f>
        <v>25.352582700046849</v>
      </c>
      <c r="Q533" s="11">
        <f t="shared" si="271"/>
        <v>13.202294215795334</v>
      </c>
      <c r="R533" s="9">
        <f t="shared" si="272"/>
        <v>19.351843500000001</v>
      </c>
      <c r="S533" s="9">
        <f t="shared" si="273"/>
        <v>0.68222411036939878</v>
      </c>
      <c r="T533" s="9">
        <f t="shared" si="267"/>
        <v>10.165766546162407</v>
      </c>
      <c r="U533" s="9">
        <f t="shared" si="274"/>
        <v>27.472062475125753</v>
      </c>
      <c r="V533" s="9">
        <f t="shared" si="275"/>
        <v>0.24822066546993526</v>
      </c>
      <c r="W533" s="9">
        <f t="shared" si="268"/>
        <v>0.57100254899868841</v>
      </c>
      <c r="X533" s="9">
        <f t="shared" si="276"/>
        <v>3.8937426843542751</v>
      </c>
      <c r="Y533" s="9">
        <f t="shared" si="277"/>
        <v>6.2720238618081323</v>
      </c>
      <c r="Z533" s="9">
        <f t="shared" si="278"/>
        <v>0.28145161290322473</v>
      </c>
      <c r="AA533" s="9">
        <f t="shared" si="279"/>
        <v>0.90733901275230788</v>
      </c>
      <c r="AB533" s="9">
        <f t="shared" si="280"/>
        <v>0.42109911358641988</v>
      </c>
      <c r="AC533" s="9">
        <f t="shared" si="281"/>
        <v>0.66421906316936385</v>
      </c>
      <c r="AD533" s="9">
        <f t="shared" si="282"/>
        <v>0.4297676656521191</v>
      </c>
      <c r="AE533" s="9">
        <f t="shared" si="283"/>
        <v>4.5261728241087887E-2</v>
      </c>
      <c r="AF533" s="9">
        <f t="shared" si="284"/>
        <v>92.800873464478713</v>
      </c>
      <c r="AG533" s="9">
        <f t="shared" si="269"/>
        <v>6.2723866177841786E-2</v>
      </c>
      <c r="AH533" s="9">
        <f t="shared" ca="1" si="266"/>
        <v>0.48390322580645151</v>
      </c>
      <c r="AI533" s="11">
        <f t="shared" si="285"/>
        <v>4.5261728241087887E-2</v>
      </c>
      <c r="AJ533" s="9">
        <f t="shared" ca="1" si="286"/>
        <v>5.7881206360016808</v>
      </c>
      <c r="AK533" s="9">
        <f t="shared" si="287"/>
        <v>6.2723866177841786E-2</v>
      </c>
      <c r="AL533" s="9">
        <f t="shared" si="288"/>
        <v>3.2933080334878673</v>
      </c>
      <c r="AM533" s="9">
        <f t="shared" si="289"/>
        <v>5.9213037634408598</v>
      </c>
      <c r="AN533" s="9">
        <f t="shared" si="290"/>
        <v>0.23445139751724475</v>
      </c>
      <c r="AO533" s="9">
        <f t="shared" si="291"/>
        <v>3.0132432795698927</v>
      </c>
      <c r="AP533" s="13">
        <f t="shared" ca="1" si="292"/>
        <v>1.680407822265392</v>
      </c>
    </row>
    <row r="534" spans="1:42">
      <c r="A534" t="s">
        <v>101</v>
      </c>
      <c r="B534" t="s">
        <v>146</v>
      </c>
      <c r="C534">
        <v>4</v>
      </c>
      <c r="D534" s="14">
        <f t="shared" ca="1" si="293"/>
        <v>3.3467637728990214</v>
      </c>
      <c r="E534">
        <v>13.740833333333301</v>
      </c>
      <c r="F534">
        <v>0.67</v>
      </c>
      <c r="G534">
        <v>-0.49878472222222198</v>
      </c>
      <c r="H534">
        <v>744.75</v>
      </c>
      <c r="I534">
        <v>5.9300347222222198</v>
      </c>
      <c r="J534">
        <v>44.529000000000003</v>
      </c>
      <c r="K534">
        <v>7.7083333333333304</v>
      </c>
      <c r="L534" s="11">
        <f t="shared" si="264"/>
        <v>33.5</v>
      </c>
      <c r="M534" s="9">
        <f t="shared" si="265"/>
        <v>13.2</v>
      </c>
      <c r="N534" s="9">
        <f t="shared" si="270"/>
        <v>92.800873464478713</v>
      </c>
      <c r="O534" s="9">
        <f>stefan_boltzmann*(E534+273.16)^4</f>
        <v>33.219197146085406</v>
      </c>
      <c r="P534" s="9">
        <f>stefan_boltzmann*(F534+273.16)^4</f>
        <v>27.566777371410911</v>
      </c>
      <c r="Q534" s="11">
        <f t="shared" si="271"/>
        <v>18.156407828282823</v>
      </c>
      <c r="R534" s="9">
        <f t="shared" si="272"/>
        <v>25.6239825</v>
      </c>
      <c r="S534" s="9">
        <f t="shared" si="273"/>
        <v>0.70857087996695378</v>
      </c>
      <c r="T534" s="9">
        <f t="shared" si="267"/>
        <v>13.980434027777774</v>
      </c>
      <c r="U534" s="9">
        <f t="shared" si="274"/>
        <v>30.392987258748157</v>
      </c>
      <c r="V534" s="9">
        <f t="shared" si="275"/>
        <v>0.23255691205865753</v>
      </c>
      <c r="W534" s="9">
        <f t="shared" si="268"/>
        <v>0.60657068795538771</v>
      </c>
      <c r="X534" s="9">
        <f t="shared" si="276"/>
        <v>4.2873018337884483</v>
      </c>
      <c r="Y534" s="9">
        <f t="shared" si="277"/>
        <v>9.6931321939893245</v>
      </c>
      <c r="Z534" s="9">
        <f t="shared" si="278"/>
        <v>7.2054166666666504</v>
      </c>
      <c r="AA534" s="9">
        <f t="shared" si="279"/>
        <v>1.5719164442933293</v>
      </c>
      <c r="AB534" s="9">
        <f t="shared" si="280"/>
        <v>0.64123302809713567</v>
      </c>
      <c r="AC534" s="9">
        <f t="shared" si="281"/>
        <v>1.1065747361952325</v>
      </c>
      <c r="AD534" s="9">
        <f t="shared" si="282"/>
        <v>0.58898046665158432</v>
      </c>
      <c r="AE534" s="9">
        <f t="shared" si="283"/>
        <v>6.9650140637352892E-2</v>
      </c>
      <c r="AF534" s="9">
        <f t="shared" si="284"/>
        <v>92.800873464478713</v>
      </c>
      <c r="AG534" s="9">
        <f t="shared" si="269"/>
        <v>6.2723866177841786E-2</v>
      </c>
      <c r="AH534" s="9">
        <f t="shared" ca="1" si="266"/>
        <v>0.9693551075268797</v>
      </c>
      <c r="AI534" s="11">
        <f t="shared" si="285"/>
        <v>6.9650140637352892E-2</v>
      </c>
      <c r="AJ534" s="9">
        <f t="shared" ca="1" si="286"/>
        <v>8.7237770864624444</v>
      </c>
      <c r="AK534" s="9">
        <f t="shared" si="287"/>
        <v>6.2723866177841786E-2</v>
      </c>
      <c r="AL534" s="9">
        <f t="shared" si="288"/>
        <v>3.2119293435024603</v>
      </c>
      <c r="AM534" s="9">
        <f t="shared" si="289"/>
        <v>5.9300347222222198</v>
      </c>
      <c r="AN534" s="9">
        <f t="shared" si="290"/>
        <v>0.51759426954364818</v>
      </c>
      <c r="AO534" s="9">
        <f t="shared" si="291"/>
        <v>3.0162118055555549</v>
      </c>
      <c r="AP534" s="13">
        <f t="shared" ca="1" si="292"/>
        <v>3.3467637728990214</v>
      </c>
    </row>
    <row r="535" spans="1:42">
      <c r="A535" t="s">
        <v>101</v>
      </c>
      <c r="B535" t="s">
        <v>146</v>
      </c>
      <c r="C535">
        <v>5</v>
      </c>
      <c r="D535" s="14">
        <f t="shared" ca="1" si="293"/>
        <v>4.6863998939866365</v>
      </c>
      <c r="E535">
        <v>19.507258064516101</v>
      </c>
      <c r="F535">
        <v>6.5104838709677404</v>
      </c>
      <c r="G535">
        <v>4.7365255376344102</v>
      </c>
      <c r="H535">
        <v>744.75</v>
      </c>
      <c r="I535">
        <v>5.5398521505376399</v>
      </c>
      <c r="J535">
        <v>44.529000000000003</v>
      </c>
      <c r="K535">
        <v>9.2903225806451601</v>
      </c>
      <c r="L535" s="11">
        <f t="shared" si="264"/>
        <v>39.299999999999997</v>
      </c>
      <c r="M535" s="9">
        <f t="shared" si="265"/>
        <v>14.6</v>
      </c>
      <c r="N535" s="9">
        <f t="shared" si="270"/>
        <v>92.800873464478713</v>
      </c>
      <c r="O535" s="9">
        <f>stefan_boltzmann*(E535+273.16)^4</f>
        <v>35.971491734216841</v>
      </c>
      <c r="P535" s="9">
        <f>stefan_boltzmann*(F535+273.16)^4</f>
        <v>29.99496976287319</v>
      </c>
      <c r="Q535" s="11">
        <f t="shared" si="271"/>
        <v>22.328756076005298</v>
      </c>
      <c r="R535" s="9">
        <f t="shared" si="272"/>
        <v>30.060373499999997</v>
      </c>
      <c r="S535" s="9">
        <f t="shared" si="273"/>
        <v>0.74279702732254138</v>
      </c>
      <c r="T535" s="9">
        <f t="shared" si="267"/>
        <v>17.193142178524081</v>
      </c>
      <c r="U535" s="9">
        <f t="shared" si="274"/>
        <v>32.983230748545012</v>
      </c>
      <c r="V535" s="9">
        <f t="shared" si="275"/>
        <v>0.21044157884780559</v>
      </c>
      <c r="W535" s="9">
        <f t="shared" si="268"/>
        <v>0.65277598688543093</v>
      </c>
      <c r="X535" s="9">
        <f t="shared" si="276"/>
        <v>4.5309462950137851</v>
      </c>
      <c r="Y535" s="9">
        <f t="shared" si="277"/>
        <v>12.662195883510297</v>
      </c>
      <c r="Z535" s="9">
        <f t="shared" si="278"/>
        <v>13.00887096774192</v>
      </c>
      <c r="AA535" s="9">
        <f t="shared" si="279"/>
        <v>2.2679027699564553</v>
      </c>
      <c r="AB535" s="9">
        <f t="shared" si="280"/>
        <v>0.96867704572578439</v>
      </c>
      <c r="AC535" s="9">
        <f t="shared" si="281"/>
        <v>1.6182899078411199</v>
      </c>
      <c r="AD535" s="9">
        <f t="shared" si="282"/>
        <v>0.85639716793109066</v>
      </c>
      <c r="AE535" s="9">
        <f t="shared" si="283"/>
        <v>9.8020489100707625E-2</v>
      </c>
      <c r="AF535" s="9">
        <f t="shared" si="284"/>
        <v>92.800873464478713</v>
      </c>
      <c r="AG535" s="9">
        <f t="shared" si="269"/>
        <v>6.2723866177841786E-2</v>
      </c>
      <c r="AH535" s="9">
        <f t="shared" ca="1" si="266"/>
        <v>0.81248360215053783</v>
      </c>
      <c r="AI535" s="11">
        <f t="shared" si="285"/>
        <v>9.8020489100707625E-2</v>
      </c>
      <c r="AJ535" s="9">
        <f t="shared" ca="1" si="286"/>
        <v>11.849712281359759</v>
      </c>
      <c r="AK535" s="9">
        <f t="shared" si="287"/>
        <v>6.2723866177841786E-2</v>
      </c>
      <c r="AL535" s="9">
        <f t="shared" si="288"/>
        <v>3.146755542773036</v>
      </c>
      <c r="AM535" s="9">
        <f t="shared" si="289"/>
        <v>5.5398521505376399</v>
      </c>
      <c r="AN535" s="9">
        <f t="shared" si="290"/>
        <v>0.76189273991002926</v>
      </c>
      <c r="AO535" s="9">
        <f t="shared" si="291"/>
        <v>2.8835497311827978</v>
      </c>
      <c r="AP535" s="13">
        <f t="shared" ca="1" si="292"/>
        <v>4.6863998939866365</v>
      </c>
    </row>
    <row r="536" spans="1:42">
      <c r="A536" t="s">
        <v>101</v>
      </c>
      <c r="B536" t="s">
        <v>146</v>
      </c>
      <c r="C536">
        <v>6</v>
      </c>
      <c r="D536" s="14">
        <f t="shared" ca="1" si="293"/>
        <v>6.0035527982569175</v>
      </c>
      <c r="E536">
        <v>26.412500000000001</v>
      </c>
      <c r="F536">
        <v>12.2566666666667</v>
      </c>
      <c r="G536">
        <v>11.161076388888899</v>
      </c>
      <c r="H536">
        <v>744.75</v>
      </c>
      <c r="I536">
        <v>4.8584722222222201</v>
      </c>
      <c r="J536">
        <v>44.529000000000003</v>
      </c>
      <c r="K536">
        <v>10.824999999999999</v>
      </c>
      <c r="L536" s="11">
        <f t="shared" si="264"/>
        <v>41.9</v>
      </c>
      <c r="M536" s="9">
        <f t="shared" si="265"/>
        <v>15.3</v>
      </c>
      <c r="N536" s="9">
        <f t="shared" si="270"/>
        <v>92.800873464478713</v>
      </c>
      <c r="O536" s="9">
        <f>stefan_boltzmann*(E536+273.16)^4</f>
        <v>39.488411899590766</v>
      </c>
      <c r="P536" s="9">
        <f>stefan_boltzmann*(F536+273.16)^4</f>
        <v>32.537127741740697</v>
      </c>
      <c r="Q536" s="11">
        <f t="shared" si="271"/>
        <v>25.297467320261436</v>
      </c>
      <c r="R536" s="9">
        <f t="shared" si="272"/>
        <v>32.049100500000002</v>
      </c>
      <c r="S536" s="9">
        <f t="shared" si="273"/>
        <v>0.78933470598531885</v>
      </c>
      <c r="T536" s="9">
        <f t="shared" si="267"/>
        <v>19.479049836601305</v>
      </c>
      <c r="U536" s="9">
        <f t="shared" si="274"/>
        <v>36.012769820665731</v>
      </c>
      <c r="V536" s="9">
        <f t="shared" si="275"/>
        <v>0.17873630396831844</v>
      </c>
      <c r="W536" s="9">
        <f t="shared" si="268"/>
        <v>0.71560185308018054</v>
      </c>
      <c r="X536" s="9">
        <f t="shared" si="276"/>
        <v>4.6061784034972888</v>
      </c>
      <c r="Y536" s="9">
        <f t="shared" si="277"/>
        <v>14.872871433104017</v>
      </c>
      <c r="Z536" s="9">
        <f t="shared" si="278"/>
        <v>19.334583333333349</v>
      </c>
      <c r="AA536" s="9">
        <f t="shared" si="279"/>
        <v>3.44428271971345</v>
      </c>
      <c r="AB536" s="9">
        <f t="shared" si="280"/>
        <v>1.426478699514421</v>
      </c>
      <c r="AC536" s="9">
        <f t="shared" si="281"/>
        <v>2.4353807096139355</v>
      </c>
      <c r="AD536" s="9">
        <f t="shared" si="282"/>
        <v>1.3268356968264585</v>
      </c>
      <c r="AE536" s="9">
        <f t="shared" si="283"/>
        <v>0.13960560687690238</v>
      </c>
      <c r="AF536" s="9">
        <f t="shared" si="284"/>
        <v>92.800873464478713</v>
      </c>
      <c r="AG536" s="9">
        <f t="shared" si="269"/>
        <v>6.2723866177841786E-2</v>
      </c>
      <c r="AH536" s="9">
        <f t="shared" ca="1" si="266"/>
        <v>0.88559973118280011</v>
      </c>
      <c r="AI536" s="11">
        <f t="shared" si="285"/>
        <v>0.13960560687690238</v>
      </c>
      <c r="AJ536" s="9">
        <f t="shared" ca="1" si="286"/>
        <v>13.987271701921216</v>
      </c>
      <c r="AK536" s="9">
        <f t="shared" si="287"/>
        <v>6.2723866177841786E-2</v>
      </c>
      <c r="AL536" s="9">
        <f t="shared" si="288"/>
        <v>3.0786641448226417</v>
      </c>
      <c r="AM536" s="9">
        <f t="shared" si="289"/>
        <v>4.8584722222222201</v>
      </c>
      <c r="AN536" s="9">
        <f t="shared" si="290"/>
        <v>1.108545012787477</v>
      </c>
      <c r="AO536" s="9">
        <f t="shared" si="291"/>
        <v>2.6518805555555547</v>
      </c>
      <c r="AP536" s="13">
        <f t="shared" ca="1" si="292"/>
        <v>6.0035527982569175</v>
      </c>
    </row>
    <row r="537" spans="1:42">
      <c r="A537" t="s">
        <v>101</v>
      </c>
      <c r="B537" t="s">
        <v>146</v>
      </c>
      <c r="C537">
        <v>7</v>
      </c>
      <c r="D537" s="14">
        <f t="shared" ca="1" si="293"/>
        <v>7.28768253798758</v>
      </c>
      <c r="E537">
        <v>30.822580645161299</v>
      </c>
      <c r="F537">
        <v>16.791129032258102</v>
      </c>
      <c r="G537">
        <v>13.6428427419355</v>
      </c>
      <c r="H537">
        <v>744.75</v>
      </c>
      <c r="I537">
        <v>4.7147849462365601</v>
      </c>
      <c r="J537">
        <v>44.529000000000003</v>
      </c>
      <c r="K537">
        <v>11.322580645161301</v>
      </c>
      <c r="L537" s="11">
        <f t="shared" si="264"/>
        <v>40.700000000000003</v>
      </c>
      <c r="M537" s="9">
        <f t="shared" si="265"/>
        <v>15</v>
      </c>
      <c r="N537" s="9">
        <f t="shared" si="270"/>
        <v>92.800873464478713</v>
      </c>
      <c r="O537" s="9">
        <f>stefan_boltzmann*(E537+273.16)^4</f>
        <v>41.865538684057775</v>
      </c>
      <c r="P537" s="9">
        <f>stefan_boltzmann*(F537+273.16)^4</f>
        <v>34.654617520295105</v>
      </c>
      <c r="Q537" s="11">
        <f t="shared" si="271"/>
        <v>25.535967741935501</v>
      </c>
      <c r="R537" s="9">
        <f t="shared" si="272"/>
        <v>31.1312265</v>
      </c>
      <c r="S537" s="9">
        <f t="shared" si="273"/>
        <v>0.82026860528400647</v>
      </c>
      <c r="T537" s="9">
        <f t="shared" si="267"/>
        <v>19.662695161290337</v>
      </c>
      <c r="U537" s="9">
        <f t="shared" si="274"/>
        <v>38.260078102176436</v>
      </c>
      <c r="V537" s="9">
        <f t="shared" si="275"/>
        <v>0.16503203928578761</v>
      </c>
      <c r="W537" s="9">
        <f t="shared" si="268"/>
        <v>0.7573626171334088</v>
      </c>
      <c r="X537" s="9">
        <f t="shared" si="276"/>
        <v>4.7820926201936613</v>
      </c>
      <c r="Y537" s="9">
        <f t="shared" si="277"/>
        <v>14.880602541096675</v>
      </c>
      <c r="Z537" s="9">
        <f t="shared" si="278"/>
        <v>23.8068548387097</v>
      </c>
      <c r="AA537" s="9">
        <f t="shared" si="279"/>
        <v>4.4474127866590409</v>
      </c>
      <c r="AB537" s="9">
        <f t="shared" si="280"/>
        <v>1.9122286615165014</v>
      </c>
      <c r="AC537" s="9">
        <f t="shared" si="281"/>
        <v>3.1798207240877714</v>
      </c>
      <c r="AD537" s="9">
        <f t="shared" si="282"/>
        <v>1.5619279222699067</v>
      </c>
      <c r="AE537" s="9">
        <f t="shared" si="283"/>
        <v>0.17728978920884253</v>
      </c>
      <c r="AF537" s="9">
        <f t="shared" si="284"/>
        <v>92.800873464478713</v>
      </c>
      <c r="AG537" s="9">
        <f t="shared" si="269"/>
        <v>6.2723866177841786E-2</v>
      </c>
      <c r="AH537" s="9">
        <f t="shared" ca="1" si="266"/>
        <v>0.62611801075268925</v>
      </c>
      <c r="AI537" s="11">
        <f t="shared" si="285"/>
        <v>0.17728978920884253</v>
      </c>
      <c r="AJ537" s="9">
        <f t="shared" ca="1" si="286"/>
        <v>14.254484530343985</v>
      </c>
      <c r="AK537" s="9">
        <f t="shared" si="287"/>
        <v>6.2723866177841786E-2</v>
      </c>
      <c r="AL537" s="9">
        <f t="shared" si="288"/>
        <v>3.0322749806067537</v>
      </c>
      <c r="AM537" s="9">
        <f t="shared" si="289"/>
        <v>4.7147849462365601</v>
      </c>
      <c r="AN537" s="9">
        <f t="shared" si="290"/>
        <v>1.6178928018178647</v>
      </c>
      <c r="AO537" s="9">
        <f t="shared" si="291"/>
        <v>2.6030268817204307</v>
      </c>
      <c r="AP537" s="13">
        <f t="shared" ca="1" si="292"/>
        <v>7.28768253798758</v>
      </c>
    </row>
    <row r="538" spans="1:42">
      <c r="A538" t="s">
        <v>101</v>
      </c>
      <c r="B538" t="s">
        <v>146</v>
      </c>
      <c r="C538">
        <v>8</v>
      </c>
      <c r="D538" s="14">
        <f t="shared" ca="1" si="293"/>
        <v>9.7940192419368124</v>
      </c>
      <c r="E538">
        <v>29.520161290322601</v>
      </c>
      <c r="F538">
        <v>15.0637096774194</v>
      </c>
      <c r="G538">
        <v>12.289079301075301</v>
      </c>
      <c r="H538">
        <v>744.75</v>
      </c>
      <c r="I538">
        <v>4.6077620967741897</v>
      </c>
      <c r="J538">
        <v>44.529000000000003</v>
      </c>
      <c r="K538">
        <v>10.9838709677419</v>
      </c>
      <c r="L538" s="11">
        <f t="shared" si="264"/>
        <v>65.900000000000006</v>
      </c>
      <c r="M538" s="9">
        <f t="shared" si="265"/>
        <v>13.8</v>
      </c>
      <c r="N538" s="9">
        <f t="shared" si="270"/>
        <v>92.800873464478713</v>
      </c>
      <c r="O538" s="9">
        <f>stefan_boltzmann*(E538+273.16)^4</f>
        <v>41.152641807831976</v>
      </c>
      <c r="P538" s="9">
        <f>stefan_boltzmann*(F538+273.16)^4</f>
        <v>33.836131776585951</v>
      </c>
      <c r="Q538" s="11">
        <f t="shared" si="271"/>
        <v>42.700981767180842</v>
      </c>
      <c r="R538" s="9">
        <f t="shared" si="272"/>
        <v>50.406580500000004</v>
      </c>
      <c r="S538" s="9">
        <f t="shared" si="273"/>
        <v>0.84713109565487865</v>
      </c>
      <c r="T538" s="9">
        <f t="shared" si="267"/>
        <v>32.879755960729248</v>
      </c>
      <c r="U538" s="9">
        <f t="shared" si="274"/>
        <v>37.494386792208964</v>
      </c>
      <c r="V538" s="9">
        <f t="shared" si="275"/>
        <v>0.17261221223098039</v>
      </c>
      <c r="W538" s="9">
        <f t="shared" si="268"/>
        <v>0.79362697913408631</v>
      </c>
      <c r="X538" s="9">
        <f t="shared" si="276"/>
        <v>5.1363451190953278</v>
      </c>
      <c r="Y538" s="9">
        <f t="shared" si="277"/>
        <v>27.743410841633921</v>
      </c>
      <c r="Z538" s="9">
        <f t="shared" si="278"/>
        <v>22.291935483871001</v>
      </c>
      <c r="AA538" s="9">
        <f t="shared" si="279"/>
        <v>4.1276735037611809</v>
      </c>
      <c r="AB538" s="9">
        <f t="shared" si="280"/>
        <v>1.7123535955224729</v>
      </c>
      <c r="AC538" s="9">
        <f t="shared" si="281"/>
        <v>2.9200135496418271</v>
      </c>
      <c r="AD538" s="9">
        <f t="shared" si="282"/>
        <v>1.4295240558268547</v>
      </c>
      <c r="AE538" s="9">
        <f t="shared" si="283"/>
        <v>0.16366613457184886</v>
      </c>
      <c r="AF538" s="9">
        <f t="shared" si="284"/>
        <v>92.800873464478713</v>
      </c>
      <c r="AG538" s="9">
        <f t="shared" si="269"/>
        <v>6.2723866177841786E-2</v>
      </c>
      <c r="AH538" s="9">
        <f t="shared" ca="1" si="266"/>
        <v>-0.21208870967741797</v>
      </c>
      <c r="AI538" s="11">
        <f t="shared" si="285"/>
        <v>0.16366613457184886</v>
      </c>
      <c r="AJ538" s="9">
        <f t="shared" ca="1" si="286"/>
        <v>27.955499551311338</v>
      </c>
      <c r="AK538" s="9">
        <f t="shared" si="287"/>
        <v>6.2723866177841786E-2</v>
      </c>
      <c r="AL538" s="9">
        <f t="shared" si="288"/>
        <v>3.0478312877906499</v>
      </c>
      <c r="AM538" s="9">
        <f t="shared" si="289"/>
        <v>4.6077620967741897</v>
      </c>
      <c r="AN538" s="9">
        <f t="shared" si="290"/>
        <v>1.4904894938149724</v>
      </c>
      <c r="AO538" s="9">
        <f t="shared" si="291"/>
        <v>2.5666391129032249</v>
      </c>
      <c r="AP538" s="13">
        <f t="shared" ca="1" si="292"/>
        <v>9.7940192419368124</v>
      </c>
    </row>
    <row r="539" spans="1:42">
      <c r="A539" t="s">
        <v>101</v>
      </c>
      <c r="B539" t="s">
        <v>146</v>
      </c>
      <c r="C539">
        <v>9</v>
      </c>
      <c r="D539" s="14">
        <f t="shared" ca="1" si="293"/>
        <v>4.8833761842683545</v>
      </c>
      <c r="E539">
        <v>23.407499999999999</v>
      </c>
      <c r="F539">
        <v>8.92</v>
      </c>
      <c r="G539">
        <v>5.9887847222222197</v>
      </c>
      <c r="H539">
        <v>744.75</v>
      </c>
      <c r="I539">
        <v>4.3426736111111097</v>
      </c>
      <c r="J539">
        <v>44.529000000000003</v>
      </c>
      <c r="K539">
        <v>8.0250000000000004</v>
      </c>
      <c r="L539" s="11">
        <f t="shared" si="264"/>
        <v>28.4</v>
      </c>
      <c r="M539" s="9">
        <f t="shared" si="265"/>
        <v>12.3</v>
      </c>
      <c r="N539" s="9">
        <f t="shared" si="270"/>
        <v>92.800873464478713</v>
      </c>
      <c r="O539" s="9">
        <f>stefan_boltzmann*(E539+273.16)^4</f>
        <v>37.927666014377273</v>
      </c>
      <c r="P539" s="9">
        <f>stefan_boltzmann*(F539+273.16)^4</f>
        <v>31.04209853031816</v>
      </c>
      <c r="Q539" s="11">
        <f t="shared" si="271"/>
        <v>16.364634146341462</v>
      </c>
      <c r="R539" s="9">
        <f t="shared" si="272"/>
        <v>21.723018</v>
      </c>
      <c r="S539" s="9">
        <f t="shared" si="273"/>
        <v>0.75333151896027806</v>
      </c>
      <c r="T539" s="9">
        <f t="shared" si="267"/>
        <v>12.600768292682925</v>
      </c>
      <c r="U539" s="9">
        <f t="shared" si="274"/>
        <v>34.484882272347718</v>
      </c>
      <c r="V539" s="9">
        <f t="shared" si="275"/>
        <v>0.20467107401525275</v>
      </c>
      <c r="W539" s="9">
        <f t="shared" si="268"/>
        <v>0.66699755059637555</v>
      </c>
      <c r="X539" s="9">
        <f t="shared" si="276"/>
        <v>4.7077073259120468</v>
      </c>
      <c r="Y539" s="9">
        <f t="shared" si="277"/>
        <v>7.8930609667708787</v>
      </c>
      <c r="Z539" s="9">
        <f t="shared" si="278"/>
        <v>16.16375</v>
      </c>
      <c r="AA539" s="9">
        <f t="shared" si="279"/>
        <v>2.8794321482130738</v>
      </c>
      <c r="AB539" s="9">
        <f t="shared" si="280"/>
        <v>1.1418705773431763</v>
      </c>
      <c r="AC539" s="9">
        <f t="shared" si="281"/>
        <v>2.0106513627781251</v>
      </c>
      <c r="AD539" s="9">
        <f t="shared" si="282"/>
        <v>0.93438358205026539</v>
      </c>
      <c r="AE539" s="9">
        <f t="shared" si="283"/>
        <v>0.11720390028761868</v>
      </c>
      <c r="AF539" s="9">
        <f t="shared" si="284"/>
        <v>92.800873464478713</v>
      </c>
      <c r="AG539" s="9">
        <f t="shared" si="269"/>
        <v>6.2723866177841786E-2</v>
      </c>
      <c r="AH539" s="9">
        <f t="shared" ca="1" si="266"/>
        <v>-0.8579459677419401</v>
      </c>
      <c r="AI539" s="11">
        <f t="shared" si="285"/>
        <v>0.11720390028761868</v>
      </c>
      <c r="AJ539" s="9">
        <f t="shared" ca="1" si="286"/>
        <v>8.7510069345128194</v>
      </c>
      <c r="AK539" s="9">
        <f t="shared" si="287"/>
        <v>6.2723866177841786E-2</v>
      </c>
      <c r="AL539" s="9">
        <f t="shared" si="288"/>
        <v>3.1124233241545665</v>
      </c>
      <c r="AM539" s="9">
        <f t="shared" si="289"/>
        <v>4.3426736111111097</v>
      </c>
      <c r="AN539" s="9">
        <f t="shared" si="290"/>
        <v>1.0762677807278598</v>
      </c>
      <c r="AO539" s="9">
        <f t="shared" si="291"/>
        <v>2.4765090277777775</v>
      </c>
      <c r="AP539" s="13">
        <f t="shared" ca="1" si="292"/>
        <v>4.8833761842683545</v>
      </c>
    </row>
    <row r="540" spans="1:42">
      <c r="A540" t="s">
        <v>101</v>
      </c>
      <c r="B540" t="s">
        <v>146</v>
      </c>
      <c r="C540">
        <v>10</v>
      </c>
      <c r="D540" s="14">
        <f t="shared" ca="1" si="293"/>
        <v>2.6120897678329795</v>
      </c>
      <c r="E540">
        <v>12.554032258064501</v>
      </c>
      <c r="F540">
        <v>0.429838709677419</v>
      </c>
      <c r="G540">
        <v>-0.68706317204301004</v>
      </c>
      <c r="H540">
        <v>744.75</v>
      </c>
      <c r="I540">
        <v>4.9783938172043003</v>
      </c>
      <c r="J540">
        <v>44.529000000000003</v>
      </c>
      <c r="K540">
        <v>6.1935483870967696</v>
      </c>
      <c r="L540" s="11">
        <f t="shared" si="264"/>
        <v>20.3</v>
      </c>
      <c r="M540" s="9">
        <f t="shared" si="265"/>
        <v>10.7</v>
      </c>
      <c r="N540" s="9">
        <f t="shared" si="270"/>
        <v>92.800873464478713</v>
      </c>
      <c r="O540" s="9">
        <f>stefan_boltzmann*(E540+273.16)^4</f>
        <v>32.672936958142223</v>
      </c>
      <c r="P540" s="9">
        <f>stefan_boltzmann*(F540+273.16)^4</f>
        <v>27.470195284218484</v>
      </c>
      <c r="Q540" s="11">
        <f t="shared" si="271"/>
        <v>10.950188423274039</v>
      </c>
      <c r="R540" s="9">
        <f t="shared" si="272"/>
        <v>15.5273685</v>
      </c>
      <c r="S540" s="9">
        <f t="shared" si="273"/>
        <v>0.70521855801091082</v>
      </c>
      <c r="T540" s="9">
        <f t="shared" si="267"/>
        <v>8.4316450859210104</v>
      </c>
      <c r="U540" s="9">
        <f t="shared" si="274"/>
        <v>30.071566121180354</v>
      </c>
      <c r="V540" s="9">
        <f t="shared" si="275"/>
        <v>0.23329417506638819</v>
      </c>
      <c r="W540" s="9">
        <f t="shared" si="268"/>
        <v>0.60204505331472968</v>
      </c>
      <c r="X540" s="9">
        <f t="shared" si="276"/>
        <v>4.2236598416245821</v>
      </c>
      <c r="Y540" s="9">
        <f t="shared" si="277"/>
        <v>4.2079852442964283</v>
      </c>
      <c r="Z540" s="9">
        <f t="shared" si="278"/>
        <v>6.49193548387096</v>
      </c>
      <c r="AA540" s="9">
        <f t="shared" si="279"/>
        <v>1.4546327895777531</v>
      </c>
      <c r="AB540" s="9">
        <f t="shared" si="280"/>
        <v>0.63017364973647017</v>
      </c>
      <c r="AC540" s="9">
        <f t="shared" si="281"/>
        <v>1.0424032196571116</v>
      </c>
      <c r="AD540" s="9">
        <f t="shared" si="282"/>
        <v>0.58092515687564361</v>
      </c>
      <c r="AE540" s="9">
        <f t="shared" si="283"/>
        <v>6.6704769583312659E-2</v>
      </c>
      <c r="AF540" s="9">
        <f t="shared" si="284"/>
        <v>92.800873464478713</v>
      </c>
      <c r="AG540" s="9">
        <f t="shared" si="269"/>
        <v>6.2723866177841786E-2</v>
      </c>
      <c r="AH540" s="9">
        <f t="shared" ca="1" si="266"/>
        <v>-1.3540540322580656</v>
      </c>
      <c r="AI540" s="11">
        <f t="shared" si="285"/>
        <v>6.6704769583312659E-2</v>
      </c>
      <c r="AJ540" s="9">
        <f t="shared" ca="1" si="286"/>
        <v>5.5620392765544935</v>
      </c>
      <c r="AK540" s="9">
        <f t="shared" si="287"/>
        <v>6.2723866177841786E-2</v>
      </c>
      <c r="AL540" s="9">
        <f t="shared" si="288"/>
        <v>3.2201286897307901</v>
      </c>
      <c r="AM540" s="9">
        <f t="shared" si="289"/>
        <v>4.9783938172043003</v>
      </c>
      <c r="AN540" s="9">
        <f t="shared" si="290"/>
        <v>0.46147806278146797</v>
      </c>
      <c r="AO540" s="9">
        <f t="shared" si="291"/>
        <v>2.6926538978494623</v>
      </c>
      <c r="AP540" s="13">
        <f t="shared" ca="1" si="292"/>
        <v>2.6120897678329795</v>
      </c>
    </row>
    <row r="541" spans="1:42">
      <c r="A541" t="s">
        <v>101</v>
      </c>
      <c r="B541" t="s">
        <v>146</v>
      </c>
      <c r="C541">
        <v>11</v>
      </c>
      <c r="D541" s="14">
        <f t="shared" ca="1" si="293"/>
        <v>1.3866231618963232</v>
      </c>
      <c r="E541">
        <v>5.4024999999999999</v>
      </c>
      <c r="F541">
        <v>-4.6883333333333299</v>
      </c>
      <c r="G541">
        <v>-4.8340624999999999</v>
      </c>
      <c r="H541">
        <v>744.75</v>
      </c>
      <c r="I541">
        <v>5.2264236111111098</v>
      </c>
      <c r="J541">
        <v>44.529000000000003</v>
      </c>
      <c r="K541">
        <v>4.43333333333333</v>
      </c>
      <c r="L541" s="11">
        <f t="shared" si="264"/>
        <v>13.9</v>
      </c>
      <c r="M541" s="9">
        <f t="shared" si="265"/>
        <v>9.4</v>
      </c>
      <c r="N541" s="9">
        <f t="shared" si="270"/>
        <v>92.800873464478713</v>
      </c>
      <c r="O541" s="9">
        <f>stefan_boltzmann*(E541+273.16)^4</f>
        <v>29.522457016938834</v>
      </c>
      <c r="P541" s="9">
        <f>stefan_boltzmann*(F541+273.16)^4</f>
        <v>25.471570838833419</v>
      </c>
      <c r="Q541" s="11">
        <f t="shared" si="271"/>
        <v>6.7528368794326221</v>
      </c>
      <c r="R541" s="9">
        <f t="shared" si="272"/>
        <v>10.6320405</v>
      </c>
      <c r="S541" s="9">
        <f t="shared" si="273"/>
        <v>0.63514025171674449</v>
      </c>
      <c r="T541" s="9">
        <f t="shared" si="267"/>
        <v>5.1996843971631188</v>
      </c>
      <c r="U541" s="9">
        <f t="shared" si="274"/>
        <v>27.497013927886126</v>
      </c>
      <c r="V541" s="9">
        <f t="shared" si="275"/>
        <v>0.2485687593689504</v>
      </c>
      <c r="W541" s="9">
        <f t="shared" si="268"/>
        <v>0.50743933981760514</v>
      </c>
      <c r="X541" s="9">
        <f t="shared" si="276"/>
        <v>3.4682964527926865</v>
      </c>
      <c r="Y541" s="9">
        <f t="shared" si="277"/>
        <v>1.7313879443704323</v>
      </c>
      <c r="Z541" s="9">
        <f t="shared" si="278"/>
        <v>0.35708333333333497</v>
      </c>
      <c r="AA541" s="9">
        <f t="shared" si="279"/>
        <v>0.89712541751208408</v>
      </c>
      <c r="AB541" s="9">
        <f t="shared" si="280"/>
        <v>0.43125060366107021</v>
      </c>
      <c r="AC541" s="9">
        <f t="shared" si="281"/>
        <v>0.66418801058657717</v>
      </c>
      <c r="AD541" s="9">
        <f t="shared" si="282"/>
        <v>0.42651386547616837</v>
      </c>
      <c r="AE541" s="9">
        <f t="shared" si="283"/>
        <v>4.5481912504305902E-2</v>
      </c>
      <c r="AF541" s="9">
        <f t="shared" si="284"/>
        <v>92.800873464478713</v>
      </c>
      <c r="AG541" s="9">
        <f t="shared" si="269"/>
        <v>6.2723866177841786E-2</v>
      </c>
      <c r="AH541" s="9">
        <f t="shared" ca="1" si="266"/>
        <v>-0.85887930107526766</v>
      </c>
      <c r="AI541" s="11">
        <f t="shared" si="285"/>
        <v>4.5481912504305902E-2</v>
      </c>
      <c r="AJ541" s="9">
        <f t="shared" ca="1" si="286"/>
        <v>2.5902672454457001</v>
      </c>
      <c r="AK541" s="9">
        <f t="shared" si="287"/>
        <v>6.2723866177841786E-2</v>
      </c>
      <c r="AL541" s="9">
        <f t="shared" si="288"/>
        <v>3.2923968496639775</v>
      </c>
      <c r="AM541" s="9">
        <f t="shared" si="289"/>
        <v>5.2264236111111098</v>
      </c>
      <c r="AN541" s="9">
        <f t="shared" si="290"/>
        <v>0.2376741451104088</v>
      </c>
      <c r="AO541" s="9">
        <f t="shared" si="291"/>
        <v>2.7769840277777775</v>
      </c>
      <c r="AP541" s="13">
        <f t="shared" ca="1" si="292"/>
        <v>1.3866231618963232</v>
      </c>
    </row>
    <row r="542" spans="1:42">
      <c r="A542" t="s">
        <v>101</v>
      </c>
      <c r="B542" t="s">
        <v>146</v>
      </c>
      <c r="C542">
        <v>12</v>
      </c>
      <c r="D542" s="14">
        <f t="shared" ca="1" si="293"/>
        <v>1.0800437449005651</v>
      </c>
      <c r="E542">
        <v>0.72177419354838701</v>
      </c>
      <c r="F542">
        <v>-10.9032258064516</v>
      </c>
      <c r="G542">
        <v>-10.8814516129032</v>
      </c>
      <c r="H542">
        <v>744.75</v>
      </c>
      <c r="I542">
        <v>5.19462365591398</v>
      </c>
      <c r="J542">
        <v>44.529000000000003</v>
      </c>
      <c r="K542">
        <v>5.4677419354838701</v>
      </c>
      <c r="L542" s="11">
        <f t="shared" si="264"/>
        <v>11.1</v>
      </c>
      <c r="M542" s="9">
        <f t="shared" si="265"/>
        <v>8.6999999999999993</v>
      </c>
      <c r="N542" s="9">
        <f t="shared" si="270"/>
        <v>92.800873464478713</v>
      </c>
      <c r="O542" s="9">
        <f>stefan_boltzmann*(E542+273.16)^4</f>
        <v>27.5876319527463</v>
      </c>
      <c r="P542" s="9">
        <f>stefan_boltzmann*(F542+273.16)^4</f>
        <v>23.193631523787282</v>
      </c>
      <c r="Q542" s="11">
        <f t="shared" si="271"/>
        <v>6.2630422691879861</v>
      </c>
      <c r="R542" s="9">
        <f t="shared" si="272"/>
        <v>8.4903344999999995</v>
      </c>
      <c r="S542" s="9">
        <f t="shared" si="273"/>
        <v>0.73766731678098041</v>
      </c>
      <c r="T542" s="9">
        <f t="shared" si="267"/>
        <v>4.8225425472747494</v>
      </c>
      <c r="U542" s="9">
        <f t="shared" si="274"/>
        <v>25.390631738266791</v>
      </c>
      <c r="V542" s="9">
        <f t="shared" si="275"/>
        <v>0.26774800017941086</v>
      </c>
      <c r="W542" s="9">
        <f t="shared" si="268"/>
        <v>0.64585087765432359</v>
      </c>
      <c r="X542" s="9">
        <f t="shared" si="276"/>
        <v>4.3906821257221704</v>
      </c>
      <c r="Y542" s="9">
        <f t="shared" si="277"/>
        <v>0.43186042155257898</v>
      </c>
      <c r="Z542" s="9">
        <f t="shared" si="278"/>
        <v>-5.0907258064516068</v>
      </c>
      <c r="AA542" s="9">
        <f t="shared" si="279"/>
        <v>0.64363957364013302</v>
      </c>
      <c r="AB542" s="9">
        <f t="shared" si="280"/>
        <v>0.26588121294567552</v>
      </c>
      <c r="AC542" s="9">
        <f t="shared" si="281"/>
        <v>0.4547603932929043</v>
      </c>
      <c r="AD542" s="9">
        <f t="shared" si="282"/>
        <v>0.26634446316706184</v>
      </c>
      <c r="AE542" s="9">
        <f t="shared" si="283"/>
        <v>3.1789483695448179E-2</v>
      </c>
      <c r="AF542" s="9">
        <f t="shared" si="284"/>
        <v>92.800873464478713</v>
      </c>
      <c r="AG542" s="9">
        <f t="shared" si="269"/>
        <v>6.2723866177841786E-2</v>
      </c>
      <c r="AH542" s="9">
        <f t="shared" ca="1" si="266"/>
        <v>-0.76269327956989197</v>
      </c>
      <c r="AI542" s="11">
        <f t="shared" si="285"/>
        <v>3.1789483695448179E-2</v>
      </c>
      <c r="AJ542" s="9">
        <f t="shared" ca="1" si="286"/>
        <v>1.1945537011224709</v>
      </c>
      <c r="AK542" s="9">
        <f t="shared" si="287"/>
        <v>6.2723866177841786E-2</v>
      </c>
      <c r="AL542" s="9">
        <f t="shared" si="288"/>
        <v>3.3593461917626781</v>
      </c>
      <c r="AM542" s="9">
        <f t="shared" si="289"/>
        <v>5.19462365591398</v>
      </c>
      <c r="AN542" s="9">
        <f t="shared" si="290"/>
        <v>0.18841593012584246</v>
      </c>
      <c r="AO542" s="9">
        <f t="shared" si="291"/>
        <v>2.7661720430107533</v>
      </c>
      <c r="AP542" s="13">
        <f t="shared" ca="1" si="292"/>
        <v>1.0800437449005651</v>
      </c>
    </row>
    <row r="543" spans="1:42">
      <c r="A543" t="s">
        <v>102</v>
      </c>
      <c r="B543" t="s">
        <v>142</v>
      </c>
      <c r="C543">
        <v>1</v>
      </c>
      <c r="D543" s="14">
        <f t="shared" ca="1" si="293"/>
        <v>1.3914531879869065</v>
      </c>
      <c r="E543">
        <v>7.5258064516129002</v>
      </c>
      <c r="F543">
        <v>-1.5959677419354801</v>
      </c>
      <c r="G543">
        <v>-1.79884072580645</v>
      </c>
      <c r="H543">
        <v>252</v>
      </c>
      <c r="I543">
        <v>3.7934307795698898</v>
      </c>
      <c r="J543">
        <v>35.758499999999998</v>
      </c>
      <c r="K543">
        <v>4.6935483870967696</v>
      </c>
      <c r="L543" s="11">
        <f t="shared" si="264"/>
        <v>18.100000000000001</v>
      </c>
      <c r="M543" s="9">
        <f t="shared" si="265"/>
        <v>9.9</v>
      </c>
      <c r="N543" s="9">
        <f t="shared" si="270"/>
        <v>98.356454868401883</v>
      </c>
      <c r="O543" s="9">
        <f>stefan_boltzmann*(E543+273.16)^4</f>
        <v>30.432925402152978</v>
      </c>
      <c r="P543" s="9">
        <f>stefan_boltzmann*(F543+273.16)^4</f>
        <v>26.665570982536472</v>
      </c>
      <c r="Q543" s="11">
        <f t="shared" si="271"/>
        <v>8.8155669599217958</v>
      </c>
      <c r="R543" s="9">
        <f t="shared" si="272"/>
        <v>13.666224000000001</v>
      </c>
      <c r="S543" s="9">
        <f t="shared" si="273"/>
        <v>0.64506237860010163</v>
      </c>
      <c r="T543" s="9">
        <f t="shared" si="267"/>
        <v>6.7879865591397825</v>
      </c>
      <c r="U543" s="9">
        <f t="shared" si="274"/>
        <v>28.549248192344727</v>
      </c>
      <c r="V543" s="9">
        <f t="shared" si="275"/>
        <v>0.23756869270381539</v>
      </c>
      <c r="W543" s="9">
        <f t="shared" si="268"/>
        <v>0.52083421111013728</v>
      </c>
      <c r="X543" s="9">
        <f t="shared" si="276"/>
        <v>3.5325098965296768</v>
      </c>
      <c r="Y543" s="9">
        <f t="shared" si="277"/>
        <v>3.2554766626101057</v>
      </c>
      <c r="Z543" s="9">
        <f t="shared" si="278"/>
        <v>2.9649193548387101</v>
      </c>
      <c r="AA543" s="9">
        <f t="shared" si="279"/>
        <v>1.0386110593403697</v>
      </c>
      <c r="AB543" s="9">
        <f t="shared" si="280"/>
        <v>0.54339323640760062</v>
      </c>
      <c r="AC543" s="9">
        <f t="shared" si="281"/>
        <v>0.79100214787398515</v>
      </c>
      <c r="AD543" s="9">
        <f t="shared" si="282"/>
        <v>0.53531493440843902</v>
      </c>
      <c r="AE543" s="9">
        <f t="shared" si="283"/>
        <v>5.3659312010074102E-2</v>
      </c>
      <c r="AF543" s="9">
        <f t="shared" si="284"/>
        <v>98.356454868401883</v>
      </c>
      <c r="AG543" s="9">
        <f t="shared" si="269"/>
        <v>6.6478869029761758E-2</v>
      </c>
      <c r="AH543" s="9">
        <f t="shared" ca="1" si="266"/>
        <v>-0.22442338709677445</v>
      </c>
      <c r="AI543" s="11">
        <f t="shared" si="285"/>
        <v>5.3659312010074102E-2</v>
      </c>
      <c r="AJ543" s="9">
        <f t="shared" ca="1" si="286"/>
        <v>3.4799000497068802</v>
      </c>
      <c r="AK543" s="9">
        <f t="shared" si="287"/>
        <v>6.6478869029761758E-2</v>
      </c>
      <c r="AL543" s="9">
        <f t="shared" si="288"/>
        <v>3.2612840867747042</v>
      </c>
      <c r="AM543" s="9">
        <f t="shared" si="289"/>
        <v>3.7934307795698898</v>
      </c>
      <c r="AN543" s="9">
        <f t="shared" si="290"/>
        <v>0.25568721346554613</v>
      </c>
      <c r="AO543" s="9">
        <f t="shared" si="291"/>
        <v>2.2897664650537628</v>
      </c>
      <c r="AP543" s="13">
        <f t="shared" ca="1" si="292"/>
        <v>1.3914531879869065</v>
      </c>
    </row>
    <row r="544" spans="1:42">
      <c r="A544" t="s">
        <v>102</v>
      </c>
      <c r="B544" t="s">
        <v>142</v>
      </c>
      <c r="C544">
        <v>2</v>
      </c>
      <c r="D544" s="14">
        <f t="shared" ca="1" si="293"/>
        <v>1.8340719118320277</v>
      </c>
      <c r="E544">
        <v>9.8924107142857096</v>
      </c>
      <c r="F544">
        <v>-0.37187500000000001</v>
      </c>
      <c r="G544">
        <v>-1.20861235119048</v>
      </c>
      <c r="H544">
        <v>252</v>
      </c>
      <c r="I544">
        <v>3.4268043154761898</v>
      </c>
      <c r="J544">
        <v>35.758499999999998</v>
      </c>
      <c r="K544">
        <v>4.9285714285714297</v>
      </c>
      <c r="L544" s="11">
        <f t="shared" si="264"/>
        <v>23.15</v>
      </c>
      <c r="M544" s="9">
        <f t="shared" si="265"/>
        <v>10.75</v>
      </c>
      <c r="N544" s="9">
        <f t="shared" si="270"/>
        <v>98.356454868401883</v>
      </c>
      <c r="O544" s="9">
        <f>stefan_boltzmann*(E544+273.16)^4</f>
        <v>31.47236109740766</v>
      </c>
      <c r="P544" s="9">
        <f>stefan_boltzmann*(F544+273.16)^4</f>
        <v>27.149618794834673</v>
      </c>
      <c r="Q544" s="11">
        <f t="shared" si="271"/>
        <v>11.094310631229236</v>
      </c>
      <c r="R544" s="9">
        <f t="shared" si="272"/>
        <v>17.479175999999999</v>
      </c>
      <c r="S544" s="9">
        <f t="shared" si="273"/>
        <v>0.63471588313025951</v>
      </c>
      <c r="T544" s="9">
        <f t="shared" si="267"/>
        <v>8.5426191860465117</v>
      </c>
      <c r="U544" s="9">
        <f t="shared" si="274"/>
        <v>29.310989946121168</v>
      </c>
      <c r="V544" s="9">
        <f t="shared" si="275"/>
        <v>0.23531615681587914</v>
      </c>
      <c r="W544" s="9">
        <f t="shared" si="268"/>
        <v>0.50686644222585042</v>
      </c>
      <c r="X544" s="9">
        <f t="shared" si="276"/>
        <v>3.4960350051935518</v>
      </c>
      <c r="Y544" s="9">
        <f t="shared" si="277"/>
        <v>5.0465841808529603</v>
      </c>
      <c r="Z544" s="9">
        <f t="shared" si="278"/>
        <v>4.7602678571428552</v>
      </c>
      <c r="AA544" s="9">
        <f t="shared" si="279"/>
        <v>1.219137517746</v>
      </c>
      <c r="AB544" s="9">
        <f t="shared" si="280"/>
        <v>0.59446575987628003</v>
      </c>
      <c r="AC544" s="9">
        <f t="shared" si="281"/>
        <v>0.90680163881113995</v>
      </c>
      <c r="AD544" s="9">
        <f t="shared" si="282"/>
        <v>0.55911770529579619</v>
      </c>
      <c r="AE544" s="9">
        <f t="shared" si="283"/>
        <v>5.9995878857720751E-2</v>
      </c>
      <c r="AF544" s="9">
        <f t="shared" si="284"/>
        <v>98.356454868401883</v>
      </c>
      <c r="AG544" s="9">
        <f t="shared" si="269"/>
        <v>6.6478869029761758E-2</v>
      </c>
      <c r="AH544" s="9">
        <f t="shared" ca="1" si="266"/>
        <v>0.25134879032258034</v>
      </c>
      <c r="AI544" s="11">
        <f t="shared" si="285"/>
        <v>5.9995878857720751E-2</v>
      </c>
      <c r="AJ544" s="9">
        <f t="shared" ca="1" si="286"/>
        <v>4.7952353905303804</v>
      </c>
      <c r="AK544" s="9">
        <f t="shared" si="287"/>
        <v>6.6478869029761758E-2</v>
      </c>
      <c r="AL544" s="9">
        <f t="shared" si="288"/>
        <v>3.2402042485892411</v>
      </c>
      <c r="AM544" s="9">
        <f t="shared" si="289"/>
        <v>3.4268043154761898</v>
      </c>
      <c r="AN544" s="9">
        <f t="shared" si="290"/>
        <v>0.34768393351534377</v>
      </c>
      <c r="AO544" s="9">
        <f t="shared" si="291"/>
        <v>2.1651134672619046</v>
      </c>
      <c r="AP544" s="13">
        <f t="shared" ca="1" si="292"/>
        <v>1.8340719118320277</v>
      </c>
    </row>
    <row r="545" spans="1:42">
      <c r="A545" t="s">
        <v>102</v>
      </c>
      <c r="B545" t="s">
        <v>142</v>
      </c>
      <c r="C545">
        <v>3</v>
      </c>
      <c r="D545" s="14">
        <f t="shared" ca="1" si="293"/>
        <v>3.0355947067200173</v>
      </c>
      <c r="E545">
        <v>16.5197580645161</v>
      </c>
      <c r="F545">
        <v>4.4391129032258103</v>
      </c>
      <c r="G545">
        <v>3.1933635752688199</v>
      </c>
      <c r="H545">
        <v>252</v>
      </c>
      <c r="I545">
        <v>3.6984374999999998</v>
      </c>
      <c r="J545">
        <v>35.758499999999998</v>
      </c>
      <c r="K545">
        <v>7.0120967741935498</v>
      </c>
      <c r="L545" s="11">
        <f t="shared" si="264"/>
        <v>29.45</v>
      </c>
      <c r="M545" s="9">
        <f t="shared" si="265"/>
        <v>11.75</v>
      </c>
      <c r="N545" s="9">
        <f t="shared" si="270"/>
        <v>98.356454868401883</v>
      </c>
      <c r="O545" s="9">
        <f>stefan_boltzmann*(E545+273.16)^4</f>
        <v>34.525063785963141</v>
      </c>
      <c r="P545" s="9">
        <f>stefan_boltzmann*(F545+273.16)^4</f>
        <v>29.116166153914804</v>
      </c>
      <c r="Q545" s="11">
        <f t="shared" si="271"/>
        <v>16.150000000000002</v>
      </c>
      <c r="R545" s="9">
        <f t="shared" si="272"/>
        <v>22.235928000000001</v>
      </c>
      <c r="S545" s="9">
        <f t="shared" si="273"/>
        <v>0.72630204595013981</v>
      </c>
      <c r="T545" s="9">
        <f t="shared" si="267"/>
        <v>12.435500000000001</v>
      </c>
      <c r="U545" s="9">
        <f t="shared" si="274"/>
        <v>31.820614969938973</v>
      </c>
      <c r="V545" s="9">
        <f t="shared" si="275"/>
        <v>0.21729189217324713</v>
      </c>
      <c r="W545" s="9">
        <f t="shared" si="268"/>
        <v>0.63050776203268888</v>
      </c>
      <c r="X545" s="9">
        <f t="shared" si="276"/>
        <v>4.359558681588183</v>
      </c>
      <c r="Y545" s="9">
        <f t="shared" si="277"/>
        <v>8.0759413184118181</v>
      </c>
      <c r="Z545" s="9">
        <f t="shared" si="278"/>
        <v>10.479435483870954</v>
      </c>
      <c r="AA545" s="9">
        <f t="shared" si="279"/>
        <v>1.8795368306740989</v>
      </c>
      <c r="AB545" s="9">
        <f t="shared" si="280"/>
        <v>0.83874161934424052</v>
      </c>
      <c r="AC545" s="9">
        <f t="shared" si="281"/>
        <v>1.3591392250091698</v>
      </c>
      <c r="AD545" s="9">
        <f t="shared" si="282"/>
        <v>0.768228557470511</v>
      </c>
      <c r="AE545" s="9">
        <f t="shared" si="283"/>
        <v>8.4635433502718571E-2</v>
      </c>
      <c r="AF545" s="9">
        <f t="shared" si="284"/>
        <v>98.356454868401883</v>
      </c>
      <c r="AG545" s="9">
        <f t="shared" si="269"/>
        <v>6.6478869029761758E-2</v>
      </c>
      <c r="AH545" s="9">
        <f t="shared" ca="1" si="266"/>
        <v>0.800683467741934</v>
      </c>
      <c r="AI545" s="11">
        <f t="shared" si="285"/>
        <v>8.4635433502718571E-2</v>
      </c>
      <c r="AJ545" s="9">
        <f t="shared" ca="1" si="286"/>
        <v>7.2752578506698837</v>
      </c>
      <c r="AK545" s="9">
        <f t="shared" si="287"/>
        <v>6.6478869029761758E-2</v>
      </c>
      <c r="AL545" s="9">
        <f t="shared" si="288"/>
        <v>3.1748334705965191</v>
      </c>
      <c r="AM545" s="9">
        <f t="shared" si="289"/>
        <v>3.6984374999999998</v>
      </c>
      <c r="AN545" s="9">
        <f t="shared" si="290"/>
        <v>0.59091066753865884</v>
      </c>
      <c r="AO545" s="9">
        <f t="shared" si="291"/>
        <v>2.2574687500000001</v>
      </c>
      <c r="AP545" s="13">
        <f t="shared" ca="1" si="292"/>
        <v>3.0355947067200173</v>
      </c>
    </row>
    <row r="546" spans="1:42">
      <c r="A546" t="s">
        <v>102</v>
      </c>
      <c r="B546" t="s">
        <v>142</v>
      </c>
      <c r="C546">
        <v>4</v>
      </c>
      <c r="D546" s="14">
        <f t="shared" ca="1" si="293"/>
        <v>4.0496268734212642</v>
      </c>
      <c r="E546">
        <v>20.9175</v>
      </c>
      <c r="F546">
        <v>8.8762500000000006</v>
      </c>
      <c r="G546">
        <v>7.1342708333333302</v>
      </c>
      <c r="H546">
        <v>252</v>
      </c>
      <c r="I546">
        <v>3.3392187500000001</v>
      </c>
      <c r="J546">
        <v>35.758499999999998</v>
      </c>
      <c r="K546">
        <v>7.7249999999999996</v>
      </c>
      <c r="L546" s="11">
        <f t="shared" si="264"/>
        <v>36.22</v>
      </c>
      <c r="M546" s="9">
        <f t="shared" si="265"/>
        <v>12.9</v>
      </c>
      <c r="N546" s="9">
        <f t="shared" si="270"/>
        <v>98.356454868401883</v>
      </c>
      <c r="O546" s="9">
        <f>stefan_boltzmann*(E546+273.16)^4</f>
        <v>36.669845832737089</v>
      </c>
      <c r="P546" s="9">
        <f>stefan_boltzmann*(F546+273.16)^4</f>
        <v>31.022844759931036</v>
      </c>
      <c r="Q546" s="11">
        <f t="shared" si="271"/>
        <v>19.899941860465116</v>
      </c>
      <c r="R546" s="9">
        <f t="shared" si="272"/>
        <v>27.347548800000002</v>
      </c>
      <c r="S546" s="9">
        <f t="shared" si="273"/>
        <v>0.72766820916926622</v>
      </c>
      <c r="T546" s="9">
        <f t="shared" si="267"/>
        <v>15.32295523255814</v>
      </c>
      <c r="U546" s="9">
        <f t="shared" si="274"/>
        <v>33.846345296334064</v>
      </c>
      <c r="V546" s="9">
        <f t="shared" si="275"/>
        <v>0.19922284540861485</v>
      </c>
      <c r="W546" s="9">
        <f t="shared" si="268"/>
        <v>0.63235208237850948</v>
      </c>
      <c r="X546" s="9">
        <f t="shared" si="276"/>
        <v>4.2639280961343502</v>
      </c>
      <c r="Y546" s="9">
        <f t="shared" si="277"/>
        <v>11.05902713642379</v>
      </c>
      <c r="Z546" s="9">
        <f t="shared" si="278"/>
        <v>14.896875000000001</v>
      </c>
      <c r="AA546" s="9">
        <f t="shared" si="279"/>
        <v>2.474430327889463</v>
      </c>
      <c r="AB546" s="9">
        <f t="shared" si="280"/>
        <v>1.1384979110438398</v>
      </c>
      <c r="AC546" s="9">
        <f t="shared" si="281"/>
        <v>1.8064641194666513</v>
      </c>
      <c r="AD546" s="9">
        <f t="shared" si="282"/>
        <v>1.0111330232064673</v>
      </c>
      <c r="AE546" s="9">
        <f t="shared" si="283"/>
        <v>0.10914919730398615</v>
      </c>
      <c r="AF546" s="9">
        <f t="shared" si="284"/>
        <v>98.356454868401883</v>
      </c>
      <c r="AG546" s="9">
        <f t="shared" si="269"/>
        <v>6.6478869029761758E-2</v>
      </c>
      <c r="AH546" s="9">
        <f t="shared" ca="1" si="266"/>
        <v>0.61844153225806664</v>
      </c>
      <c r="AI546" s="11">
        <f t="shared" si="285"/>
        <v>0.10914919730398615</v>
      </c>
      <c r="AJ546" s="9">
        <f t="shared" ca="1" si="286"/>
        <v>10.440585604165724</v>
      </c>
      <c r="AK546" s="9">
        <f t="shared" si="287"/>
        <v>6.6478869029761758E-2</v>
      </c>
      <c r="AL546" s="9">
        <f t="shared" si="288"/>
        <v>3.1261193786837733</v>
      </c>
      <c r="AM546" s="9">
        <f t="shared" si="289"/>
        <v>3.3392187500000001</v>
      </c>
      <c r="AN546" s="9">
        <f t="shared" si="290"/>
        <v>0.79533109626018406</v>
      </c>
      <c r="AO546" s="9">
        <f t="shared" si="291"/>
        <v>2.1353343750000002</v>
      </c>
      <c r="AP546" s="13">
        <f t="shared" ca="1" si="292"/>
        <v>4.0496268734212642</v>
      </c>
    </row>
    <row r="547" spans="1:42">
      <c r="A547" t="s">
        <v>102</v>
      </c>
      <c r="B547" t="s">
        <v>142</v>
      </c>
      <c r="C547">
        <v>5</v>
      </c>
      <c r="D547" s="14">
        <f t="shared" ca="1" si="293"/>
        <v>4.4889041333378961</v>
      </c>
      <c r="E547">
        <v>25.054032258064499</v>
      </c>
      <c r="F547">
        <v>13.5995967741936</v>
      </c>
      <c r="G547">
        <v>12.9584509408602</v>
      </c>
      <c r="H547">
        <v>252</v>
      </c>
      <c r="I547">
        <v>2.7662802419354802</v>
      </c>
      <c r="J547">
        <v>35.758499999999998</v>
      </c>
      <c r="K547">
        <v>8.32258064516129</v>
      </c>
      <c r="L547" s="11">
        <f t="shared" si="264"/>
        <v>40</v>
      </c>
      <c r="M547" s="9">
        <f t="shared" si="265"/>
        <v>13.850000000000001</v>
      </c>
      <c r="N547" s="9">
        <f t="shared" si="270"/>
        <v>98.356454868401883</v>
      </c>
      <c r="O547" s="9">
        <f>stefan_boltzmann*(E547+273.16)^4</f>
        <v>38.776998813007133</v>
      </c>
      <c r="P547" s="9">
        <f>stefan_boltzmann*(F547+273.16)^4</f>
        <v>33.153832376432121</v>
      </c>
      <c r="Q547" s="11">
        <f t="shared" si="271"/>
        <v>22.018166996622803</v>
      </c>
      <c r="R547" s="9">
        <f t="shared" si="272"/>
        <v>30.201600000000003</v>
      </c>
      <c r="S547" s="9">
        <f t="shared" si="273"/>
        <v>0.72903975274895372</v>
      </c>
      <c r="T547" s="9">
        <f t="shared" si="267"/>
        <v>16.953988587399557</v>
      </c>
      <c r="U547" s="9">
        <f t="shared" si="274"/>
        <v>35.96541559471963</v>
      </c>
      <c r="V547" s="9">
        <f t="shared" si="275"/>
        <v>0.16889588545704434</v>
      </c>
      <c r="W547" s="9">
        <f t="shared" si="268"/>
        <v>0.63420366621108759</v>
      </c>
      <c r="X547" s="9">
        <f t="shared" si="276"/>
        <v>3.8524135440667293</v>
      </c>
      <c r="Y547" s="9">
        <f t="shared" si="277"/>
        <v>13.101575043332828</v>
      </c>
      <c r="Z547" s="9">
        <f t="shared" si="278"/>
        <v>19.326814516129048</v>
      </c>
      <c r="AA547" s="9">
        <f t="shared" si="279"/>
        <v>3.1779873657532316</v>
      </c>
      <c r="AB547" s="9">
        <f t="shared" si="280"/>
        <v>1.5575374543697982</v>
      </c>
      <c r="AC547" s="9">
        <f t="shared" si="281"/>
        <v>2.3677624100615149</v>
      </c>
      <c r="AD547" s="9">
        <f t="shared" si="282"/>
        <v>1.4937050006902497</v>
      </c>
      <c r="AE547" s="9">
        <f t="shared" si="283"/>
        <v>0.13954658310826293</v>
      </c>
      <c r="AF547" s="9">
        <f t="shared" si="284"/>
        <v>98.356454868401883</v>
      </c>
      <c r="AG547" s="9">
        <f t="shared" si="269"/>
        <v>6.6478869029761758E-2</v>
      </c>
      <c r="AH547" s="9">
        <f t="shared" ca="1" si="266"/>
        <v>0.62019153225806656</v>
      </c>
      <c r="AI547" s="11">
        <f t="shared" si="285"/>
        <v>0.13954658310826293</v>
      </c>
      <c r="AJ547" s="9">
        <f t="shared" ca="1" si="286"/>
        <v>12.48138351107476</v>
      </c>
      <c r="AK547" s="9">
        <f t="shared" si="287"/>
        <v>6.6478869029761758E-2</v>
      </c>
      <c r="AL547" s="9">
        <f t="shared" si="288"/>
        <v>3.0787459627667606</v>
      </c>
      <c r="AM547" s="9">
        <f t="shared" si="289"/>
        <v>2.7662802419354802</v>
      </c>
      <c r="AN547" s="9">
        <f t="shared" si="290"/>
        <v>0.87405740937126519</v>
      </c>
      <c r="AO547" s="9">
        <f t="shared" si="291"/>
        <v>1.9405352822580633</v>
      </c>
      <c r="AP547" s="13">
        <f t="shared" ca="1" si="292"/>
        <v>4.4889041333378961</v>
      </c>
    </row>
    <row r="548" spans="1:42">
      <c r="A548" t="s">
        <v>102</v>
      </c>
      <c r="B548" t="s">
        <v>142</v>
      </c>
      <c r="C548">
        <v>6</v>
      </c>
      <c r="D548" s="14">
        <f t="shared" ca="1" si="293"/>
        <v>5.1074270990726545</v>
      </c>
      <c r="E548">
        <v>29.426666666666701</v>
      </c>
      <c r="F548">
        <v>18.754583333333301</v>
      </c>
      <c r="G548">
        <v>18.596840277777801</v>
      </c>
      <c r="H548">
        <v>252</v>
      </c>
      <c r="I548">
        <v>2.5219965277777798</v>
      </c>
      <c r="J548">
        <v>35.758499999999998</v>
      </c>
      <c r="K548">
        <v>9.30833333333333</v>
      </c>
      <c r="L548" s="11">
        <f t="shared" si="264"/>
        <v>41.650000000000006</v>
      </c>
      <c r="M548" s="9">
        <f t="shared" si="265"/>
        <v>14.350000000000001</v>
      </c>
      <c r="N548" s="9">
        <f t="shared" si="270"/>
        <v>98.356454868401883</v>
      </c>
      <c r="O548" s="9">
        <f>stefan_boltzmann*(E548+273.16)^4</f>
        <v>41.101818940435386</v>
      </c>
      <c r="P548" s="9">
        <f>stefan_boltzmann*(F548+273.16)^4</f>
        <v>35.602874262125113</v>
      </c>
      <c r="Q548" s="11">
        <f t="shared" si="271"/>
        <v>23.920934959349591</v>
      </c>
      <c r="R548" s="9">
        <f t="shared" si="272"/>
        <v>31.447416000000008</v>
      </c>
      <c r="S548" s="9">
        <f t="shared" si="273"/>
        <v>0.76066456332531696</v>
      </c>
      <c r="T548" s="9">
        <f t="shared" si="267"/>
        <v>18.419119918699185</v>
      </c>
      <c r="U548" s="9">
        <f t="shared" si="274"/>
        <v>38.352346601280246</v>
      </c>
      <c r="V548" s="9">
        <f t="shared" si="275"/>
        <v>0.13506710478367673</v>
      </c>
      <c r="W548" s="9">
        <f t="shared" si="268"/>
        <v>0.67689716048917792</v>
      </c>
      <c r="X548" s="9">
        <f t="shared" si="276"/>
        <v>3.5064223392668361</v>
      </c>
      <c r="Y548" s="9">
        <f t="shared" si="277"/>
        <v>14.912697579432349</v>
      </c>
      <c r="Z548" s="9">
        <f t="shared" si="278"/>
        <v>24.090625000000003</v>
      </c>
      <c r="AA548" s="9">
        <f t="shared" si="279"/>
        <v>4.1055105106671919</v>
      </c>
      <c r="AB548" s="9">
        <f t="shared" si="280"/>
        <v>2.1639740397857787</v>
      </c>
      <c r="AC548" s="9">
        <f t="shared" si="281"/>
        <v>3.1347422752264853</v>
      </c>
      <c r="AD548" s="9">
        <f t="shared" si="282"/>
        <v>2.1427291602930887</v>
      </c>
      <c r="AE548" s="9">
        <f t="shared" si="283"/>
        <v>0.17994520367031935</v>
      </c>
      <c r="AF548" s="9">
        <f t="shared" si="284"/>
        <v>98.356454868401883</v>
      </c>
      <c r="AG548" s="9">
        <f t="shared" si="269"/>
        <v>6.6478869029761758E-2</v>
      </c>
      <c r="AH548" s="9">
        <f t="shared" ca="1" si="266"/>
        <v>0.66693346774193374</v>
      </c>
      <c r="AI548" s="11">
        <f t="shared" si="285"/>
        <v>0.17994520367031935</v>
      </c>
      <c r="AJ548" s="9">
        <f t="shared" ca="1" si="286"/>
        <v>14.245764111690415</v>
      </c>
      <c r="AK548" s="9">
        <f t="shared" si="287"/>
        <v>6.6478869029761758E-2</v>
      </c>
      <c r="AL548" s="9">
        <f t="shared" si="288"/>
        <v>3.029378661814051</v>
      </c>
      <c r="AM548" s="9">
        <f t="shared" si="289"/>
        <v>2.5219965277777798</v>
      </c>
      <c r="AN548" s="9">
        <f t="shared" si="290"/>
        <v>0.99201311493339661</v>
      </c>
      <c r="AO548" s="9">
        <f t="shared" si="291"/>
        <v>1.8574788194444452</v>
      </c>
      <c r="AP548" s="13">
        <f t="shared" ca="1" si="292"/>
        <v>5.1074270990726545</v>
      </c>
    </row>
    <row r="549" spans="1:42">
      <c r="A549" t="s">
        <v>102</v>
      </c>
      <c r="B549" t="s">
        <v>142</v>
      </c>
      <c r="C549">
        <v>7</v>
      </c>
      <c r="D549" s="14">
        <f t="shared" ca="1" si="293"/>
        <v>5.6431475471247801</v>
      </c>
      <c r="E549">
        <v>31.3806451612903</v>
      </c>
      <c r="F549">
        <v>20.935887096774199</v>
      </c>
      <c r="G549">
        <v>19.8685147849462</v>
      </c>
      <c r="H549">
        <v>252</v>
      </c>
      <c r="I549">
        <v>2.7430779569892501</v>
      </c>
      <c r="J549">
        <v>35.758499999999998</v>
      </c>
      <c r="K549">
        <v>9.4032258064516103</v>
      </c>
      <c r="L549" s="11">
        <f t="shared" si="264"/>
        <v>40.799999999999997</v>
      </c>
      <c r="M549" s="9">
        <f t="shared" si="265"/>
        <v>14.149999999999999</v>
      </c>
      <c r="N549" s="9">
        <f t="shared" si="270"/>
        <v>98.356454868401883</v>
      </c>
      <c r="O549" s="9">
        <f>stefan_boltzmann*(E549+273.16)^4</f>
        <v>42.173820670385744</v>
      </c>
      <c r="P549" s="9">
        <f>stefan_boltzmann*(F549+273.16)^4</f>
        <v>36.679017772007882</v>
      </c>
      <c r="Q549" s="11">
        <f t="shared" si="271"/>
        <v>23.756594095520345</v>
      </c>
      <c r="R549" s="9">
        <f t="shared" si="272"/>
        <v>30.805631999999999</v>
      </c>
      <c r="S549" s="9">
        <f t="shared" si="273"/>
        <v>0.77117697489603021</v>
      </c>
      <c r="T549" s="9">
        <f t="shared" si="267"/>
        <v>18.292577453550667</v>
      </c>
      <c r="U549" s="9">
        <f t="shared" si="274"/>
        <v>39.426419221196809</v>
      </c>
      <c r="V549" s="9">
        <f t="shared" si="275"/>
        <v>0.12678974993401115</v>
      </c>
      <c r="W549" s="9">
        <f t="shared" si="268"/>
        <v>0.69108891610964085</v>
      </c>
      <c r="X549" s="9">
        <f t="shared" si="276"/>
        <v>3.4546607708922452</v>
      </c>
      <c r="Y549" s="9">
        <f t="shared" si="277"/>
        <v>14.837916682658422</v>
      </c>
      <c r="Z549" s="9">
        <f t="shared" si="278"/>
        <v>26.158266129032249</v>
      </c>
      <c r="AA549" s="9">
        <f t="shared" si="279"/>
        <v>4.5908705963644838</v>
      </c>
      <c r="AB549" s="9">
        <f t="shared" si="280"/>
        <v>2.4772281597511574</v>
      </c>
      <c r="AC549" s="9">
        <f t="shared" si="281"/>
        <v>3.5340493780578206</v>
      </c>
      <c r="AD549" s="9">
        <f t="shared" si="282"/>
        <v>2.3193168741429337</v>
      </c>
      <c r="AE549" s="9">
        <f t="shared" si="283"/>
        <v>0.20032461905224466</v>
      </c>
      <c r="AF549" s="9">
        <f t="shared" si="284"/>
        <v>98.356454868401883</v>
      </c>
      <c r="AG549" s="9">
        <f t="shared" si="269"/>
        <v>6.6478869029761758E-2</v>
      </c>
      <c r="AH549" s="9">
        <f t="shared" ca="1" si="266"/>
        <v>0.28946975806451453</v>
      </c>
      <c r="AI549" s="11">
        <f t="shared" si="285"/>
        <v>0.20032461905224466</v>
      </c>
      <c r="AJ549" s="9">
        <f t="shared" ca="1" si="286"/>
        <v>14.548446924593907</v>
      </c>
      <c r="AK549" s="9">
        <f t="shared" si="287"/>
        <v>6.6478869029761758E-2</v>
      </c>
      <c r="AL549" s="9">
        <f t="shared" si="288"/>
        <v>3.0084410223577578</v>
      </c>
      <c r="AM549" s="9">
        <f t="shared" si="289"/>
        <v>2.7430779569892501</v>
      </c>
      <c r="AN549" s="9">
        <f t="shared" si="290"/>
        <v>1.2147325039148869</v>
      </c>
      <c r="AO549" s="9">
        <f t="shared" si="291"/>
        <v>1.9326465053763451</v>
      </c>
      <c r="AP549" s="13">
        <f t="shared" ca="1" si="292"/>
        <v>5.6431475471247801</v>
      </c>
    </row>
    <row r="550" spans="1:42">
      <c r="A550" t="s">
        <v>102</v>
      </c>
      <c r="B550" t="s">
        <v>142</v>
      </c>
      <c r="C550">
        <v>8</v>
      </c>
      <c r="D550" s="14">
        <f t="shared" ca="1" si="293"/>
        <v>4.9742180229886817</v>
      </c>
      <c r="E550">
        <v>29.932661290322599</v>
      </c>
      <c r="F550">
        <v>19.3254032258065</v>
      </c>
      <c r="G550">
        <v>18.868766801075299</v>
      </c>
      <c r="H550">
        <v>252</v>
      </c>
      <c r="I550">
        <v>2.10821572580645</v>
      </c>
      <c r="J550">
        <v>35.758499999999998</v>
      </c>
      <c r="K550">
        <v>9.3064516129032295</v>
      </c>
      <c r="L550" s="11">
        <f t="shared" si="264"/>
        <v>37.5</v>
      </c>
      <c r="M550" s="9">
        <f t="shared" si="265"/>
        <v>13.350000000000001</v>
      </c>
      <c r="N550" s="9">
        <f t="shared" si="270"/>
        <v>98.356454868401883</v>
      </c>
      <c r="O550" s="9">
        <f>stefan_boltzmann*(E550+273.16)^4</f>
        <v>41.377436166158084</v>
      </c>
      <c r="P550" s="9">
        <f>stefan_boltzmann*(F550+273.16)^4</f>
        <v>35.882168517560189</v>
      </c>
      <c r="Q550" s="11">
        <f t="shared" si="271"/>
        <v>22.445859006886558</v>
      </c>
      <c r="R550" s="9">
        <f t="shared" si="272"/>
        <v>28.314</v>
      </c>
      <c r="S550" s="9">
        <f t="shared" si="273"/>
        <v>0.79274772221821566</v>
      </c>
      <c r="T550" s="9">
        <f t="shared" si="267"/>
        <v>17.28331143530265</v>
      </c>
      <c r="U550" s="9">
        <f t="shared" si="274"/>
        <v>38.629802341859133</v>
      </c>
      <c r="V550" s="9">
        <f t="shared" si="275"/>
        <v>0.13331774438579835</v>
      </c>
      <c r="W550" s="9">
        <f t="shared" si="268"/>
        <v>0.72020942499459129</v>
      </c>
      <c r="X550" s="9">
        <f t="shared" si="276"/>
        <v>3.7091059889900704</v>
      </c>
      <c r="Y550" s="9">
        <f t="shared" si="277"/>
        <v>13.574205446312579</v>
      </c>
      <c r="Z550" s="9">
        <f t="shared" si="278"/>
        <v>24.629032258064548</v>
      </c>
      <c r="AA550" s="9">
        <f t="shared" si="279"/>
        <v>4.2267041504288656</v>
      </c>
      <c r="AB550" s="9">
        <f t="shared" si="280"/>
        <v>2.2424004836439124</v>
      </c>
      <c r="AC550" s="9">
        <f t="shared" si="281"/>
        <v>3.234552317036389</v>
      </c>
      <c r="AD550" s="9">
        <f t="shared" si="282"/>
        <v>2.1794670809068464</v>
      </c>
      <c r="AE550" s="9">
        <f t="shared" si="283"/>
        <v>0.1850756406949231</v>
      </c>
      <c r="AF550" s="9">
        <f t="shared" si="284"/>
        <v>98.356454868401883</v>
      </c>
      <c r="AG550" s="9">
        <f t="shared" si="269"/>
        <v>6.6478869029761758E-2</v>
      </c>
      <c r="AH550" s="9">
        <f t="shared" ca="1" si="266"/>
        <v>-0.21409274193547817</v>
      </c>
      <c r="AI550" s="11">
        <f t="shared" si="285"/>
        <v>0.1850756406949231</v>
      </c>
      <c r="AJ550" s="9">
        <f t="shared" ca="1" si="286"/>
        <v>13.788298188248056</v>
      </c>
      <c r="AK550" s="9">
        <f t="shared" si="287"/>
        <v>6.6478869029761758E-2</v>
      </c>
      <c r="AL550" s="9">
        <f t="shared" si="288"/>
        <v>3.0238985530807994</v>
      </c>
      <c r="AM550" s="9">
        <f t="shared" si="289"/>
        <v>2.10821572580645</v>
      </c>
      <c r="AN550" s="9">
        <f t="shared" si="290"/>
        <v>1.0550852361295426</v>
      </c>
      <c r="AO550" s="9">
        <f t="shared" si="291"/>
        <v>1.7167933467741929</v>
      </c>
      <c r="AP550" s="13">
        <f t="shared" ca="1" si="292"/>
        <v>4.9742180229886817</v>
      </c>
    </row>
    <row r="551" spans="1:42">
      <c r="A551" t="s">
        <v>102</v>
      </c>
      <c r="B551" t="s">
        <v>142</v>
      </c>
      <c r="C551">
        <v>9</v>
      </c>
      <c r="D551" s="14">
        <f t="shared" ca="1" si="293"/>
        <v>4.0829461273170322</v>
      </c>
      <c r="E551">
        <v>27.807083333333299</v>
      </c>
      <c r="F551">
        <v>16.733750000000001</v>
      </c>
      <c r="G551">
        <v>16.5741840277778</v>
      </c>
      <c r="H551">
        <v>252</v>
      </c>
      <c r="I551">
        <v>2.2988194444444399</v>
      </c>
      <c r="J551">
        <v>35.758499999999998</v>
      </c>
      <c r="K551">
        <v>8.0374999999999996</v>
      </c>
      <c r="L551" s="11">
        <f t="shared" si="264"/>
        <v>31.8</v>
      </c>
      <c r="M551" s="9">
        <f t="shared" si="265"/>
        <v>12.2</v>
      </c>
      <c r="N551" s="9">
        <f t="shared" si="270"/>
        <v>98.356454868401883</v>
      </c>
      <c r="O551" s="9">
        <f>stefan_boltzmann*(E551+273.16)^4</f>
        <v>40.228875347862704</v>
      </c>
      <c r="P551" s="9">
        <f>stefan_boltzmann*(F551+273.16)^4</f>
        <v>34.627194164451687</v>
      </c>
      <c r="Q551" s="11">
        <f t="shared" si="271"/>
        <v>18.425102459016394</v>
      </c>
      <c r="R551" s="9">
        <f t="shared" si="272"/>
        <v>24.010272000000001</v>
      </c>
      <c r="S551" s="9">
        <f t="shared" si="273"/>
        <v>0.76738416203766424</v>
      </c>
      <c r="T551" s="9">
        <f t="shared" si="267"/>
        <v>14.187328893442624</v>
      </c>
      <c r="U551" s="9">
        <f t="shared" si="274"/>
        <v>37.428034756157196</v>
      </c>
      <c r="V551" s="9">
        <f t="shared" si="275"/>
        <v>0.14773284939945242</v>
      </c>
      <c r="W551" s="9">
        <f t="shared" si="268"/>
        <v>0.6859686187508468</v>
      </c>
      <c r="X551" s="9">
        <f t="shared" si="276"/>
        <v>3.792960734339935</v>
      </c>
      <c r="Y551" s="9">
        <f t="shared" si="277"/>
        <v>10.394368159102688</v>
      </c>
      <c r="Z551" s="9">
        <f t="shared" si="278"/>
        <v>22.270416666666648</v>
      </c>
      <c r="AA551" s="9">
        <f t="shared" si="279"/>
        <v>3.7376784489681492</v>
      </c>
      <c r="AB551" s="9">
        <f t="shared" si="280"/>
        <v>1.9052750349625982</v>
      </c>
      <c r="AC551" s="9">
        <f t="shared" si="281"/>
        <v>2.8214767419653737</v>
      </c>
      <c r="AD551" s="9">
        <f t="shared" si="282"/>
        <v>1.8860539387782473</v>
      </c>
      <c r="AE551" s="9">
        <f t="shared" si="283"/>
        <v>0.16347917598796244</v>
      </c>
      <c r="AF551" s="9">
        <f t="shared" si="284"/>
        <v>98.356454868401883</v>
      </c>
      <c r="AG551" s="9">
        <f t="shared" si="269"/>
        <v>6.6478869029761758E-2</v>
      </c>
      <c r="AH551" s="9">
        <f t="shared" ca="1" si="266"/>
        <v>-0.33020618279570602</v>
      </c>
      <c r="AI551" s="11">
        <f t="shared" si="285"/>
        <v>0.16347917598796244</v>
      </c>
      <c r="AJ551" s="9">
        <f t="shared" ca="1" si="286"/>
        <v>10.724574341898395</v>
      </c>
      <c r="AK551" s="9">
        <f t="shared" si="287"/>
        <v>6.6478869029761758E-2</v>
      </c>
      <c r="AL551" s="9">
        <f t="shared" si="288"/>
        <v>3.0480534086691722</v>
      </c>
      <c r="AM551" s="9">
        <f t="shared" si="289"/>
        <v>2.2988194444444399</v>
      </c>
      <c r="AN551" s="9">
        <f t="shared" si="290"/>
        <v>0.93542280318712634</v>
      </c>
      <c r="AO551" s="9">
        <f t="shared" si="291"/>
        <v>1.7815986111111095</v>
      </c>
      <c r="AP551" s="13">
        <f t="shared" ca="1" si="292"/>
        <v>4.0829461273170322</v>
      </c>
    </row>
    <row r="552" spans="1:42">
      <c r="A552" t="s">
        <v>102</v>
      </c>
      <c r="B552" t="s">
        <v>142</v>
      </c>
      <c r="C552">
        <v>10</v>
      </c>
      <c r="D552" s="14">
        <f t="shared" ca="1" si="293"/>
        <v>2.9296343028241263</v>
      </c>
      <c r="E552">
        <v>20.998387096774199</v>
      </c>
      <c r="F552">
        <v>8.7754032258064498</v>
      </c>
      <c r="G552">
        <v>9.2241431451612907</v>
      </c>
      <c r="H552">
        <v>252</v>
      </c>
      <c r="I552">
        <v>2.3516801075268798</v>
      </c>
      <c r="J552">
        <v>35.758499999999998</v>
      </c>
      <c r="K552">
        <v>7.5282258064516103</v>
      </c>
      <c r="L552" s="11">
        <f t="shared" si="264"/>
        <v>25.25</v>
      </c>
      <c r="M552" s="9">
        <f t="shared" si="265"/>
        <v>11.1</v>
      </c>
      <c r="N552" s="9">
        <f t="shared" si="270"/>
        <v>98.356454868401883</v>
      </c>
      <c r="O552" s="9">
        <f>stefan_boltzmann*(E552+273.16)^4</f>
        <v>36.710207184492354</v>
      </c>
      <c r="P552" s="9">
        <f>stefan_boltzmann*(F552+273.16)^4</f>
        <v>30.978497606396516</v>
      </c>
      <c r="Q552" s="11">
        <f t="shared" si="271"/>
        <v>14.875009081662304</v>
      </c>
      <c r="R552" s="9">
        <f t="shared" si="272"/>
        <v>19.06476</v>
      </c>
      <c r="S552" s="9">
        <f t="shared" si="273"/>
        <v>0.78023584255255796</v>
      </c>
      <c r="T552" s="9">
        <f t="shared" si="267"/>
        <v>11.453756992879974</v>
      </c>
      <c r="U552" s="9">
        <f t="shared" si="274"/>
        <v>33.844352395444432</v>
      </c>
      <c r="V552" s="9">
        <f t="shared" si="275"/>
        <v>0.18885440338362439</v>
      </c>
      <c r="W552" s="9">
        <f t="shared" si="268"/>
        <v>0.70331838744595332</v>
      </c>
      <c r="X552" s="9">
        <f t="shared" si="276"/>
        <v>4.4953684733257511</v>
      </c>
      <c r="Y552" s="9">
        <f t="shared" si="277"/>
        <v>6.958388519554223</v>
      </c>
      <c r="Z552" s="9">
        <f t="shared" si="278"/>
        <v>14.886895161290324</v>
      </c>
      <c r="AA552" s="9">
        <f t="shared" si="279"/>
        <v>2.4867590161093025</v>
      </c>
      <c r="AB552" s="9">
        <f t="shared" si="280"/>
        <v>1.1307570487327261</v>
      </c>
      <c r="AC552" s="9">
        <f t="shared" si="281"/>
        <v>1.8087580324210144</v>
      </c>
      <c r="AD552" s="9">
        <f t="shared" si="282"/>
        <v>1.1655607845163336</v>
      </c>
      <c r="AE552" s="9">
        <f t="shared" si="283"/>
        <v>0.10908766378287568</v>
      </c>
      <c r="AF552" s="9">
        <f t="shared" si="284"/>
        <v>98.356454868401883</v>
      </c>
      <c r="AG552" s="9">
        <f t="shared" si="269"/>
        <v>6.6478869029761758E-2</v>
      </c>
      <c r="AH552" s="9">
        <f t="shared" ca="1" si="266"/>
        <v>-1.0336930107526854</v>
      </c>
      <c r="AI552" s="11">
        <f t="shared" si="285"/>
        <v>0.10908766378287568</v>
      </c>
      <c r="AJ552" s="9">
        <f t="shared" ca="1" si="286"/>
        <v>7.9920815303069084</v>
      </c>
      <c r="AK552" s="9">
        <f t="shared" si="287"/>
        <v>6.6478869029761758E-2</v>
      </c>
      <c r="AL552" s="9">
        <f t="shared" si="288"/>
        <v>3.1262277482126084</v>
      </c>
      <c r="AM552" s="9">
        <f t="shared" si="289"/>
        <v>2.3516801075268798</v>
      </c>
      <c r="AN552" s="9">
        <f t="shared" si="290"/>
        <v>0.6431972479046808</v>
      </c>
      <c r="AO552" s="9">
        <f t="shared" si="291"/>
        <v>1.7995712365591392</v>
      </c>
      <c r="AP552" s="13">
        <f t="shared" ca="1" si="292"/>
        <v>2.9296343028241263</v>
      </c>
    </row>
    <row r="553" spans="1:42">
      <c r="A553" t="s">
        <v>102</v>
      </c>
      <c r="B553" t="s">
        <v>142</v>
      </c>
      <c r="C553">
        <v>11</v>
      </c>
      <c r="D553" s="14">
        <f t="shared" ca="1" si="293"/>
        <v>2.2752178808137105</v>
      </c>
      <c r="E553">
        <v>16.689166666666701</v>
      </c>
      <c r="F553">
        <v>5.5258333333333303</v>
      </c>
      <c r="G553">
        <v>4.6451736111111099</v>
      </c>
      <c r="H553">
        <v>252</v>
      </c>
      <c r="I553">
        <v>3.0085763888888901</v>
      </c>
      <c r="J553">
        <v>35.758499999999998</v>
      </c>
      <c r="K553">
        <v>5.7083333333333304</v>
      </c>
      <c r="L553" s="11">
        <f t="shared" si="264"/>
        <v>19.299999999999997</v>
      </c>
      <c r="M553" s="9">
        <f t="shared" si="265"/>
        <v>10.149999999999999</v>
      </c>
      <c r="N553" s="9">
        <f t="shared" si="270"/>
        <v>98.356454868401883</v>
      </c>
      <c r="O553" s="9">
        <f>stefan_boltzmann*(E553+273.16)^4</f>
        <v>34.605897539171011</v>
      </c>
      <c r="P553" s="9">
        <f>stefan_boltzmann*(F553+273.16)^4</f>
        <v>29.57477593121174</v>
      </c>
      <c r="Q553" s="11">
        <f t="shared" si="271"/>
        <v>10.252134646962229</v>
      </c>
      <c r="R553" s="9">
        <f t="shared" si="272"/>
        <v>14.572271999999998</v>
      </c>
      <c r="S553" s="9">
        <f t="shared" si="273"/>
        <v>0.70353714554341495</v>
      </c>
      <c r="T553" s="9">
        <f t="shared" si="267"/>
        <v>7.8941436781609164</v>
      </c>
      <c r="U553" s="9">
        <f t="shared" si="274"/>
        <v>32.090336735191372</v>
      </c>
      <c r="V553" s="9">
        <f t="shared" si="275"/>
        <v>0.21085505610813102</v>
      </c>
      <c r="W553" s="9">
        <f t="shared" si="268"/>
        <v>0.5997751464836103</v>
      </c>
      <c r="X553" s="9">
        <f t="shared" si="276"/>
        <v>4.0583244006702994</v>
      </c>
      <c r="Y553" s="9">
        <f t="shared" si="277"/>
        <v>3.835819277490617</v>
      </c>
      <c r="Z553" s="9">
        <f t="shared" si="278"/>
        <v>11.107500000000016</v>
      </c>
      <c r="AA553" s="9">
        <f t="shared" si="279"/>
        <v>1.8998873906892852</v>
      </c>
      <c r="AB553" s="9">
        <f t="shared" si="280"/>
        <v>0.90485254763722867</v>
      </c>
      <c r="AC553" s="9">
        <f t="shared" si="281"/>
        <v>1.402369969163257</v>
      </c>
      <c r="AD553" s="9">
        <f t="shared" si="282"/>
        <v>0.85093961902214243</v>
      </c>
      <c r="AE553" s="9">
        <f t="shared" si="283"/>
        <v>8.7804081932904635E-2</v>
      </c>
      <c r="AF553" s="9">
        <f t="shared" si="284"/>
        <v>98.356454868401883</v>
      </c>
      <c r="AG553" s="9">
        <f t="shared" si="269"/>
        <v>6.6478869029761758E-2</v>
      </c>
      <c r="AH553" s="9">
        <f t="shared" ca="1" si="266"/>
        <v>-0.5291153225806432</v>
      </c>
      <c r="AI553" s="11">
        <f t="shared" si="285"/>
        <v>8.7804081932904635E-2</v>
      </c>
      <c r="AJ553" s="9">
        <f t="shared" ca="1" si="286"/>
        <v>4.3649346000712601</v>
      </c>
      <c r="AK553" s="9">
        <f t="shared" si="287"/>
        <v>6.6478869029761758E-2</v>
      </c>
      <c r="AL553" s="9">
        <f t="shared" si="288"/>
        <v>3.167814999604023</v>
      </c>
      <c r="AM553" s="9">
        <f t="shared" si="289"/>
        <v>3.0085763888888901</v>
      </c>
      <c r="AN553" s="9">
        <f t="shared" si="290"/>
        <v>0.55143035014111452</v>
      </c>
      <c r="AO553" s="9">
        <f t="shared" si="291"/>
        <v>2.022915972222223</v>
      </c>
      <c r="AP553" s="13">
        <f t="shared" ca="1" si="292"/>
        <v>2.2752178808137105</v>
      </c>
    </row>
    <row r="554" spans="1:42">
      <c r="A554" t="s">
        <v>102</v>
      </c>
      <c r="B554" t="s">
        <v>142</v>
      </c>
      <c r="C554">
        <v>12</v>
      </c>
      <c r="D554" s="14">
        <f t="shared" ca="1" si="293"/>
        <v>1.6138469379367477</v>
      </c>
      <c r="E554">
        <v>9.5540322580645203</v>
      </c>
      <c r="F554">
        <v>-0.41814516129032298</v>
      </c>
      <c r="G554">
        <v>-1.1283266129032301</v>
      </c>
      <c r="H554">
        <v>252</v>
      </c>
      <c r="I554">
        <v>3.2649025537634402</v>
      </c>
      <c r="J554">
        <v>35.758499999999998</v>
      </c>
      <c r="K554">
        <v>4.7903225806451601</v>
      </c>
      <c r="L554" s="11">
        <f t="shared" si="264"/>
        <v>17</v>
      </c>
      <c r="M554" s="9">
        <f t="shared" si="265"/>
        <v>9.6499999999999986</v>
      </c>
      <c r="N554" s="9">
        <f t="shared" si="270"/>
        <v>98.356454868401883</v>
      </c>
      <c r="O554" s="9">
        <f>stefan_boltzmann*(E554+273.16)^4</f>
        <v>31.32213467941833</v>
      </c>
      <c r="P554" s="9">
        <f>stefan_boltzmann*(F554+273.16)^4</f>
        <v>27.131203071518197</v>
      </c>
      <c r="Q554" s="11">
        <f t="shared" si="271"/>
        <v>8.4694551228480695</v>
      </c>
      <c r="R554" s="9">
        <f t="shared" si="272"/>
        <v>12.83568</v>
      </c>
      <c r="S554" s="9">
        <f t="shared" si="273"/>
        <v>0.65983688615235569</v>
      </c>
      <c r="T554" s="9">
        <f t="shared" si="267"/>
        <v>6.5214804445930135</v>
      </c>
      <c r="U554" s="9">
        <f t="shared" si="274"/>
        <v>29.226668875468263</v>
      </c>
      <c r="V554" s="9">
        <f t="shared" si="275"/>
        <v>0.23500683465523647</v>
      </c>
      <c r="W554" s="9">
        <f t="shared" si="268"/>
        <v>0.54077979630568029</v>
      </c>
      <c r="X554" s="9">
        <f t="shared" si="276"/>
        <v>3.7143281527133318</v>
      </c>
      <c r="Y554" s="9">
        <f t="shared" si="277"/>
        <v>2.8071522918796816</v>
      </c>
      <c r="Z554" s="9">
        <f t="shared" si="278"/>
        <v>4.5679435483870989</v>
      </c>
      <c r="AA554" s="9">
        <f t="shared" si="279"/>
        <v>1.1917441997423359</v>
      </c>
      <c r="AB554" s="9">
        <f t="shared" si="280"/>
        <v>0.59246065974846762</v>
      </c>
      <c r="AC554" s="9">
        <f t="shared" si="281"/>
        <v>0.89210242974540177</v>
      </c>
      <c r="AD554" s="9">
        <f t="shared" si="282"/>
        <v>0.56242677393432938</v>
      </c>
      <c r="AE554" s="9">
        <f t="shared" si="283"/>
        <v>5.9287777327407171E-2</v>
      </c>
      <c r="AF554" s="9">
        <f t="shared" si="284"/>
        <v>98.356454868401883</v>
      </c>
      <c r="AG554" s="9">
        <f t="shared" si="269"/>
        <v>6.6478869029761758E-2</v>
      </c>
      <c r="AH554" s="9">
        <f t="shared" ca="1" si="266"/>
        <v>-0.91553790322580841</v>
      </c>
      <c r="AI554" s="11">
        <f t="shared" si="285"/>
        <v>5.9287777327407171E-2</v>
      </c>
      <c r="AJ554" s="9">
        <f t="shared" ca="1" si="286"/>
        <v>3.72269019510549</v>
      </c>
      <c r="AK554" s="9">
        <f t="shared" si="287"/>
        <v>6.6478869029761758E-2</v>
      </c>
      <c r="AL554" s="9">
        <f t="shared" si="288"/>
        <v>3.2424493567035677</v>
      </c>
      <c r="AM554" s="9">
        <f t="shared" si="289"/>
        <v>3.2649025537634402</v>
      </c>
      <c r="AN554" s="9">
        <f t="shared" si="290"/>
        <v>0.32967565581107239</v>
      </c>
      <c r="AO554" s="9">
        <f t="shared" si="291"/>
        <v>2.1100668682795698</v>
      </c>
      <c r="AP554" s="13">
        <f t="shared" ca="1" si="292"/>
        <v>1.6138469379367477</v>
      </c>
    </row>
    <row r="555" spans="1:42">
      <c r="A555" t="s">
        <v>103</v>
      </c>
      <c r="B555" t="s">
        <v>145</v>
      </c>
      <c r="C555">
        <v>1</v>
      </c>
      <c r="D555" s="14">
        <f t="shared" ca="1" si="293"/>
        <v>2.459636083440266</v>
      </c>
      <c r="E555">
        <v>15.790496948561501</v>
      </c>
      <c r="F555">
        <v>5.0797733217088004</v>
      </c>
      <c r="G555">
        <v>4.5296352804417301</v>
      </c>
      <c r="H555">
        <v>121.94594594594599</v>
      </c>
      <c r="I555">
        <v>4.4339472537053197</v>
      </c>
      <c r="J555">
        <v>30.6197027027027</v>
      </c>
      <c r="K555">
        <v>5.3827375762859599</v>
      </c>
      <c r="L555" s="11">
        <f t="shared" si="264"/>
        <v>21.1</v>
      </c>
      <c r="M555" s="9">
        <f t="shared" si="265"/>
        <v>10.3</v>
      </c>
      <c r="N555" s="9">
        <f t="shared" si="270"/>
        <v>99.866802882730624</v>
      </c>
      <c r="O555" s="9">
        <f>stefan_boltzmann*(E555+273.16)^4</f>
        <v>34.17871070192485</v>
      </c>
      <c r="P555" s="9">
        <f>stefan_boltzmann*(F555+273.16)^4</f>
        <v>29.385882425281554</v>
      </c>
      <c r="Q555" s="11">
        <f t="shared" si="271"/>
        <v>10.788386546584162</v>
      </c>
      <c r="R555" s="9">
        <f t="shared" si="272"/>
        <v>15.87646118918919</v>
      </c>
      <c r="S555" s="9">
        <f t="shared" si="273"/>
        <v>0.67952085908982873</v>
      </c>
      <c r="T555" s="9">
        <f t="shared" si="267"/>
        <v>8.3070576408698056</v>
      </c>
      <c r="U555" s="9">
        <f t="shared" si="274"/>
        <v>31.782296563603204</v>
      </c>
      <c r="V555" s="9">
        <f t="shared" si="275"/>
        <v>0.21137656142755631</v>
      </c>
      <c r="W555" s="9">
        <f t="shared" si="268"/>
        <v>0.56735315977126888</v>
      </c>
      <c r="X555" s="9">
        <f t="shared" si="276"/>
        <v>3.811497001431889</v>
      </c>
      <c r="Y555" s="9">
        <f t="shared" si="277"/>
        <v>4.4955606394379171</v>
      </c>
      <c r="Z555" s="9">
        <f t="shared" si="278"/>
        <v>10.43513513513515</v>
      </c>
      <c r="AA555" s="9">
        <f t="shared" si="279"/>
        <v>1.7940971851844898</v>
      </c>
      <c r="AB555" s="9">
        <f t="shared" si="280"/>
        <v>0.87718039617764099</v>
      </c>
      <c r="AC555" s="9">
        <f t="shared" si="281"/>
        <v>1.3356387906810654</v>
      </c>
      <c r="AD555" s="9">
        <f t="shared" si="282"/>
        <v>0.84408106888771428</v>
      </c>
      <c r="AE555" s="9">
        <f t="shared" si="283"/>
        <v>8.4415665285045599E-2</v>
      </c>
      <c r="AF555" s="9">
        <f t="shared" si="284"/>
        <v>99.866802882730624</v>
      </c>
      <c r="AG555" s="9">
        <f t="shared" si="269"/>
        <v>6.749970927830734E-2</v>
      </c>
      <c r="AH555" s="9">
        <f t="shared" ca="1" si="266"/>
        <v>-5.6970357454227107E-2</v>
      </c>
      <c r="AI555" s="11">
        <f t="shared" si="285"/>
        <v>8.4415665285045599E-2</v>
      </c>
      <c r="AJ555" s="9">
        <f t="shared" ca="1" si="286"/>
        <v>4.5525309968921439</v>
      </c>
      <c r="AK555" s="9">
        <f t="shared" si="287"/>
        <v>6.749970927830734E-2</v>
      </c>
      <c r="AL555" s="9">
        <f t="shared" si="288"/>
        <v>3.1753296907629371</v>
      </c>
      <c r="AM555" s="9">
        <f t="shared" si="289"/>
        <v>4.4339472537053197</v>
      </c>
      <c r="AN555" s="9">
        <f t="shared" si="290"/>
        <v>0.49155772179335111</v>
      </c>
      <c r="AO555" s="9">
        <f t="shared" si="291"/>
        <v>2.5075420662598091</v>
      </c>
      <c r="AP555" s="13">
        <f t="shared" ca="1" si="292"/>
        <v>2.459636083440266</v>
      </c>
    </row>
    <row r="556" spans="1:42">
      <c r="A556" t="s">
        <v>103</v>
      </c>
      <c r="B556" t="s">
        <v>145</v>
      </c>
      <c r="C556">
        <v>2</v>
      </c>
      <c r="D556" s="14">
        <f t="shared" ca="1" si="293"/>
        <v>3.1423419479712527</v>
      </c>
      <c r="E556">
        <v>18.1671814671815</v>
      </c>
      <c r="F556">
        <v>7.0503861003860999</v>
      </c>
      <c r="G556">
        <v>5.6362371299871299</v>
      </c>
      <c r="H556">
        <v>121.94594594594599</v>
      </c>
      <c r="I556">
        <v>4.3963963963964003</v>
      </c>
      <c r="J556">
        <v>30.6197027027027</v>
      </c>
      <c r="K556">
        <v>5.92181467181467</v>
      </c>
      <c r="L556" s="11">
        <f t="shared" si="264"/>
        <v>25.8</v>
      </c>
      <c r="M556" s="9">
        <f t="shared" si="265"/>
        <v>11</v>
      </c>
      <c r="N556" s="9">
        <f t="shared" si="270"/>
        <v>99.866802882730624</v>
      </c>
      <c r="O556" s="9">
        <f>stefan_boltzmann*(E556+273.16)^4</f>
        <v>35.31717211369002</v>
      </c>
      <c r="P556" s="9">
        <f>stefan_boltzmann*(F556+273.16)^4</f>
        <v>30.227261792457355</v>
      </c>
      <c r="Q556" s="11">
        <f t="shared" si="271"/>
        <v>13.394673569673566</v>
      </c>
      <c r="R556" s="9">
        <f t="shared" si="272"/>
        <v>19.412924108108108</v>
      </c>
      <c r="S556" s="9">
        <f t="shared" si="273"/>
        <v>0.68998742770951615</v>
      </c>
      <c r="T556" s="9">
        <f t="shared" si="267"/>
        <v>10.313898648648646</v>
      </c>
      <c r="U556" s="9">
        <f t="shared" si="274"/>
        <v>32.772216953073688</v>
      </c>
      <c r="V556" s="9">
        <f t="shared" si="275"/>
        <v>0.20631507729360299</v>
      </c>
      <c r="W556" s="9">
        <f t="shared" si="268"/>
        <v>0.58148302740784685</v>
      </c>
      <c r="X556" s="9">
        <f t="shared" si="276"/>
        <v>3.9316407799626161</v>
      </c>
      <c r="Y556" s="9">
        <f t="shared" si="277"/>
        <v>6.3822578686860298</v>
      </c>
      <c r="Z556" s="9">
        <f t="shared" si="278"/>
        <v>12.608783783783799</v>
      </c>
      <c r="AA556" s="9">
        <f t="shared" si="279"/>
        <v>2.0857855041548881</v>
      </c>
      <c r="AB556" s="9">
        <f t="shared" si="280"/>
        <v>1.0053299648639931</v>
      </c>
      <c r="AC556" s="9">
        <f t="shared" si="281"/>
        <v>1.5455577345094405</v>
      </c>
      <c r="AD556" s="9">
        <f t="shared" si="282"/>
        <v>0.9118193142354768</v>
      </c>
      <c r="AE556" s="9">
        <f t="shared" si="283"/>
        <v>9.579060696424635E-2</v>
      </c>
      <c r="AF556" s="9">
        <f t="shared" si="284"/>
        <v>99.866802882730624</v>
      </c>
      <c r="AG556" s="9">
        <f t="shared" si="269"/>
        <v>6.749970927830734E-2</v>
      </c>
      <c r="AH556" s="9">
        <f t="shared" ca="1" si="266"/>
        <v>0.30431081081081096</v>
      </c>
      <c r="AI556" s="11">
        <f t="shared" si="285"/>
        <v>9.579060696424635E-2</v>
      </c>
      <c r="AJ556" s="9">
        <f t="shared" ca="1" si="286"/>
        <v>6.0779470578752193</v>
      </c>
      <c r="AK556" s="9">
        <f t="shared" si="287"/>
        <v>6.749970927830734E-2</v>
      </c>
      <c r="AL556" s="9">
        <f t="shared" si="288"/>
        <v>3.1511635884466798</v>
      </c>
      <c r="AM556" s="9">
        <f t="shared" si="289"/>
        <v>4.3963963963964003</v>
      </c>
      <c r="AN556" s="9">
        <f t="shared" si="290"/>
        <v>0.63373842027396365</v>
      </c>
      <c r="AO556" s="9">
        <f t="shared" si="291"/>
        <v>2.4947747747747764</v>
      </c>
      <c r="AP556" s="13">
        <f t="shared" ca="1" si="292"/>
        <v>3.1423419479712527</v>
      </c>
    </row>
    <row r="557" spans="1:42">
      <c r="A557" t="s">
        <v>103</v>
      </c>
      <c r="B557" t="s">
        <v>145</v>
      </c>
      <c r="C557">
        <v>3</v>
      </c>
      <c r="D557" s="14">
        <f t="shared" ca="1" si="293"/>
        <v>3.8193436398989293</v>
      </c>
      <c r="E557">
        <v>20.346730601569298</v>
      </c>
      <c r="F557">
        <v>9.3173496076721793</v>
      </c>
      <c r="G557">
        <v>7.9091724789305404</v>
      </c>
      <c r="H557">
        <v>121.94594594594599</v>
      </c>
      <c r="I557">
        <v>4.7782875617552998</v>
      </c>
      <c r="J557">
        <v>30.6197027027027</v>
      </c>
      <c r="K557">
        <v>6.2850915431560601</v>
      </c>
      <c r="L557" s="11">
        <f t="shared" si="264"/>
        <v>31.4</v>
      </c>
      <c r="M557" s="9">
        <f t="shared" si="265"/>
        <v>11.8</v>
      </c>
      <c r="N557" s="9">
        <f t="shared" si="270"/>
        <v>99.866802882730624</v>
      </c>
      <c r="O557" s="9">
        <f>stefan_boltzmann*(E557+273.16)^4</f>
        <v>36.385986365468632</v>
      </c>
      <c r="P557" s="9">
        <f>stefan_boltzmann*(F557+273.16)^4</f>
        <v>31.217377211948818</v>
      </c>
      <c r="Q557" s="11">
        <f t="shared" si="271"/>
        <v>16.212367561656791</v>
      </c>
      <c r="R557" s="9">
        <f t="shared" si="272"/>
        <v>23.626582054054051</v>
      </c>
      <c r="S557" s="9">
        <f t="shared" si="273"/>
        <v>0.68619182937952439</v>
      </c>
      <c r="T557" s="9">
        <f t="shared" si="267"/>
        <v>12.48352302247573</v>
      </c>
      <c r="U557" s="9">
        <f t="shared" si="274"/>
        <v>33.801681788708727</v>
      </c>
      <c r="V557" s="9">
        <f t="shared" si="275"/>
        <v>0.19544359810855555</v>
      </c>
      <c r="W557" s="9">
        <f t="shared" si="268"/>
        <v>0.576358969662358</v>
      </c>
      <c r="X557" s="9">
        <f t="shared" si="276"/>
        <v>3.8076131203710397</v>
      </c>
      <c r="Y557" s="9">
        <f t="shared" si="277"/>
        <v>8.6759099021046904</v>
      </c>
      <c r="Z557" s="9">
        <f t="shared" si="278"/>
        <v>14.832040104620738</v>
      </c>
      <c r="AA557" s="9">
        <f t="shared" si="279"/>
        <v>2.3889426936910416</v>
      </c>
      <c r="AB557" s="9">
        <f t="shared" si="280"/>
        <v>1.1729068187942642</v>
      </c>
      <c r="AC557" s="9">
        <f t="shared" si="281"/>
        <v>1.7809247562426529</v>
      </c>
      <c r="AD557" s="9">
        <f t="shared" si="282"/>
        <v>1.0661506799898373</v>
      </c>
      <c r="AE557" s="9">
        <f t="shared" si="283"/>
        <v>0.10874996548604336</v>
      </c>
      <c r="AF557" s="9">
        <f t="shared" si="284"/>
        <v>99.866802882730624</v>
      </c>
      <c r="AG557" s="9">
        <f t="shared" si="269"/>
        <v>6.749970927830734E-2</v>
      </c>
      <c r="AH557" s="9">
        <f t="shared" ca="1" si="266"/>
        <v>0.31125588491717143</v>
      </c>
      <c r="AI557" s="11">
        <f t="shared" si="285"/>
        <v>0.10874996548604336</v>
      </c>
      <c r="AJ557" s="9">
        <f t="shared" ca="1" si="286"/>
        <v>8.3646540171875188</v>
      </c>
      <c r="AK557" s="9">
        <f t="shared" si="287"/>
        <v>6.749970927830734E-2</v>
      </c>
      <c r="AL557" s="9">
        <f t="shared" si="288"/>
        <v>3.1268235449843229</v>
      </c>
      <c r="AM557" s="9">
        <f t="shared" si="289"/>
        <v>4.7782875617552998</v>
      </c>
      <c r="AN557" s="9">
        <f t="shared" si="290"/>
        <v>0.71477407625281564</v>
      </c>
      <c r="AO557" s="9">
        <f t="shared" si="291"/>
        <v>2.6246177709968022</v>
      </c>
      <c r="AP557" s="13">
        <f t="shared" ca="1" si="292"/>
        <v>3.8193436398989293</v>
      </c>
    </row>
    <row r="558" spans="1:42">
      <c r="A558" t="s">
        <v>103</v>
      </c>
      <c r="B558" t="s">
        <v>145</v>
      </c>
      <c r="C558">
        <v>4</v>
      </c>
      <c r="D558" s="14">
        <f t="shared" ca="1" si="293"/>
        <v>4.9305833974984088</v>
      </c>
      <c r="E558">
        <v>25.160990990990999</v>
      </c>
      <c r="F558">
        <v>13.942792792792799</v>
      </c>
      <c r="G558">
        <v>12.5533258258258</v>
      </c>
      <c r="H558">
        <v>121.94594594594599</v>
      </c>
      <c r="I558">
        <v>4.8542492492492499</v>
      </c>
      <c r="J558">
        <v>30.6197027027027</v>
      </c>
      <c r="K558">
        <v>7.5333333333333297</v>
      </c>
      <c r="L558" s="11">
        <f t="shared" si="264"/>
        <v>36.799999999999997</v>
      </c>
      <c r="M558" s="9">
        <f t="shared" si="265"/>
        <v>12.7</v>
      </c>
      <c r="N558" s="9">
        <f t="shared" si="270"/>
        <v>99.866802882730624</v>
      </c>
      <c r="O558" s="9">
        <f>stefan_boltzmann*(E558+273.16)^4</f>
        <v>38.832660453381244</v>
      </c>
      <c r="P558" s="9">
        <f>stefan_boltzmann*(F558+273.16)^4</f>
        <v>33.312832543663802</v>
      </c>
      <c r="Q558" s="11">
        <f t="shared" si="271"/>
        <v>20.114435695538049</v>
      </c>
      <c r="R558" s="9">
        <f t="shared" si="272"/>
        <v>27.689752216216213</v>
      </c>
      <c r="S558" s="9">
        <f t="shared" si="273"/>
        <v>0.72642165731473174</v>
      </c>
      <c r="T558" s="9">
        <f t="shared" si="267"/>
        <v>15.488115485564299</v>
      </c>
      <c r="U558" s="9">
        <f t="shared" si="274"/>
        <v>36.07274649852252</v>
      </c>
      <c r="V558" s="9">
        <f t="shared" si="275"/>
        <v>0.17115249334923516</v>
      </c>
      <c r="W558" s="9">
        <f t="shared" si="268"/>
        <v>0.63066923737488789</v>
      </c>
      <c r="X558" s="9">
        <f t="shared" si="276"/>
        <v>3.8937143499979219</v>
      </c>
      <c r="Y558" s="9">
        <f t="shared" si="277"/>
        <v>11.594401135566377</v>
      </c>
      <c r="Z558" s="9">
        <f t="shared" si="278"/>
        <v>19.551891891891898</v>
      </c>
      <c r="AA558" s="9">
        <f t="shared" si="279"/>
        <v>3.1982823648175267</v>
      </c>
      <c r="AB558" s="9">
        <f t="shared" si="280"/>
        <v>1.5926798400251059</v>
      </c>
      <c r="AC558" s="9">
        <f t="shared" si="281"/>
        <v>2.3954811024213161</v>
      </c>
      <c r="AD558" s="9">
        <f t="shared" si="282"/>
        <v>1.4545653317438818</v>
      </c>
      <c r="AE558" s="9">
        <f t="shared" si="283"/>
        <v>0.14126519906075849</v>
      </c>
      <c r="AF558" s="9">
        <f t="shared" si="284"/>
        <v>99.866802882730624</v>
      </c>
      <c r="AG558" s="9">
        <f t="shared" si="269"/>
        <v>6.749970927830734E-2</v>
      </c>
      <c r="AH558" s="9">
        <f t="shared" ca="1" si="266"/>
        <v>0.66077925021796258</v>
      </c>
      <c r="AI558" s="11">
        <f t="shared" si="285"/>
        <v>0.14126519906075849</v>
      </c>
      <c r="AJ558" s="9">
        <f t="shared" ca="1" si="286"/>
        <v>10.933621885348416</v>
      </c>
      <c r="AK558" s="9">
        <f t="shared" si="287"/>
        <v>6.749970927830734E-2</v>
      </c>
      <c r="AL558" s="9">
        <f t="shared" si="288"/>
        <v>3.0763773024328325</v>
      </c>
      <c r="AM558" s="9">
        <f t="shared" si="289"/>
        <v>4.8542492492492499</v>
      </c>
      <c r="AN558" s="9">
        <f t="shared" si="290"/>
        <v>0.94091577067743426</v>
      </c>
      <c r="AO558" s="9">
        <f t="shared" si="291"/>
        <v>2.6504447447447452</v>
      </c>
      <c r="AP558" s="13">
        <f t="shared" ca="1" si="292"/>
        <v>4.9305833974984088</v>
      </c>
    </row>
    <row r="559" spans="1:42">
      <c r="A559" t="s">
        <v>103</v>
      </c>
      <c r="B559" t="s">
        <v>145</v>
      </c>
      <c r="C559">
        <v>5</v>
      </c>
      <c r="D559" s="14">
        <f t="shared" ca="1" si="293"/>
        <v>5.368833929053479</v>
      </c>
      <c r="E559">
        <v>28.983173496076699</v>
      </c>
      <c r="F559">
        <v>19.0636442894507</v>
      </c>
      <c r="G559">
        <v>18.2918955245568</v>
      </c>
      <c r="H559">
        <v>121.94594594594599</v>
      </c>
      <c r="I559">
        <v>4.1553872420807902</v>
      </c>
      <c r="J559">
        <v>30.6197027027027</v>
      </c>
      <c r="K559">
        <v>8.7332170880558007</v>
      </c>
      <c r="L559" s="11">
        <f t="shared" si="264"/>
        <v>40</v>
      </c>
      <c r="M559" s="9">
        <f t="shared" si="265"/>
        <v>13.5</v>
      </c>
      <c r="N559" s="9">
        <f t="shared" si="270"/>
        <v>99.866802882730624</v>
      </c>
      <c r="O559" s="9">
        <f>stefan_boltzmann*(E559+273.16)^4</f>
        <v>40.861380852669235</v>
      </c>
      <c r="P559" s="9">
        <f>stefan_boltzmann*(F559+273.16)^4</f>
        <v>35.753890292015832</v>
      </c>
      <c r="Q559" s="11">
        <f t="shared" si="271"/>
        <v>22.938099389712296</v>
      </c>
      <c r="R559" s="9">
        <f t="shared" si="272"/>
        <v>30.097556756756756</v>
      </c>
      <c r="S559" s="9">
        <f t="shared" si="273"/>
        <v>0.76212496499613058</v>
      </c>
      <c r="T559" s="9">
        <f t="shared" si="267"/>
        <v>17.662336530078466</v>
      </c>
      <c r="U559" s="9">
        <f t="shared" si="274"/>
        <v>38.307635572342534</v>
      </c>
      <c r="V559" s="9">
        <f t="shared" si="275"/>
        <v>0.13701563893649549</v>
      </c>
      <c r="W559" s="9">
        <f t="shared" si="268"/>
        <v>0.67886870274477629</v>
      </c>
      <c r="X559" s="9">
        <f t="shared" si="276"/>
        <v>3.5632088205843311</v>
      </c>
      <c r="Y559" s="9">
        <f t="shared" si="277"/>
        <v>14.099127709494136</v>
      </c>
      <c r="Z559" s="9">
        <f t="shared" si="278"/>
        <v>24.023408892763698</v>
      </c>
      <c r="AA559" s="9">
        <f t="shared" si="279"/>
        <v>4.0017841562021603</v>
      </c>
      <c r="AB559" s="9">
        <f t="shared" si="280"/>
        <v>2.2061333865059978</v>
      </c>
      <c r="AC559" s="9">
        <f t="shared" si="281"/>
        <v>3.1039587713540788</v>
      </c>
      <c r="AD559" s="9">
        <f t="shared" si="282"/>
        <v>2.1021760630795496</v>
      </c>
      <c r="AE559" s="9">
        <f t="shared" si="283"/>
        <v>0.17931320946739721</v>
      </c>
      <c r="AF559" s="9">
        <f t="shared" si="284"/>
        <v>99.866802882730624</v>
      </c>
      <c r="AG559" s="9">
        <f t="shared" si="269"/>
        <v>6.749970927830734E-2</v>
      </c>
      <c r="AH559" s="9">
        <f t="shared" ca="1" si="266"/>
        <v>0.62601238012205196</v>
      </c>
      <c r="AI559" s="11">
        <f t="shared" si="285"/>
        <v>0.17931320946739721</v>
      </c>
      <c r="AJ559" s="9">
        <f t="shared" ca="1" si="286"/>
        <v>13.473115329372083</v>
      </c>
      <c r="AK559" s="9">
        <f t="shared" si="287"/>
        <v>6.749970927830734E-2</v>
      </c>
      <c r="AL559" s="9">
        <f t="shared" si="288"/>
        <v>3.0300642072454727</v>
      </c>
      <c r="AM559" s="9">
        <f t="shared" si="289"/>
        <v>4.1553872420807902</v>
      </c>
      <c r="AN559" s="9">
        <f t="shared" si="290"/>
        <v>1.0017827082745292</v>
      </c>
      <c r="AO559" s="9">
        <f t="shared" si="291"/>
        <v>2.412831662307469</v>
      </c>
      <c r="AP559" s="13">
        <f t="shared" ca="1" si="292"/>
        <v>5.368833929053479</v>
      </c>
    </row>
    <row r="560" spans="1:42">
      <c r="A560" t="s">
        <v>103</v>
      </c>
      <c r="B560" t="s">
        <v>145</v>
      </c>
      <c r="C560">
        <v>6</v>
      </c>
      <c r="D560" s="14">
        <f t="shared" ca="1" si="293"/>
        <v>6.1074144325770012</v>
      </c>
      <c r="E560">
        <v>32.101171171171202</v>
      </c>
      <c r="F560">
        <v>22.222072072072098</v>
      </c>
      <c r="G560">
        <v>21.303648648648601</v>
      </c>
      <c r="H560">
        <v>121.94594594594599</v>
      </c>
      <c r="I560">
        <v>3.7187875375375401</v>
      </c>
      <c r="J560">
        <v>30.6197027027027</v>
      </c>
      <c r="K560">
        <v>9.9099099099099099</v>
      </c>
      <c r="L560" s="11">
        <f t="shared" si="264"/>
        <v>41.2</v>
      </c>
      <c r="M560" s="9">
        <f t="shared" si="265"/>
        <v>13.9</v>
      </c>
      <c r="N560" s="9">
        <f t="shared" si="270"/>
        <v>99.866802882730624</v>
      </c>
      <c r="O560" s="9">
        <f>stefan_boltzmann*(E560+273.16)^4</f>
        <v>42.574362896800139</v>
      </c>
      <c r="P560" s="9">
        <f>stefan_boltzmann*(F560+273.16)^4</f>
        <v>37.324880333980417</v>
      </c>
      <c r="Q560" s="11">
        <f t="shared" si="271"/>
        <v>24.986629075118284</v>
      </c>
      <c r="R560" s="9">
        <f t="shared" si="272"/>
        <v>31.00048345945946</v>
      </c>
      <c r="S560" s="9">
        <f t="shared" si="273"/>
        <v>0.80600772267936638</v>
      </c>
      <c r="T560" s="9">
        <f t="shared" si="267"/>
        <v>19.23970438784108</v>
      </c>
      <c r="U560" s="9">
        <f t="shared" si="274"/>
        <v>39.949621615390278</v>
      </c>
      <c r="V560" s="9">
        <f t="shared" si="275"/>
        <v>0.11715045329192339</v>
      </c>
      <c r="W560" s="9">
        <f t="shared" si="268"/>
        <v>0.73811042561714479</v>
      </c>
      <c r="X560" s="9">
        <f t="shared" si="276"/>
        <v>3.4544426201684866</v>
      </c>
      <c r="Y560" s="9">
        <f t="shared" si="277"/>
        <v>15.785261767672594</v>
      </c>
      <c r="Z560" s="9">
        <f t="shared" si="278"/>
        <v>27.161621621621649</v>
      </c>
      <c r="AA560" s="9">
        <f t="shared" si="279"/>
        <v>4.7820264060550075</v>
      </c>
      <c r="AB560" s="9">
        <f t="shared" si="280"/>
        <v>2.6799307673325656</v>
      </c>
      <c r="AC560" s="9">
        <f t="shared" si="281"/>
        <v>3.7309785866937863</v>
      </c>
      <c r="AD560" s="9">
        <f t="shared" si="282"/>
        <v>2.5337714524487356</v>
      </c>
      <c r="AE560" s="9">
        <f t="shared" si="283"/>
        <v>0.2108934213924771</v>
      </c>
      <c r="AF560" s="9">
        <f t="shared" si="284"/>
        <v>99.866802882730624</v>
      </c>
      <c r="AG560" s="9">
        <f t="shared" si="269"/>
        <v>6.749970927830734E-2</v>
      </c>
      <c r="AH560" s="9">
        <f t="shared" ca="1" si="266"/>
        <v>0.43934978204011321</v>
      </c>
      <c r="AI560" s="11">
        <f t="shared" si="285"/>
        <v>0.2108934213924771</v>
      </c>
      <c r="AJ560" s="9">
        <f t="shared" ca="1" si="286"/>
        <v>15.345911985632481</v>
      </c>
      <c r="AK560" s="9">
        <f t="shared" si="287"/>
        <v>6.749970927830734E-2</v>
      </c>
      <c r="AL560" s="9">
        <f t="shared" si="288"/>
        <v>2.9983846540332326</v>
      </c>
      <c r="AM560" s="9">
        <f t="shared" si="289"/>
        <v>3.7187875375375401</v>
      </c>
      <c r="AN560" s="9">
        <f t="shared" si="290"/>
        <v>1.1972071342450508</v>
      </c>
      <c r="AO560" s="9">
        <f t="shared" si="291"/>
        <v>2.2643877627627638</v>
      </c>
      <c r="AP560" s="13">
        <f t="shared" ca="1" si="292"/>
        <v>6.1074144325770012</v>
      </c>
    </row>
    <row r="561" spans="1:42">
      <c r="A561" t="s">
        <v>103</v>
      </c>
      <c r="B561" t="s">
        <v>145</v>
      </c>
      <c r="C561">
        <v>7</v>
      </c>
      <c r="D561" s="14">
        <f t="shared" ca="1" si="293"/>
        <v>6.9714837484727195</v>
      </c>
      <c r="E561">
        <v>34.239232781168297</v>
      </c>
      <c r="F561">
        <v>23.793809938971201</v>
      </c>
      <c r="G561">
        <v>21.644685411217701</v>
      </c>
      <c r="H561">
        <v>121.94594594594599</v>
      </c>
      <c r="I561">
        <v>3.5457606800348702</v>
      </c>
      <c r="J561">
        <v>30.6197027027027</v>
      </c>
      <c r="K561">
        <v>10.9311246730602</v>
      </c>
      <c r="L561" s="11">
        <f t="shared" si="264"/>
        <v>40.6</v>
      </c>
      <c r="M561" s="9">
        <f t="shared" si="265"/>
        <v>13.8</v>
      </c>
      <c r="N561" s="9">
        <f t="shared" si="270"/>
        <v>99.866802882730624</v>
      </c>
      <c r="O561" s="9">
        <f>stefan_boltzmann*(E561+273.16)^4</f>
        <v>43.779723079439592</v>
      </c>
      <c r="P561" s="9">
        <f>stefan_boltzmann*(F561+273.16)^4</f>
        <v>38.125671359048681</v>
      </c>
      <c r="Q561" s="11">
        <f t="shared" si="271"/>
        <v>26.229842816168265</v>
      </c>
      <c r="R561" s="9">
        <f t="shared" si="272"/>
        <v>30.54902010810811</v>
      </c>
      <c r="S561" s="9">
        <f t="shared" si="273"/>
        <v>0.85861486631469797</v>
      </c>
      <c r="T561" s="9">
        <f t="shared" si="267"/>
        <v>20.196978968449564</v>
      </c>
      <c r="U561" s="9">
        <f t="shared" si="274"/>
        <v>40.952697219244136</v>
      </c>
      <c r="V561" s="9">
        <f t="shared" si="275"/>
        <v>0.11481269596961535</v>
      </c>
      <c r="W561" s="9">
        <f t="shared" si="268"/>
        <v>0.80913006952484234</v>
      </c>
      <c r="X561" s="9">
        <f t="shared" si="276"/>
        <v>3.8044402386926279</v>
      </c>
      <c r="Y561" s="9">
        <f t="shared" si="277"/>
        <v>16.392538729756936</v>
      </c>
      <c r="Z561" s="9">
        <f t="shared" si="278"/>
        <v>29.016521360069749</v>
      </c>
      <c r="AA561" s="9">
        <f t="shared" si="279"/>
        <v>5.3905246248973464</v>
      </c>
      <c r="AB561" s="9">
        <f t="shared" si="280"/>
        <v>2.947187397239988</v>
      </c>
      <c r="AC561" s="9">
        <f t="shared" si="281"/>
        <v>4.1688560110686677</v>
      </c>
      <c r="AD561" s="9">
        <f t="shared" si="282"/>
        <v>2.5872103008404537</v>
      </c>
      <c r="AE561" s="9">
        <f t="shared" si="283"/>
        <v>0.23166815913995131</v>
      </c>
      <c r="AF561" s="9">
        <f t="shared" si="284"/>
        <v>99.866802882730624</v>
      </c>
      <c r="AG561" s="9">
        <f t="shared" si="269"/>
        <v>6.749970927830734E-2</v>
      </c>
      <c r="AH561" s="9">
        <f t="shared" ca="1" si="266"/>
        <v>0.25968596338273409</v>
      </c>
      <c r="AI561" s="11">
        <f t="shared" si="285"/>
        <v>0.23166815913995131</v>
      </c>
      <c r="AJ561" s="9">
        <f t="shared" ca="1" si="286"/>
        <v>16.132852766374203</v>
      </c>
      <c r="AK561" s="9">
        <f t="shared" si="287"/>
        <v>6.749970927830734E-2</v>
      </c>
      <c r="AL561" s="9">
        <f t="shared" si="288"/>
        <v>2.9799694266626</v>
      </c>
      <c r="AM561" s="9">
        <f t="shared" si="289"/>
        <v>3.5457606800348702</v>
      </c>
      <c r="AN561" s="9">
        <f t="shared" si="290"/>
        <v>1.581645710228214</v>
      </c>
      <c r="AO561" s="9">
        <f t="shared" si="291"/>
        <v>2.205558631211856</v>
      </c>
      <c r="AP561" s="13">
        <f t="shared" ca="1" si="292"/>
        <v>6.9714837484727195</v>
      </c>
    </row>
    <row r="562" spans="1:42">
      <c r="A562" t="s">
        <v>103</v>
      </c>
      <c r="B562" t="s">
        <v>145</v>
      </c>
      <c r="C562">
        <v>8</v>
      </c>
      <c r="D562" s="14">
        <f t="shared" ca="1" si="293"/>
        <v>6.5851784825291526</v>
      </c>
      <c r="E562">
        <v>33.933740191804702</v>
      </c>
      <c r="F562">
        <v>23.340976460331301</v>
      </c>
      <c r="G562">
        <v>21.204664341761099</v>
      </c>
      <c r="H562">
        <v>121.94594594594599</v>
      </c>
      <c r="I562">
        <v>3.41277244986922</v>
      </c>
      <c r="J562">
        <v>30.6197027027027</v>
      </c>
      <c r="K562">
        <v>10.1499564080209</v>
      </c>
      <c r="L562" s="11">
        <f t="shared" si="264"/>
        <v>38</v>
      </c>
      <c r="M562" s="9">
        <f t="shared" si="265"/>
        <v>13.1</v>
      </c>
      <c r="N562" s="9">
        <f t="shared" si="270"/>
        <v>99.866802882730624</v>
      </c>
      <c r="O562" s="9">
        <f>stefan_boltzmann*(E562+273.16)^4</f>
        <v>43.605949619948888</v>
      </c>
      <c r="P562" s="9">
        <f>stefan_boltzmann*(F562+273.16)^4</f>
        <v>37.893646996292922</v>
      </c>
      <c r="Q562" s="11">
        <f t="shared" si="271"/>
        <v>24.221310820793672</v>
      </c>
      <c r="R562" s="9">
        <f t="shared" si="272"/>
        <v>28.592678918918917</v>
      </c>
      <c r="S562" s="9">
        <f t="shared" si="273"/>
        <v>0.84711582602940916</v>
      </c>
      <c r="T562" s="9">
        <f t="shared" si="267"/>
        <v>18.650409332011129</v>
      </c>
      <c r="U562" s="9">
        <f t="shared" si="274"/>
        <v>40.749798308120901</v>
      </c>
      <c r="V562" s="9">
        <f t="shared" si="275"/>
        <v>0.11782556630575811</v>
      </c>
      <c r="W562" s="9">
        <f t="shared" si="268"/>
        <v>0.7936063651397024</v>
      </c>
      <c r="X562" s="9">
        <f t="shared" si="276"/>
        <v>3.8103962557782971</v>
      </c>
      <c r="Y562" s="9">
        <f t="shared" si="277"/>
        <v>14.840013076232832</v>
      </c>
      <c r="Z562" s="9">
        <f t="shared" si="278"/>
        <v>28.637358326068004</v>
      </c>
      <c r="AA562" s="9">
        <f t="shared" si="279"/>
        <v>5.2996673913758805</v>
      </c>
      <c r="AB562" s="9">
        <f t="shared" si="280"/>
        <v>2.8679027899290745</v>
      </c>
      <c r="AC562" s="9">
        <f t="shared" si="281"/>
        <v>4.0837850906524773</v>
      </c>
      <c r="AD562" s="9">
        <f t="shared" si="282"/>
        <v>2.5184428054774024</v>
      </c>
      <c r="AE562" s="9">
        <f t="shared" si="283"/>
        <v>0.22728742127737397</v>
      </c>
      <c r="AF562" s="9">
        <f t="shared" si="284"/>
        <v>99.866802882730624</v>
      </c>
      <c r="AG562" s="9">
        <f t="shared" si="269"/>
        <v>6.749970927830734E-2</v>
      </c>
      <c r="AH562" s="9">
        <f t="shared" ca="1" si="266"/>
        <v>-5.3082824760244382E-2</v>
      </c>
      <c r="AI562" s="11">
        <f t="shared" si="285"/>
        <v>0.22728742127737397</v>
      </c>
      <c r="AJ562" s="9">
        <f t="shared" ca="1" si="286"/>
        <v>14.893095900993076</v>
      </c>
      <c r="AK562" s="9">
        <f t="shared" si="287"/>
        <v>6.749970927830734E-2</v>
      </c>
      <c r="AL562" s="9">
        <f t="shared" si="288"/>
        <v>2.9837152963894673</v>
      </c>
      <c r="AM562" s="9">
        <f t="shared" si="289"/>
        <v>3.41277244986922</v>
      </c>
      <c r="AN562" s="9">
        <f t="shared" si="290"/>
        <v>1.5653422851750749</v>
      </c>
      <c r="AO562" s="9">
        <f t="shared" si="291"/>
        <v>2.1603426329555351</v>
      </c>
      <c r="AP562" s="13">
        <f t="shared" ca="1" si="292"/>
        <v>6.5851784825291526</v>
      </c>
    </row>
    <row r="563" spans="1:42">
      <c r="A563" t="s">
        <v>103</v>
      </c>
      <c r="B563" t="s">
        <v>145</v>
      </c>
      <c r="C563">
        <v>9</v>
      </c>
      <c r="D563" s="14">
        <f t="shared" ca="1" si="293"/>
        <v>5.8614298828462337</v>
      </c>
      <c r="E563">
        <v>31.766396396396399</v>
      </c>
      <c r="F563">
        <v>20.415135135135099</v>
      </c>
      <c r="G563">
        <v>18.186734234234201</v>
      </c>
      <c r="H563">
        <v>121.94594594594599</v>
      </c>
      <c r="I563">
        <v>3.56197822822823</v>
      </c>
      <c r="J563">
        <v>30.6197027027027</v>
      </c>
      <c r="K563">
        <v>9.0216216216216196</v>
      </c>
      <c r="L563" s="11">
        <f t="shared" si="264"/>
        <v>33.4</v>
      </c>
      <c r="M563" s="9">
        <f t="shared" si="265"/>
        <v>12.2</v>
      </c>
      <c r="N563" s="9">
        <f t="shared" si="270"/>
        <v>99.866802882730624</v>
      </c>
      <c r="O563" s="9">
        <f>stefan_boltzmann*(E563+273.16)^4</f>
        <v>42.387907559719864</v>
      </c>
      <c r="P563" s="9">
        <f>stefan_boltzmann*(F563+273.16)^4</f>
        <v>36.419918625511677</v>
      </c>
      <c r="Q563" s="11">
        <f t="shared" si="271"/>
        <v>20.699268941072216</v>
      </c>
      <c r="R563" s="9">
        <f t="shared" si="272"/>
        <v>25.13145989189189</v>
      </c>
      <c r="S563" s="9">
        <f t="shared" si="273"/>
        <v>0.82363973402716562</v>
      </c>
      <c r="T563" s="9">
        <f t="shared" si="267"/>
        <v>15.938437084625606</v>
      </c>
      <c r="U563" s="9">
        <f t="shared" si="274"/>
        <v>39.403913092615767</v>
      </c>
      <c r="V563" s="9">
        <f t="shared" si="275"/>
        <v>0.13768436271293227</v>
      </c>
      <c r="W563" s="9">
        <f t="shared" si="268"/>
        <v>0.76191364093667369</v>
      </c>
      <c r="X563" s="9">
        <f t="shared" si="276"/>
        <v>4.1336121048088588</v>
      </c>
      <c r="Y563" s="9">
        <f t="shared" si="277"/>
        <v>11.804824979816747</v>
      </c>
      <c r="Z563" s="9">
        <f t="shared" si="278"/>
        <v>26.090765765765749</v>
      </c>
      <c r="AA563" s="9">
        <f t="shared" si="279"/>
        <v>4.6923677246396238</v>
      </c>
      <c r="AB563" s="9">
        <f t="shared" si="280"/>
        <v>2.3990499489701729</v>
      </c>
      <c r="AC563" s="9">
        <f t="shared" si="281"/>
        <v>3.5457088368048986</v>
      </c>
      <c r="AD563" s="9">
        <f t="shared" si="282"/>
        <v>2.0883478107587932</v>
      </c>
      <c r="AE563" s="9">
        <f t="shared" si="283"/>
        <v>0.19962991004707761</v>
      </c>
      <c r="AF563" s="9">
        <f t="shared" si="284"/>
        <v>99.866802882730624</v>
      </c>
      <c r="AG563" s="9">
        <f t="shared" si="269"/>
        <v>6.749970927830734E-2</v>
      </c>
      <c r="AH563" s="9">
        <f t="shared" ca="1" si="266"/>
        <v>-0.35652295844231569</v>
      </c>
      <c r="AI563" s="11">
        <f t="shared" si="285"/>
        <v>0.19962991004707761</v>
      </c>
      <c r="AJ563" s="9">
        <f t="shared" ca="1" si="286"/>
        <v>12.161347938259063</v>
      </c>
      <c r="AK563" s="9">
        <f t="shared" si="287"/>
        <v>6.749970927830734E-2</v>
      </c>
      <c r="AL563" s="9">
        <f t="shared" si="288"/>
        <v>3.0091199830115749</v>
      </c>
      <c r="AM563" s="9">
        <f t="shared" si="289"/>
        <v>3.56197822822823</v>
      </c>
      <c r="AN563" s="9">
        <f t="shared" si="290"/>
        <v>1.4573610260461054</v>
      </c>
      <c r="AO563" s="9">
        <f t="shared" si="291"/>
        <v>2.2110725975975982</v>
      </c>
      <c r="AP563" s="13">
        <f t="shared" ca="1" si="292"/>
        <v>5.8614298828462337</v>
      </c>
    </row>
    <row r="564" spans="1:42">
      <c r="A564" t="s">
        <v>103</v>
      </c>
      <c r="B564" t="s">
        <v>145</v>
      </c>
      <c r="C564">
        <v>10</v>
      </c>
      <c r="D564" s="14">
        <f t="shared" ca="1" si="293"/>
        <v>4.3380452678654002</v>
      </c>
      <c r="E564">
        <v>26.670270270270301</v>
      </c>
      <c r="F564">
        <v>15.3302528334786</v>
      </c>
      <c r="G564">
        <v>14.1662670735251</v>
      </c>
      <c r="H564">
        <v>121.94594594594599</v>
      </c>
      <c r="I564">
        <v>3.6440896541702998</v>
      </c>
      <c r="J564">
        <v>30.6197027027027</v>
      </c>
      <c r="K564">
        <v>7.68526591107236</v>
      </c>
      <c r="L564" s="11">
        <f t="shared" si="264"/>
        <v>27.6</v>
      </c>
      <c r="M564" s="9">
        <f t="shared" si="265"/>
        <v>11.3</v>
      </c>
      <c r="N564" s="9">
        <f t="shared" si="270"/>
        <v>99.866802882730624</v>
      </c>
      <c r="O564" s="9">
        <f>stefan_boltzmann*(E564+273.16)^4</f>
        <v>39.624500278946797</v>
      </c>
      <c r="P564" s="9">
        <f>stefan_boltzmann*(F564+273.16)^4</f>
        <v>33.961469246626933</v>
      </c>
      <c r="Q564" s="11">
        <f t="shared" si="271"/>
        <v>16.285545979893676</v>
      </c>
      <c r="R564" s="9">
        <f t="shared" si="272"/>
        <v>20.767314162162162</v>
      </c>
      <c r="S564" s="9">
        <f t="shared" si="273"/>
        <v>0.78419124652940331</v>
      </c>
      <c r="T564" s="9">
        <f t="shared" si="267"/>
        <v>12.539870404518132</v>
      </c>
      <c r="U564" s="9">
        <f t="shared" si="274"/>
        <v>36.792984762786865</v>
      </c>
      <c r="V564" s="9">
        <f t="shared" si="275"/>
        <v>0.16203278050511422</v>
      </c>
      <c r="W564" s="9">
        <f t="shared" si="268"/>
        <v>0.70865818281469461</v>
      </c>
      <c r="X564" s="9">
        <f t="shared" si="276"/>
        <v>4.2247859624247655</v>
      </c>
      <c r="Y564" s="9">
        <f t="shared" si="277"/>
        <v>8.3150844420933652</v>
      </c>
      <c r="Z564" s="9">
        <f t="shared" si="278"/>
        <v>21.000261551874452</v>
      </c>
      <c r="AA564" s="9">
        <f t="shared" si="279"/>
        <v>3.4969493343706017</v>
      </c>
      <c r="AB564" s="9">
        <f t="shared" si="280"/>
        <v>1.7419449333469723</v>
      </c>
      <c r="AC564" s="9">
        <f t="shared" si="281"/>
        <v>2.6194471338587872</v>
      </c>
      <c r="AD564" s="9">
        <f t="shared" si="282"/>
        <v>1.6159352660582069</v>
      </c>
      <c r="AE564" s="9">
        <f t="shared" si="283"/>
        <v>0.15275870471038588</v>
      </c>
      <c r="AF564" s="9">
        <f t="shared" si="284"/>
        <v>99.866802882730624</v>
      </c>
      <c r="AG564" s="9">
        <f t="shared" si="269"/>
        <v>6.749970927830734E-2</v>
      </c>
      <c r="AH564" s="9">
        <f t="shared" ca="1" si="266"/>
        <v>-0.71267058994478161</v>
      </c>
      <c r="AI564" s="11">
        <f t="shared" si="285"/>
        <v>0.15275870471038588</v>
      </c>
      <c r="AJ564" s="9">
        <f t="shared" ca="1" si="286"/>
        <v>9.0277550320381472</v>
      </c>
      <c r="AK564" s="9">
        <f t="shared" si="287"/>
        <v>6.749970927830734E-2</v>
      </c>
      <c r="AL564" s="9">
        <f t="shared" si="288"/>
        <v>3.0612217664343837</v>
      </c>
      <c r="AM564" s="9">
        <f t="shared" si="289"/>
        <v>3.6440896541702998</v>
      </c>
      <c r="AN564" s="9">
        <f t="shared" si="290"/>
        <v>1.0035118678005803</v>
      </c>
      <c r="AO564" s="9">
        <f t="shared" si="291"/>
        <v>2.2389904824179023</v>
      </c>
      <c r="AP564" s="13">
        <f t="shared" ca="1" si="292"/>
        <v>4.3380452678654002</v>
      </c>
    </row>
    <row r="565" spans="1:42">
      <c r="A565" t="s">
        <v>103</v>
      </c>
      <c r="B565" t="s">
        <v>145</v>
      </c>
      <c r="C565">
        <v>11</v>
      </c>
      <c r="D565" s="14">
        <f t="shared" ca="1" si="293"/>
        <v>3.284473495028212</v>
      </c>
      <c r="E565">
        <v>21.4725225225225</v>
      </c>
      <c r="F565">
        <v>10.1905405405405</v>
      </c>
      <c r="G565">
        <v>9.1491591591591597</v>
      </c>
      <c r="H565">
        <v>121.94594594594599</v>
      </c>
      <c r="I565">
        <v>3.9204579579579599</v>
      </c>
      <c r="J565">
        <v>30.6197027027027</v>
      </c>
      <c r="K565">
        <v>6.4351351351351402</v>
      </c>
      <c r="L565" s="11">
        <f t="shared" si="264"/>
        <v>22.2</v>
      </c>
      <c r="M565" s="9">
        <f t="shared" si="265"/>
        <v>10.5</v>
      </c>
      <c r="N565" s="9">
        <f t="shared" si="270"/>
        <v>99.866802882730624</v>
      </c>
      <c r="O565" s="9">
        <f>stefan_boltzmann*(E565+273.16)^4</f>
        <v>36.947463550175172</v>
      </c>
      <c r="P565" s="9">
        <f>stefan_boltzmann*(F565+273.16)^4</f>
        <v>31.605165957196053</v>
      </c>
      <c r="Q565" s="11">
        <f t="shared" si="271"/>
        <v>12.352857142857147</v>
      </c>
      <c r="R565" s="9">
        <f t="shared" si="272"/>
        <v>16.704143999999999</v>
      </c>
      <c r="S565" s="9">
        <f t="shared" si="273"/>
        <v>0.73950854008784572</v>
      </c>
      <c r="T565" s="9">
        <f t="shared" si="267"/>
        <v>9.5117000000000029</v>
      </c>
      <c r="U565" s="9">
        <f t="shared" si="274"/>
        <v>34.276314753685611</v>
      </c>
      <c r="V565" s="9">
        <f t="shared" si="275"/>
        <v>0.1892361614856255</v>
      </c>
      <c r="W565" s="9">
        <f t="shared" si="268"/>
        <v>0.64833652911859185</v>
      </c>
      <c r="X565" s="9">
        <f t="shared" si="276"/>
        <v>4.2053170504998016</v>
      </c>
      <c r="Y565" s="9">
        <f t="shared" si="277"/>
        <v>5.3063829495002013</v>
      </c>
      <c r="Z565" s="9">
        <f t="shared" si="278"/>
        <v>15.8315315315315</v>
      </c>
      <c r="AA565" s="9">
        <f t="shared" si="279"/>
        <v>2.5601113948178091</v>
      </c>
      <c r="AB565" s="9">
        <f t="shared" si="280"/>
        <v>1.2437297723510188</v>
      </c>
      <c r="AC565" s="9">
        <f t="shared" si="281"/>
        <v>1.901920583584414</v>
      </c>
      <c r="AD565" s="9">
        <f t="shared" si="282"/>
        <v>1.1596803573259384</v>
      </c>
      <c r="AE565" s="9">
        <f t="shared" si="283"/>
        <v>0.11504438285950028</v>
      </c>
      <c r="AF565" s="9">
        <f t="shared" si="284"/>
        <v>99.866802882730624</v>
      </c>
      <c r="AG565" s="9">
        <f t="shared" si="269"/>
        <v>6.749970927830734E-2</v>
      </c>
      <c r="AH565" s="9">
        <f t="shared" ca="1" si="266"/>
        <v>-0.72362220284801337</v>
      </c>
      <c r="AI565" s="11">
        <f t="shared" si="285"/>
        <v>0.11504438285950028</v>
      </c>
      <c r="AJ565" s="9">
        <f t="shared" ca="1" si="286"/>
        <v>6.030005152348215</v>
      </c>
      <c r="AK565" s="9">
        <f t="shared" si="287"/>
        <v>6.749970927830734E-2</v>
      </c>
      <c r="AL565" s="9">
        <f t="shared" si="288"/>
        <v>3.1160032813167691</v>
      </c>
      <c r="AM565" s="9">
        <f t="shared" si="289"/>
        <v>3.9204579579579599</v>
      </c>
      <c r="AN565" s="9">
        <f t="shared" si="290"/>
        <v>0.74224022625847552</v>
      </c>
      <c r="AO565" s="9">
        <f t="shared" si="291"/>
        <v>2.3329557057057064</v>
      </c>
      <c r="AP565" s="13">
        <f t="shared" ca="1" si="292"/>
        <v>3.284473495028212</v>
      </c>
    </row>
    <row r="566" spans="1:42">
      <c r="A566" t="s">
        <v>103</v>
      </c>
      <c r="B566" t="s">
        <v>145</v>
      </c>
      <c r="C566">
        <v>12</v>
      </c>
      <c r="D566" s="14">
        <f t="shared" ca="1" si="293"/>
        <v>2.536659167922608</v>
      </c>
      <c r="E566">
        <v>16.391717523975601</v>
      </c>
      <c r="F566">
        <v>5.2924149956408</v>
      </c>
      <c r="G566">
        <v>4.5859633827375799</v>
      </c>
      <c r="H566">
        <v>121.94594594594599</v>
      </c>
      <c r="I566">
        <v>4.03987576285963</v>
      </c>
      <c r="J566">
        <v>30.6197027027027</v>
      </c>
      <c r="K566">
        <v>5.8343504795117704</v>
      </c>
      <c r="L566" s="11">
        <f t="shared" si="264"/>
        <v>19.8</v>
      </c>
      <c r="M566" s="9">
        <f t="shared" si="265"/>
        <v>10.1</v>
      </c>
      <c r="N566" s="9">
        <f t="shared" si="270"/>
        <v>99.866802882730624</v>
      </c>
      <c r="O566" s="9">
        <f>stefan_boltzmann*(E566+273.16)^4</f>
        <v>34.464062937140952</v>
      </c>
      <c r="P566" s="9">
        <f>stefan_boltzmann*(F566+273.16)^4</f>
        <v>29.475816801122811</v>
      </c>
      <c r="Q566" s="11">
        <f t="shared" si="271"/>
        <v>10.668818786848172</v>
      </c>
      <c r="R566" s="9">
        <f t="shared" si="272"/>
        <v>14.898290594594595</v>
      </c>
      <c r="S566" s="9">
        <f t="shared" si="273"/>
        <v>0.71611026238936693</v>
      </c>
      <c r="T566" s="9">
        <f t="shared" si="267"/>
        <v>8.2149904658730932</v>
      </c>
      <c r="U566" s="9">
        <f t="shared" si="274"/>
        <v>31.969939869131881</v>
      </c>
      <c r="V566" s="9">
        <f t="shared" si="275"/>
        <v>0.21112251466358103</v>
      </c>
      <c r="W566" s="9">
        <f t="shared" si="268"/>
        <v>0.6167488542256454</v>
      </c>
      <c r="X566" s="9">
        <f t="shared" si="276"/>
        <v>4.162792091954997</v>
      </c>
      <c r="Y566" s="9">
        <f t="shared" si="277"/>
        <v>4.0521983739180962</v>
      </c>
      <c r="Z566" s="9">
        <f t="shared" si="278"/>
        <v>10.842066259808201</v>
      </c>
      <c r="AA566" s="9">
        <f t="shared" si="279"/>
        <v>1.8642826683652003</v>
      </c>
      <c r="AB566" s="9">
        <f t="shared" si="280"/>
        <v>0.89027752209174393</v>
      </c>
      <c r="AC566" s="9">
        <f t="shared" si="281"/>
        <v>1.3772800952284721</v>
      </c>
      <c r="AD566" s="9">
        <f t="shared" si="282"/>
        <v>0.84741868503259643</v>
      </c>
      <c r="AE566" s="9">
        <f t="shared" si="283"/>
        <v>8.6452817383162295E-2</v>
      </c>
      <c r="AF566" s="9">
        <f t="shared" si="284"/>
        <v>99.866802882730624</v>
      </c>
      <c r="AG566" s="9">
        <f t="shared" si="269"/>
        <v>6.749970927830734E-2</v>
      </c>
      <c r="AH566" s="9">
        <f t="shared" ca="1" si="266"/>
        <v>-0.69852513804126193</v>
      </c>
      <c r="AI566" s="11">
        <f t="shared" si="285"/>
        <v>8.6452817383162295E-2</v>
      </c>
      <c r="AJ566" s="9">
        <f t="shared" ca="1" si="286"/>
        <v>4.7507235119593583</v>
      </c>
      <c r="AK566" s="9">
        <f t="shared" si="287"/>
        <v>6.749970927830734E-2</v>
      </c>
      <c r="AL566" s="9">
        <f t="shared" si="288"/>
        <v>3.1707773687646639</v>
      </c>
      <c r="AM566" s="9">
        <f t="shared" si="289"/>
        <v>4.03987576285963</v>
      </c>
      <c r="AN566" s="9">
        <f t="shared" si="290"/>
        <v>0.52986141019587563</v>
      </c>
      <c r="AO566" s="9">
        <f t="shared" si="291"/>
        <v>2.3735577593722743</v>
      </c>
      <c r="AP566" s="13">
        <f t="shared" ca="1" si="292"/>
        <v>2.536659167922608</v>
      </c>
    </row>
    <row r="567" spans="1:42">
      <c r="A567" t="s">
        <v>103</v>
      </c>
      <c r="B567" t="s">
        <v>146</v>
      </c>
      <c r="C567">
        <v>1</v>
      </c>
      <c r="D567" s="14">
        <f t="shared" ca="1" si="293"/>
        <v>2.7351729537339664</v>
      </c>
      <c r="E567">
        <v>15.788387096774199</v>
      </c>
      <c r="F567">
        <v>3.2962903225806399</v>
      </c>
      <c r="G567">
        <v>2.0492741935483898</v>
      </c>
      <c r="H567">
        <v>385.8</v>
      </c>
      <c r="I567">
        <v>4.1811290322580597</v>
      </c>
      <c r="J567">
        <v>30.54055</v>
      </c>
      <c r="K567">
        <v>6.0322580645161299</v>
      </c>
      <c r="L567" s="11">
        <f t="shared" si="264"/>
        <v>21.1</v>
      </c>
      <c r="M567" s="9">
        <f t="shared" si="265"/>
        <v>10.3</v>
      </c>
      <c r="N567" s="9">
        <f t="shared" si="270"/>
        <v>96.821964601766794</v>
      </c>
      <c r="O567" s="9">
        <f>stefan_boltzmann*(E567+273.16)^4</f>
        <v>34.177712451708167</v>
      </c>
      <c r="P567" s="9">
        <f>stefan_boltzmann*(F567+273.16)^4</f>
        <v>28.639656019362405</v>
      </c>
      <c r="Q567" s="11">
        <f t="shared" si="271"/>
        <v>11.453672095208271</v>
      </c>
      <c r="R567" s="9">
        <f t="shared" si="272"/>
        <v>15.987807600000002</v>
      </c>
      <c r="S567" s="9">
        <f t="shared" si="273"/>
        <v>0.71640042098131518</v>
      </c>
      <c r="T567" s="9">
        <f t="shared" si="267"/>
        <v>8.8193275133103679</v>
      </c>
      <c r="U567" s="9">
        <f t="shared" si="274"/>
        <v>31.408684235535286</v>
      </c>
      <c r="V567" s="9">
        <f t="shared" si="275"/>
        <v>0.22218905217032156</v>
      </c>
      <c r="W567" s="9">
        <f t="shared" si="268"/>
        <v>0.6171405683247756</v>
      </c>
      <c r="X567" s="9">
        <f t="shared" si="276"/>
        <v>4.3068177657477751</v>
      </c>
      <c r="Y567" s="9">
        <f t="shared" si="277"/>
        <v>4.5125097475625928</v>
      </c>
      <c r="Z567" s="9">
        <f t="shared" si="278"/>
        <v>9.5423387096774199</v>
      </c>
      <c r="AA567" s="9">
        <f t="shared" si="279"/>
        <v>1.7938550206053669</v>
      </c>
      <c r="AB567" s="9">
        <f t="shared" si="280"/>
        <v>0.77384939081354065</v>
      </c>
      <c r="AC567" s="9">
        <f t="shared" si="281"/>
        <v>1.2838522057094539</v>
      </c>
      <c r="AD567" s="9">
        <f t="shared" si="282"/>
        <v>0.70813364431261316</v>
      </c>
      <c r="AE567" s="9">
        <f t="shared" si="283"/>
        <v>8.0089234162364589E-2</v>
      </c>
      <c r="AF567" s="9">
        <f t="shared" si="284"/>
        <v>96.821964601766794</v>
      </c>
      <c r="AG567" s="9">
        <f t="shared" si="269"/>
        <v>6.5441711096410407E-2</v>
      </c>
      <c r="AH567" s="9">
        <f t="shared" ca="1" si="266"/>
        <v>-0.10008870967741935</v>
      </c>
      <c r="AI567" s="11">
        <f t="shared" si="285"/>
        <v>8.0089234162364589E-2</v>
      </c>
      <c r="AJ567" s="9">
        <f t="shared" ca="1" si="286"/>
        <v>4.6125984572400123</v>
      </c>
      <c r="AK567" s="9">
        <f t="shared" si="287"/>
        <v>6.5441711096410407E-2</v>
      </c>
      <c r="AL567" s="9">
        <f t="shared" si="288"/>
        <v>3.1853633126636742</v>
      </c>
      <c r="AM567" s="9">
        <f t="shared" si="289"/>
        <v>4.1811290322580597</v>
      </c>
      <c r="AN567" s="9">
        <f t="shared" si="290"/>
        <v>0.57571856139684074</v>
      </c>
      <c r="AO567" s="9">
        <f t="shared" si="291"/>
        <v>2.4215838709677406</v>
      </c>
      <c r="AP567" s="13">
        <f t="shared" ca="1" si="292"/>
        <v>2.7351729537339664</v>
      </c>
    </row>
    <row r="568" spans="1:42">
      <c r="A568" t="s">
        <v>103</v>
      </c>
      <c r="B568" t="s">
        <v>146</v>
      </c>
      <c r="C568">
        <v>2</v>
      </c>
      <c r="D568" s="14">
        <f t="shared" ca="1" si="293"/>
        <v>3.7287955004168114</v>
      </c>
      <c r="E568">
        <v>19.115892857142899</v>
      </c>
      <c r="F568">
        <v>5.4753571428571401</v>
      </c>
      <c r="G568">
        <v>2.8258779761904802</v>
      </c>
      <c r="H568">
        <v>385.8</v>
      </c>
      <c r="I568">
        <v>4.3039955357142903</v>
      </c>
      <c r="J568">
        <v>30.54055</v>
      </c>
      <c r="K568">
        <v>6.7053571428571397</v>
      </c>
      <c r="L568" s="11">
        <f t="shared" si="264"/>
        <v>25.8</v>
      </c>
      <c r="M568" s="9">
        <f t="shared" si="265"/>
        <v>11</v>
      </c>
      <c r="N568" s="9">
        <f t="shared" si="270"/>
        <v>96.821964601766794</v>
      </c>
      <c r="O568" s="9">
        <f>stefan_boltzmann*(E568+273.16)^4</f>
        <v>35.779467833946612</v>
      </c>
      <c r="P568" s="9">
        <f>stefan_boltzmann*(F568+273.16)^4</f>
        <v>29.553355158156926</v>
      </c>
      <c r="Q568" s="11">
        <f t="shared" si="271"/>
        <v>14.313555194805192</v>
      </c>
      <c r="R568" s="9">
        <f t="shared" si="272"/>
        <v>19.549072800000001</v>
      </c>
      <c r="S568" s="9">
        <f t="shared" si="273"/>
        <v>0.7321858863201528</v>
      </c>
      <c r="T568" s="9">
        <f t="shared" si="267"/>
        <v>11.021437499999998</v>
      </c>
      <c r="U568" s="9">
        <f t="shared" si="274"/>
        <v>32.666411496051765</v>
      </c>
      <c r="V568" s="9">
        <f t="shared" si="275"/>
        <v>0.21888154835802345</v>
      </c>
      <c r="W568" s="9">
        <f t="shared" si="268"/>
        <v>0.63845094653220635</v>
      </c>
      <c r="X568" s="9">
        <f t="shared" si="276"/>
        <v>4.5649719775842303</v>
      </c>
      <c r="Y568" s="9">
        <f t="shared" si="277"/>
        <v>6.4564655224157672</v>
      </c>
      <c r="Z568" s="9">
        <f t="shared" si="278"/>
        <v>12.295625000000019</v>
      </c>
      <c r="AA568" s="9">
        <f t="shared" si="279"/>
        <v>2.2133312295224603</v>
      </c>
      <c r="AB568" s="9">
        <f t="shared" si="280"/>
        <v>0.90168302955091484</v>
      </c>
      <c r="AC568" s="9">
        <f t="shared" si="281"/>
        <v>1.5575071295366876</v>
      </c>
      <c r="AD568" s="9">
        <f t="shared" si="282"/>
        <v>0.74845302694641924</v>
      </c>
      <c r="AE568" s="9">
        <f t="shared" si="283"/>
        <v>9.4075491536994113E-2</v>
      </c>
      <c r="AF568" s="9">
        <f t="shared" si="284"/>
        <v>96.821964601766794</v>
      </c>
      <c r="AG568" s="9">
        <f t="shared" si="269"/>
        <v>6.5441711096410407E-2</v>
      </c>
      <c r="AH568" s="9">
        <f t="shared" ca="1" si="266"/>
        <v>0.38546008064516391</v>
      </c>
      <c r="AI568" s="11">
        <f t="shared" si="285"/>
        <v>9.4075491536994113E-2</v>
      </c>
      <c r="AJ568" s="9">
        <f t="shared" ca="1" si="286"/>
        <v>6.0710054417706036</v>
      </c>
      <c r="AK568" s="9">
        <f t="shared" si="287"/>
        <v>6.5441711096410407E-2</v>
      </c>
      <c r="AL568" s="9">
        <f t="shared" si="288"/>
        <v>3.1546225077934507</v>
      </c>
      <c r="AM568" s="9">
        <f t="shared" si="289"/>
        <v>4.3039955357142903</v>
      </c>
      <c r="AN568" s="9">
        <f t="shared" si="290"/>
        <v>0.80905410259026833</v>
      </c>
      <c r="AO568" s="9">
        <f t="shared" si="291"/>
        <v>2.4633584821428589</v>
      </c>
      <c r="AP568" s="13">
        <f t="shared" ca="1" si="292"/>
        <v>3.7287955004168114</v>
      </c>
    </row>
    <row r="569" spans="1:42">
      <c r="A569" t="s">
        <v>103</v>
      </c>
      <c r="B569" t="s">
        <v>146</v>
      </c>
      <c r="C569">
        <v>3</v>
      </c>
      <c r="D569" s="14">
        <f t="shared" ca="1" si="293"/>
        <v>4.908283825457799</v>
      </c>
      <c r="E569">
        <v>21.8648387096774</v>
      </c>
      <c r="F569">
        <v>8.2437096774193606</v>
      </c>
      <c r="G569">
        <v>4.9963104838709702</v>
      </c>
      <c r="H569">
        <v>385.8</v>
      </c>
      <c r="I569">
        <v>5.0686290322580598</v>
      </c>
      <c r="J569">
        <v>30.54055</v>
      </c>
      <c r="K569">
        <v>7.8096774193548404</v>
      </c>
      <c r="L569" s="11">
        <f t="shared" si="264"/>
        <v>31.4</v>
      </c>
      <c r="M569" s="9">
        <f t="shared" si="265"/>
        <v>11.8</v>
      </c>
      <c r="N569" s="9">
        <f t="shared" si="270"/>
        <v>96.821964601766794</v>
      </c>
      <c r="O569" s="9">
        <f>stefan_boltzmann*(E569+273.16)^4</f>
        <v>37.144645651891068</v>
      </c>
      <c r="P569" s="9">
        <f>stefan_boltzmann*(F569+273.16)^4</f>
        <v>30.745472136877062</v>
      </c>
      <c r="Q569" s="11">
        <f t="shared" si="271"/>
        <v>18.240841990158554</v>
      </c>
      <c r="R569" s="9">
        <f t="shared" si="272"/>
        <v>23.792282400000001</v>
      </c>
      <c r="S569" s="9">
        <f t="shared" si="273"/>
        <v>0.7666705397779976</v>
      </c>
      <c r="T569" s="9">
        <f t="shared" si="267"/>
        <v>14.045448332422087</v>
      </c>
      <c r="U569" s="9">
        <f t="shared" si="274"/>
        <v>33.945058894384061</v>
      </c>
      <c r="V569" s="9">
        <f t="shared" si="275"/>
        <v>0.20926021261800862</v>
      </c>
      <c r="W569" s="9">
        <f t="shared" si="268"/>
        <v>0.6850052287002969</v>
      </c>
      <c r="X569" s="9">
        <f t="shared" si="276"/>
        <v>4.8658320567647158</v>
      </c>
      <c r="Y569" s="9">
        <f t="shared" si="277"/>
        <v>9.17961627565737</v>
      </c>
      <c r="Z569" s="9">
        <f t="shared" si="278"/>
        <v>15.05427419354838</v>
      </c>
      <c r="AA569" s="9">
        <f t="shared" si="279"/>
        <v>2.6222279143709142</v>
      </c>
      <c r="AB569" s="9">
        <f t="shared" si="280"/>
        <v>1.0907057653207981</v>
      </c>
      <c r="AC569" s="9">
        <f t="shared" si="281"/>
        <v>1.8564668398458561</v>
      </c>
      <c r="AD569" s="9">
        <f t="shared" si="282"/>
        <v>0.87208632676981213</v>
      </c>
      <c r="AE569" s="9">
        <f t="shared" si="283"/>
        <v>0.11012359481744136</v>
      </c>
      <c r="AF569" s="9">
        <f t="shared" si="284"/>
        <v>96.821964601766794</v>
      </c>
      <c r="AG569" s="9">
        <f t="shared" si="269"/>
        <v>6.5441711096410407E-2</v>
      </c>
      <c r="AH569" s="9">
        <f t="shared" ca="1" si="266"/>
        <v>0.38621088709677065</v>
      </c>
      <c r="AI569" s="11">
        <f t="shared" si="285"/>
        <v>0.11012359481744136</v>
      </c>
      <c r="AJ569" s="9">
        <f t="shared" ca="1" si="286"/>
        <v>8.7934053885605987</v>
      </c>
      <c r="AK569" s="9">
        <f t="shared" si="287"/>
        <v>6.5441711096410407E-2</v>
      </c>
      <c r="AL569" s="9">
        <f t="shared" si="288"/>
        <v>3.124411198270487</v>
      </c>
      <c r="AM569" s="9">
        <f t="shared" si="289"/>
        <v>5.0686290322580598</v>
      </c>
      <c r="AN569" s="9">
        <f t="shared" si="290"/>
        <v>0.98438051307604402</v>
      </c>
      <c r="AO569" s="9">
        <f t="shared" si="291"/>
        <v>2.7233338709677404</v>
      </c>
      <c r="AP569" s="13">
        <f t="shared" ca="1" si="292"/>
        <v>4.908283825457799</v>
      </c>
    </row>
    <row r="570" spans="1:42">
      <c r="A570" t="s">
        <v>103</v>
      </c>
      <c r="B570" t="s">
        <v>146</v>
      </c>
      <c r="C570">
        <v>4</v>
      </c>
      <c r="D570" s="14">
        <f t="shared" ca="1" si="293"/>
        <v>6.3021365324968777</v>
      </c>
      <c r="E570">
        <v>26.8713333333333</v>
      </c>
      <c r="F570">
        <v>13.031000000000001</v>
      </c>
      <c r="G570">
        <v>9.6282083333333404</v>
      </c>
      <c r="H570">
        <v>385.8</v>
      </c>
      <c r="I570">
        <v>5.2750000000000004</v>
      </c>
      <c r="J570">
        <v>30.54055</v>
      </c>
      <c r="K570">
        <v>8.5216666666666594</v>
      </c>
      <c r="L570" s="11">
        <f t="shared" si="264"/>
        <v>36.799999999999997</v>
      </c>
      <c r="M570" s="9">
        <f t="shared" si="265"/>
        <v>12.7</v>
      </c>
      <c r="N570" s="9">
        <f t="shared" si="270"/>
        <v>96.821964601766794</v>
      </c>
      <c r="O570" s="9">
        <f>stefan_boltzmann*(E570+273.16)^4</f>
        <v>39.730894351555492</v>
      </c>
      <c r="P570" s="9">
        <f>stefan_boltzmann*(F570+273.16)^4</f>
        <v>32.89165920650705</v>
      </c>
      <c r="Q570" s="11">
        <f t="shared" si="271"/>
        <v>21.546351706036734</v>
      </c>
      <c r="R570" s="9">
        <f t="shared" si="272"/>
        <v>27.883948799999999</v>
      </c>
      <c r="S570" s="9">
        <f t="shared" si="273"/>
        <v>0.77271522267451354</v>
      </c>
      <c r="T570" s="9">
        <f t="shared" si="267"/>
        <v>16.590690813648287</v>
      </c>
      <c r="U570" s="9">
        <f t="shared" si="274"/>
        <v>36.311276779031274</v>
      </c>
      <c r="V570" s="9">
        <f t="shared" si="275"/>
        <v>0.18678457808574764</v>
      </c>
      <c r="W570" s="9">
        <f t="shared" si="268"/>
        <v>0.69316555061059326</v>
      </c>
      <c r="X570" s="9">
        <f t="shared" si="276"/>
        <v>4.7013166816863246</v>
      </c>
      <c r="Y570" s="9">
        <f t="shared" si="277"/>
        <v>11.889374131961961</v>
      </c>
      <c r="Z570" s="9">
        <f t="shared" si="278"/>
        <v>19.951166666666651</v>
      </c>
      <c r="AA570" s="9">
        <f t="shared" si="279"/>
        <v>3.5385154469479474</v>
      </c>
      <c r="AB570" s="9">
        <f t="shared" si="280"/>
        <v>1.5008108218921286</v>
      </c>
      <c r="AC570" s="9">
        <f t="shared" si="281"/>
        <v>2.5196631344200382</v>
      </c>
      <c r="AD570" s="9">
        <f t="shared" si="282"/>
        <v>1.1977023220593042</v>
      </c>
      <c r="AE570" s="9">
        <f t="shared" si="283"/>
        <v>0.14435801835967491</v>
      </c>
      <c r="AF570" s="9">
        <f t="shared" si="284"/>
        <v>96.821964601766794</v>
      </c>
      <c r="AG570" s="9">
        <f t="shared" si="269"/>
        <v>6.5441711096410407E-2</v>
      </c>
      <c r="AH570" s="9">
        <f t="shared" ca="1" si="266"/>
        <v>0.68556494623655806</v>
      </c>
      <c r="AI570" s="11">
        <f t="shared" si="285"/>
        <v>0.14435801835967491</v>
      </c>
      <c r="AJ570" s="9">
        <f t="shared" ca="1" si="286"/>
        <v>11.203809185725403</v>
      </c>
      <c r="AK570" s="9">
        <f t="shared" si="287"/>
        <v>6.5441711096410407E-2</v>
      </c>
      <c r="AL570" s="9">
        <f t="shared" si="288"/>
        <v>3.0721843856797522</v>
      </c>
      <c r="AM570" s="9">
        <f t="shared" si="289"/>
        <v>5.2750000000000004</v>
      </c>
      <c r="AN570" s="9">
        <f t="shared" si="290"/>
        <v>1.321960812360734</v>
      </c>
      <c r="AO570" s="9">
        <f t="shared" si="291"/>
        <v>2.7935000000000003</v>
      </c>
      <c r="AP570" s="13">
        <f t="shared" ca="1" si="292"/>
        <v>6.3021365324968777</v>
      </c>
    </row>
    <row r="571" spans="1:42">
      <c r="A571" t="s">
        <v>103</v>
      </c>
      <c r="B571" t="s">
        <v>146</v>
      </c>
      <c r="C571">
        <v>5</v>
      </c>
      <c r="D571" s="14">
        <f t="shared" ca="1" si="293"/>
        <v>6.7852304611239287</v>
      </c>
      <c r="E571">
        <v>30.955806451612901</v>
      </c>
      <c r="F571">
        <v>18.607903225806499</v>
      </c>
      <c r="G571">
        <v>15.829401881720401</v>
      </c>
      <c r="H571">
        <v>385.8</v>
      </c>
      <c r="I571">
        <v>4.8362298387096798</v>
      </c>
      <c r="J571">
        <v>30.54055</v>
      </c>
      <c r="K571">
        <v>8.7370967741935495</v>
      </c>
      <c r="L571" s="11">
        <f t="shared" si="264"/>
        <v>40</v>
      </c>
      <c r="M571" s="9">
        <f t="shared" si="265"/>
        <v>13.5</v>
      </c>
      <c r="N571" s="9">
        <f t="shared" si="270"/>
        <v>96.821964601766794</v>
      </c>
      <c r="O571" s="9">
        <f>stefan_boltzmann*(E571+273.16)^4</f>
        <v>41.938980233481232</v>
      </c>
      <c r="P571" s="9">
        <f>stefan_boltzmann*(F571+273.16)^4</f>
        <v>35.531369801986024</v>
      </c>
      <c r="Q571" s="11">
        <f t="shared" si="271"/>
        <v>22.943847072879329</v>
      </c>
      <c r="R571" s="9">
        <f t="shared" si="272"/>
        <v>30.308640000000004</v>
      </c>
      <c r="S571" s="9">
        <f t="shared" si="273"/>
        <v>0.75700681630318367</v>
      </c>
      <c r="T571" s="9">
        <f t="shared" si="267"/>
        <v>17.666762246117084</v>
      </c>
      <c r="U571" s="9">
        <f t="shared" si="274"/>
        <v>38.735175017733624</v>
      </c>
      <c r="V571" s="9">
        <f t="shared" si="275"/>
        <v>0.1522450320648667</v>
      </c>
      <c r="W571" s="9">
        <f t="shared" si="268"/>
        <v>0.67195920200929804</v>
      </c>
      <c r="X571" s="9">
        <f t="shared" si="276"/>
        <v>3.9627033154164231</v>
      </c>
      <c r="Y571" s="9">
        <f t="shared" si="277"/>
        <v>13.704058930700661</v>
      </c>
      <c r="Z571" s="9">
        <f t="shared" si="278"/>
        <v>24.781854838709698</v>
      </c>
      <c r="AA571" s="9">
        <f t="shared" si="279"/>
        <v>4.4813013179986045</v>
      </c>
      <c r="AB571" s="9">
        <f t="shared" si="280"/>
        <v>2.144213146799419</v>
      </c>
      <c r="AC571" s="9">
        <f t="shared" si="281"/>
        <v>3.3127572323990115</v>
      </c>
      <c r="AD571" s="9">
        <f t="shared" si="282"/>
        <v>1.7985677543021907</v>
      </c>
      <c r="AE571" s="9">
        <f t="shared" si="283"/>
        <v>0.1865541333071622</v>
      </c>
      <c r="AF571" s="9">
        <f t="shared" si="284"/>
        <v>96.821964601766794</v>
      </c>
      <c r="AG571" s="9">
        <f t="shared" si="269"/>
        <v>6.5441711096410407E-2</v>
      </c>
      <c r="AH571" s="9">
        <f t="shared" ca="1" si="266"/>
        <v>0.67629634408602657</v>
      </c>
      <c r="AI571" s="11">
        <f t="shared" si="285"/>
        <v>0.1865541333071622</v>
      </c>
      <c r="AJ571" s="9">
        <f t="shared" ca="1" si="286"/>
        <v>13.027762586614635</v>
      </c>
      <c r="AK571" s="9">
        <f t="shared" si="287"/>
        <v>6.5441711096410407E-2</v>
      </c>
      <c r="AL571" s="9">
        <f t="shared" si="288"/>
        <v>3.0223466788716027</v>
      </c>
      <c r="AM571" s="9">
        <f t="shared" si="289"/>
        <v>4.8362298387096798</v>
      </c>
      <c r="AN571" s="9">
        <f t="shared" si="290"/>
        <v>1.5141894780968208</v>
      </c>
      <c r="AO571" s="9">
        <f t="shared" si="291"/>
        <v>2.6443181451612912</v>
      </c>
      <c r="AP571" s="13">
        <f t="shared" ca="1" si="292"/>
        <v>6.7852304611239287</v>
      </c>
    </row>
    <row r="572" spans="1:42">
      <c r="A572" t="s">
        <v>103</v>
      </c>
      <c r="B572" t="s">
        <v>146</v>
      </c>
      <c r="C572">
        <v>6</v>
      </c>
      <c r="D572" s="14">
        <f t="shared" ca="1" si="293"/>
        <v>7.6401374629923975</v>
      </c>
      <c r="E572">
        <v>34.118666666666698</v>
      </c>
      <c r="F572">
        <v>21.807166666666699</v>
      </c>
      <c r="G572">
        <v>18.553631944444401</v>
      </c>
      <c r="H572">
        <v>385.8</v>
      </c>
      <c r="I572">
        <v>4.2908680555555598</v>
      </c>
      <c r="J572">
        <v>30.54055</v>
      </c>
      <c r="K572">
        <v>10.341666666666701</v>
      </c>
      <c r="L572" s="11">
        <f t="shared" si="264"/>
        <v>41.2</v>
      </c>
      <c r="M572" s="9">
        <f t="shared" si="265"/>
        <v>13.9</v>
      </c>
      <c r="N572" s="9">
        <f t="shared" si="270"/>
        <v>96.821964601766794</v>
      </c>
      <c r="O572" s="9">
        <f>stefan_boltzmann*(E572+273.16)^4</f>
        <v>43.711079491629093</v>
      </c>
      <c r="P572" s="9">
        <f>stefan_boltzmann*(F572+273.16)^4</f>
        <v>37.115609730056654</v>
      </c>
      <c r="Q572" s="11">
        <f t="shared" si="271"/>
        <v>25.626498800959279</v>
      </c>
      <c r="R572" s="9">
        <f t="shared" si="272"/>
        <v>31.217899200000005</v>
      </c>
      <c r="S572" s="9">
        <f t="shared" si="273"/>
        <v>0.82089120208829669</v>
      </c>
      <c r="T572" s="9">
        <f t="shared" si="267"/>
        <v>19.732404076738646</v>
      </c>
      <c r="U572" s="9">
        <f t="shared" si="274"/>
        <v>40.41334461084287</v>
      </c>
      <c r="V572" s="9">
        <f t="shared" si="275"/>
        <v>0.13534404698944033</v>
      </c>
      <c r="W572" s="9">
        <f t="shared" si="268"/>
        <v>0.75820312281920066</v>
      </c>
      <c r="X572" s="9">
        <f t="shared" si="276"/>
        <v>4.1471478759279643</v>
      </c>
      <c r="Y572" s="9">
        <f t="shared" si="277"/>
        <v>15.585256200810683</v>
      </c>
      <c r="Z572" s="9">
        <f t="shared" si="278"/>
        <v>27.9629166666667</v>
      </c>
      <c r="AA572" s="9">
        <f t="shared" si="279"/>
        <v>5.3545066655303044</v>
      </c>
      <c r="AB572" s="9">
        <f t="shared" si="280"/>
        <v>2.6130148037771241</v>
      </c>
      <c r="AC572" s="9">
        <f t="shared" si="281"/>
        <v>3.9837607346537141</v>
      </c>
      <c r="AD572" s="9">
        <f t="shared" si="282"/>
        <v>2.1369417909520614</v>
      </c>
      <c r="AE572" s="9">
        <f t="shared" si="283"/>
        <v>0.21966699507134696</v>
      </c>
      <c r="AF572" s="9">
        <f t="shared" si="284"/>
        <v>96.821964601766794</v>
      </c>
      <c r="AG572" s="9">
        <f t="shared" si="269"/>
        <v>6.5441711096410407E-2</v>
      </c>
      <c r="AH572" s="9">
        <f t="shared" ca="1" si="266"/>
        <v>0.44534865591398037</v>
      </c>
      <c r="AI572" s="11">
        <f t="shared" si="285"/>
        <v>0.21966699507134696</v>
      </c>
      <c r="AJ572" s="9">
        <f t="shared" ca="1" si="286"/>
        <v>15.139907544896703</v>
      </c>
      <c r="AK572" s="9">
        <f t="shared" si="287"/>
        <v>6.5441711096410407E-2</v>
      </c>
      <c r="AL572" s="9">
        <f t="shared" si="288"/>
        <v>2.9904016413982335</v>
      </c>
      <c r="AM572" s="9">
        <f t="shared" si="289"/>
        <v>4.2908680555555598</v>
      </c>
      <c r="AN572" s="9">
        <f t="shared" si="290"/>
        <v>1.8468189437016527</v>
      </c>
      <c r="AO572" s="9">
        <f t="shared" si="291"/>
        <v>2.4588951388888907</v>
      </c>
      <c r="AP572" s="13">
        <f t="shared" ca="1" si="292"/>
        <v>7.6401374629923975</v>
      </c>
    </row>
    <row r="573" spans="1:42">
      <c r="A573" t="s">
        <v>103</v>
      </c>
      <c r="B573" t="s">
        <v>146</v>
      </c>
      <c r="C573">
        <v>7</v>
      </c>
      <c r="D573" s="14">
        <f t="shared" ca="1" si="293"/>
        <v>7.9950753307211526</v>
      </c>
      <c r="E573">
        <v>35.167096774193503</v>
      </c>
      <c r="F573">
        <v>23.0658064516129</v>
      </c>
      <c r="G573">
        <v>19.174428763440901</v>
      </c>
      <c r="H573">
        <v>385.8</v>
      </c>
      <c r="I573">
        <v>4.0982795698924699</v>
      </c>
      <c r="J573">
        <v>30.54055</v>
      </c>
      <c r="K573">
        <v>10.9532258064516</v>
      </c>
      <c r="L573" s="11">
        <f t="shared" si="264"/>
        <v>40.6</v>
      </c>
      <c r="M573" s="9">
        <f t="shared" si="265"/>
        <v>13.8</v>
      </c>
      <c r="N573" s="9">
        <f t="shared" si="270"/>
        <v>96.821964601766794</v>
      </c>
      <c r="O573" s="9">
        <f>stefan_boltzmann*(E573+273.16)^4</f>
        <v>44.31070579112572</v>
      </c>
      <c r="P573" s="9">
        <f>stefan_boltzmann*(F573+273.16)^4</f>
        <v>37.75317273924928</v>
      </c>
      <c r="Q573" s="11">
        <f t="shared" si="271"/>
        <v>26.262353903693295</v>
      </c>
      <c r="R573" s="9">
        <f t="shared" si="272"/>
        <v>30.763269600000005</v>
      </c>
      <c r="S573" s="9">
        <f t="shared" si="273"/>
        <v>0.85369189443027516</v>
      </c>
      <c r="T573" s="9">
        <f t="shared" si="267"/>
        <v>20.222012505843839</v>
      </c>
      <c r="U573" s="9">
        <f t="shared" si="274"/>
        <v>41.031939265187503</v>
      </c>
      <c r="V573" s="9">
        <f t="shared" si="275"/>
        <v>0.13133801359462682</v>
      </c>
      <c r="W573" s="9">
        <f t="shared" si="268"/>
        <v>0.80248405748087148</v>
      </c>
      <c r="X573" s="9">
        <f t="shared" si="276"/>
        <v>4.3246294360257753</v>
      </c>
      <c r="Y573" s="9">
        <f t="shared" si="277"/>
        <v>15.897383069818064</v>
      </c>
      <c r="Z573" s="9">
        <f t="shared" si="278"/>
        <v>29.116451612903202</v>
      </c>
      <c r="AA573" s="9">
        <f t="shared" si="279"/>
        <v>5.6748181961980242</v>
      </c>
      <c r="AB573" s="9">
        <f t="shared" si="280"/>
        <v>2.8206393290447034</v>
      </c>
      <c r="AC573" s="9">
        <f t="shared" si="281"/>
        <v>4.2477287626213638</v>
      </c>
      <c r="AD573" s="9">
        <f t="shared" si="282"/>
        <v>2.2214196209508232</v>
      </c>
      <c r="AE573" s="9">
        <f t="shared" si="283"/>
        <v>0.23283445298329547</v>
      </c>
      <c r="AF573" s="9">
        <f t="shared" si="284"/>
        <v>96.821964601766794</v>
      </c>
      <c r="AG573" s="9">
        <f t="shared" si="269"/>
        <v>6.5441711096410407E-2</v>
      </c>
      <c r="AH573" s="9">
        <f t="shared" ca="1" si="266"/>
        <v>0.16149489247311019</v>
      </c>
      <c r="AI573" s="11">
        <f t="shared" si="285"/>
        <v>0.23283445298329547</v>
      </c>
      <c r="AJ573" s="9">
        <f t="shared" ca="1" si="286"/>
        <v>15.735888177344954</v>
      </c>
      <c r="AK573" s="9">
        <f t="shared" si="287"/>
        <v>6.5441711096410407E-2</v>
      </c>
      <c r="AL573" s="9">
        <f t="shared" si="288"/>
        <v>2.978983750124125</v>
      </c>
      <c r="AM573" s="9">
        <f t="shared" si="289"/>
        <v>4.0982795698924699</v>
      </c>
      <c r="AN573" s="9">
        <f t="shared" si="290"/>
        <v>2.0263091416705405</v>
      </c>
      <c r="AO573" s="9">
        <f t="shared" si="291"/>
        <v>2.39341505376344</v>
      </c>
      <c r="AP573" s="13">
        <f t="shared" ca="1" si="292"/>
        <v>7.9950753307211526</v>
      </c>
    </row>
    <row r="574" spans="1:42">
      <c r="A574" t="s">
        <v>103</v>
      </c>
      <c r="B574" t="s">
        <v>146</v>
      </c>
      <c r="C574">
        <v>8</v>
      </c>
      <c r="D574" s="14">
        <f t="shared" ca="1" si="293"/>
        <v>7.4222303519803114</v>
      </c>
      <c r="E574">
        <v>34.717580645161298</v>
      </c>
      <c r="F574">
        <v>22.583225806451601</v>
      </c>
      <c r="G574">
        <v>19.1574596774194</v>
      </c>
      <c r="H574">
        <v>385.8</v>
      </c>
      <c r="I574">
        <v>3.8952620967741902</v>
      </c>
      <c r="J574">
        <v>30.54055</v>
      </c>
      <c r="K574">
        <v>10.3241935483871</v>
      </c>
      <c r="L574" s="11">
        <f t="shared" si="264"/>
        <v>38</v>
      </c>
      <c r="M574" s="9">
        <f t="shared" si="265"/>
        <v>13.1</v>
      </c>
      <c r="N574" s="9">
        <f t="shared" si="270"/>
        <v>96.821964601766794</v>
      </c>
      <c r="O574" s="9">
        <f>stefan_boltzmann*(E574+273.16)^4</f>
        <v>44.052864551971666</v>
      </c>
      <c r="P574" s="9">
        <f>stefan_boltzmann*(F574+273.16)^4</f>
        <v>37.507758899790268</v>
      </c>
      <c r="Q574" s="11">
        <f t="shared" si="271"/>
        <v>24.474021177049995</v>
      </c>
      <c r="R574" s="9">
        <f t="shared" si="272"/>
        <v>28.793208000000003</v>
      </c>
      <c r="S574" s="9">
        <f t="shared" si="273"/>
        <v>0.8499928586300628</v>
      </c>
      <c r="T574" s="9">
        <f t="shared" si="267"/>
        <v>18.844996306328497</v>
      </c>
      <c r="U574" s="9">
        <f t="shared" si="274"/>
        <v>40.780311725880964</v>
      </c>
      <c r="V574" s="9">
        <f t="shared" si="275"/>
        <v>0.13144829128812732</v>
      </c>
      <c r="W574" s="9">
        <f t="shared" si="268"/>
        <v>0.79749035915058497</v>
      </c>
      <c r="X574" s="9">
        <f t="shared" si="276"/>
        <v>4.2749489001195666</v>
      </c>
      <c r="Y574" s="9">
        <f t="shared" si="277"/>
        <v>14.57004740620893</v>
      </c>
      <c r="Z574" s="9">
        <f t="shared" si="278"/>
        <v>28.65040322580645</v>
      </c>
      <c r="AA574" s="9">
        <f t="shared" si="279"/>
        <v>5.5355056841397392</v>
      </c>
      <c r="AB574" s="9">
        <f t="shared" si="280"/>
        <v>2.7393910756401141</v>
      </c>
      <c r="AC574" s="9">
        <f t="shared" si="281"/>
        <v>4.1374483798899266</v>
      </c>
      <c r="AD574" s="9">
        <f t="shared" si="282"/>
        <v>2.2190722044204998</v>
      </c>
      <c r="AE574" s="9">
        <f t="shared" si="283"/>
        <v>0.22743697416993999</v>
      </c>
      <c r="AF574" s="9">
        <f t="shared" si="284"/>
        <v>96.821964601766794</v>
      </c>
      <c r="AG574" s="9">
        <f t="shared" si="269"/>
        <v>6.5441711096410407E-2</v>
      </c>
      <c r="AH574" s="9">
        <f t="shared" ca="1" si="266"/>
        <v>-6.5246774193545257E-2</v>
      </c>
      <c r="AI574" s="11">
        <f t="shared" si="285"/>
        <v>0.22743697416993999</v>
      </c>
      <c r="AJ574" s="9">
        <f t="shared" ca="1" si="286"/>
        <v>14.635294180402475</v>
      </c>
      <c r="AK574" s="9">
        <f t="shared" si="287"/>
        <v>6.5441711096410407E-2</v>
      </c>
      <c r="AL574" s="9">
        <f t="shared" si="288"/>
        <v>2.9835862653440151</v>
      </c>
      <c r="AM574" s="9">
        <f t="shared" si="289"/>
        <v>3.8952620967741902</v>
      </c>
      <c r="AN574" s="9">
        <f t="shared" si="290"/>
        <v>1.9183761754694268</v>
      </c>
      <c r="AO574" s="9">
        <f t="shared" si="291"/>
        <v>2.3243891129032246</v>
      </c>
      <c r="AP574" s="13">
        <f t="shared" ca="1" si="292"/>
        <v>7.4222303519803114</v>
      </c>
    </row>
    <row r="575" spans="1:42">
      <c r="A575" t="s">
        <v>103</v>
      </c>
      <c r="B575" t="s">
        <v>146</v>
      </c>
      <c r="C575">
        <v>9</v>
      </c>
      <c r="D575" s="14">
        <f t="shared" ca="1" si="293"/>
        <v>6.2506183243042921</v>
      </c>
      <c r="E575">
        <v>31.750333333333302</v>
      </c>
      <c r="F575">
        <v>19.535499999999999</v>
      </c>
      <c r="G575">
        <v>16.662534722222201</v>
      </c>
      <c r="H575">
        <v>385.8</v>
      </c>
      <c r="I575">
        <v>3.8367222222222201</v>
      </c>
      <c r="J575">
        <v>30.54055</v>
      </c>
      <c r="K575">
        <v>9.1816666666666702</v>
      </c>
      <c r="L575" s="11">
        <f t="shared" si="264"/>
        <v>33.4</v>
      </c>
      <c r="M575" s="9">
        <f t="shared" si="265"/>
        <v>12.2</v>
      </c>
      <c r="N575" s="9">
        <f t="shared" si="270"/>
        <v>96.821964601766794</v>
      </c>
      <c r="O575" s="9">
        <f>stefan_boltzmann*(E575+273.16)^4</f>
        <v>42.378976541079162</v>
      </c>
      <c r="P575" s="9">
        <f>stefan_boltzmann*(F575+273.16)^4</f>
        <v>35.985378516288897</v>
      </c>
      <c r="Q575" s="11">
        <f t="shared" si="271"/>
        <v>20.918346994535526</v>
      </c>
      <c r="R575" s="9">
        <f t="shared" si="272"/>
        <v>25.307714400000002</v>
      </c>
      <c r="S575" s="9">
        <f t="shared" si="273"/>
        <v>0.82656010194802598</v>
      </c>
      <c r="T575" s="9">
        <f t="shared" si="267"/>
        <v>16.107127185792354</v>
      </c>
      <c r="U575" s="9">
        <f t="shared" si="274"/>
        <v>39.182177528684029</v>
      </c>
      <c r="V575" s="9">
        <f t="shared" si="275"/>
        <v>0.14719222354046452</v>
      </c>
      <c r="W575" s="9">
        <f t="shared" si="268"/>
        <v>0.76585613762983507</v>
      </c>
      <c r="X575" s="9">
        <f t="shared" si="276"/>
        <v>4.4169311653909737</v>
      </c>
      <c r="Y575" s="9">
        <f t="shared" si="277"/>
        <v>11.69019602040138</v>
      </c>
      <c r="Z575" s="9">
        <f t="shared" si="278"/>
        <v>25.64291666666665</v>
      </c>
      <c r="AA575" s="9">
        <f t="shared" si="279"/>
        <v>4.6881027148036623</v>
      </c>
      <c r="AB575" s="9">
        <f t="shared" si="280"/>
        <v>2.2718859296519396</v>
      </c>
      <c r="AC575" s="9">
        <f t="shared" si="281"/>
        <v>3.4799943222278009</v>
      </c>
      <c r="AD575" s="9">
        <f t="shared" si="282"/>
        <v>1.8966754420035818</v>
      </c>
      <c r="AE575" s="9">
        <f t="shared" si="283"/>
        <v>0.19507183855089283</v>
      </c>
      <c r="AF575" s="9">
        <f t="shared" si="284"/>
        <v>96.821964601766794</v>
      </c>
      <c r="AG575" s="9">
        <f t="shared" si="269"/>
        <v>6.5441711096410407E-2</v>
      </c>
      <c r="AH575" s="9">
        <f t="shared" ca="1" si="266"/>
        <v>-0.42104811827957195</v>
      </c>
      <c r="AI575" s="11">
        <f t="shared" si="285"/>
        <v>0.19507183855089283</v>
      </c>
      <c r="AJ575" s="9">
        <f t="shared" ca="1" si="286"/>
        <v>12.111244138680952</v>
      </c>
      <c r="AK575" s="9">
        <f t="shared" si="287"/>
        <v>6.5441711096410407E-2</v>
      </c>
      <c r="AL575" s="9">
        <f t="shared" si="288"/>
        <v>3.013632501468448</v>
      </c>
      <c r="AM575" s="9">
        <f t="shared" si="289"/>
        <v>3.8367222222222201</v>
      </c>
      <c r="AN575" s="9">
        <f t="shared" si="290"/>
        <v>1.5833188802242191</v>
      </c>
      <c r="AO575" s="9">
        <f t="shared" si="291"/>
        <v>2.304485555555555</v>
      </c>
      <c r="AP575" s="13">
        <f t="shared" ca="1" si="292"/>
        <v>6.2506183243042921</v>
      </c>
    </row>
    <row r="576" spans="1:42">
      <c r="A576" t="s">
        <v>103</v>
      </c>
      <c r="B576" t="s">
        <v>146</v>
      </c>
      <c r="C576">
        <v>10</v>
      </c>
      <c r="D576" s="14">
        <f t="shared" ca="1" si="293"/>
        <v>4.9614587058456348</v>
      </c>
      <c r="E576">
        <v>26.6940322580645</v>
      </c>
      <c r="F576">
        <v>14.222258064516099</v>
      </c>
      <c r="G576">
        <v>11.965248655913999</v>
      </c>
      <c r="H576">
        <v>385.8</v>
      </c>
      <c r="I576">
        <v>4.2355913978494604</v>
      </c>
      <c r="J576">
        <v>30.54055</v>
      </c>
      <c r="K576">
        <v>7.9741935483870998</v>
      </c>
      <c r="L576" s="11">
        <f t="shared" si="264"/>
        <v>27.6</v>
      </c>
      <c r="M576" s="9">
        <f t="shared" si="265"/>
        <v>11.3</v>
      </c>
      <c r="N576" s="9">
        <f t="shared" si="270"/>
        <v>96.821964601766794</v>
      </c>
      <c r="O576" s="9">
        <f>stefan_boltzmann*(E576+273.16)^4</f>
        <v>39.637062970854963</v>
      </c>
      <c r="P576" s="9">
        <f>stefan_boltzmann*(F576+273.16)^4</f>
        <v>33.442728623212666</v>
      </c>
      <c r="Q576" s="11">
        <f t="shared" si="271"/>
        <v>16.63839566086212</v>
      </c>
      <c r="R576" s="9">
        <f t="shared" si="272"/>
        <v>20.912961600000003</v>
      </c>
      <c r="S576" s="9">
        <f t="shared" si="273"/>
        <v>0.79560207583712661</v>
      </c>
      <c r="T576" s="9">
        <f t="shared" si="267"/>
        <v>12.811564658863832</v>
      </c>
      <c r="U576" s="9">
        <f t="shared" si="274"/>
        <v>36.539895797033815</v>
      </c>
      <c r="V576" s="9">
        <f t="shared" si="275"/>
        <v>0.17438803861594218</v>
      </c>
      <c r="W576" s="9">
        <f t="shared" si="268"/>
        <v>0.72406280238012111</v>
      </c>
      <c r="X576" s="9">
        <f t="shared" si="276"/>
        <v>4.6138156140656621</v>
      </c>
      <c r="Y576" s="9">
        <f t="shared" si="277"/>
        <v>8.1977490447981687</v>
      </c>
      <c r="Z576" s="9">
        <f t="shared" si="278"/>
        <v>20.4581451612903</v>
      </c>
      <c r="AA576" s="9">
        <f t="shared" si="279"/>
        <v>3.5018394208182575</v>
      </c>
      <c r="AB576" s="9">
        <f t="shared" si="280"/>
        <v>1.6218083208374705</v>
      </c>
      <c r="AC576" s="9">
        <f t="shared" si="281"/>
        <v>2.561823870827864</v>
      </c>
      <c r="AD576" s="9">
        <f t="shared" si="282"/>
        <v>1.3993531506874828</v>
      </c>
      <c r="AE576" s="9">
        <f t="shared" si="283"/>
        <v>0.14836751338602394</v>
      </c>
      <c r="AF576" s="9">
        <f t="shared" si="284"/>
        <v>96.821964601766794</v>
      </c>
      <c r="AG576" s="9">
        <f t="shared" si="269"/>
        <v>6.5441711096410407E-2</v>
      </c>
      <c r="AH576" s="9">
        <f t="shared" ca="1" si="266"/>
        <v>-0.72586801075268914</v>
      </c>
      <c r="AI576" s="11">
        <f t="shared" si="285"/>
        <v>0.14836751338602394</v>
      </c>
      <c r="AJ576" s="9">
        <f t="shared" ca="1" si="286"/>
        <v>8.9236170555508583</v>
      </c>
      <c r="AK576" s="9">
        <f t="shared" si="287"/>
        <v>6.5441711096410407E-2</v>
      </c>
      <c r="AL576" s="9">
        <f t="shared" si="288"/>
        <v>3.0668768778094146</v>
      </c>
      <c r="AM576" s="9">
        <f t="shared" si="289"/>
        <v>4.2355913978494604</v>
      </c>
      <c r="AN576" s="9">
        <f t="shared" si="290"/>
        <v>1.1624707201403812</v>
      </c>
      <c r="AO576" s="9">
        <f t="shared" si="291"/>
        <v>2.4401010752688164</v>
      </c>
      <c r="AP576" s="13">
        <f t="shared" ca="1" si="292"/>
        <v>4.9614587058456348</v>
      </c>
    </row>
    <row r="577" spans="1:42">
      <c r="A577" t="s">
        <v>103</v>
      </c>
      <c r="B577" t="s">
        <v>146</v>
      </c>
      <c r="C577">
        <v>11</v>
      </c>
      <c r="D577" s="14">
        <f t="shared" ca="1" si="293"/>
        <v>3.4495468953143096</v>
      </c>
      <c r="E577">
        <v>21.0848333333333</v>
      </c>
      <c r="F577">
        <v>8.6936666666666707</v>
      </c>
      <c r="G577">
        <v>7.2465069444444499</v>
      </c>
      <c r="H577">
        <v>385.8</v>
      </c>
      <c r="I577">
        <v>3.9033402777777799</v>
      </c>
      <c r="J577">
        <v>30.54055</v>
      </c>
      <c r="K577">
        <v>6.6266666666666696</v>
      </c>
      <c r="L577" s="11">
        <f t="shared" si="264"/>
        <v>22.2</v>
      </c>
      <c r="M577" s="9">
        <f t="shared" si="265"/>
        <v>10.5</v>
      </c>
      <c r="N577" s="9">
        <f t="shared" si="270"/>
        <v>96.821964601766794</v>
      </c>
      <c r="O577" s="9">
        <f>stefan_boltzmann*(E577+273.16)^4</f>
        <v>36.753379279192288</v>
      </c>
      <c r="P577" s="9">
        <f>stefan_boltzmann*(F577+273.16)^4</f>
        <v>30.942589027830085</v>
      </c>
      <c r="Q577" s="11">
        <f t="shared" si="271"/>
        <v>12.555333333333337</v>
      </c>
      <c r="R577" s="9">
        <f t="shared" si="272"/>
        <v>16.821295200000002</v>
      </c>
      <c r="S577" s="9">
        <f t="shared" si="273"/>
        <v>0.74639516066119194</v>
      </c>
      <c r="T577" s="9">
        <f t="shared" si="267"/>
        <v>9.6676066666666696</v>
      </c>
      <c r="U577" s="9">
        <f t="shared" si="274"/>
        <v>33.847984153511185</v>
      </c>
      <c r="V577" s="9">
        <f t="shared" si="275"/>
        <v>0.19868017387952458</v>
      </c>
      <c r="W577" s="9">
        <f t="shared" si="268"/>
        <v>0.65763346689260926</v>
      </c>
      <c r="X577" s="9">
        <f t="shared" si="276"/>
        <v>4.4225346750635044</v>
      </c>
      <c r="Y577" s="9">
        <f t="shared" si="277"/>
        <v>5.2450719916031652</v>
      </c>
      <c r="Z577" s="9">
        <f t="shared" si="278"/>
        <v>14.889249999999986</v>
      </c>
      <c r="AA577" s="9">
        <f t="shared" si="279"/>
        <v>2.4999943324870664</v>
      </c>
      <c r="AB577" s="9">
        <f t="shared" si="280"/>
        <v>1.1245170783344933</v>
      </c>
      <c r="AC577" s="9">
        <f t="shared" si="281"/>
        <v>1.81225570541078</v>
      </c>
      <c r="AD577" s="9">
        <f t="shared" si="282"/>
        <v>1.0189435334041537</v>
      </c>
      <c r="AE577" s="9">
        <f t="shared" si="283"/>
        <v>0.10910218054966964</v>
      </c>
      <c r="AF577" s="9">
        <f t="shared" si="284"/>
        <v>96.821964601766794</v>
      </c>
      <c r="AG577" s="9">
        <f t="shared" si="269"/>
        <v>6.5441711096410407E-2</v>
      </c>
      <c r="AH577" s="9">
        <f t="shared" ca="1" si="266"/>
        <v>-0.77964532258064401</v>
      </c>
      <c r="AI577" s="11">
        <f t="shared" si="285"/>
        <v>0.10910218054966964</v>
      </c>
      <c r="AJ577" s="9">
        <f t="shared" ca="1" si="286"/>
        <v>6.0247173141838095</v>
      </c>
      <c r="AK577" s="9">
        <f t="shared" si="287"/>
        <v>6.5441711096410407E-2</v>
      </c>
      <c r="AL577" s="9">
        <f t="shared" si="288"/>
        <v>3.1262021767051045</v>
      </c>
      <c r="AM577" s="9">
        <f t="shared" si="289"/>
        <v>3.9033402777777799</v>
      </c>
      <c r="AN577" s="9">
        <f t="shared" si="290"/>
        <v>0.79331217200662629</v>
      </c>
      <c r="AO577" s="9">
        <f t="shared" si="291"/>
        <v>2.3271356944444452</v>
      </c>
      <c r="AP577" s="13">
        <f t="shared" ca="1" si="292"/>
        <v>3.4495468953143096</v>
      </c>
    </row>
    <row r="578" spans="1:42">
      <c r="A578" t="s">
        <v>103</v>
      </c>
      <c r="B578" t="s">
        <v>146</v>
      </c>
      <c r="C578">
        <v>12</v>
      </c>
      <c r="D578" s="14">
        <f t="shared" ca="1" si="293"/>
        <v>3.0582003753681786</v>
      </c>
      <c r="E578">
        <v>17.079193548387099</v>
      </c>
      <c r="F578">
        <v>3.4353225806451602</v>
      </c>
      <c r="G578">
        <v>1.6484072580645199</v>
      </c>
      <c r="H578">
        <v>385.8</v>
      </c>
      <c r="I578">
        <v>4.0896572580645199</v>
      </c>
      <c r="J578">
        <v>30.54055</v>
      </c>
      <c r="K578">
        <v>6.8354838709677397</v>
      </c>
      <c r="L578" s="11">
        <f t="shared" si="264"/>
        <v>19.8</v>
      </c>
      <c r="M578" s="9">
        <f t="shared" si="265"/>
        <v>10.1</v>
      </c>
      <c r="N578" s="9">
        <f t="shared" si="270"/>
        <v>96.821964601766794</v>
      </c>
      <c r="O578" s="9">
        <f>stefan_boltzmann*(E578+273.16)^4</f>
        <v>34.792539414008573</v>
      </c>
      <c r="P578" s="9">
        <f>stefan_boltzmann*(F578+273.16)^4</f>
        <v>28.697312016970759</v>
      </c>
      <c r="Q578" s="11">
        <f t="shared" si="271"/>
        <v>11.650127754710955</v>
      </c>
      <c r="R578" s="9">
        <f t="shared" si="272"/>
        <v>15.002776800000001</v>
      </c>
      <c r="S578" s="9">
        <f t="shared" si="273"/>
        <v>0.77653143214867759</v>
      </c>
      <c r="T578" s="9">
        <f t="shared" si="267"/>
        <v>8.9705983711274353</v>
      </c>
      <c r="U578" s="9">
        <f t="shared" si="274"/>
        <v>31.744925715489664</v>
      </c>
      <c r="V578" s="9">
        <f t="shared" si="275"/>
        <v>0.22386899580165248</v>
      </c>
      <c r="W578" s="9">
        <f t="shared" si="268"/>
        <v>0.69831743340071484</v>
      </c>
      <c r="X578" s="9">
        <f t="shared" si="276"/>
        <v>4.9627357453461567</v>
      </c>
      <c r="Y578" s="9">
        <f t="shared" si="277"/>
        <v>4.0078626257812786</v>
      </c>
      <c r="Z578" s="9">
        <f t="shared" si="278"/>
        <v>10.25725806451613</v>
      </c>
      <c r="AA578" s="9">
        <f t="shared" si="279"/>
        <v>1.9474755436460356</v>
      </c>
      <c r="AB578" s="9">
        <f t="shared" si="280"/>
        <v>0.78149956371745499</v>
      </c>
      <c r="AC578" s="9">
        <f t="shared" si="281"/>
        <v>1.3644875536817453</v>
      </c>
      <c r="AD578" s="9">
        <f t="shared" si="282"/>
        <v>0.68808214980186788</v>
      </c>
      <c r="AE578" s="9">
        <f t="shared" si="283"/>
        <v>8.3538134782280934E-2</v>
      </c>
      <c r="AF578" s="9">
        <f t="shared" si="284"/>
        <v>96.821964601766794</v>
      </c>
      <c r="AG578" s="9">
        <f t="shared" si="269"/>
        <v>6.5441711096410407E-2</v>
      </c>
      <c r="AH578" s="9">
        <f t="shared" ca="1" si="266"/>
        <v>-0.64847887096774004</v>
      </c>
      <c r="AI578" s="11">
        <f t="shared" si="285"/>
        <v>8.3538134782280934E-2</v>
      </c>
      <c r="AJ578" s="9">
        <f t="shared" ca="1" si="286"/>
        <v>4.6563414967490182</v>
      </c>
      <c r="AK578" s="9">
        <f t="shared" si="287"/>
        <v>6.5441711096410407E-2</v>
      </c>
      <c r="AL578" s="9">
        <f t="shared" si="288"/>
        <v>3.177323702663998</v>
      </c>
      <c r="AM578" s="9">
        <f t="shared" si="289"/>
        <v>4.0896572580645199</v>
      </c>
      <c r="AN578" s="9">
        <f t="shared" si="290"/>
        <v>0.67640540387987746</v>
      </c>
      <c r="AO578" s="9">
        <f t="shared" si="291"/>
        <v>2.3904834677419369</v>
      </c>
      <c r="AP578" s="13">
        <f t="shared" ca="1" si="292"/>
        <v>3.0582003753681786</v>
      </c>
    </row>
    <row r="579" spans="1:42">
      <c r="A579" t="s">
        <v>104</v>
      </c>
      <c r="B579" t="s">
        <v>142</v>
      </c>
      <c r="C579">
        <v>1</v>
      </c>
      <c r="D579" s="14">
        <f t="shared" ca="1" si="293"/>
        <v>1.6244302797439627</v>
      </c>
      <c r="E579">
        <v>13.0322580645161</v>
      </c>
      <c r="F579">
        <v>1.8419354838709701</v>
      </c>
      <c r="G579">
        <v>-3.2751344086021499</v>
      </c>
      <c r="H579">
        <v>896</v>
      </c>
      <c r="I579">
        <v>1.6682795698924699</v>
      </c>
      <c r="J579">
        <v>37.082999999999998</v>
      </c>
      <c r="K579">
        <v>8.1290322580645196</v>
      </c>
      <c r="L579" s="11">
        <f t="shared" ref="L579:L642" si="294">VLOOKUP(J579, Ra,C579+1)</f>
        <v>16.850000000000001</v>
      </c>
      <c r="M579" s="9">
        <f t="shared" ref="M579:M642" si="295">VLOOKUP(J579, N, C579+1)</f>
        <v>9.6999999999999993</v>
      </c>
      <c r="N579" s="9">
        <f t="shared" si="270"/>
        <v>91.147547874798335</v>
      </c>
      <c r="O579" s="9">
        <f>stefan_boltzmann*(E579+273.16)^4</f>
        <v>32.892237562949795</v>
      </c>
      <c r="P579" s="9">
        <f>stefan_boltzmann*(F579+273.16)^4</f>
        <v>28.041735915249465</v>
      </c>
      <c r="Q579" s="11">
        <f t="shared" si="271"/>
        <v>11.273025440638516</v>
      </c>
      <c r="R579" s="9">
        <f t="shared" si="272"/>
        <v>12.939452000000001</v>
      </c>
      <c r="S579" s="9">
        <f t="shared" si="273"/>
        <v>0.87121351357372134</v>
      </c>
      <c r="T579" s="9">
        <f t="shared" si="267"/>
        <v>8.6802295892916579</v>
      </c>
      <c r="U579" s="9">
        <f t="shared" si="274"/>
        <v>30.466986739099632</v>
      </c>
      <c r="V579" s="9">
        <f t="shared" si="275"/>
        <v>0.24303943465634842</v>
      </c>
      <c r="W579" s="9">
        <f t="shared" si="268"/>
        <v>0.82613824332452401</v>
      </c>
      <c r="X579" s="9">
        <f t="shared" si="276"/>
        <v>6.1172886937283453</v>
      </c>
      <c r="Y579" s="9">
        <f t="shared" si="277"/>
        <v>2.5629408955633126</v>
      </c>
      <c r="Z579" s="9">
        <f t="shared" si="278"/>
        <v>7.4370967741935345</v>
      </c>
      <c r="AA579" s="9">
        <f t="shared" si="279"/>
        <v>1.5009343043758128</v>
      </c>
      <c r="AB579" s="9">
        <f t="shared" si="280"/>
        <v>0.69769898532795682</v>
      </c>
      <c r="AC579" s="9">
        <f t="shared" si="281"/>
        <v>1.0993166448518847</v>
      </c>
      <c r="AD579" s="9">
        <f t="shared" si="282"/>
        <v>0.47966077713063909</v>
      </c>
      <c r="AE579" s="9">
        <f t="shared" si="283"/>
        <v>7.0630168437332164E-2</v>
      </c>
      <c r="AF579" s="9">
        <f t="shared" si="284"/>
        <v>91.147547874798335</v>
      </c>
      <c r="AG579" s="9">
        <f t="shared" si="269"/>
        <v>6.1606387762348114E-2</v>
      </c>
      <c r="AH579" s="9">
        <f t="shared" ref="AH579:AH642" ca="1" si="296">0.14*(Z579-OFFSET(Z579, IF(C579=1, 11, -1), 0))</f>
        <v>0.23145161290322386</v>
      </c>
      <c r="AI579" s="11">
        <f t="shared" si="285"/>
        <v>7.0630168437332164E-2</v>
      </c>
      <c r="AJ579" s="9">
        <f t="shared" ca="1" si="286"/>
        <v>2.3314892826600886</v>
      </c>
      <c r="AK579" s="9">
        <f t="shared" si="287"/>
        <v>6.1606387762348114E-2</v>
      </c>
      <c r="AL579" s="9">
        <f t="shared" si="288"/>
        <v>3.2092758424349088</v>
      </c>
      <c r="AM579" s="9">
        <f t="shared" si="289"/>
        <v>1.6682795698924699</v>
      </c>
      <c r="AN579" s="9">
        <f t="shared" si="290"/>
        <v>0.61965586772124559</v>
      </c>
      <c r="AO579" s="9">
        <f t="shared" si="291"/>
        <v>1.5672150537634399</v>
      </c>
      <c r="AP579" s="13">
        <f t="shared" ca="1" si="292"/>
        <v>1.6244302797439627</v>
      </c>
    </row>
    <row r="580" spans="1:42">
      <c r="A580" t="s">
        <v>104</v>
      </c>
      <c r="B580" t="s">
        <v>142</v>
      </c>
      <c r="C580">
        <v>2</v>
      </c>
      <c r="D580" s="14">
        <f t="shared" ca="1" si="293"/>
        <v>1.7751141986713495</v>
      </c>
      <c r="E580">
        <v>13.5</v>
      </c>
      <c r="F580">
        <v>4.5</v>
      </c>
      <c r="G580">
        <v>1.7694940476190499</v>
      </c>
      <c r="H580">
        <v>896</v>
      </c>
      <c r="I580">
        <v>1.4992559523809501</v>
      </c>
      <c r="J580">
        <v>37.082999999999998</v>
      </c>
      <c r="K580">
        <v>6.71428571428571</v>
      </c>
      <c r="L580" s="11">
        <f t="shared" si="294"/>
        <v>22.05</v>
      </c>
      <c r="M580" s="9">
        <f t="shared" si="295"/>
        <v>10.649999999999999</v>
      </c>
      <c r="N580" s="9">
        <f t="shared" si="270"/>
        <v>91.147547874798335</v>
      </c>
      <c r="O580" s="9">
        <f>stefan_boltzmann*(E580+273.16)^4</f>
        <v>33.107796673795647</v>
      </c>
      <c r="P580" s="9">
        <f>stefan_boltzmann*(F580+273.16)^4</f>
        <v>29.141719292716925</v>
      </c>
      <c r="Q580" s="11">
        <f t="shared" si="271"/>
        <v>12.463204225352111</v>
      </c>
      <c r="R580" s="9">
        <f t="shared" si="272"/>
        <v>16.932636000000002</v>
      </c>
      <c r="S580" s="9">
        <f t="shared" si="273"/>
        <v>0.73604630875854826</v>
      </c>
      <c r="T580" s="9">
        <f t="shared" ref="T580:T643" si="297">(1-0.23)*Q580</f>
        <v>9.5966672535211259</v>
      </c>
      <c r="U580" s="9">
        <f t="shared" si="274"/>
        <v>31.124757983256288</v>
      </c>
      <c r="V580" s="9">
        <f t="shared" si="275"/>
        <v>0.22336349689606771</v>
      </c>
      <c r="W580" s="9">
        <f t="shared" ref="W580:W643" si="298">1.35*S580-0.35</f>
        <v>0.64366251682404019</v>
      </c>
      <c r="X580" s="9">
        <f t="shared" si="276"/>
        <v>4.4748285718441183</v>
      </c>
      <c r="Y580" s="9">
        <f t="shared" si="277"/>
        <v>5.1218386816770076</v>
      </c>
      <c r="Z580" s="9">
        <f t="shared" si="278"/>
        <v>9</v>
      </c>
      <c r="AA580" s="9">
        <f t="shared" si="279"/>
        <v>1.5474672427794578</v>
      </c>
      <c r="AB580" s="9">
        <f t="shared" si="280"/>
        <v>0.84232974477864808</v>
      </c>
      <c r="AC580" s="9">
        <f t="shared" si="281"/>
        <v>1.194898493779053</v>
      </c>
      <c r="AD580" s="9">
        <f t="shared" si="282"/>
        <v>0.69408540083232684</v>
      </c>
      <c r="AE580" s="9">
        <f t="shared" si="283"/>
        <v>7.7554659776784107E-2</v>
      </c>
      <c r="AF580" s="9">
        <f t="shared" si="284"/>
        <v>91.147547874798335</v>
      </c>
      <c r="AG580" s="9">
        <f t="shared" ref="AG580:AG643" si="299">AF580*(0.00103)/((2.45)*(0.622))</f>
        <v>6.1606387762348114E-2</v>
      </c>
      <c r="AH580" s="9">
        <f t="shared" ca="1" si="296"/>
        <v>0.21880645161290518</v>
      </c>
      <c r="AI580" s="11">
        <f t="shared" si="285"/>
        <v>7.7554659776784107E-2</v>
      </c>
      <c r="AJ580" s="9">
        <f t="shared" ca="1" si="286"/>
        <v>4.9030322300641025</v>
      </c>
      <c r="AK580" s="9">
        <f t="shared" si="287"/>
        <v>6.1606387762348114E-2</v>
      </c>
      <c r="AL580" s="9">
        <f t="shared" si="288"/>
        <v>3.1914893617021276</v>
      </c>
      <c r="AM580" s="9">
        <f t="shared" si="289"/>
        <v>1.4992559523809501</v>
      </c>
      <c r="AN580" s="9">
        <f t="shared" si="290"/>
        <v>0.50081309294672616</v>
      </c>
      <c r="AO580" s="9">
        <f t="shared" si="291"/>
        <v>1.5097470238095232</v>
      </c>
      <c r="AP580" s="13">
        <f t="shared" ca="1" si="292"/>
        <v>1.7751141986713495</v>
      </c>
    </row>
    <row r="581" spans="1:42">
      <c r="A581" t="s">
        <v>104</v>
      </c>
      <c r="B581" t="s">
        <v>142</v>
      </c>
      <c r="C581">
        <v>3</v>
      </c>
      <c r="D581" s="14">
        <f t="shared" ca="1" si="293"/>
        <v>4.851489059587208</v>
      </c>
      <c r="E581">
        <v>20.7870967741936</v>
      </c>
      <c r="F581">
        <v>6.8354838709677397</v>
      </c>
      <c r="G581">
        <v>-4.7502688172042999</v>
      </c>
      <c r="H581">
        <v>896</v>
      </c>
      <c r="I581">
        <v>3.2766129032258098</v>
      </c>
      <c r="J581">
        <v>37.082999999999998</v>
      </c>
      <c r="K581">
        <v>10.5161290322581</v>
      </c>
      <c r="L581" s="11">
        <f t="shared" si="294"/>
        <v>28.55</v>
      </c>
      <c r="M581" s="9">
        <f t="shared" si="295"/>
        <v>11.7</v>
      </c>
      <c r="N581" s="9">
        <f t="shared" si="270"/>
        <v>91.147547874798335</v>
      </c>
      <c r="O581" s="9">
        <f>stefan_boltzmann*(E581+273.16)^4</f>
        <v>36.604846824224587</v>
      </c>
      <c r="P581" s="9">
        <f>stefan_boltzmann*(F581+273.16)^4</f>
        <v>30.134639431317616</v>
      </c>
      <c r="Q581" s="11">
        <f t="shared" si="271"/>
        <v>19.968076233802087</v>
      </c>
      <c r="R581" s="9">
        <f t="shared" si="272"/>
        <v>21.924116000000001</v>
      </c>
      <c r="S581" s="9">
        <f t="shared" si="273"/>
        <v>0.91078136212206162</v>
      </c>
      <c r="T581" s="9">
        <f t="shared" si="297"/>
        <v>15.375418700027607</v>
      </c>
      <c r="U581" s="9">
        <f t="shared" si="274"/>
        <v>33.369743127771102</v>
      </c>
      <c r="V581" s="9">
        <f t="shared" si="275"/>
        <v>0.24827790159867558</v>
      </c>
      <c r="W581" s="9">
        <f t="shared" si="298"/>
        <v>0.87955483886478325</v>
      </c>
      <c r="X581" s="9">
        <f t="shared" si="276"/>
        <v>7.2870852780101609</v>
      </c>
      <c r="Y581" s="9">
        <f t="shared" si="277"/>
        <v>8.0883334220174454</v>
      </c>
      <c r="Z581" s="9">
        <f t="shared" si="278"/>
        <v>13.811290322580669</v>
      </c>
      <c r="AA581" s="9">
        <f t="shared" si="279"/>
        <v>2.454666934693055</v>
      </c>
      <c r="AB581" s="9">
        <f t="shared" si="280"/>
        <v>0.99059687643759231</v>
      </c>
      <c r="AC581" s="9">
        <f t="shared" si="281"/>
        <v>1.7226319055653236</v>
      </c>
      <c r="AD581" s="9">
        <f t="shared" si="282"/>
        <v>0.42923180281337997</v>
      </c>
      <c r="AE581" s="9">
        <f t="shared" si="283"/>
        <v>0.1026261827005555</v>
      </c>
      <c r="AF581" s="9">
        <f t="shared" si="284"/>
        <v>91.147547874798335</v>
      </c>
      <c r="AG581" s="9">
        <f t="shared" si="299"/>
        <v>6.1606387762348114E-2</v>
      </c>
      <c r="AH581" s="9">
        <f t="shared" ca="1" si="296"/>
        <v>0.67358064516129379</v>
      </c>
      <c r="AI581" s="11">
        <f t="shared" si="285"/>
        <v>0.1026261827005555</v>
      </c>
      <c r="AJ581" s="9">
        <f t="shared" ca="1" si="286"/>
        <v>7.4147527768561519</v>
      </c>
      <c r="AK581" s="9">
        <f t="shared" si="287"/>
        <v>6.1606387762348114E-2</v>
      </c>
      <c r="AL581" s="9">
        <f t="shared" si="288"/>
        <v>3.1379517835150685</v>
      </c>
      <c r="AM581" s="9">
        <f t="shared" si="289"/>
        <v>3.2766129032258098</v>
      </c>
      <c r="AN581" s="9">
        <f t="shared" si="290"/>
        <v>1.2934001027519437</v>
      </c>
      <c r="AO581" s="9">
        <f t="shared" si="291"/>
        <v>2.1140483870967754</v>
      </c>
      <c r="AP581" s="13">
        <f t="shared" ca="1" si="292"/>
        <v>4.851489059587208</v>
      </c>
    </row>
    <row r="582" spans="1:42">
      <c r="A582" t="s">
        <v>104</v>
      </c>
      <c r="B582" t="s">
        <v>142</v>
      </c>
      <c r="C582">
        <v>4</v>
      </c>
      <c r="D582" s="14">
        <f t="shared" ca="1" si="293"/>
        <v>7.1614258632396295</v>
      </c>
      <c r="E582">
        <v>27.21</v>
      </c>
      <c r="F582">
        <v>12.18</v>
      </c>
      <c r="G582">
        <v>-3.5333333333333301</v>
      </c>
      <c r="H582">
        <v>896</v>
      </c>
      <c r="I582">
        <v>3.62666666666667</v>
      </c>
      <c r="J582">
        <v>37.082999999999998</v>
      </c>
      <c r="K582">
        <v>11.266666666666699</v>
      </c>
      <c r="L582" s="11">
        <f t="shared" si="294"/>
        <v>35.47</v>
      </c>
      <c r="M582" s="9">
        <f t="shared" si="295"/>
        <v>12.95</v>
      </c>
      <c r="N582" s="9">
        <f t="shared" si="270"/>
        <v>91.147547874798335</v>
      </c>
      <c r="O582" s="9">
        <f>stefan_boltzmann*(E582+273.16)^4</f>
        <v>39.910586637291878</v>
      </c>
      <c r="P582" s="9">
        <f>stefan_boltzmann*(F582+273.16)^4</f>
        <v>32.502182225104086</v>
      </c>
      <c r="Q582" s="11">
        <f t="shared" si="271"/>
        <v>24.297178249678296</v>
      </c>
      <c r="R582" s="9">
        <f t="shared" si="272"/>
        <v>27.238122400000002</v>
      </c>
      <c r="S582" s="9">
        <f t="shared" si="273"/>
        <v>0.89202838187107547</v>
      </c>
      <c r="T582" s="9">
        <f t="shared" si="297"/>
        <v>18.708827252252288</v>
      </c>
      <c r="U582" s="9">
        <f t="shared" si="274"/>
        <v>36.206384431197982</v>
      </c>
      <c r="V582" s="9">
        <f t="shared" si="275"/>
        <v>0.24397261746255505</v>
      </c>
      <c r="W582" s="9">
        <f t="shared" si="298"/>
        <v>0.85423831552595197</v>
      </c>
      <c r="X582" s="9">
        <f t="shared" si="276"/>
        <v>7.5458000156232101</v>
      </c>
      <c r="Y582" s="9">
        <f t="shared" si="277"/>
        <v>11.163027236629077</v>
      </c>
      <c r="Z582" s="9">
        <f t="shared" si="278"/>
        <v>19.695</v>
      </c>
      <c r="AA582" s="9">
        <f t="shared" si="279"/>
        <v>3.6095019979131737</v>
      </c>
      <c r="AB582" s="9">
        <f t="shared" si="280"/>
        <v>1.4192980842122889</v>
      </c>
      <c r="AC582" s="9">
        <f t="shared" si="281"/>
        <v>2.5144000410627312</v>
      </c>
      <c r="AD582" s="9">
        <f t="shared" si="282"/>
        <v>0.47047235698942802</v>
      </c>
      <c r="AE582" s="9">
        <f t="shared" si="283"/>
        <v>0.14236721468984775</v>
      </c>
      <c r="AF582" s="9">
        <f t="shared" si="284"/>
        <v>91.147547874798335</v>
      </c>
      <c r="AG582" s="9">
        <f t="shared" si="299"/>
        <v>6.1606387762348114E-2</v>
      </c>
      <c r="AH582" s="9">
        <f t="shared" ca="1" si="296"/>
        <v>0.8237193548387064</v>
      </c>
      <c r="AI582" s="11">
        <f t="shared" si="285"/>
        <v>0.14236721468984775</v>
      </c>
      <c r="AJ582" s="9">
        <f t="shared" ca="1" si="286"/>
        <v>10.33930788179037</v>
      </c>
      <c r="AK582" s="9">
        <f t="shared" si="287"/>
        <v>6.1606387762348114E-2</v>
      </c>
      <c r="AL582" s="9">
        <f t="shared" si="288"/>
        <v>3.0748731614820888</v>
      </c>
      <c r="AM582" s="9">
        <f t="shared" si="289"/>
        <v>3.62666666666667</v>
      </c>
      <c r="AN582" s="9">
        <f t="shared" si="290"/>
        <v>2.0439276840733029</v>
      </c>
      <c r="AO582" s="9">
        <f t="shared" si="291"/>
        <v>2.2330666666666676</v>
      </c>
      <c r="AP582" s="13">
        <f t="shared" ca="1" si="292"/>
        <v>7.1614258632396295</v>
      </c>
    </row>
    <row r="583" spans="1:42">
      <c r="A583" t="s">
        <v>104</v>
      </c>
      <c r="B583" t="s">
        <v>142</v>
      </c>
      <c r="C583">
        <v>5</v>
      </c>
      <c r="D583" s="14">
        <f t="shared" ca="1" si="293"/>
        <v>8.9806341070035618</v>
      </c>
      <c r="E583">
        <v>30.129032258064498</v>
      </c>
      <c r="F583">
        <v>15.322580645161301</v>
      </c>
      <c r="G583">
        <v>-5.7477150537634403</v>
      </c>
      <c r="H583">
        <v>896</v>
      </c>
      <c r="I583">
        <v>3.89959677419355</v>
      </c>
      <c r="J583">
        <v>37.082999999999998</v>
      </c>
      <c r="K583">
        <v>12.935483870967699</v>
      </c>
      <c r="L583" s="11">
        <f t="shared" si="294"/>
        <v>39.950000000000003</v>
      </c>
      <c r="M583" s="9">
        <f t="shared" si="295"/>
        <v>14</v>
      </c>
      <c r="N583" s="9">
        <f t="shared" si="270"/>
        <v>91.147547874798335</v>
      </c>
      <c r="O583" s="9">
        <f>stefan_boltzmann*(E583+273.16)^4</f>
        <v>41.484772675688873</v>
      </c>
      <c r="P583" s="9">
        <f>stefan_boltzmann*(F583+273.16)^4</f>
        <v>33.957856668508114</v>
      </c>
      <c r="Q583" s="11">
        <f t="shared" si="271"/>
        <v>28.443663594469985</v>
      </c>
      <c r="R583" s="9">
        <f t="shared" si="272"/>
        <v>30.678404000000004</v>
      </c>
      <c r="S583" s="9">
        <f t="shared" si="273"/>
        <v>0.92715591053791391</v>
      </c>
      <c r="T583" s="9">
        <f t="shared" si="297"/>
        <v>21.901620967741888</v>
      </c>
      <c r="U583" s="9">
        <f t="shared" si="274"/>
        <v>37.721314672098494</v>
      </c>
      <c r="V583" s="9">
        <f t="shared" si="275"/>
        <v>0.25169409613824334</v>
      </c>
      <c r="W583" s="9">
        <f t="shared" si="298"/>
        <v>0.90166047922618386</v>
      </c>
      <c r="X583" s="9">
        <f t="shared" si="276"/>
        <v>8.5605739567253032</v>
      </c>
      <c r="Y583" s="9">
        <f t="shared" si="277"/>
        <v>13.341047011016585</v>
      </c>
      <c r="Z583" s="9">
        <f t="shared" si="278"/>
        <v>22.7258064516129</v>
      </c>
      <c r="AA583" s="9">
        <f t="shared" si="279"/>
        <v>4.274569216574541</v>
      </c>
      <c r="AB583" s="9">
        <f t="shared" si="280"/>
        <v>1.7410869492237575</v>
      </c>
      <c r="AC583" s="9">
        <f t="shared" si="281"/>
        <v>3.0078280828991493</v>
      </c>
      <c r="AD583" s="9">
        <f t="shared" si="282"/>
        <v>0.39785370698172517</v>
      </c>
      <c r="AE583" s="9">
        <f t="shared" si="283"/>
        <v>0.16747436849627401</v>
      </c>
      <c r="AF583" s="9">
        <f t="shared" si="284"/>
        <v>91.147547874798335</v>
      </c>
      <c r="AG583" s="9">
        <f t="shared" si="299"/>
        <v>6.1606387762348114E-2</v>
      </c>
      <c r="AH583" s="9">
        <f t="shared" ca="1" si="296"/>
        <v>0.42431290322580606</v>
      </c>
      <c r="AI583" s="11">
        <f t="shared" si="285"/>
        <v>0.16747436849627401</v>
      </c>
      <c r="AJ583" s="9">
        <f t="shared" ca="1" si="286"/>
        <v>12.916734107790779</v>
      </c>
      <c r="AK583" s="9">
        <f t="shared" si="287"/>
        <v>6.1606387762348114E-2</v>
      </c>
      <c r="AL583" s="9">
        <f t="shared" si="288"/>
        <v>3.0433596945732204</v>
      </c>
      <c r="AM583" s="9">
        <f t="shared" si="289"/>
        <v>3.89959677419355</v>
      </c>
      <c r="AN583" s="9">
        <f t="shared" si="290"/>
        <v>2.6099743759174241</v>
      </c>
      <c r="AO583" s="9">
        <f t="shared" si="291"/>
        <v>2.3258629032258069</v>
      </c>
      <c r="AP583" s="13">
        <f t="shared" ca="1" si="292"/>
        <v>8.9806341070035618</v>
      </c>
    </row>
    <row r="584" spans="1:42">
      <c r="A584" t="s">
        <v>104</v>
      </c>
      <c r="B584" t="s">
        <v>142</v>
      </c>
      <c r="C584">
        <v>6</v>
      </c>
      <c r="D584" s="14">
        <f t="shared" ca="1" si="293"/>
        <v>8.524114502304224</v>
      </c>
      <c r="E584">
        <v>36.233333333333299</v>
      </c>
      <c r="F584">
        <v>21.78</v>
      </c>
      <c r="G584">
        <v>-1.13208333333333</v>
      </c>
      <c r="H584">
        <v>896</v>
      </c>
      <c r="I584">
        <v>3.7633333333333301</v>
      </c>
      <c r="J584">
        <v>37.082999999999998</v>
      </c>
      <c r="K584">
        <v>14.7</v>
      </c>
      <c r="L584" s="11">
        <f t="shared" si="294"/>
        <v>28.25</v>
      </c>
      <c r="M584" s="9">
        <f t="shared" si="295"/>
        <v>14.5</v>
      </c>
      <c r="N584" s="9">
        <f t="shared" si="270"/>
        <v>91.147547874798335</v>
      </c>
      <c r="O584" s="9">
        <f>stefan_boltzmann*(E584+273.16)^4</f>
        <v>44.926822031369731</v>
      </c>
      <c r="P584" s="9">
        <f>stefan_boltzmann*(F584+273.16)^4</f>
        <v>37.101938132380631</v>
      </c>
      <c r="Q584" s="11">
        <f t="shared" si="271"/>
        <v>21.382327586206898</v>
      </c>
      <c r="R584" s="9">
        <f t="shared" si="272"/>
        <v>21.693740000000002</v>
      </c>
      <c r="S584" s="9">
        <f t="shared" si="273"/>
        <v>0.98564505641751476</v>
      </c>
      <c r="T584" s="9">
        <f t="shared" si="297"/>
        <v>16.464392241379311</v>
      </c>
      <c r="U584" s="9">
        <f t="shared" si="274"/>
        <v>41.014380081875181</v>
      </c>
      <c r="V584" s="9">
        <f t="shared" si="275"/>
        <v>0.23502132408559209</v>
      </c>
      <c r="W584" s="9">
        <f t="shared" si="298"/>
        <v>0.98062082616364499</v>
      </c>
      <c r="X584" s="9">
        <f t="shared" si="276"/>
        <v>9.4524531361516502</v>
      </c>
      <c r="Y584" s="9">
        <f t="shared" si="277"/>
        <v>7.0119391052276612</v>
      </c>
      <c r="Z584" s="9">
        <f t="shared" si="278"/>
        <v>29.00666666666665</v>
      </c>
      <c r="AA584" s="9">
        <f t="shared" si="279"/>
        <v>6.0174792949206886</v>
      </c>
      <c r="AB584" s="9">
        <f t="shared" si="280"/>
        <v>2.6086847339558017</v>
      </c>
      <c r="AC584" s="9">
        <f t="shared" si="281"/>
        <v>4.3130820144382449</v>
      </c>
      <c r="AD584" s="9">
        <f t="shared" si="282"/>
        <v>0.56227155085419855</v>
      </c>
      <c r="AE584" s="9">
        <f t="shared" si="283"/>
        <v>0.23155341037951338</v>
      </c>
      <c r="AF584" s="9">
        <f t="shared" si="284"/>
        <v>91.147547874798335</v>
      </c>
      <c r="AG584" s="9">
        <f t="shared" si="299"/>
        <v>6.1606387762348114E-2</v>
      </c>
      <c r="AH584" s="9">
        <f t="shared" ca="1" si="296"/>
        <v>0.87932043010752503</v>
      </c>
      <c r="AI584" s="11">
        <f t="shared" si="285"/>
        <v>0.23155341037951338</v>
      </c>
      <c r="AJ584" s="9">
        <f t="shared" ca="1" si="286"/>
        <v>6.1326186751201366</v>
      </c>
      <c r="AK584" s="9">
        <f t="shared" si="287"/>
        <v>6.1606387762348114E-2</v>
      </c>
      <c r="AL584" s="9">
        <f t="shared" si="288"/>
        <v>2.9800666651950287</v>
      </c>
      <c r="AM584" s="9">
        <f t="shared" si="289"/>
        <v>3.7633333333333301</v>
      </c>
      <c r="AN584" s="9">
        <f t="shared" si="290"/>
        <v>3.7508104635840462</v>
      </c>
      <c r="AO584" s="9">
        <f t="shared" si="291"/>
        <v>2.2795333333333323</v>
      </c>
      <c r="AP584" s="13">
        <f t="shared" ca="1" si="292"/>
        <v>8.524114502304224</v>
      </c>
    </row>
    <row r="585" spans="1:42">
      <c r="A585" t="s">
        <v>104</v>
      </c>
      <c r="B585" t="s">
        <v>142</v>
      </c>
      <c r="C585">
        <v>7</v>
      </c>
      <c r="D585" s="14">
        <f t="shared" ca="1" si="293"/>
        <v>11.089864262384021</v>
      </c>
      <c r="E585">
        <v>40.096774193548399</v>
      </c>
      <c r="F585">
        <v>26.1967741935484</v>
      </c>
      <c r="G585">
        <v>5.5904569892473104</v>
      </c>
      <c r="H585">
        <v>896</v>
      </c>
      <c r="I585">
        <v>3.9700268817204298</v>
      </c>
      <c r="J585">
        <v>37.082999999999998</v>
      </c>
      <c r="K585">
        <v>12.1290322580645</v>
      </c>
      <c r="L585" s="11">
        <f t="shared" si="294"/>
        <v>40.799999999999997</v>
      </c>
      <c r="M585" s="9">
        <f t="shared" si="295"/>
        <v>14.3</v>
      </c>
      <c r="N585" s="9">
        <f t="shared" si="270"/>
        <v>91.147547874798335</v>
      </c>
      <c r="O585" s="9">
        <f>stefan_boltzmann*(E585+273.16)^4</f>
        <v>47.213237178234209</v>
      </c>
      <c r="P585" s="9">
        <f>stefan_boltzmann*(F585+273.16)^4</f>
        <v>39.374790357924866</v>
      </c>
      <c r="Q585" s="11">
        <f t="shared" si="271"/>
        <v>27.502955109406695</v>
      </c>
      <c r="R585" s="9">
        <f t="shared" si="272"/>
        <v>31.331136000000001</v>
      </c>
      <c r="S585" s="9">
        <f t="shared" si="273"/>
        <v>0.8778154456131656</v>
      </c>
      <c r="T585" s="9">
        <f t="shared" si="297"/>
        <v>21.177275434243157</v>
      </c>
      <c r="U585" s="9">
        <f t="shared" si="274"/>
        <v>43.294013768079537</v>
      </c>
      <c r="V585" s="9">
        <f t="shared" si="275"/>
        <v>0.20652743680233251</v>
      </c>
      <c r="W585" s="9">
        <f t="shared" si="298"/>
        <v>0.83505085157777359</v>
      </c>
      <c r="X585" s="9">
        <f t="shared" si="276"/>
        <v>7.4665250975428776</v>
      </c>
      <c r="Y585" s="9">
        <f t="shared" si="277"/>
        <v>13.710750336700279</v>
      </c>
      <c r="Z585" s="9">
        <f t="shared" si="278"/>
        <v>33.146774193548396</v>
      </c>
      <c r="AA585" s="9">
        <f t="shared" si="279"/>
        <v>7.4137391829059354</v>
      </c>
      <c r="AB585" s="9">
        <f t="shared" si="280"/>
        <v>3.4007390389523762</v>
      </c>
      <c r="AC585" s="9">
        <f t="shared" si="281"/>
        <v>5.4072391109291562</v>
      </c>
      <c r="AD585" s="9">
        <f t="shared" si="282"/>
        <v>0.90892475135486428</v>
      </c>
      <c r="AE585" s="9">
        <f t="shared" si="283"/>
        <v>0.28415978045273521</v>
      </c>
      <c r="AF585" s="9">
        <f t="shared" si="284"/>
        <v>91.147547874798335</v>
      </c>
      <c r="AG585" s="9">
        <f t="shared" si="299"/>
        <v>6.1606387762348114E-2</v>
      </c>
      <c r="AH585" s="9">
        <f t="shared" ca="1" si="296"/>
        <v>0.57961505376344447</v>
      </c>
      <c r="AI585" s="11">
        <f t="shared" si="285"/>
        <v>0.28415978045273521</v>
      </c>
      <c r="AJ585" s="9">
        <f t="shared" ca="1" si="286"/>
        <v>13.131135282936835</v>
      </c>
      <c r="AK585" s="9">
        <f t="shared" si="287"/>
        <v>6.1606387762348114E-2</v>
      </c>
      <c r="AL585" s="9">
        <f t="shared" si="288"/>
        <v>2.9397663992076328</v>
      </c>
      <c r="AM585" s="9">
        <f t="shared" si="289"/>
        <v>3.9700268817204298</v>
      </c>
      <c r="AN585" s="9">
        <f t="shared" si="290"/>
        <v>4.4983143595742918</v>
      </c>
      <c r="AO585" s="9">
        <f t="shared" si="291"/>
        <v>2.3498091397849463</v>
      </c>
      <c r="AP585" s="13">
        <f t="shared" ca="1" si="292"/>
        <v>11.089864262384021</v>
      </c>
    </row>
    <row r="586" spans="1:42">
      <c r="A586" t="s">
        <v>104</v>
      </c>
      <c r="B586" t="s">
        <v>142</v>
      </c>
      <c r="C586">
        <v>8</v>
      </c>
      <c r="D586" s="14">
        <f t="shared" ca="1" si="293"/>
        <v>9.4265174879588685</v>
      </c>
      <c r="E586">
        <v>37.716129032258102</v>
      </c>
      <c r="F586">
        <v>24.058064516129001</v>
      </c>
      <c r="G586">
        <v>8.4275537634408604</v>
      </c>
      <c r="H586">
        <v>896</v>
      </c>
      <c r="I586">
        <v>3.4978494623655898</v>
      </c>
      <c r="J586">
        <v>37.082999999999998</v>
      </c>
      <c r="K586">
        <v>11.451612903225801</v>
      </c>
      <c r="L586" s="11">
        <f t="shared" si="294"/>
        <v>37.200000000000003</v>
      </c>
      <c r="M586" s="9">
        <f t="shared" si="295"/>
        <v>13.45</v>
      </c>
      <c r="N586" s="9">
        <f t="shared" si="270"/>
        <v>91.147547874798335</v>
      </c>
      <c r="O586" s="9">
        <f>stefan_boltzmann*(E586+273.16)^4</f>
        <v>45.794296891395014</v>
      </c>
      <c r="P586" s="9">
        <f>stefan_boltzmann*(F586+273.16)^4</f>
        <v>38.261562383564488</v>
      </c>
      <c r="Q586" s="11">
        <f t="shared" si="271"/>
        <v>25.136431226765794</v>
      </c>
      <c r="R586" s="9">
        <f t="shared" si="272"/>
        <v>28.566624000000004</v>
      </c>
      <c r="S586" s="9">
        <f t="shared" si="273"/>
        <v>0.87992306079870652</v>
      </c>
      <c r="T586" s="9">
        <f t="shared" si="297"/>
        <v>19.355052044609661</v>
      </c>
      <c r="U586" s="9">
        <f t="shared" si="274"/>
        <v>42.027929637479751</v>
      </c>
      <c r="V586" s="9">
        <f t="shared" si="275"/>
        <v>0.19287267085149618</v>
      </c>
      <c r="W586" s="9">
        <f t="shared" si="298"/>
        <v>0.83789613207825397</v>
      </c>
      <c r="X586" s="9">
        <f t="shared" si="276"/>
        <v>6.7920187577054492</v>
      </c>
      <c r="Y586" s="9">
        <f t="shared" si="277"/>
        <v>12.563033286904211</v>
      </c>
      <c r="Z586" s="9">
        <f t="shared" si="278"/>
        <v>30.887096774193552</v>
      </c>
      <c r="AA586" s="9">
        <f t="shared" si="279"/>
        <v>6.5237429708463459</v>
      </c>
      <c r="AB586" s="9">
        <f t="shared" si="280"/>
        <v>2.9943327157643935</v>
      </c>
      <c r="AC586" s="9">
        <f t="shared" si="281"/>
        <v>4.7590378433053697</v>
      </c>
      <c r="AD586" s="9">
        <f t="shared" si="282"/>
        <v>1.1044107644067442</v>
      </c>
      <c r="AE586" s="9">
        <f t="shared" si="283"/>
        <v>0.25433171128561449</v>
      </c>
      <c r="AF586" s="9">
        <f t="shared" si="284"/>
        <v>91.147547874798335</v>
      </c>
      <c r="AG586" s="9">
        <f t="shared" si="299"/>
        <v>6.1606387762348114E-2</v>
      </c>
      <c r="AH586" s="9">
        <f t="shared" ca="1" si="296"/>
        <v>-0.31635483870967823</v>
      </c>
      <c r="AI586" s="11">
        <f t="shared" si="285"/>
        <v>0.25433171128561449</v>
      </c>
      <c r="AJ586" s="9">
        <f t="shared" ca="1" si="286"/>
        <v>12.87938812561389</v>
      </c>
      <c r="AK586" s="9">
        <f t="shared" si="287"/>
        <v>6.1606387762348114E-2</v>
      </c>
      <c r="AL586" s="9">
        <f t="shared" si="288"/>
        <v>2.9616262406454013</v>
      </c>
      <c r="AM586" s="9">
        <f t="shared" si="289"/>
        <v>3.4978494623655898</v>
      </c>
      <c r="AN586" s="9">
        <f t="shared" si="290"/>
        <v>3.6546270788986255</v>
      </c>
      <c r="AO586" s="9">
        <f t="shared" si="291"/>
        <v>2.1892688172043009</v>
      </c>
      <c r="AP586" s="13">
        <f t="shared" ca="1" si="292"/>
        <v>9.4265174879588685</v>
      </c>
    </row>
    <row r="587" spans="1:42">
      <c r="A587" t="s">
        <v>104</v>
      </c>
      <c r="B587" t="s">
        <v>142</v>
      </c>
      <c r="C587">
        <v>9</v>
      </c>
      <c r="D587" s="14">
        <f t="shared" ca="1" si="293"/>
        <v>7.2955871696418351</v>
      </c>
      <c r="E587">
        <v>31.246666666666702</v>
      </c>
      <c r="F587">
        <v>17.696666666666701</v>
      </c>
      <c r="G587">
        <v>3.1150000000000002</v>
      </c>
      <c r="H587">
        <v>896</v>
      </c>
      <c r="I587">
        <v>3.0715277777777801</v>
      </c>
      <c r="J587">
        <v>37.082999999999998</v>
      </c>
      <c r="K587">
        <v>12.5</v>
      </c>
      <c r="L587" s="11">
        <f t="shared" si="294"/>
        <v>31.1</v>
      </c>
      <c r="M587" s="9">
        <f t="shared" si="295"/>
        <v>12.2</v>
      </c>
      <c r="N587" s="9">
        <f t="shared" ref="N587:N638" si="300">101.3*((293-0.0065*H587)/293)^5.26</f>
        <v>91.147547874798335</v>
      </c>
      <c r="O587" s="9">
        <f>stefan_boltzmann*(E587+273.16)^4</f>
        <v>42.099654446932156</v>
      </c>
      <c r="P587" s="9">
        <f>stefan_boltzmann*(F587+273.16)^4</f>
        <v>35.089564949652868</v>
      </c>
      <c r="Q587" s="11">
        <f t="shared" ref="Q587:Q638" si="301">(0.25+0.5*(K587/M587))*L587</f>
        <v>23.70737704918033</v>
      </c>
      <c r="R587" s="9">
        <f t="shared" ref="R587:R638" si="302">(0.75+2*(H587/100000))*L587</f>
        <v>23.882312000000002</v>
      </c>
      <c r="S587" s="9">
        <f t="shared" ref="S587:S638" si="303">Q587/R587</f>
        <v>0.99267512497032651</v>
      </c>
      <c r="T587" s="9">
        <f t="shared" si="297"/>
        <v>18.254680327868854</v>
      </c>
      <c r="U587" s="9">
        <f t="shared" ref="U587:U638" si="304">(O587+P587)/2</f>
        <v>38.594609698292516</v>
      </c>
      <c r="V587" s="9">
        <f t="shared" ref="V587:V638" si="305">0.34-(0.14*SQRT(AD587))</f>
        <v>0.21763220631692115</v>
      </c>
      <c r="W587" s="9">
        <f t="shared" si="298"/>
        <v>0.99011141870994079</v>
      </c>
      <c r="X587" s="9">
        <f t="shared" ref="X587:X638" si="306">U587*V587*W587</f>
        <v>8.3163716136356314</v>
      </c>
      <c r="Y587" s="9">
        <f t="shared" ref="Y587:Y638" si="307">T587-X587</f>
        <v>9.9383087142332229</v>
      </c>
      <c r="Z587" s="9">
        <f t="shared" ref="Z587:Z638" si="308">(E587+F587)/2</f>
        <v>24.4716666666667</v>
      </c>
      <c r="AA587" s="9">
        <f t="shared" ref="AA587:AA638" si="309">0.6108*EXP((17.27*E587)/(E587+237.3))</f>
        <v>4.5560679162867004</v>
      </c>
      <c r="AB587" s="9">
        <f t="shared" ref="AB587:AB638" si="310">0.6108*EXP((17.27*F587)/(F587+237.3))</f>
        <v>2.0249507641684841</v>
      </c>
      <c r="AC587" s="9">
        <f t="shared" ref="AC587:AC638" si="311">(AA587+AB587)/2</f>
        <v>3.290509340227592</v>
      </c>
      <c r="AD587" s="9">
        <f t="shared" ref="AD587:AD638" si="312">0.6108*EXP((17.27*G587)/(G587+237.3))</f>
        <v>0.7639733127992121</v>
      </c>
      <c r="AE587" s="9">
        <f t="shared" ref="AE587:AE638" si="313">(4098*0.6108*EXP(17.27*Z587/(Z587+237.3)))/((Z587+237.3)^2)</f>
        <v>0.18356352770277404</v>
      </c>
      <c r="AF587" s="9">
        <f t="shared" ref="AF587:AF638" si="314">101.3*((293-0.0065*H587)/293)^5.26</f>
        <v>91.147547874798335</v>
      </c>
      <c r="AG587" s="9">
        <f t="shared" si="299"/>
        <v>6.1606387762348114E-2</v>
      </c>
      <c r="AH587" s="9">
        <f t="shared" ca="1" si="296"/>
        <v>-0.89816021505375943</v>
      </c>
      <c r="AI587" s="11">
        <f t="shared" ref="AI587:AI638" si="315">AE587</f>
        <v>0.18356352770277404</v>
      </c>
      <c r="AJ587" s="9">
        <f t="shared" ref="AJ587:AJ638" ca="1" si="316">Y587-AH587</f>
        <v>10.836468929286982</v>
      </c>
      <c r="AK587" s="9">
        <f t="shared" ref="AK587:AK638" si="317">AG587</f>
        <v>6.1606387762348114E-2</v>
      </c>
      <c r="AL587" s="9">
        <f t="shared" ref="AL587:AL638" si="318">900/(Z587+273)</f>
        <v>3.0254982267218726</v>
      </c>
      <c r="AM587" s="9">
        <f t="shared" ref="AM587:AM638" si="319">I587</f>
        <v>3.0715277777777801</v>
      </c>
      <c r="AN587" s="9">
        <f t="shared" ref="AN587:AN638" si="320">AC587-AD587</f>
        <v>2.5265360274283797</v>
      </c>
      <c r="AO587" s="9">
        <f t="shared" ref="AO587:AO638" si="321">1+0.34*AM587</f>
        <v>2.0443194444444455</v>
      </c>
      <c r="AP587" s="13">
        <f t="shared" ref="AP587:AP638" ca="1" si="322">(0.408*AI587*AJ587+AK587*AL587*AM587*AN587)/(AI587+AK587*AO587)</f>
        <v>7.2955871696418351</v>
      </c>
    </row>
    <row r="588" spans="1:42">
      <c r="A588" t="s">
        <v>104</v>
      </c>
      <c r="B588" t="s">
        <v>142</v>
      </c>
      <c r="C588">
        <v>10</v>
      </c>
      <c r="D588" s="14">
        <f t="shared" ref="D588:D638" ca="1" si="323">AP588</f>
        <v>4.0445599928109948</v>
      </c>
      <c r="E588">
        <v>23.564516129032299</v>
      </c>
      <c r="F588">
        <v>11.9096774193548</v>
      </c>
      <c r="G588">
        <v>1.6662634408602199</v>
      </c>
      <c r="H588">
        <v>896</v>
      </c>
      <c r="I588">
        <v>2.1931451612903201</v>
      </c>
      <c r="J588">
        <v>37.082999999999998</v>
      </c>
      <c r="K588">
        <v>7.7741935483870996</v>
      </c>
      <c r="L588" s="11">
        <f t="shared" si="294"/>
        <v>24.1</v>
      </c>
      <c r="M588" s="9">
        <f t="shared" si="295"/>
        <v>11.05</v>
      </c>
      <c r="N588" s="9">
        <f t="shared" si="300"/>
        <v>91.147547874798335</v>
      </c>
      <c r="O588" s="9">
        <f>stefan_boltzmann*(E588+273.16)^4</f>
        <v>38.008052252775428</v>
      </c>
      <c r="P588" s="9">
        <f>stefan_boltzmann*(F588+273.16)^4</f>
        <v>32.379190759986038</v>
      </c>
      <c r="Q588" s="11">
        <f t="shared" si="301"/>
        <v>14.502740475842947</v>
      </c>
      <c r="R588" s="9">
        <f t="shared" si="302"/>
        <v>18.506872000000001</v>
      </c>
      <c r="S588" s="9">
        <f t="shared" si="303"/>
        <v>0.78364082681519309</v>
      </c>
      <c r="T588" s="9">
        <f t="shared" si="297"/>
        <v>11.16711016639907</v>
      </c>
      <c r="U588" s="9">
        <f t="shared" si="304"/>
        <v>35.193621506380737</v>
      </c>
      <c r="V588" s="9">
        <f t="shared" si="305"/>
        <v>0.22379455769767514</v>
      </c>
      <c r="W588" s="9">
        <f t="shared" si="298"/>
        <v>0.70791511620051073</v>
      </c>
      <c r="X588" s="9">
        <f t="shared" si="306"/>
        <v>5.575639242060408</v>
      </c>
      <c r="Y588" s="9">
        <f t="shared" si="307"/>
        <v>5.5914709243386618</v>
      </c>
      <c r="Z588" s="9">
        <f t="shared" si="308"/>
        <v>17.737096774193549</v>
      </c>
      <c r="AA588" s="9">
        <f t="shared" si="309"/>
        <v>2.9068055545178839</v>
      </c>
      <c r="AB588" s="9">
        <f t="shared" si="310"/>
        <v>1.3942322663025881</v>
      </c>
      <c r="AC588" s="9">
        <f t="shared" si="311"/>
        <v>2.150518910410236</v>
      </c>
      <c r="AD588" s="9">
        <f t="shared" si="312"/>
        <v>0.68896453166729366</v>
      </c>
      <c r="AE588" s="9">
        <f t="shared" si="313"/>
        <v>0.12790460614520549</v>
      </c>
      <c r="AF588" s="9">
        <f t="shared" si="314"/>
        <v>91.147547874798335</v>
      </c>
      <c r="AG588" s="9">
        <f t="shared" si="299"/>
        <v>6.1606387762348114E-2</v>
      </c>
      <c r="AH588" s="9">
        <f t="shared" ca="1" si="296"/>
        <v>-0.9428397849462411</v>
      </c>
      <c r="AI588" s="11">
        <f t="shared" si="315"/>
        <v>0.12790460614520549</v>
      </c>
      <c r="AJ588" s="9">
        <f t="shared" ca="1" si="316"/>
        <v>6.5343107092849024</v>
      </c>
      <c r="AK588" s="9">
        <f t="shared" si="317"/>
        <v>6.1606387762348114E-2</v>
      </c>
      <c r="AL588" s="9">
        <f t="shared" si="318"/>
        <v>3.0955801993819936</v>
      </c>
      <c r="AM588" s="9">
        <f t="shared" si="319"/>
        <v>2.1931451612903201</v>
      </c>
      <c r="AN588" s="9">
        <f t="shared" si="320"/>
        <v>1.4615543787429424</v>
      </c>
      <c r="AO588" s="9">
        <f t="shared" si="321"/>
        <v>1.745669354838709</v>
      </c>
      <c r="AP588" s="13">
        <f t="shared" ca="1" si="322"/>
        <v>4.0445599928109948</v>
      </c>
    </row>
    <row r="589" spans="1:42">
      <c r="A589" t="s">
        <v>104</v>
      </c>
      <c r="B589" t="s">
        <v>142</v>
      </c>
      <c r="C589">
        <v>11</v>
      </c>
      <c r="D589" s="14">
        <f t="shared" ca="1" si="323"/>
        <v>1.9896675105997332</v>
      </c>
      <c r="E589">
        <v>14.2</v>
      </c>
      <c r="F589">
        <v>4.5999999999999996</v>
      </c>
      <c r="G589">
        <v>0.39708333333333301</v>
      </c>
      <c r="H589">
        <v>896</v>
      </c>
      <c r="I589">
        <v>1.71875</v>
      </c>
      <c r="J589">
        <v>37.082999999999998</v>
      </c>
      <c r="K589">
        <v>8.3666666666666707</v>
      </c>
      <c r="L589" s="11">
        <f t="shared" si="294"/>
        <v>18.100000000000001</v>
      </c>
      <c r="M589" s="9">
        <f t="shared" si="295"/>
        <v>10</v>
      </c>
      <c r="N589" s="9">
        <f t="shared" si="300"/>
        <v>91.147547874798335</v>
      </c>
      <c r="O589" s="9">
        <f>stefan_boltzmann*(E589+273.16)^4</f>
        <v>33.432369125833304</v>
      </c>
      <c r="P589" s="9">
        <f>stefan_boltzmann*(F589+273.16)^4</f>
        <v>29.183723854089212</v>
      </c>
      <c r="Q589" s="11">
        <f t="shared" si="301"/>
        <v>12.096833333333338</v>
      </c>
      <c r="R589" s="9">
        <f t="shared" si="302"/>
        <v>13.899352000000002</v>
      </c>
      <c r="S589" s="9">
        <f t="shared" si="303"/>
        <v>0.87031635239781946</v>
      </c>
      <c r="T589" s="9">
        <f t="shared" si="297"/>
        <v>9.3145616666666697</v>
      </c>
      <c r="U589" s="9">
        <f t="shared" si="304"/>
        <v>31.308046489961256</v>
      </c>
      <c r="V589" s="9">
        <f t="shared" si="305"/>
        <v>0.22899505903864412</v>
      </c>
      <c r="W589" s="9">
        <f t="shared" si="298"/>
        <v>0.82492707573705626</v>
      </c>
      <c r="X589" s="9">
        <f t="shared" si="306"/>
        <v>5.9142222400091375</v>
      </c>
      <c r="Y589" s="9">
        <f t="shared" si="307"/>
        <v>3.4003394266575322</v>
      </c>
      <c r="Z589" s="9">
        <f t="shared" si="308"/>
        <v>9.3999999999999986</v>
      </c>
      <c r="AA589" s="9">
        <f t="shared" si="309"/>
        <v>1.6194713704253727</v>
      </c>
      <c r="AB589" s="9">
        <f t="shared" si="310"/>
        <v>0.84825220792722944</v>
      </c>
      <c r="AC589" s="9">
        <f t="shared" si="311"/>
        <v>1.2338617891763011</v>
      </c>
      <c r="AD589" s="9">
        <f t="shared" si="312"/>
        <v>0.62867841417520964</v>
      </c>
      <c r="AE589" s="9">
        <f t="shared" si="313"/>
        <v>7.9417278508171582E-2</v>
      </c>
      <c r="AF589" s="9">
        <f t="shared" si="314"/>
        <v>91.147547874798335</v>
      </c>
      <c r="AG589" s="9">
        <f t="shared" si="299"/>
        <v>6.1606387762348114E-2</v>
      </c>
      <c r="AH589" s="9">
        <f t="shared" ca="1" si="296"/>
        <v>-1.1671935483870972</v>
      </c>
      <c r="AI589" s="11">
        <f t="shared" si="315"/>
        <v>7.9417278508171582E-2</v>
      </c>
      <c r="AJ589" s="9">
        <f t="shared" ca="1" si="316"/>
        <v>4.5675329750446299</v>
      </c>
      <c r="AK589" s="9">
        <f t="shared" si="317"/>
        <v>6.1606387762348114E-2</v>
      </c>
      <c r="AL589" s="9">
        <f t="shared" si="318"/>
        <v>3.1869688385269126</v>
      </c>
      <c r="AM589" s="9">
        <f t="shared" si="319"/>
        <v>1.71875</v>
      </c>
      <c r="AN589" s="9">
        <f t="shared" si="320"/>
        <v>0.60518337500109143</v>
      </c>
      <c r="AO589" s="9">
        <f t="shared" si="321"/>
        <v>1.5843750000000001</v>
      </c>
      <c r="AP589" s="13">
        <f t="shared" ca="1" si="322"/>
        <v>1.9896675105997332</v>
      </c>
    </row>
    <row r="590" spans="1:42">
      <c r="A590" t="s">
        <v>104</v>
      </c>
      <c r="B590" t="s">
        <v>142</v>
      </c>
      <c r="C590">
        <v>12</v>
      </c>
      <c r="D590" s="14">
        <f t="shared" ca="1" si="323"/>
        <v>1.5449859234406056</v>
      </c>
      <c r="E590">
        <v>10.8</v>
      </c>
      <c r="F590">
        <v>0.76774193548387104</v>
      </c>
      <c r="G590">
        <v>-4.9131720430107499</v>
      </c>
      <c r="H590">
        <v>896</v>
      </c>
      <c r="I590">
        <v>1.66518817204301</v>
      </c>
      <c r="J590">
        <v>37.082999999999998</v>
      </c>
      <c r="K590">
        <v>6.7741935483870996</v>
      </c>
      <c r="L590" s="11">
        <f t="shared" si="294"/>
        <v>15.75</v>
      </c>
      <c r="M590" s="9">
        <f t="shared" si="295"/>
        <v>9.5</v>
      </c>
      <c r="N590" s="9">
        <f t="shared" si="300"/>
        <v>91.147547874798335</v>
      </c>
      <c r="O590" s="9">
        <f>stefan_boltzmann*(E590+273.16)^4</f>
        <v>31.87796307607077</v>
      </c>
      <c r="P590" s="9">
        <f>stefan_boltzmann*(F590+273.16)^4</f>
        <v>27.606157616951503</v>
      </c>
      <c r="Q590" s="11">
        <f t="shared" si="301"/>
        <v>9.552949915110359</v>
      </c>
      <c r="R590" s="9">
        <f t="shared" si="302"/>
        <v>12.094740000000002</v>
      </c>
      <c r="S590" s="9">
        <f t="shared" si="303"/>
        <v>0.78984334637291564</v>
      </c>
      <c r="T590" s="9">
        <f t="shared" si="297"/>
        <v>7.3557714346349767</v>
      </c>
      <c r="U590" s="9">
        <f t="shared" si="304"/>
        <v>29.742060346511138</v>
      </c>
      <c r="V590" s="9">
        <f t="shared" si="305"/>
        <v>0.24884270306469808</v>
      </c>
      <c r="W590" s="9">
        <f t="shared" si="298"/>
        <v>0.71628851760343626</v>
      </c>
      <c r="X590" s="9">
        <f t="shared" si="306"/>
        <v>5.3013191451020187</v>
      </c>
      <c r="Y590" s="9">
        <f t="shared" si="307"/>
        <v>2.054452289532958</v>
      </c>
      <c r="Z590" s="9">
        <f t="shared" si="308"/>
        <v>5.7838709677419358</v>
      </c>
      <c r="AA590" s="9">
        <f t="shared" si="309"/>
        <v>1.2953640863937455</v>
      </c>
      <c r="AB590" s="9">
        <f t="shared" si="310"/>
        <v>0.64578291255646969</v>
      </c>
      <c r="AC590" s="9">
        <f t="shared" si="311"/>
        <v>0.97057349947510763</v>
      </c>
      <c r="AD590" s="9">
        <f t="shared" si="312"/>
        <v>0.42396187676279645</v>
      </c>
      <c r="AE590" s="9">
        <f t="shared" si="313"/>
        <v>6.3887804021237588E-2</v>
      </c>
      <c r="AF590" s="9">
        <f t="shared" si="314"/>
        <v>91.147547874798335</v>
      </c>
      <c r="AG590" s="9">
        <f t="shared" si="299"/>
        <v>6.1606387762348114E-2</v>
      </c>
      <c r="AH590" s="9">
        <f t="shared" ca="1" si="296"/>
        <v>-0.50625806451612887</v>
      </c>
      <c r="AI590" s="11">
        <f t="shared" si="315"/>
        <v>6.3887804021237588E-2</v>
      </c>
      <c r="AJ590" s="9">
        <f t="shared" ca="1" si="316"/>
        <v>2.5607103540490868</v>
      </c>
      <c r="AK590" s="9">
        <f t="shared" si="317"/>
        <v>6.1606387762348114E-2</v>
      </c>
      <c r="AL590" s="9">
        <f t="shared" si="318"/>
        <v>3.2283072793122196</v>
      </c>
      <c r="AM590" s="9">
        <f t="shared" si="319"/>
        <v>1.66518817204301</v>
      </c>
      <c r="AN590" s="9">
        <f t="shared" si="320"/>
        <v>0.54661162271231123</v>
      </c>
      <c r="AO590" s="9">
        <f t="shared" si="321"/>
        <v>1.5661639784946235</v>
      </c>
      <c r="AP590" s="13">
        <f t="shared" ca="1" si="322"/>
        <v>1.5449859234406056</v>
      </c>
    </row>
    <row r="591" spans="1:42">
      <c r="A591" t="s">
        <v>105</v>
      </c>
      <c r="B591" t="s">
        <v>142</v>
      </c>
      <c r="C591">
        <v>1</v>
      </c>
      <c r="D591" s="14">
        <f t="shared" ca="1" si="323"/>
        <v>1.4533953661545094</v>
      </c>
      <c r="E591">
        <v>7.3490322580645104</v>
      </c>
      <c r="F591">
        <v>-2.1095698924731199</v>
      </c>
      <c r="G591">
        <v>-3.3856496415770598</v>
      </c>
      <c r="H591">
        <v>228.46666666666701</v>
      </c>
      <c r="I591">
        <v>3.3791039426523302</v>
      </c>
      <c r="J591">
        <v>37.583233333333297</v>
      </c>
      <c r="K591">
        <v>5.7989247311828001</v>
      </c>
      <c r="L591" s="11">
        <f t="shared" si="294"/>
        <v>16.850000000000001</v>
      </c>
      <c r="M591" s="9">
        <f t="shared" si="295"/>
        <v>9.6999999999999993</v>
      </c>
      <c r="N591" s="9">
        <f t="shared" si="300"/>
        <v>98.62837299829107</v>
      </c>
      <c r="O591" s="9">
        <f>stefan_boltzmann*(E591+273.16)^4</f>
        <v>30.356331920764863</v>
      </c>
      <c r="P591" s="9">
        <f>stefan_boltzmann*(F591+273.16)^4</f>
        <v>26.464414878883911</v>
      </c>
      <c r="Q591" s="11">
        <f t="shared" si="301"/>
        <v>9.2491949340427944</v>
      </c>
      <c r="R591" s="9">
        <f t="shared" si="302"/>
        <v>12.714493266666667</v>
      </c>
      <c r="S591" s="9">
        <f t="shared" si="303"/>
        <v>0.72745289490153919</v>
      </c>
      <c r="T591" s="9">
        <f t="shared" si="297"/>
        <v>7.1218800992129516</v>
      </c>
      <c r="U591" s="9">
        <f t="shared" si="304"/>
        <v>28.410373399824387</v>
      </c>
      <c r="V591" s="9">
        <f t="shared" si="305"/>
        <v>0.24343971153965999</v>
      </c>
      <c r="W591" s="9">
        <f t="shared" si="298"/>
        <v>0.63206140811707801</v>
      </c>
      <c r="X591" s="9">
        <f t="shared" si="306"/>
        <v>4.3714713941024588</v>
      </c>
      <c r="Y591" s="9">
        <f t="shared" si="307"/>
        <v>2.7504087051104928</v>
      </c>
      <c r="Z591" s="9">
        <f t="shared" si="308"/>
        <v>2.6197311827956953</v>
      </c>
      <c r="AA591" s="9">
        <f t="shared" si="309"/>
        <v>1.0261246541405011</v>
      </c>
      <c r="AB591" s="9">
        <f t="shared" si="310"/>
        <v>0.52314786808821234</v>
      </c>
      <c r="AC591" s="9">
        <f t="shared" si="311"/>
        <v>0.77463626111435668</v>
      </c>
      <c r="AD591" s="9">
        <f t="shared" si="312"/>
        <v>0.47570863814000386</v>
      </c>
      <c r="AE591" s="9">
        <f t="shared" si="313"/>
        <v>5.2509265159322055E-2</v>
      </c>
      <c r="AF591" s="9">
        <f t="shared" si="314"/>
        <v>98.62837299829107</v>
      </c>
      <c r="AG591" s="9">
        <f t="shared" si="299"/>
        <v>6.6662657778226803E-2</v>
      </c>
      <c r="AH591" s="9">
        <f t="shared" ca="1" si="296"/>
        <v>-0.26674516129032316</v>
      </c>
      <c r="AI591" s="11">
        <f t="shared" si="315"/>
        <v>5.2509265159322055E-2</v>
      </c>
      <c r="AJ591" s="9">
        <f t="shared" ca="1" si="316"/>
        <v>3.017153866400816</v>
      </c>
      <c r="AK591" s="9">
        <f t="shared" si="317"/>
        <v>6.6662657778226803E-2</v>
      </c>
      <c r="AL591" s="9">
        <f t="shared" si="318"/>
        <v>3.2653685428751276</v>
      </c>
      <c r="AM591" s="9">
        <f t="shared" si="319"/>
        <v>3.3791039426523302</v>
      </c>
      <c r="AN591" s="9">
        <f t="shared" si="320"/>
        <v>0.29892762297435282</v>
      </c>
      <c r="AO591" s="9">
        <f t="shared" si="321"/>
        <v>2.1488953405017925</v>
      </c>
      <c r="AP591" s="13">
        <f t="shared" ca="1" si="322"/>
        <v>1.4533953661545094</v>
      </c>
    </row>
    <row r="592" spans="1:42">
      <c r="A592" t="s">
        <v>105</v>
      </c>
      <c r="B592" t="s">
        <v>142</v>
      </c>
      <c r="C592">
        <v>2</v>
      </c>
      <c r="D592" s="14">
        <f t="shared" ca="1" si="323"/>
        <v>1.7872622207219468</v>
      </c>
      <c r="E592">
        <v>8.6072619047619003</v>
      </c>
      <c r="F592">
        <v>-1.3528571428571401</v>
      </c>
      <c r="G592">
        <v>-2.7677529761904802</v>
      </c>
      <c r="H592">
        <v>228.46666666666701</v>
      </c>
      <c r="I592">
        <v>3.4987301587301598</v>
      </c>
      <c r="J592">
        <v>37.583233333333297</v>
      </c>
      <c r="K592">
        <v>5.4726190476190499</v>
      </c>
      <c r="L592" s="11">
        <f t="shared" si="294"/>
        <v>22.05</v>
      </c>
      <c r="M592" s="9">
        <f t="shared" si="295"/>
        <v>10.649999999999999</v>
      </c>
      <c r="N592" s="9">
        <f t="shared" si="300"/>
        <v>98.62837299829107</v>
      </c>
      <c r="O592" s="9">
        <f>stefan_boltzmann*(E592+273.16)^4</f>
        <v>30.904663562428269</v>
      </c>
      <c r="P592" s="9">
        <f>stefan_boltzmann*(F592+273.16)^4</f>
        <v>26.761185902634569</v>
      </c>
      <c r="Q592" s="11">
        <f t="shared" si="301"/>
        <v>11.177816901408454</v>
      </c>
      <c r="R592" s="9">
        <f t="shared" si="302"/>
        <v>16.638253800000001</v>
      </c>
      <c r="S592" s="9">
        <f t="shared" si="303"/>
        <v>0.6718143042996767</v>
      </c>
      <c r="T592" s="9">
        <f t="shared" si="297"/>
        <v>8.6069190140845091</v>
      </c>
      <c r="U592" s="9">
        <f t="shared" si="304"/>
        <v>28.832924732531417</v>
      </c>
      <c r="V592" s="9">
        <f t="shared" si="305"/>
        <v>0.24118528426789623</v>
      </c>
      <c r="W592" s="9">
        <f t="shared" si="298"/>
        <v>0.55694931080456367</v>
      </c>
      <c r="X592" s="9">
        <f t="shared" si="306"/>
        <v>3.8730684747993496</v>
      </c>
      <c r="Y592" s="9">
        <f t="shared" si="307"/>
        <v>4.7338505392851591</v>
      </c>
      <c r="Z592" s="9">
        <f t="shared" si="308"/>
        <v>3.6272023809523803</v>
      </c>
      <c r="AA592" s="9">
        <f t="shared" si="309"/>
        <v>1.1179536910932539</v>
      </c>
      <c r="AB592" s="9">
        <f t="shared" si="310"/>
        <v>0.55321574511030225</v>
      </c>
      <c r="AC592" s="9">
        <f t="shared" si="311"/>
        <v>0.83558471810177815</v>
      </c>
      <c r="AD592" s="9">
        <f t="shared" si="312"/>
        <v>0.49818102271512638</v>
      </c>
      <c r="AE592" s="9">
        <f t="shared" si="313"/>
        <v>5.5926437626015332E-2</v>
      </c>
      <c r="AF592" s="9">
        <f t="shared" si="314"/>
        <v>98.62837299829107</v>
      </c>
      <c r="AG592" s="9">
        <f t="shared" si="299"/>
        <v>6.6662657778226803E-2</v>
      </c>
      <c r="AH592" s="9">
        <f t="shared" ca="1" si="296"/>
        <v>0.14104596774193592</v>
      </c>
      <c r="AI592" s="11">
        <f t="shared" si="315"/>
        <v>5.5926437626015332E-2</v>
      </c>
      <c r="AJ592" s="9">
        <f t="shared" ca="1" si="316"/>
        <v>4.5928045715432235</v>
      </c>
      <c r="AK592" s="9">
        <f t="shared" si="317"/>
        <v>6.6662657778226803E-2</v>
      </c>
      <c r="AL592" s="9">
        <f t="shared" si="318"/>
        <v>3.2534761305237816</v>
      </c>
      <c r="AM592" s="9">
        <f t="shared" si="319"/>
        <v>3.4987301587301598</v>
      </c>
      <c r="AN592" s="9">
        <f t="shared" si="320"/>
        <v>0.33740369538665177</v>
      </c>
      <c r="AO592" s="9">
        <f t="shared" si="321"/>
        <v>2.1895682539682544</v>
      </c>
      <c r="AP592" s="13">
        <f t="shared" ca="1" si="322"/>
        <v>1.7872622207219468</v>
      </c>
    </row>
    <row r="593" spans="1:42">
      <c r="A593" t="s">
        <v>105</v>
      </c>
      <c r="B593" t="s">
        <v>142</v>
      </c>
      <c r="C593">
        <v>3</v>
      </c>
      <c r="D593" s="14">
        <f t="shared" ca="1" si="323"/>
        <v>2.6293927946563898</v>
      </c>
      <c r="E593">
        <v>12.7469892473118</v>
      </c>
      <c r="F593">
        <v>1.2458064516128999</v>
      </c>
      <c r="G593">
        <v>-0.52442204301075301</v>
      </c>
      <c r="H593">
        <v>228.46666666666701</v>
      </c>
      <c r="I593">
        <v>3.70339157706093</v>
      </c>
      <c r="J593">
        <v>37.583233333333297</v>
      </c>
      <c r="K593">
        <v>6.3881720430107496</v>
      </c>
      <c r="L593" s="11">
        <f t="shared" si="294"/>
        <v>28.55</v>
      </c>
      <c r="M593" s="9">
        <f t="shared" si="295"/>
        <v>11.7</v>
      </c>
      <c r="N593" s="9">
        <f t="shared" si="300"/>
        <v>98.62837299829107</v>
      </c>
      <c r="O593" s="9">
        <f>stefan_boltzmann*(E593+273.16)^4</f>
        <v>32.761289090646756</v>
      </c>
      <c r="P593" s="9">
        <f>stefan_boltzmann*(F593+273.16)^4</f>
        <v>27.799378112317989</v>
      </c>
      <c r="Q593" s="11">
        <f t="shared" si="301"/>
        <v>14.931615890083631</v>
      </c>
      <c r="R593" s="9">
        <f t="shared" si="302"/>
        <v>21.542954466666668</v>
      </c>
      <c r="S593" s="9">
        <f t="shared" si="303"/>
        <v>0.69310901219177079</v>
      </c>
      <c r="T593" s="9">
        <f t="shared" si="297"/>
        <v>11.497344235364396</v>
      </c>
      <c r="U593" s="9">
        <f t="shared" si="304"/>
        <v>30.280333601482372</v>
      </c>
      <c r="V593" s="9">
        <f t="shared" si="305"/>
        <v>0.23265753266472788</v>
      </c>
      <c r="W593" s="9">
        <f t="shared" si="298"/>
        <v>0.58569716645889069</v>
      </c>
      <c r="X593" s="9">
        <f t="shared" si="306"/>
        <v>4.1262059080755167</v>
      </c>
      <c r="Y593" s="9">
        <f t="shared" si="307"/>
        <v>7.3711383272888797</v>
      </c>
      <c r="Z593" s="9">
        <f t="shared" si="308"/>
        <v>6.9963978494623502</v>
      </c>
      <c r="AA593" s="9">
        <f t="shared" si="309"/>
        <v>1.4731615931376989</v>
      </c>
      <c r="AB593" s="9">
        <f t="shared" si="310"/>
        <v>0.66845041422360107</v>
      </c>
      <c r="AC593" s="9">
        <f t="shared" si="311"/>
        <v>1.0708060036806499</v>
      </c>
      <c r="AD593" s="9">
        <f t="shared" si="312"/>
        <v>0.58787782110326348</v>
      </c>
      <c r="AE593" s="9">
        <f t="shared" si="313"/>
        <v>6.8775975632344472E-2</v>
      </c>
      <c r="AF593" s="9">
        <f t="shared" si="314"/>
        <v>98.62837299829107</v>
      </c>
      <c r="AG593" s="9">
        <f t="shared" si="299"/>
        <v>6.6662657778226803E-2</v>
      </c>
      <c r="AH593" s="9">
        <f t="shared" ca="1" si="296"/>
        <v>0.47168736559139585</v>
      </c>
      <c r="AI593" s="11">
        <f t="shared" si="315"/>
        <v>6.8775975632344472E-2</v>
      </c>
      <c r="AJ593" s="9">
        <f t="shared" ca="1" si="316"/>
        <v>6.8994509616974842</v>
      </c>
      <c r="AK593" s="9">
        <f t="shared" si="317"/>
        <v>6.6662657778226803E-2</v>
      </c>
      <c r="AL593" s="9">
        <f t="shared" si="318"/>
        <v>3.2143270660356036</v>
      </c>
      <c r="AM593" s="9">
        <f t="shared" si="319"/>
        <v>3.70339157706093</v>
      </c>
      <c r="AN593" s="9">
        <f t="shared" si="320"/>
        <v>0.48292818257738646</v>
      </c>
      <c r="AO593" s="9">
        <f t="shared" si="321"/>
        <v>2.259153136200716</v>
      </c>
      <c r="AP593" s="13">
        <f t="shared" ca="1" si="322"/>
        <v>2.6293927946563898</v>
      </c>
    </row>
    <row r="594" spans="1:42">
      <c r="A594" t="s">
        <v>105</v>
      </c>
      <c r="B594" t="s">
        <v>142</v>
      </c>
      <c r="C594">
        <v>4</v>
      </c>
      <c r="D594" s="14">
        <f t="shared" ca="1" si="323"/>
        <v>3.8720712540220239</v>
      </c>
      <c r="E594">
        <v>18.835333333333299</v>
      </c>
      <c r="F594">
        <v>6.6607777777777804</v>
      </c>
      <c r="G594">
        <v>4.5504259259259197</v>
      </c>
      <c r="H594">
        <v>228.46666666666701</v>
      </c>
      <c r="I594">
        <v>3.54416666666667</v>
      </c>
      <c r="J594">
        <v>37.583233333333297</v>
      </c>
      <c r="K594">
        <v>8.2988888888888894</v>
      </c>
      <c r="L594" s="11">
        <f t="shared" si="294"/>
        <v>35.47</v>
      </c>
      <c r="M594" s="9">
        <f t="shared" si="295"/>
        <v>12.95</v>
      </c>
      <c r="N594" s="9">
        <f t="shared" si="300"/>
        <v>98.62837299829107</v>
      </c>
      <c r="O594" s="9">
        <f>stefan_boltzmann*(E594+273.16)^4</f>
        <v>35.642284766226545</v>
      </c>
      <c r="P594" s="9">
        <f>stefan_boltzmann*(F594+273.16)^4</f>
        <v>30.059498509040736</v>
      </c>
      <c r="Q594" s="11">
        <f t="shared" si="301"/>
        <v>20.232812312312312</v>
      </c>
      <c r="R594" s="9">
        <f t="shared" si="302"/>
        <v>26.764574253333333</v>
      </c>
      <c r="S594" s="9">
        <f t="shared" si="303"/>
        <v>0.75595494704319699</v>
      </c>
      <c r="T594" s="9">
        <f t="shared" si="297"/>
        <v>15.57926548048048</v>
      </c>
      <c r="U594" s="9">
        <f t="shared" si="304"/>
        <v>32.850891637633637</v>
      </c>
      <c r="V594" s="9">
        <f t="shared" si="305"/>
        <v>0.21128283760963545</v>
      </c>
      <c r="W594" s="9">
        <f t="shared" si="298"/>
        <v>0.67053917850831601</v>
      </c>
      <c r="X594" s="9">
        <f t="shared" si="306"/>
        <v>4.6540981802998713</v>
      </c>
      <c r="Y594" s="9">
        <f t="shared" si="307"/>
        <v>10.925167300180608</v>
      </c>
      <c r="Z594" s="9">
        <f t="shared" si="308"/>
        <v>12.74805555555554</v>
      </c>
      <c r="AA594" s="9">
        <f t="shared" si="309"/>
        <v>2.1749206272172055</v>
      </c>
      <c r="AB594" s="9">
        <f t="shared" si="310"/>
        <v>0.97876001906936605</v>
      </c>
      <c r="AC594" s="9">
        <f t="shared" si="311"/>
        <v>1.5768403231432857</v>
      </c>
      <c r="AD594" s="9">
        <f t="shared" si="312"/>
        <v>0.8453116272360961</v>
      </c>
      <c r="AE594" s="9">
        <f t="shared" si="313"/>
        <v>9.6561884357168878E-2</v>
      </c>
      <c r="AF594" s="9">
        <f t="shared" si="314"/>
        <v>98.62837299829107</v>
      </c>
      <c r="AG594" s="9">
        <f t="shared" si="299"/>
        <v>6.6662657778226803E-2</v>
      </c>
      <c r="AH594" s="9">
        <f t="shared" ca="1" si="296"/>
        <v>0.80523207885304671</v>
      </c>
      <c r="AI594" s="11">
        <f t="shared" si="315"/>
        <v>9.6561884357168878E-2</v>
      </c>
      <c r="AJ594" s="9">
        <f t="shared" ca="1" si="316"/>
        <v>10.119935221327561</v>
      </c>
      <c r="AK594" s="9">
        <f t="shared" si="317"/>
        <v>6.6662657778226803E-2</v>
      </c>
      <c r="AL594" s="9">
        <f t="shared" si="318"/>
        <v>3.1496277315000687</v>
      </c>
      <c r="AM594" s="9">
        <f t="shared" si="319"/>
        <v>3.54416666666667</v>
      </c>
      <c r="AN594" s="9">
        <f t="shared" si="320"/>
        <v>0.73152869590718961</v>
      </c>
      <c r="AO594" s="9">
        <f t="shared" si="321"/>
        <v>2.2050166666666682</v>
      </c>
      <c r="AP594" s="13">
        <f t="shared" ca="1" si="322"/>
        <v>3.8720712540220239</v>
      </c>
    </row>
    <row r="595" spans="1:42">
      <c r="A595" t="s">
        <v>105</v>
      </c>
      <c r="B595" t="s">
        <v>142</v>
      </c>
      <c r="C595">
        <v>5</v>
      </c>
      <c r="D595" s="14">
        <f t="shared" ca="1" si="323"/>
        <v>4.4919030470748265</v>
      </c>
      <c r="E595">
        <v>23.493870967741898</v>
      </c>
      <c r="F595">
        <v>11.491182795698901</v>
      </c>
      <c r="G595">
        <v>10.5048745519713</v>
      </c>
      <c r="H595">
        <v>228.46666666666701</v>
      </c>
      <c r="I595">
        <v>3.1523073476702499</v>
      </c>
      <c r="J595">
        <v>37.583233333333297</v>
      </c>
      <c r="K595">
        <v>8.4623655913978499</v>
      </c>
      <c r="L595" s="11">
        <f t="shared" si="294"/>
        <v>39.950000000000003</v>
      </c>
      <c r="M595" s="9">
        <f t="shared" si="295"/>
        <v>14</v>
      </c>
      <c r="N595" s="9">
        <f t="shared" si="300"/>
        <v>98.62837299829107</v>
      </c>
      <c r="O595" s="9">
        <f>stefan_boltzmann*(E595+273.16)^4</f>
        <v>37.971868842547323</v>
      </c>
      <c r="P595" s="9">
        <f>stefan_boltzmann*(F595+273.16)^4</f>
        <v>32.189472829298587</v>
      </c>
      <c r="Q595" s="11">
        <f t="shared" si="301"/>
        <v>22.061482334869435</v>
      </c>
      <c r="R595" s="9">
        <f t="shared" si="302"/>
        <v>30.145044866666669</v>
      </c>
      <c r="S595" s="9">
        <f t="shared" si="303"/>
        <v>0.73184440203850043</v>
      </c>
      <c r="T595" s="9">
        <f t="shared" si="297"/>
        <v>16.987341397849466</v>
      </c>
      <c r="U595" s="9">
        <f t="shared" si="304"/>
        <v>35.080670835922959</v>
      </c>
      <c r="V595" s="9">
        <f t="shared" si="305"/>
        <v>0.18221993630310046</v>
      </c>
      <c r="W595" s="9">
        <f t="shared" si="298"/>
        <v>0.63798994275197562</v>
      </c>
      <c r="X595" s="9">
        <f t="shared" si="306"/>
        <v>4.078285382184256</v>
      </c>
      <c r="Y595" s="9">
        <f t="shared" si="307"/>
        <v>12.909056015665211</v>
      </c>
      <c r="Z595" s="9">
        <f t="shared" si="308"/>
        <v>17.492526881720401</v>
      </c>
      <c r="AA595" s="9">
        <f t="shared" si="309"/>
        <v>2.8944616564624379</v>
      </c>
      <c r="AB595" s="9">
        <f t="shared" si="310"/>
        <v>1.3561938551853885</v>
      </c>
      <c r="AC595" s="9">
        <f t="shared" si="311"/>
        <v>2.1253277558239132</v>
      </c>
      <c r="AD595" s="9">
        <f t="shared" si="312"/>
        <v>1.2701300255202896</v>
      </c>
      <c r="AE595" s="9">
        <f t="shared" si="313"/>
        <v>0.12618881847338917</v>
      </c>
      <c r="AF595" s="9">
        <f t="shared" si="314"/>
        <v>98.62837299829107</v>
      </c>
      <c r="AG595" s="9">
        <f t="shared" si="299"/>
        <v>6.6662657778226803E-2</v>
      </c>
      <c r="AH595" s="9">
        <f t="shared" ca="1" si="296"/>
        <v>0.66422598566308066</v>
      </c>
      <c r="AI595" s="11">
        <f t="shared" si="315"/>
        <v>0.12618881847338917</v>
      </c>
      <c r="AJ595" s="9">
        <f t="shared" ca="1" si="316"/>
        <v>12.244830030002131</v>
      </c>
      <c r="AK595" s="9">
        <f t="shared" si="317"/>
        <v>6.6662657778226803E-2</v>
      </c>
      <c r="AL595" s="9">
        <f t="shared" si="318"/>
        <v>3.0981864134716703</v>
      </c>
      <c r="AM595" s="9">
        <f t="shared" si="319"/>
        <v>3.1523073476702499</v>
      </c>
      <c r="AN595" s="9">
        <f t="shared" si="320"/>
        <v>0.85519773030362356</v>
      </c>
      <c r="AO595" s="9">
        <f t="shared" si="321"/>
        <v>2.0717844982078848</v>
      </c>
      <c r="AP595" s="13">
        <f t="shared" ca="1" si="322"/>
        <v>4.4919030470748265</v>
      </c>
    </row>
    <row r="596" spans="1:42">
      <c r="A596" t="s">
        <v>105</v>
      </c>
      <c r="B596" t="s">
        <v>142</v>
      </c>
      <c r="C596">
        <v>6</v>
      </c>
      <c r="D596" s="14">
        <f t="shared" ca="1" si="323"/>
        <v>3.6324339442071882</v>
      </c>
      <c r="E596">
        <v>28.33</v>
      </c>
      <c r="F596">
        <v>17.278222222222201</v>
      </c>
      <c r="G596">
        <v>16.644273148148098</v>
      </c>
      <c r="H596">
        <v>228.46666666666701</v>
      </c>
      <c r="I596">
        <v>2.57709259259259</v>
      </c>
      <c r="J596">
        <v>37.583233333333297</v>
      </c>
      <c r="K596">
        <v>8.8677777777777802</v>
      </c>
      <c r="L596" s="11">
        <f t="shared" si="294"/>
        <v>28.25</v>
      </c>
      <c r="M596" s="9">
        <f t="shared" si="295"/>
        <v>14.5</v>
      </c>
      <c r="N596" s="9">
        <f t="shared" si="300"/>
        <v>98.62837299829107</v>
      </c>
      <c r="O596" s="9">
        <f>stefan_boltzmann*(E596+273.16)^4</f>
        <v>40.509188227976864</v>
      </c>
      <c r="P596" s="9">
        <f>stefan_boltzmann*(F596+273.16)^4</f>
        <v>34.888072191395274</v>
      </c>
      <c r="Q596" s="11">
        <f t="shared" si="301"/>
        <v>15.70093869731801</v>
      </c>
      <c r="R596" s="9">
        <f t="shared" si="302"/>
        <v>21.316583666666666</v>
      </c>
      <c r="S596" s="9">
        <f t="shared" si="303"/>
        <v>0.73655980446200697</v>
      </c>
      <c r="T596" s="9">
        <f t="shared" si="297"/>
        <v>12.089722796934868</v>
      </c>
      <c r="U596" s="9">
        <f t="shared" si="304"/>
        <v>37.698630209686073</v>
      </c>
      <c r="V596" s="9">
        <f t="shared" si="305"/>
        <v>0.14730406138106186</v>
      </c>
      <c r="W596" s="9">
        <f t="shared" si="298"/>
        <v>0.64435573602370955</v>
      </c>
      <c r="X596" s="9">
        <f t="shared" si="306"/>
        <v>3.5782113614564066</v>
      </c>
      <c r="Y596" s="9">
        <f t="shared" si="307"/>
        <v>8.5115114354784609</v>
      </c>
      <c r="Z596" s="9">
        <f t="shared" si="308"/>
        <v>22.804111111111098</v>
      </c>
      <c r="AA596" s="9">
        <f t="shared" si="309"/>
        <v>3.8531701898598083</v>
      </c>
      <c r="AB596" s="9">
        <f t="shared" si="310"/>
        <v>1.9721593864409264</v>
      </c>
      <c r="AC596" s="9">
        <f t="shared" si="311"/>
        <v>2.9126647881503676</v>
      </c>
      <c r="AD596" s="9">
        <f t="shared" si="312"/>
        <v>1.8944757530731413</v>
      </c>
      <c r="AE596" s="9">
        <f t="shared" si="313"/>
        <v>0.16816958082691497</v>
      </c>
      <c r="AF596" s="9">
        <f t="shared" si="314"/>
        <v>98.62837299829107</v>
      </c>
      <c r="AG596" s="9">
        <f t="shared" si="299"/>
        <v>6.6662657778226803E-2</v>
      </c>
      <c r="AH596" s="9">
        <f t="shared" ca="1" si="296"/>
        <v>0.74362179211469759</v>
      </c>
      <c r="AI596" s="11">
        <f t="shared" si="315"/>
        <v>0.16816958082691497</v>
      </c>
      <c r="AJ596" s="9">
        <f t="shared" ca="1" si="316"/>
        <v>7.7678896433637634</v>
      </c>
      <c r="AK596" s="9">
        <f t="shared" si="317"/>
        <v>6.6662657778226803E-2</v>
      </c>
      <c r="AL596" s="9">
        <f t="shared" si="318"/>
        <v>3.0425540626172656</v>
      </c>
      <c r="AM596" s="9">
        <f t="shared" si="319"/>
        <v>2.57709259259259</v>
      </c>
      <c r="AN596" s="9">
        <f t="shared" si="320"/>
        <v>1.0181890350772262</v>
      </c>
      <c r="AO596" s="9">
        <f t="shared" si="321"/>
        <v>1.8762114814814805</v>
      </c>
      <c r="AP596" s="13">
        <f t="shared" ca="1" si="322"/>
        <v>3.6324339442071882</v>
      </c>
    </row>
    <row r="597" spans="1:42">
      <c r="A597" t="s">
        <v>105</v>
      </c>
      <c r="B597" t="s">
        <v>142</v>
      </c>
      <c r="C597">
        <v>7</v>
      </c>
      <c r="D597" s="14">
        <f t="shared" ca="1" si="323"/>
        <v>5.1417348494672739</v>
      </c>
      <c r="E597">
        <v>30.170430107526901</v>
      </c>
      <c r="F597">
        <v>19.588387096774198</v>
      </c>
      <c r="G597">
        <v>18.889529569892499</v>
      </c>
      <c r="H597">
        <v>228.46666666666701</v>
      </c>
      <c r="I597">
        <v>2.3049686379928298</v>
      </c>
      <c r="J597">
        <v>37.583233333333297</v>
      </c>
      <c r="K597">
        <v>8.8440860215053796</v>
      </c>
      <c r="L597" s="11">
        <f t="shared" si="294"/>
        <v>40.799999999999997</v>
      </c>
      <c r="M597" s="9">
        <f t="shared" si="295"/>
        <v>14.3</v>
      </c>
      <c r="N597" s="9">
        <f t="shared" si="300"/>
        <v>98.62837299829107</v>
      </c>
      <c r="O597" s="9">
        <f>stefan_boltzmann*(E597+273.16)^4</f>
        <v>41.507427395744884</v>
      </c>
      <c r="P597" s="9">
        <f>stefan_boltzmann*(F597+273.16)^4</f>
        <v>36.011394332469635</v>
      </c>
      <c r="Q597" s="11">
        <f t="shared" si="301"/>
        <v>22.816738100609069</v>
      </c>
      <c r="R597" s="9">
        <f t="shared" si="302"/>
        <v>30.786428799999996</v>
      </c>
      <c r="S597" s="9">
        <f t="shared" si="303"/>
        <v>0.74112974417510458</v>
      </c>
      <c r="T597" s="9">
        <f t="shared" si="297"/>
        <v>17.568888337468984</v>
      </c>
      <c r="U597" s="9">
        <f t="shared" si="304"/>
        <v>38.759410864107259</v>
      </c>
      <c r="V597" s="9">
        <f t="shared" si="305"/>
        <v>0.1331837144636096</v>
      </c>
      <c r="W597" s="9">
        <f t="shared" si="298"/>
        <v>0.65052515463639116</v>
      </c>
      <c r="X597" s="9">
        <f t="shared" si="306"/>
        <v>3.3580904135112917</v>
      </c>
      <c r="Y597" s="9">
        <f t="shared" si="307"/>
        <v>14.210797923957692</v>
      </c>
      <c r="Z597" s="9">
        <f t="shared" si="308"/>
        <v>24.879408602150548</v>
      </c>
      <c r="AA597" s="9">
        <f t="shared" si="309"/>
        <v>4.2847198003490679</v>
      </c>
      <c r="AB597" s="9">
        <f t="shared" si="310"/>
        <v>2.279361431148943</v>
      </c>
      <c r="AC597" s="9">
        <f t="shared" si="311"/>
        <v>3.2820406157490054</v>
      </c>
      <c r="AD597" s="9">
        <f t="shared" si="312"/>
        <v>2.1822946919933552</v>
      </c>
      <c r="AE597" s="9">
        <f t="shared" si="313"/>
        <v>0.18750311804317932</v>
      </c>
      <c r="AF597" s="9">
        <f t="shared" si="314"/>
        <v>98.62837299829107</v>
      </c>
      <c r="AG597" s="9">
        <f t="shared" si="299"/>
        <v>6.6662657778226803E-2</v>
      </c>
      <c r="AH597" s="9">
        <f t="shared" ca="1" si="296"/>
        <v>0.29054164874552302</v>
      </c>
      <c r="AI597" s="11">
        <f t="shared" si="315"/>
        <v>0.18750311804317932</v>
      </c>
      <c r="AJ597" s="9">
        <f t="shared" ca="1" si="316"/>
        <v>13.92025627521217</v>
      </c>
      <c r="AK597" s="9">
        <f t="shared" si="317"/>
        <v>6.6662657778226803E-2</v>
      </c>
      <c r="AL597" s="9">
        <f t="shared" si="318"/>
        <v>3.0213568780178601</v>
      </c>
      <c r="AM597" s="9">
        <f t="shared" si="319"/>
        <v>2.3049686379928298</v>
      </c>
      <c r="AN597" s="9">
        <f t="shared" si="320"/>
        <v>1.0997459237556502</v>
      </c>
      <c r="AO597" s="9">
        <f t="shared" si="321"/>
        <v>1.7836893369175622</v>
      </c>
      <c r="AP597" s="13">
        <f t="shared" ca="1" si="322"/>
        <v>5.1417348494672739</v>
      </c>
    </row>
    <row r="598" spans="1:42">
      <c r="A598" t="s">
        <v>105</v>
      </c>
      <c r="B598" t="s">
        <v>142</v>
      </c>
      <c r="C598">
        <v>8</v>
      </c>
      <c r="D598" s="14">
        <f t="shared" ca="1" si="323"/>
        <v>4.8533207418897826</v>
      </c>
      <c r="E598">
        <v>29.745161290322599</v>
      </c>
      <c r="F598">
        <v>18.919247311827998</v>
      </c>
      <c r="G598">
        <v>18.546630824372802</v>
      </c>
      <c r="H598">
        <v>228.46666666666701</v>
      </c>
      <c r="I598">
        <v>2.3589829749103899</v>
      </c>
      <c r="J598">
        <v>37.583233333333297</v>
      </c>
      <c r="K598">
        <v>8.7666666666666693</v>
      </c>
      <c r="L598" s="11">
        <f t="shared" si="294"/>
        <v>37.200000000000003</v>
      </c>
      <c r="M598" s="9">
        <f t="shared" si="295"/>
        <v>13.45</v>
      </c>
      <c r="N598" s="9">
        <f t="shared" si="300"/>
        <v>98.62837299829107</v>
      </c>
      <c r="O598" s="9">
        <f>stefan_boltzmann*(E598+273.16)^4</f>
        <v>41.275143051510916</v>
      </c>
      <c r="P598" s="9">
        <f>stefan_boltzmann*(F598+273.16)^4</f>
        <v>35.683274126117503</v>
      </c>
      <c r="Q598" s="11">
        <f t="shared" si="301"/>
        <v>21.423420074349448</v>
      </c>
      <c r="R598" s="9">
        <f t="shared" si="302"/>
        <v>28.069979200000002</v>
      </c>
      <c r="S598" s="9">
        <f t="shared" si="303"/>
        <v>0.76321467578249735</v>
      </c>
      <c r="T598" s="9">
        <f t="shared" si="297"/>
        <v>16.496033457249077</v>
      </c>
      <c r="U598" s="9">
        <f t="shared" si="304"/>
        <v>38.47920858881421</v>
      </c>
      <c r="V598" s="9">
        <f t="shared" si="305"/>
        <v>0.13538889395993295</v>
      </c>
      <c r="W598" s="9">
        <f t="shared" si="298"/>
        <v>0.68033981230637142</v>
      </c>
      <c r="X598" s="9">
        <f t="shared" si="306"/>
        <v>3.5443373998068353</v>
      </c>
      <c r="Y598" s="9">
        <f t="shared" si="307"/>
        <v>12.951696057442241</v>
      </c>
      <c r="Z598" s="9">
        <f t="shared" si="308"/>
        <v>24.332204301075301</v>
      </c>
      <c r="AA598" s="9">
        <f t="shared" si="309"/>
        <v>4.1814370265875507</v>
      </c>
      <c r="AB598" s="9">
        <f t="shared" si="310"/>
        <v>2.1863474353702355</v>
      </c>
      <c r="AC598" s="9">
        <f t="shared" si="311"/>
        <v>3.1838922309788931</v>
      </c>
      <c r="AD598" s="9">
        <f t="shared" si="312"/>
        <v>2.1360053425989576</v>
      </c>
      <c r="AE598" s="9">
        <f t="shared" si="313"/>
        <v>0.18223216122586181</v>
      </c>
      <c r="AF598" s="9">
        <f t="shared" si="314"/>
        <v>98.62837299829107</v>
      </c>
      <c r="AG598" s="9">
        <f t="shared" si="299"/>
        <v>6.6662657778226803E-2</v>
      </c>
      <c r="AH598" s="9">
        <f t="shared" ca="1" si="296"/>
        <v>-7.660860215053461E-2</v>
      </c>
      <c r="AI598" s="11">
        <f t="shared" si="315"/>
        <v>0.18223216122586181</v>
      </c>
      <c r="AJ598" s="9">
        <f t="shared" ca="1" si="316"/>
        <v>13.028304659592775</v>
      </c>
      <c r="AK598" s="9">
        <f t="shared" si="317"/>
        <v>6.6662657778226803E-2</v>
      </c>
      <c r="AL598" s="9">
        <f t="shared" si="318"/>
        <v>3.026917323387782</v>
      </c>
      <c r="AM598" s="9">
        <f t="shared" si="319"/>
        <v>2.3589829749103899</v>
      </c>
      <c r="AN598" s="9">
        <f t="shared" si="320"/>
        <v>1.0478868883799355</v>
      </c>
      <c r="AO598" s="9">
        <f t="shared" si="321"/>
        <v>1.8020542114695326</v>
      </c>
      <c r="AP598" s="13">
        <f t="shared" ca="1" si="322"/>
        <v>4.8533207418897826</v>
      </c>
    </row>
    <row r="599" spans="1:42">
      <c r="A599" t="s">
        <v>105</v>
      </c>
      <c r="B599" t="s">
        <v>142</v>
      </c>
      <c r="C599">
        <v>9</v>
      </c>
      <c r="D599" s="14">
        <f t="shared" ca="1" si="323"/>
        <v>3.7773300107443264</v>
      </c>
      <c r="E599">
        <v>25.7886666666667</v>
      </c>
      <c r="F599">
        <v>14.778888888888901</v>
      </c>
      <c r="G599">
        <v>14.8993842592593</v>
      </c>
      <c r="H599">
        <v>228.46666666666701</v>
      </c>
      <c r="I599">
        <v>2.4483935185185199</v>
      </c>
      <c r="J599">
        <v>37.583233333333297</v>
      </c>
      <c r="K599">
        <v>7.5455555555555502</v>
      </c>
      <c r="L599" s="11">
        <f t="shared" si="294"/>
        <v>31.1</v>
      </c>
      <c r="M599" s="9">
        <f t="shared" si="295"/>
        <v>12.2</v>
      </c>
      <c r="N599" s="9">
        <f t="shared" si="300"/>
        <v>98.62837299829107</v>
      </c>
      <c r="O599" s="9">
        <f>stefan_boltzmann*(E599+273.16)^4</f>
        <v>39.160513356100779</v>
      </c>
      <c r="P599" s="9">
        <f>stefan_boltzmann*(F599+273.16)^4</f>
        <v>33.702583319025898</v>
      </c>
      <c r="Q599" s="11">
        <f t="shared" si="301"/>
        <v>17.392490892531871</v>
      </c>
      <c r="R599" s="9">
        <f t="shared" si="302"/>
        <v>23.467106266666669</v>
      </c>
      <c r="S599" s="9">
        <f t="shared" si="303"/>
        <v>0.74114339854661371</v>
      </c>
      <c r="T599" s="9">
        <f t="shared" si="297"/>
        <v>13.392217987249541</v>
      </c>
      <c r="U599" s="9">
        <f t="shared" si="304"/>
        <v>36.431548337563342</v>
      </c>
      <c r="V599" s="9">
        <f t="shared" si="305"/>
        <v>0.1577669513856218</v>
      </c>
      <c r="W599" s="9">
        <f t="shared" si="298"/>
        <v>0.65054358803792856</v>
      </c>
      <c r="X599" s="9">
        <f t="shared" si="306"/>
        <v>3.7391256829344988</v>
      </c>
      <c r="Y599" s="9">
        <f t="shared" si="307"/>
        <v>9.6530923043150416</v>
      </c>
      <c r="Z599" s="9">
        <f t="shared" si="308"/>
        <v>20.2837777777778</v>
      </c>
      <c r="AA599" s="9">
        <f t="shared" si="309"/>
        <v>3.3196742679757247</v>
      </c>
      <c r="AB599" s="9">
        <f t="shared" si="310"/>
        <v>1.6812211227040501</v>
      </c>
      <c r="AC599" s="9">
        <f t="shared" si="311"/>
        <v>2.5004476953398873</v>
      </c>
      <c r="AD599" s="9">
        <f t="shared" si="312"/>
        <v>1.6943308166984863</v>
      </c>
      <c r="AE599" s="9">
        <f t="shared" si="313"/>
        <v>0.14697801629676388</v>
      </c>
      <c r="AF599" s="9">
        <f t="shared" si="314"/>
        <v>98.62837299829107</v>
      </c>
      <c r="AG599" s="9">
        <f t="shared" si="299"/>
        <v>6.6662657778226803E-2</v>
      </c>
      <c r="AH599" s="9">
        <f t="shared" ca="1" si="296"/>
        <v>-0.56677971326165011</v>
      </c>
      <c r="AI599" s="11">
        <f t="shared" si="315"/>
        <v>0.14697801629676388</v>
      </c>
      <c r="AJ599" s="9">
        <f t="shared" ca="1" si="316"/>
        <v>10.219872017576691</v>
      </c>
      <c r="AK599" s="9">
        <f t="shared" si="317"/>
        <v>6.6662657778226803E-2</v>
      </c>
      <c r="AL599" s="9">
        <f t="shared" si="318"/>
        <v>3.0687002425409746</v>
      </c>
      <c r="AM599" s="9">
        <f t="shared" si="319"/>
        <v>2.4483935185185199</v>
      </c>
      <c r="AN599" s="9">
        <f t="shared" si="320"/>
        <v>0.80611687864140102</v>
      </c>
      <c r="AO599" s="9">
        <f t="shared" si="321"/>
        <v>1.8324537962962968</v>
      </c>
      <c r="AP599" s="13">
        <f t="shared" ca="1" si="322"/>
        <v>3.7773300107443264</v>
      </c>
    </row>
    <row r="600" spans="1:42">
      <c r="A600" t="s">
        <v>105</v>
      </c>
      <c r="B600" t="s">
        <v>142</v>
      </c>
      <c r="C600">
        <v>10</v>
      </c>
      <c r="D600" s="14">
        <f t="shared" ca="1" si="323"/>
        <v>2.9171155031597968</v>
      </c>
      <c r="E600">
        <v>20.715053763440899</v>
      </c>
      <c r="F600">
        <v>8.2077419354838703</v>
      </c>
      <c r="G600">
        <v>8.2984677419354806</v>
      </c>
      <c r="H600">
        <v>228.46666666666701</v>
      </c>
      <c r="I600">
        <v>2.6209991039426499</v>
      </c>
      <c r="J600">
        <v>37.583233333333297</v>
      </c>
      <c r="K600">
        <v>7.49677419354839</v>
      </c>
      <c r="L600" s="11">
        <f t="shared" si="294"/>
        <v>24.1</v>
      </c>
      <c r="M600" s="9">
        <f t="shared" si="295"/>
        <v>11.05</v>
      </c>
      <c r="N600" s="9">
        <f t="shared" si="300"/>
        <v>98.62837299829107</v>
      </c>
      <c r="O600" s="9">
        <f>stefan_boltzmann*(E600+273.16)^4</f>
        <v>36.568974327869483</v>
      </c>
      <c r="P600" s="9">
        <f>stefan_boltzmann*(F600+273.16)^4</f>
        <v>30.729756164821371</v>
      </c>
      <c r="Q600" s="11">
        <f t="shared" si="301"/>
        <v>14.200215297036932</v>
      </c>
      <c r="R600" s="9">
        <f t="shared" si="302"/>
        <v>18.185120933333334</v>
      </c>
      <c r="S600" s="9">
        <f t="shared" si="303"/>
        <v>0.78086999526123202</v>
      </c>
      <c r="T600" s="9">
        <f t="shared" si="297"/>
        <v>10.934165778718437</v>
      </c>
      <c r="U600" s="9">
        <f t="shared" si="304"/>
        <v>33.649365246345425</v>
      </c>
      <c r="V600" s="9">
        <f t="shared" si="305"/>
        <v>0.19351610151477708</v>
      </c>
      <c r="W600" s="9">
        <f t="shared" si="298"/>
        <v>0.70417449360266338</v>
      </c>
      <c r="X600" s="9">
        <f t="shared" si="306"/>
        <v>4.5853688115095652</v>
      </c>
      <c r="Y600" s="9">
        <f t="shared" si="307"/>
        <v>6.3487969672088722</v>
      </c>
      <c r="Z600" s="9">
        <f t="shared" si="308"/>
        <v>14.461397849462385</v>
      </c>
      <c r="AA600" s="9">
        <f t="shared" si="309"/>
        <v>2.4438076618443025</v>
      </c>
      <c r="AB600" s="9">
        <f t="shared" si="310"/>
        <v>1.0880420610969253</v>
      </c>
      <c r="AC600" s="9">
        <f t="shared" si="311"/>
        <v>1.765924861470614</v>
      </c>
      <c r="AD600" s="9">
        <f t="shared" si="312"/>
        <v>1.0947720671137293</v>
      </c>
      <c r="AE600" s="9">
        <f t="shared" si="313"/>
        <v>0.10649141801403737</v>
      </c>
      <c r="AF600" s="9">
        <f t="shared" si="314"/>
        <v>98.62837299829107</v>
      </c>
      <c r="AG600" s="9">
        <f t="shared" si="299"/>
        <v>6.6662657778226803E-2</v>
      </c>
      <c r="AH600" s="9">
        <f t="shared" ca="1" si="296"/>
        <v>-0.81513318996415818</v>
      </c>
      <c r="AI600" s="11">
        <f t="shared" si="315"/>
        <v>0.10649141801403737</v>
      </c>
      <c r="AJ600" s="9">
        <f t="shared" ca="1" si="316"/>
        <v>7.1639301571730307</v>
      </c>
      <c r="AK600" s="9">
        <f t="shared" si="317"/>
        <v>6.6662657778226803E-2</v>
      </c>
      <c r="AL600" s="9">
        <f t="shared" si="318"/>
        <v>3.1308551573638121</v>
      </c>
      <c r="AM600" s="9">
        <f t="shared" si="319"/>
        <v>2.6209991039426499</v>
      </c>
      <c r="AN600" s="9">
        <f t="shared" si="320"/>
        <v>0.67115279435688469</v>
      </c>
      <c r="AO600" s="9">
        <f t="shared" si="321"/>
        <v>1.8911396953405011</v>
      </c>
      <c r="AP600" s="13">
        <f t="shared" ca="1" si="322"/>
        <v>2.9171155031597968</v>
      </c>
    </row>
    <row r="601" spans="1:42">
      <c r="A601" t="s">
        <v>105</v>
      </c>
      <c r="B601" t="s">
        <v>142</v>
      </c>
      <c r="C601">
        <v>11</v>
      </c>
      <c r="D601" s="14">
        <f t="shared" ca="1" si="323"/>
        <v>1.9891863421349254</v>
      </c>
      <c r="E601">
        <v>13.7755555555556</v>
      </c>
      <c r="F601">
        <v>2.6707777777777801</v>
      </c>
      <c r="G601">
        <v>2.1334444444444398</v>
      </c>
      <c r="H601">
        <v>228.46666666666701</v>
      </c>
      <c r="I601">
        <v>3.0515787037036999</v>
      </c>
      <c r="J601">
        <v>37.583233333333297</v>
      </c>
      <c r="K601">
        <v>6.1633333333333402</v>
      </c>
      <c r="L601" s="11">
        <f t="shared" si="294"/>
        <v>18.100000000000001</v>
      </c>
      <c r="M601" s="9">
        <f t="shared" si="295"/>
        <v>10</v>
      </c>
      <c r="N601" s="9">
        <f t="shared" si="300"/>
        <v>98.62837299829107</v>
      </c>
      <c r="O601" s="9">
        <f>stefan_boltzmann*(E601+273.16)^4</f>
        <v>33.235281501680248</v>
      </c>
      <c r="P601" s="9">
        <f>stefan_boltzmann*(F601+273.16)^4</f>
        <v>28.381333004021823</v>
      </c>
      <c r="Q601" s="11">
        <f t="shared" si="301"/>
        <v>10.102816666666675</v>
      </c>
      <c r="R601" s="9">
        <f t="shared" si="302"/>
        <v>13.657704933333335</v>
      </c>
      <c r="S601" s="9">
        <f t="shared" si="303"/>
        <v>0.73971554635138503</v>
      </c>
      <c r="T601" s="9">
        <f t="shared" si="297"/>
        <v>7.7791688333333395</v>
      </c>
      <c r="U601" s="9">
        <f t="shared" si="304"/>
        <v>30.808307252851037</v>
      </c>
      <c r="V601" s="9">
        <f t="shared" si="305"/>
        <v>0.22183395999415595</v>
      </c>
      <c r="W601" s="9">
        <f t="shared" si="298"/>
        <v>0.64861598757436989</v>
      </c>
      <c r="X601" s="9">
        <f t="shared" si="306"/>
        <v>4.4328549231226768</v>
      </c>
      <c r="Y601" s="9">
        <f t="shared" si="307"/>
        <v>3.3463139102106627</v>
      </c>
      <c r="Z601" s="9">
        <f t="shared" si="308"/>
        <v>8.2231666666666907</v>
      </c>
      <c r="AA601" s="9">
        <f t="shared" si="309"/>
        <v>1.5754692263840335</v>
      </c>
      <c r="AB601" s="9">
        <f t="shared" si="310"/>
        <v>0.74024239550541915</v>
      </c>
      <c r="AC601" s="9">
        <f t="shared" si="311"/>
        <v>1.1578558109447263</v>
      </c>
      <c r="AD601" s="9">
        <f t="shared" si="312"/>
        <v>0.71240882707462949</v>
      </c>
      <c r="AE601" s="9">
        <f t="shared" si="313"/>
        <v>7.404370266836291E-2</v>
      </c>
      <c r="AF601" s="9">
        <f t="shared" si="314"/>
        <v>98.62837299829107</v>
      </c>
      <c r="AG601" s="9">
        <f t="shared" si="299"/>
        <v>6.6662657778226803E-2</v>
      </c>
      <c r="AH601" s="9">
        <f t="shared" ca="1" si="296"/>
        <v>-0.87335236559139728</v>
      </c>
      <c r="AI601" s="11">
        <f t="shared" si="315"/>
        <v>7.404370266836291E-2</v>
      </c>
      <c r="AJ601" s="9">
        <f t="shared" ca="1" si="316"/>
        <v>4.2196662758020604</v>
      </c>
      <c r="AK601" s="9">
        <f t="shared" si="317"/>
        <v>6.6662657778226803E-2</v>
      </c>
      <c r="AL601" s="9">
        <f t="shared" si="318"/>
        <v>3.2003053328347173</v>
      </c>
      <c r="AM601" s="9">
        <f t="shared" si="319"/>
        <v>3.0515787037036999</v>
      </c>
      <c r="AN601" s="9">
        <f t="shared" si="320"/>
        <v>0.44544698387009685</v>
      </c>
      <c r="AO601" s="9">
        <f t="shared" si="321"/>
        <v>2.0375367592592579</v>
      </c>
      <c r="AP601" s="13">
        <f t="shared" ca="1" si="322"/>
        <v>1.9891863421349254</v>
      </c>
    </row>
    <row r="602" spans="1:42">
      <c r="A602" t="s">
        <v>105</v>
      </c>
      <c r="B602" t="s">
        <v>142</v>
      </c>
      <c r="C602">
        <v>12</v>
      </c>
      <c r="D602" s="14">
        <f t="shared" ca="1" si="323"/>
        <v>1.4828425642522753</v>
      </c>
      <c r="E602">
        <v>9.6395698924731192</v>
      </c>
      <c r="F602">
        <v>-0.58946236559139797</v>
      </c>
      <c r="G602">
        <v>-1.06150537634409</v>
      </c>
      <c r="H602">
        <v>228.46666666666701</v>
      </c>
      <c r="I602">
        <v>3.1875224014336898</v>
      </c>
      <c r="J602">
        <v>37.583233333333297</v>
      </c>
      <c r="K602">
        <v>5.4645161290322601</v>
      </c>
      <c r="L602" s="11">
        <f t="shared" si="294"/>
        <v>15.75</v>
      </c>
      <c r="M602" s="9">
        <f t="shared" si="295"/>
        <v>9.5</v>
      </c>
      <c r="N602" s="9">
        <f t="shared" si="300"/>
        <v>98.62837299829107</v>
      </c>
      <c r="O602" s="9">
        <f>stefan_boltzmann*(E602+273.16)^4</f>
        <v>31.360059043655614</v>
      </c>
      <c r="P602" s="9">
        <f>stefan_boltzmann*(F602+273.16)^4</f>
        <v>27.063099635944432</v>
      </c>
      <c r="Q602" s="11">
        <f t="shared" si="301"/>
        <v>8.4672962648556886</v>
      </c>
      <c r="R602" s="9">
        <f t="shared" si="302"/>
        <v>11.884466999999999</v>
      </c>
      <c r="S602" s="9">
        <f t="shared" si="303"/>
        <v>0.71246748086015887</v>
      </c>
      <c r="T602" s="9">
        <f t="shared" si="297"/>
        <v>6.5198181239388804</v>
      </c>
      <c r="U602" s="9">
        <f t="shared" si="304"/>
        <v>29.211579339800025</v>
      </c>
      <c r="V602" s="9">
        <f t="shared" si="305"/>
        <v>0.23474885220759975</v>
      </c>
      <c r="W602" s="9">
        <f t="shared" si="298"/>
        <v>0.61183109916121459</v>
      </c>
      <c r="X602" s="9">
        <f t="shared" si="306"/>
        <v>4.1955612313365629</v>
      </c>
      <c r="Y602" s="9">
        <f t="shared" si="307"/>
        <v>2.3242568926023175</v>
      </c>
      <c r="Z602" s="9">
        <f t="shared" si="308"/>
        <v>4.5250537634408605</v>
      </c>
      <c r="AA602" s="9">
        <f t="shared" si="309"/>
        <v>1.1986172382910434</v>
      </c>
      <c r="AB602" s="9">
        <f t="shared" si="310"/>
        <v>0.58508866350650579</v>
      </c>
      <c r="AC602" s="9">
        <f t="shared" si="311"/>
        <v>0.89185295089877459</v>
      </c>
      <c r="AD602" s="9">
        <f t="shared" si="312"/>
        <v>0.5651940873274327</v>
      </c>
      <c r="AE602" s="9">
        <f t="shared" si="313"/>
        <v>5.9130846014568854E-2</v>
      </c>
      <c r="AF602" s="9">
        <f t="shared" si="314"/>
        <v>98.62837299829107</v>
      </c>
      <c r="AG602" s="9">
        <f t="shared" si="299"/>
        <v>6.6662657778226803E-2</v>
      </c>
      <c r="AH602" s="9">
        <f t="shared" ca="1" si="296"/>
        <v>-0.51773580645161632</v>
      </c>
      <c r="AI602" s="11">
        <f t="shared" si="315"/>
        <v>5.9130846014568854E-2</v>
      </c>
      <c r="AJ602" s="9">
        <f t="shared" ca="1" si="316"/>
        <v>2.8419926990539337</v>
      </c>
      <c r="AK602" s="9">
        <f t="shared" si="317"/>
        <v>6.6662657778226803E-2</v>
      </c>
      <c r="AL602" s="9">
        <f t="shared" si="318"/>
        <v>3.2429504572482659</v>
      </c>
      <c r="AM602" s="9">
        <f t="shared" si="319"/>
        <v>3.1875224014336898</v>
      </c>
      <c r="AN602" s="9">
        <f t="shared" si="320"/>
        <v>0.32665886357134188</v>
      </c>
      <c r="AO602" s="9">
        <f t="shared" si="321"/>
        <v>2.0837576164874547</v>
      </c>
      <c r="AP602" s="13">
        <f t="shared" ca="1" si="322"/>
        <v>1.4828425642522753</v>
      </c>
    </row>
    <row r="603" spans="1:42">
      <c r="A603" t="s">
        <v>107</v>
      </c>
      <c r="B603" t="s">
        <v>142</v>
      </c>
      <c r="C603">
        <v>1</v>
      </c>
      <c r="D603" s="14">
        <f t="shared" ca="1" si="323"/>
        <v>0.61363734064830455</v>
      </c>
      <c r="E603">
        <v>-1.9725806451612899</v>
      </c>
      <c r="F603">
        <v>-11.2274193548387</v>
      </c>
      <c r="G603">
        <v>-10.422715053763399</v>
      </c>
      <c r="H603">
        <v>216.5</v>
      </c>
      <c r="I603">
        <v>2.84805107526882</v>
      </c>
      <c r="J603">
        <v>43.883499999999998</v>
      </c>
      <c r="K603">
        <v>4.6129032258064502</v>
      </c>
      <c r="L603" s="11">
        <f t="shared" si="294"/>
        <v>13.15</v>
      </c>
      <c r="M603" s="9">
        <f t="shared" si="295"/>
        <v>9.1999999999999993</v>
      </c>
      <c r="N603" s="9">
        <f t="shared" si="300"/>
        <v>98.766876302250651</v>
      </c>
      <c r="O603" s="9">
        <f>stefan_boltzmann*(E603+273.16)^4</f>
        <v>26.517956053154538</v>
      </c>
      <c r="P603" s="9">
        <f>stefan_boltzmann*(F603+273.16)^4</f>
        <v>23.079159061916638</v>
      </c>
      <c r="Q603" s="11">
        <f t="shared" si="301"/>
        <v>6.5842215988779795</v>
      </c>
      <c r="R603" s="9">
        <f t="shared" si="302"/>
        <v>9.9194394999999993</v>
      </c>
      <c r="S603" s="9">
        <f t="shared" si="303"/>
        <v>0.66376952033206915</v>
      </c>
      <c r="T603" s="9">
        <f t="shared" si="297"/>
        <v>5.0698506311360445</v>
      </c>
      <c r="U603" s="9">
        <f t="shared" si="304"/>
        <v>24.798557557535588</v>
      </c>
      <c r="V603" s="9">
        <f t="shared" si="305"/>
        <v>0.2664137113197152</v>
      </c>
      <c r="W603" s="9">
        <f t="shared" si="298"/>
        <v>0.54608885244829342</v>
      </c>
      <c r="X603" s="9">
        <f t="shared" si="306"/>
        <v>3.6078319811519792</v>
      </c>
      <c r="Y603" s="9">
        <f t="shared" si="307"/>
        <v>1.4620186499840653</v>
      </c>
      <c r="Z603" s="9">
        <f t="shared" si="308"/>
        <v>-6.5999999999999952</v>
      </c>
      <c r="AA603" s="9">
        <f t="shared" si="309"/>
        <v>0.52848138054557847</v>
      </c>
      <c r="AB603" s="9">
        <f t="shared" si="310"/>
        <v>0.25906819727462416</v>
      </c>
      <c r="AC603" s="9">
        <f t="shared" si="311"/>
        <v>0.39377478891010131</v>
      </c>
      <c r="AD603" s="9">
        <f t="shared" si="312"/>
        <v>0.27627254498664361</v>
      </c>
      <c r="AE603" s="9">
        <f t="shared" si="313"/>
        <v>2.8694841005958087E-2</v>
      </c>
      <c r="AF603" s="9">
        <f t="shared" si="314"/>
        <v>98.766876302250651</v>
      </c>
      <c r="AG603" s="9">
        <f t="shared" si="299"/>
        <v>6.675627179691461E-2</v>
      </c>
      <c r="AH603" s="9">
        <f t="shared" ca="1" si="296"/>
        <v>-0.48254838709677367</v>
      </c>
      <c r="AI603" s="11">
        <f t="shared" si="315"/>
        <v>2.8694841005958087E-2</v>
      </c>
      <c r="AJ603" s="9">
        <f t="shared" ca="1" si="316"/>
        <v>1.944567037080839</v>
      </c>
      <c r="AK603" s="9">
        <f t="shared" si="317"/>
        <v>6.675627179691461E-2</v>
      </c>
      <c r="AL603" s="9">
        <f t="shared" si="318"/>
        <v>3.3783783783783785</v>
      </c>
      <c r="AM603" s="9">
        <f t="shared" si="319"/>
        <v>2.84805107526882</v>
      </c>
      <c r="AN603" s="9">
        <f t="shared" si="320"/>
        <v>0.11750224392345771</v>
      </c>
      <c r="AO603" s="9">
        <f t="shared" si="321"/>
        <v>1.9683373655913989</v>
      </c>
      <c r="AP603" s="13">
        <f t="shared" ca="1" si="322"/>
        <v>0.61363734064830455</v>
      </c>
    </row>
    <row r="604" spans="1:42">
      <c r="A604" t="s">
        <v>107</v>
      </c>
      <c r="B604" t="s">
        <v>142</v>
      </c>
      <c r="C604">
        <v>2</v>
      </c>
      <c r="D604" s="14">
        <f t="shared" ca="1" si="323"/>
        <v>0.96981106437105868</v>
      </c>
      <c r="E604">
        <v>-1.4375</v>
      </c>
      <c r="F604">
        <v>-11.358928571428599</v>
      </c>
      <c r="G604">
        <v>-11.934151785714301</v>
      </c>
      <c r="H604">
        <v>216.5</v>
      </c>
      <c r="I604">
        <v>3.7239211309523799</v>
      </c>
      <c r="J604">
        <v>43.883499999999998</v>
      </c>
      <c r="K604">
        <v>4.8928571428571397</v>
      </c>
      <c r="L604" s="11">
        <f t="shared" si="294"/>
        <v>18.899999999999999</v>
      </c>
      <c r="M604" s="9">
        <f t="shared" si="295"/>
        <v>10.350000000000001</v>
      </c>
      <c r="N604" s="9">
        <f t="shared" si="300"/>
        <v>98.766876302250651</v>
      </c>
      <c r="O604" s="9">
        <f>stefan_boltzmann*(E604+273.16)^4</f>
        <v>26.727866905107742</v>
      </c>
      <c r="P604" s="9">
        <f>stefan_boltzmann*(F604+273.16)^4</f>
        <v>23.03284428722095</v>
      </c>
      <c r="Q604" s="11">
        <f t="shared" si="301"/>
        <v>9.1923913043478223</v>
      </c>
      <c r="R604" s="9">
        <f t="shared" si="302"/>
        <v>14.256836999999997</v>
      </c>
      <c r="S604" s="9">
        <f t="shared" si="303"/>
        <v>0.64477073732047463</v>
      </c>
      <c r="T604" s="9">
        <f t="shared" si="297"/>
        <v>7.078141304347823</v>
      </c>
      <c r="U604" s="9">
        <f t="shared" si="304"/>
        <v>24.880355596164346</v>
      </c>
      <c r="V604" s="9">
        <f t="shared" si="305"/>
        <v>0.27073866249539197</v>
      </c>
      <c r="W604" s="9">
        <f t="shared" si="298"/>
        <v>0.52044049538264081</v>
      </c>
      <c r="X604" s="9">
        <f t="shared" si="306"/>
        <v>3.5057257917686342</v>
      </c>
      <c r="Y604" s="9">
        <f t="shared" si="307"/>
        <v>3.5724155125791888</v>
      </c>
      <c r="Z604" s="9">
        <f t="shared" si="308"/>
        <v>-6.3982142857142996</v>
      </c>
      <c r="AA604" s="9">
        <f t="shared" si="309"/>
        <v>0.54977819928343297</v>
      </c>
      <c r="AB604" s="9">
        <f t="shared" si="310"/>
        <v>0.25634907875813095</v>
      </c>
      <c r="AC604" s="9">
        <f t="shared" si="311"/>
        <v>0.40306363902078196</v>
      </c>
      <c r="AD604" s="9">
        <f t="shared" si="312"/>
        <v>0.24475167719016472</v>
      </c>
      <c r="AE604" s="9">
        <f t="shared" si="313"/>
        <v>2.9092861985168642E-2</v>
      </c>
      <c r="AF604" s="9">
        <f t="shared" si="314"/>
        <v>98.766876302250651</v>
      </c>
      <c r="AG604" s="9">
        <f t="shared" si="299"/>
        <v>6.675627179691461E-2</v>
      </c>
      <c r="AH604" s="9">
        <f t="shared" ca="1" si="296"/>
        <v>2.8249999999997385E-2</v>
      </c>
      <c r="AI604" s="11">
        <f t="shared" si="315"/>
        <v>2.9092861985168642E-2</v>
      </c>
      <c r="AJ604" s="9">
        <f t="shared" ca="1" si="316"/>
        <v>3.5441655125791915</v>
      </c>
      <c r="AK604" s="9">
        <f t="shared" si="317"/>
        <v>6.675627179691461E-2</v>
      </c>
      <c r="AL604" s="9">
        <f t="shared" si="318"/>
        <v>3.3758213493908116</v>
      </c>
      <c r="AM604" s="9">
        <f t="shared" si="319"/>
        <v>3.7239211309523799</v>
      </c>
      <c r="AN604" s="9">
        <f t="shared" si="320"/>
        <v>0.15831196183061724</v>
      </c>
      <c r="AO604" s="9">
        <f t="shared" si="321"/>
        <v>2.2661331845238095</v>
      </c>
      <c r="AP604" s="13">
        <f t="shared" ca="1" si="322"/>
        <v>0.96981106437105868</v>
      </c>
    </row>
    <row r="605" spans="1:42">
      <c r="A605" t="s">
        <v>107</v>
      </c>
      <c r="B605" t="s">
        <v>142</v>
      </c>
      <c r="C605">
        <v>3</v>
      </c>
      <c r="D605" s="14">
        <f t="shared" ca="1" si="323"/>
        <v>1.3918033552055917</v>
      </c>
      <c r="E605">
        <v>4.2274193548387098</v>
      </c>
      <c r="F605">
        <v>-5.1733870967741904</v>
      </c>
      <c r="G605">
        <v>-5.6329637096774201</v>
      </c>
      <c r="H605">
        <v>216.5</v>
      </c>
      <c r="I605">
        <v>3.4434139784946201</v>
      </c>
      <c r="J605">
        <v>43.883499999999998</v>
      </c>
      <c r="K605">
        <v>5.8629032258064502</v>
      </c>
      <c r="L605" s="11">
        <f t="shared" si="294"/>
        <v>25.8</v>
      </c>
      <c r="M605" s="9">
        <f t="shared" si="295"/>
        <v>11.649999999999999</v>
      </c>
      <c r="N605" s="9">
        <f t="shared" si="300"/>
        <v>98.766876302250651</v>
      </c>
      <c r="O605" s="9">
        <f>stefan_boltzmann*(E605+273.16)^4</f>
        <v>29.027453225346083</v>
      </c>
      <c r="P605" s="9">
        <f>stefan_boltzmann*(F605+273.16)^4</f>
        <v>25.287988884604225</v>
      </c>
      <c r="Q605" s="11">
        <f t="shared" si="301"/>
        <v>12.941970095528173</v>
      </c>
      <c r="R605" s="9">
        <f t="shared" si="302"/>
        <v>19.461714000000001</v>
      </c>
      <c r="S605" s="9">
        <f t="shared" si="303"/>
        <v>0.66499641786577346</v>
      </c>
      <c r="T605" s="9">
        <f t="shared" si="297"/>
        <v>9.9653169735566944</v>
      </c>
      <c r="U605" s="9">
        <f t="shared" si="304"/>
        <v>27.157721054975156</v>
      </c>
      <c r="V605" s="9">
        <f t="shared" si="305"/>
        <v>0.25130617230354796</v>
      </c>
      <c r="W605" s="9">
        <f t="shared" si="298"/>
        <v>0.54774516411879426</v>
      </c>
      <c r="X605" s="9">
        <f t="shared" si="306"/>
        <v>3.7383075737421785</v>
      </c>
      <c r="Y605" s="9">
        <f t="shared" si="307"/>
        <v>6.2270093998145164</v>
      </c>
      <c r="Z605" s="9">
        <f t="shared" si="308"/>
        <v>-0.47298387096774031</v>
      </c>
      <c r="AA605" s="9">
        <f t="shared" si="309"/>
        <v>0.82637104196071121</v>
      </c>
      <c r="AB605" s="9">
        <f t="shared" si="310"/>
        <v>0.41566285063756353</v>
      </c>
      <c r="AC605" s="9">
        <f t="shared" si="311"/>
        <v>0.6210169462991374</v>
      </c>
      <c r="AD605" s="9">
        <f t="shared" si="312"/>
        <v>0.4013568914004042</v>
      </c>
      <c r="AE605" s="9">
        <f t="shared" si="313"/>
        <v>4.3115079234860174E-2</v>
      </c>
      <c r="AF605" s="9">
        <f t="shared" si="314"/>
        <v>98.766876302250651</v>
      </c>
      <c r="AG605" s="9">
        <f t="shared" si="299"/>
        <v>6.675627179691461E-2</v>
      </c>
      <c r="AH605" s="9">
        <f t="shared" ca="1" si="296"/>
        <v>0.82953225806451847</v>
      </c>
      <c r="AI605" s="11">
        <f t="shared" si="315"/>
        <v>4.3115079234860174E-2</v>
      </c>
      <c r="AJ605" s="9">
        <f t="shared" ca="1" si="316"/>
        <v>5.3974771417499978</v>
      </c>
      <c r="AK605" s="9">
        <f t="shared" si="317"/>
        <v>6.675627179691461E-2</v>
      </c>
      <c r="AL605" s="9">
        <f t="shared" si="318"/>
        <v>3.3024248853694589</v>
      </c>
      <c r="AM605" s="9">
        <f t="shared" si="319"/>
        <v>3.4434139784946201</v>
      </c>
      <c r="AN605" s="9">
        <f t="shared" si="320"/>
        <v>0.21966005489873319</v>
      </c>
      <c r="AO605" s="9">
        <f t="shared" si="321"/>
        <v>2.1707607526881709</v>
      </c>
      <c r="AP605" s="13">
        <f t="shared" ca="1" si="322"/>
        <v>1.3918033552055917</v>
      </c>
    </row>
    <row r="606" spans="1:42">
      <c r="A606" t="s">
        <v>107</v>
      </c>
      <c r="B606" t="s">
        <v>142</v>
      </c>
      <c r="C606">
        <v>4</v>
      </c>
      <c r="D606" s="14">
        <f t="shared" ca="1" si="323"/>
        <v>2.7663443269385364</v>
      </c>
      <c r="E606">
        <v>12.6458333333333</v>
      </c>
      <c r="F606">
        <v>2.48</v>
      </c>
      <c r="G606">
        <v>3.82986111111112E-2</v>
      </c>
      <c r="H606">
        <v>216.5</v>
      </c>
      <c r="I606">
        <v>3.5636458333333301</v>
      </c>
      <c r="J606">
        <v>43.883499999999998</v>
      </c>
      <c r="K606">
        <v>6.7166666666666703</v>
      </c>
      <c r="L606" s="11">
        <f t="shared" si="294"/>
        <v>33.799999999999997</v>
      </c>
      <c r="M606" s="9">
        <f t="shared" si="295"/>
        <v>13.2</v>
      </c>
      <c r="N606" s="9">
        <f t="shared" si="300"/>
        <v>98.766876302250651</v>
      </c>
      <c r="O606" s="9">
        <f>stefan_boltzmann*(E606+273.16)^4</f>
        <v>32.714948988354756</v>
      </c>
      <c r="P606" s="9">
        <f>stefan_boltzmann*(F606+273.16)^4</f>
        <v>28.302894870986844</v>
      </c>
      <c r="Q606" s="11">
        <f t="shared" si="301"/>
        <v>17.049368686868689</v>
      </c>
      <c r="R606" s="9">
        <f t="shared" si="302"/>
        <v>25.496353999999997</v>
      </c>
      <c r="S606" s="9">
        <f t="shared" si="303"/>
        <v>0.66869830434848421</v>
      </c>
      <c r="T606" s="9">
        <f t="shared" si="297"/>
        <v>13.128013888888891</v>
      </c>
      <c r="U606" s="9">
        <f t="shared" si="304"/>
        <v>30.508921929670798</v>
      </c>
      <c r="V606" s="9">
        <f t="shared" si="305"/>
        <v>0.23043226139826517</v>
      </c>
      <c r="W606" s="9">
        <f t="shared" si="298"/>
        <v>0.55274271087045379</v>
      </c>
      <c r="X606" s="9">
        <f t="shared" si="306"/>
        <v>3.8859138455142279</v>
      </c>
      <c r="Y606" s="9">
        <f t="shared" si="307"/>
        <v>9.2421000433746627</v>
      </c>
      <c r="Z606" s="9">
        <f t="shared" si="308"/>
        <v>7.5629166666666503</v>
      </c>
      <c r="AA606" s="9">
        <f t="shared" si="309"/>
        <v>1.4634223623604026</v>
      </c>
      <c r="AB606" s="9">
        <f t="shared" si="310"/>
        <v>0.73025221566352227</v>
      </c>
      <c r="AC606" s="9">
        <f t="shared" si="311"/>
        <v>1.0968372890119624</v>
      </c>
      <c r="AD606" s="9">
        <f t="shared" si="312"/>
        <v>0.61250455828051487</v>
      </c>
      <c r="AE606" s="9">
        <f t="shared" si="313"/>
        <v>7.1167321694885183E-2</v>
      </c>
      <c r="AF606" s="9">
        <f t="shared" si="314"/>
        <v>98.766876302250651</v>
      </c>
      <c r="AG606" s="9">
        <f t="shared" si="299"/>
        <v>6.675627179691461E-2</v>
      </c>
      <c r="AH606" s="9">
        <f t="shared" ca="1" si="296"/>
        <v>1.1250260752688148</v>
      </c>
      <c r="AI606" s="11">
        <f t="shared" si="315"/>
        <v>7.1167321694885183E-2</v>
      </c>
      <c r="AJ606" s="9">
        <f t="shared" ca="1" si="316"/>
        <v>8.1170739681058475</v>
      </c>
      <c r="AK606" s="9">
        <f t="shared" si="317"/>
        <v>6.675627179691461E-2</v>
      </c>
      <c r="AL606" s="9">
        <f t="shared" si="318"/>
        <v>3.2078366260687221</v>
      </c>
      <c r="AM606" s="9">
        <f t="shared" si="319"/>
        <v>3.5636458333333301</v>
      </c>
      <c r="AN606" s="9">
        <f t="shared" si="320"/>
        <v>0.48433273073144756</v>
      </c>
      <c r="AO606" s="9">
        <f t="shared" si="321"/>
        <v>2.2116395833333322</v>
      </c>
      <c r="AP606" s="13">
        <f t="shared" ca="1" si="322"/>
        <v>2.7663443269385364</v>
      </c>
    </row>
    <row r="607" spans="1:42">
      <c r="A607" t="s">
        <v>107</v>
      </c>
      <c r="B607" t="s">
        <v>142</v>
      </c>
      <c r="C607">
        <v>5</v>
      </c>
      <c r="D607" s="14">
        <f t="shared" ca="1" si="323"/>
        <v>3.7125111253699719</v>
      </c>
      <c r="E607">
        <v>18.7709677419355</v>
      </c>
      <c r="F607">
        <v>7.1040322580645201</v>
      </c>
      <c r="G607">
        <v>5.8615591397849496</v>
      </c>
      <c r="H607">
        <v>216.5</v>
      </c>
      <c r="I607">
        <v>3.2954637096774202</v>
      </c>
      <c r="J607">
        <v>43.883499999999998</v>
      </c>
      <c r="K607">
        <v>7.3467741935483897</v>
      </c>
      <c r="L607" s="11">
        <f t="shared" si="294"/>
        <v>39.4</v>
      </c>
      <c r="M607" s="9">
        <f t="shared" si="295"/>
        <v>14.5</v>
      </c>
      <c r="N607" s="9">
        <f t="shared" si="300"/>
        <v>98.766876302250651</v>
      </c>
      <c r="O607" s="9">
        <f>stefan_boltzmann*(E607+273.16)^4</f>
        <v>35.610868123149416</v>
      </c>
      <c r="P607" s="9">
        <f>stefan_boltzmann*(F607+273.16)^4</f>
        <v>30.250416425795358</v>
      </c>
      <c r="Q607" s="11">
        <f t="shared" si="301"/>
        <v>19.831479421579534</v>
      </c>
      <c r="R607" s="9">
        <f t="shared" si="302"/>
        <v>29.720601999999996</v>
      </c>
      <c r="S607" s="9">
        <f t="shared" si="303"/>
        <v>0.66726371900473402</v>
      </c>
      <c r="T607" s="9">
        <f t="shared" si="297"/>
        <v>15.270239154616242</v>
      </c>
      <c r="U607" s="9">
        <f t="shared" si="304"/>
        <v>32.93064227447239</v>
      </c>
      <c r="V607" s="9">
        <f t="shared" si="305"/>
        <v>0.20526612145967768</v>
      </c>
      <c r="W607" s="9">
        <f t="shared" si="298"/>
        <v>0.55080602065639106</v>
      </c>
      <c r="X607" s="9">
        <f t="shared" si="306"/>
        <v>3.7231982023439718</v>
      </c>
      <c r="Y607" s="9">
        <f t="shared" si="307"/>
        <v>11.547040952272269</v>
      </c>
      <c r="Z607" s="9">
        <f t="shared" si="308"/>
        <v>12.937500000000011</v>
      </c>
      <c r="AA607" s="9">
        <f t="shared" si="309"/>
        <v>2.1661912271127171</v>
      </c>
      <c r="AB607" s="9">
        <f t="shared" si="310"/>
        <v>1.0090377586229442</v>
      </c>
      <c r="AC607" s="9">
        <f t="shared" si="311"/>
        <v>1.5876144928678306</v>
      </c>
      <c r="AD607" s="9">
        <f t="shared" si="312"/>
        <v>0.9261845931897108</v>
      </c>
      <c r="AE607" s="9">
        <f t="shared" si="313"/>
        <v>9.761949699791217E-2</v>
      </c>
      <c r="AF607" s="9">
        <f t="shared" si="314"/>
        <v>98.766876302250651</v>
      </c>
      <c r="AG607" s="9">
        <f t="shared" si="299"/>
        <v>6.675627179691461E-2</v>
      </c>
      <c r="AH607" s="9">
        <f t="shared" ca="1" si="296"/>
        <v>0.75244166666667056</v>
      </c>
      <c r="AI607" s="11">
        <f t="shared" si="315"/>
        <v>9.761949699791217E-2</v>
      </c>
      <c r="AJ607" s="9">
        <f t="shared" ca="1" si="316"/>
        <v>10.794599285605598</v>
      </c>
      <c r="AK607" s="9">
        <f t="shared" si="317"/>
        <v>6.675627179691461E-2</v>
      </c>
      <c r="AL607" s="9">
        <f t="shared" si="318"/>
        <v>3.1475409836065573</v>
      </c>
      <c r="AM607" s="9">
        <f t="shared" si="319"/>
        <v>3.2954637096774202</v>
      </c>
      <c r="AN607" s="9">
        <f t="shared" si="320"/>
        <v>0.66142989967811983</v>
      </c>
      <c r="AO607" s="9">
        <f t="shared" si="321"/>
        <v>2.120457661290323</v>
      </c>
      <c r="AP607" s="13">
        <f t="shared" ca="1" si="322"/>
        <v>3.7125111253699719</v>
      </c>
    </row>
    <row r="608" spans="1:42">
      <c r="A608" t="s">
        <v>107</v>
      </c>
      <c r="B608" t="s">
        <v>142</v>
      </c>
      <c r="C608">
        <v>6</v>
      </c>
      <c r="D608" s="14">
        <f t="shared" ca="1" si="323"/>
        <v>4.3357561499529922</v>
      </c>
      <c r="E608">
        <v>23.400833333333299</v>
      </c>
      <c r="F608">
        <v>12.3183333333333</v>
      </c>
      <c r="G608">
        <v>12.459722222222201</v>
      </c>
      <c r="H608">
        <v>216.5</v>
      </c>
      <c r="I608">
        <v>2.8278819444444401</v>
      </c>
      <c r="J608">
        <v>43.883499999999998</v>
      </c>
      <c r="K608">
        <v>9.5500000000000007</v>
      </c>
      <c r="L608" s="11">
        <f t="shared" si="294"/>
        <v>41.9</v>
      </c>
      <c r="M608" s="9">
        <f t="shared" si="295"/>
        <v>15.15</v>
      </c>
      <c r="N608" s="9">
        <f t="shared" si="300"/>
        <v>98.766876302250651</v>
      </c>
      <c r="O608" s="9">
        <f>stefan_boltzmann*(E608+273.16)^4</f>
        <v>37.924255760981744</v>
      </c>
      <c r="P608" s="9">
        <f>stefan_boltzmann*(F608+273.16)^4</f>
        <v>32.565256534574118</v>
      </c>
      <c r="Q608" s="11">
        <f t="shared" si="301"/>
        <v>23.681105610561055</v>
      </c>
      <c r="R608" s="9">
        <f t="shared" si="302"/>
        <v>31.606426999999996</v>
      </c>
      <c r="S608" s="9">
        <f t="shared" si="303"/>
        <v>0.74924968932935876</v>
      </c>
      <c r="T608" s="9">
        <f t="shared" si="297"/>
        <v>18.234451320132013</v>
      </c>
      <c r="U608" s="9">
        <f t="shared" si="304"/>
        <v>35.244756147777935</v>
      </c>
      <c r="V608" s="9">
        <f t="shared" si="305"/>
        <v>0.17167066364568015</v>
      </c>
      <c r="W608" s="9">
        <f t="shared" si="298"/>
        <v>0.66148708059463435</v>
      </c>
      <c r="X608" s="9">
        <f t="shared" si="306"/>
        <v>4.0023214147018242</v>
      </c>
      <c r="Y608" s="9">
        <f t="shared" si="307"/>
        <v>14.232129905430188</v>
      </c>
      <c r="Z608" s="9">
        <f t="shared" si="308"/>
        <v>17.859583333333298</v>
      </c>
      <c r="AA608" s="9">
        <f t="shared" si="309"/>
        <v>2.8782749108799273</v>
      </c>
      <c r="AB608" s="9">
        <f t="shared" si="310"/>
        <v>1.4322775435596715</v>
      </c>
      <c r="AC608" s="9">
        <f t="shared" si="311"/>
        <v>2.1552762272197992</v>
      </c>
      <c r="AD608" s="9">
        <f t="shared" si="312"/>
        <v>1.4456512998717219</v>
      </c>
      <c r="AE608" s="9">
        <f t="shared" si="313"/>
        <v>0.12877132055134821</v>
      </c>
      <c r="AF608" s="9">
        <f t="shared" si="314"/>
        <v>98.766876302250651</v>
      </c>
      <c r="AG608" s="9">
        <f t="shared" si="299"/>
        <v>6.675627179691461E-2</v>
      </c>
      <c r="AH608" s="9">
        <f t="shared" ca="1" si="296"/>
        <v>0.68909166666666022</v>
      </c>
      <c r="AI608" s="11">
        <f t="shared" si="315"/>
        <v>0.12877132055134821</v>
      </c>
      <c r="AJ608" s="9">
        <f t="shared" ca="1" si="316"/>
        <v>13.543038238763527</v>
      </c>
      <c r="AK608" s="9">
        <f t="shared" si="317"/>
        <v>6.675627179691461E-2</v>
      </c>
      <c r="AL608" s="9">
        <f t="shared" si="318"/>
        <v>3.094276591081321</v>
      </c>
      <c r="AM608" s="9">
        <f t="shared" si="319"/>
        <v>2.8278819444444401</v>
      </c>
      <c r="AN608" s="9">
        <f t="shared" si="320"/>
        <v>0.70962492734807725</v>
      </c>
      <c r="AO608" s="9">
        <f t="shared" si="321"/>
        <v>1.9614798611111097</v>
      </c>
      <c r="AP608" s="13">
        <f t="shared" ca="1" si="322"/>
        <v>4.3357561499529922</v>
      </c>
    </row>
    <row r="609" spans="1:42">
      <c r="A609" t="s">
        <v>107</v>
      </c>
      <c r="B609" t="s">
        <v>142</v>
      </c>
      <c r="C609">
        <v>7</v>
      </c>
      <c r="D609" s="14">
        <f t="shared" ca="1" si="323"/>
        <v>4.5531385385736582</v>
      </c>
      <c r="E609">
        <v>25.693548387096801</v>
      </c>
      <c r="F609">
        <v>14.0266129032258</v>
      </c>
      <c r="G609">
        <v>14.0516129032258</v>
      </c>
      <c r="H609">
        <v>216.5</v>
      </c>
      <c r="I609">
        <v>2.7744959677419399</v>
      </c>
      <c r="J609">
        <v>43.883499999999998</v>
      </c>
      <c r="K609">
        <v>8.6129032258064502</v>
      </c>
      <c r="L609" s="11">
        <f t="shared" si="294"/>
        <v>40.75</v>
      </c>
      <c r="M609" s="9">
        <f t="shared" si="295"/>
        <v>14.9</v>
      </c>
      <c r="N609" s="9">
        <f t="shared" si="300"/>
        <v>98.766876302250651</v>
      </c>
      <c r="O609" s="9">
        <f>stefan_boltzmann*(E609+273.16)^4</f>
        <v>39.110697401745121</v>
      </c>
      <c r="P609" s="9">
        <f>stefan_boltzmann*(F609+273.16)^4</f>
        <v>33.351752518375292</v>
      </c>
      <c r="Q609" s="11">
        <f t="shared" si="301"/>
        <v>21.965211625893044</v>
      </c>
      <c r="R609" s="9">
        <f t="shared" si="302"/>
        <v>30.738947499999998</v>
      </c>
      <c r="S609" s="9">
        <f t="shared" si="303"/>
        <v>0.71457266472422476</v>
      </c>
      <c r="T609" s="9">
        <f t="shared" si="297"/>
        <v>16.913212951937645</v>
      </c>
      <c r="U609" s="9">
        <f t="shared" si="304"/>
        <v>36.231224960060203</v>
      </c>
      <c r="V609" s="9">
        <f t="shared" si="305"/>
        <v>0.16269305065105324</v>
      </c>
      <c r="W609" s="9">
        <f t="shared" si="298"/>
        <v>0.61467309737770348</v>
      </c>
      <c r="X609" s="9">
        <f t="shared" si="306"/>
        <v>3.6232326884040167</v>
      </c>
      <c r="Y609" s="9">
        <f t="shared" si="307"/>
        <v>13.289980263533629</v>
      </c>
      <c r="Z609" s="9">
        <f t="shared" si="308"/>
        <v>19.8600806451613</v>
      </c>
      <c r="AA609" s="9">
        <f t="shared" si="309"/>
        <v>3.3010242396962997</v>
      </c>
      <c r="AB609" s="9">
        <f t="shared" si="310"/>
        <v>1.6013677744253318</v>
      </c>
      <c r="AC609" s="9">
        <f t="shared" si="311"/>
        <v>2.4511960070608159</v>
      </c>
      <c r="AD609" s="9">
        <f t="shared" si="312"/>
        <v>1.603967055481121</v>
      </c>
      <c r="AE609" s="9">
        <f t="shared" si="313"/>
        <v>0.1436474602696555</v>
      </c>
      <c r="AF609" s="9">
        <f t="shared" si="314"/>
        <v>98.766876302250651</v>
      </c>
      <c r="AG609" s="9">
        <f t="shared" si="299"/>
        <v>6.675627179691461E-2</v>
      </c>
      <c r="AH609" s="9">
        <f t="shared" ca="1" si="296"/>
        <v>0.28006962365592042</v>
      </c>
      <c r="AI609" s="11">
        <f t="shared" si="315"/>
        <v>0.1436474602696555</v>
      </c>
      <c r="AJ609" s="9">
        <f t="shared" ca="1" si="316"/>
        <v>13.009910639877708</v>
      </c>
      <c r="AK609" s="9">
        <f t="shared" si="317"/>
        <v>6.675627179691461E-2</v>
      </c>
      <c r="AL609" s="9">
        <f t="shared" si="318"/>
        <v>3.0731399035926272</v>
      </c>
      <c r="AM609" s="9">
        <f t="shared" si="319"/>
        <v>2.7744959677419399</v>
      </c>
      <c r="AN609" s="9">
        <f t="shared" si="320"/>
        <v>0.84722895157969491</v>
      </c>
      <c r="AO609" s="9">
        <f t="shared" si="321"/>
        <v>1.9433286290322598</v>
      </c>
      <c r="AP609" s="13">
        <f t="shared" ca="1" si="322"/>
        <v>4.5531385385736582</v>
      </c>
    </row>
    <row r="610" spans="1:42">
      <c r="A610" t="s">
        <v>107</v>
      </c>
      <c r="B610" t="s">
        <v>142</v>
      </c>
      <c r="C610">
        <v>8</v>
      </c>
      <c r="D610" s="14">
        <f t="shared" ca="1" si="323"/>
        <v>5.49022720916156</v>
      </c>
      <c r="E610">
        <v>25.175000000000001</v>
      </c>
      <c r="F610">
        <v>13.4709677419355</v>
      </c>
      <c r="G610">
        <v>14.1817876344086</v>
      </c>
      <c r="H610">
        <v>216.5</v>
      </c>
      <c r="I610">
        <v>2.3653225806451599</v>
      </c>
      <c r="J610">
        <v>43.883499999999998</v>
      </c>
      <c r="K610">
        <v>8.82258064516129</v>
      </c>
      <c r="L610" s="11">
        <f t="shared" si="294"/>
        <v>51.1</v>
      </c>
      <c r="M610" s="9">
        <f t="shared" si="295"/>
        <v>13.75</v>
      </c>
      <c r="N610" s="9">
        <f t="shared" si="300"/>
        <v>98.766876302250651</v>
      </c>
      <c r="O610" s="9">
        <f>stefan_boltzmann*(E610+273.16)^4</f>
        <v>38.839955218781299</v>
      </c>
      <c r="P610" s="9">
        <f>stefan_boltzmann*(F610+273.16)^4</f>
        <v>33.094386388641311</v>
      </c>
      <c r="Q610" s="11">
        <f t="shared" si="301"/>
        <v>29.168958944281524</v>
      </c>
      <c r="R610" s="9">
        <f t="shared" si="302"/>
        <v>38.546262999999996</v>
      </c>
      <c r="S610" s="9">
        <f t="shared" si="303"/>
        <v>0.75672598778982869</v>
      </c>
      <c r="T610" s="9">
        <f t="shared" si="297"/>
        <v>22.460098387096775</v>
      </c>
      <c r="U610" s="9">
        <f t="shared" si="304"/>
        <v>35.967170803711305</v>
      </c>
      <c r="V610" s="9">
        <f t="shared" si="305"/>
        <v>0.16194325836802412</v>
      </c>
      <c r="W610" s="9">
        <f t="shared" si="298"/>
        <v>0.67158008351626874</v>
      </c>
      <c r="X610" s="9">
        <f t="shared" si="306"/>
        <v>3.9117127779059793</v>
      </c>
      <c r="Y610" s="9">
        <f t="shared" si="307"/>
        <v>18.548385609190795</v>
      </c>
      <c r="Z610" s="9">
        <f t="shared" si="308"/>
        <v>19.32298387096775</v>
      </c>
      <c r="AA610" s="9">
        <f t="shared" si="309"/>
        <v>3.2009488708131104</v>
      </c>
      <c r="AB610" s="9">
        <f t="shared" si="310"/>
        <v>1.5445425729698128</v>
      </c>
      <c r="AC610" s="9">
        <f t="shared" si="311"/>
        <v>2.3727457218914614</v>
      </c>
      <c r="AD610" s="9">
        <f t="shared" si="312"/>
        <v>1.6175613898263379</v>
      </c>
      <c r="AE610" s="9">
        <f t="shared" si="313"/>
        <v>0.13951748747040535</v>
      </c>
      <c r="AF610" s="9">
        <f t="shared" si="314"/>
        <v>98.766876302250651</v>
      </c>
      <c r="AG610" s="9">
        <f t="shared" si="299"/>
        <v>6.675627179691461E-2</v>
      </c>
      <c r="AH610" s="9">
        <f t="shared" ca="1" si="296"/>
        <v>-7.5193548387097034E-2</v>
      </c>
      <c r="AI610" s="11">
        <f t="shared" si="315"/>
        <v>0.13951748747040535</v>
      </c>
      <c r="AJ610" s="9">
        <f t="shared" ca="1" si="316"/>
        <v>18.623579157577893</v>
      </c>
      <c r="AK610" s="9">
        <f t="shared" si="317"/>
        <v>6.675627179691461E-2</v>
      </c>
      <c r="AL610" s="9">
        <f t="shared" si="318"/>
        <v>3.0787863071254868</v>
      </c>
      <c r="AM610" s="9">
        <f t="shared" si="319"/>
        <v>2.3653225806451599</v>
      </c>
      <c r="AN610" s="9">
        <f t="shared" si="320"/>
        <v>0.75518433206512348</v>
      </c>
      <c r="AO610" s="9">
        <f t="shared" si="321"/>
        <v>1.8042096774193546</v>
      </c>
      <c r="AP610" s="13">
        <f t="shared" ca="1" si="322"/>
        <v>5.49022720916156</v>
      </c>
    </row>
    <row r="611" spans="1:42">
      <c r="A611" t="s">
        <v>107</v>
      </c>
      <c r="B611" t="s">
        <v>142</v>
      </c>
      <c r="C611">
        <v>9</v>
      </c>
      <c r="D611" s="14">
        <f t="shared" ca="1" si="323"/>
        <v>2.8236611668789275</v>
      </c>
      <c r="E611">
        <v>21.065833333333298</v>
      </c>
      <c r="F611">
        <v>10.7158333333333</v>
      </c>
      <c r="G611">
        <v>11.286840277777801</v>
      </c>
      <c r="H611">
        <v>216.5</v>
      </c>
      <c r="I611">
        <v>2.8496874999999999</v>
      </c>
      <c r="J611">
        <v>43.883499999999998</v>
      </c>
      <c r="K611">
        <v>6.5333333333333297</v>
      </c>
      <c r="L611" s="11">
        <f t="shared" si="294"/>
        <v>27.299999999999997</v>
      </c>
      <c r="M611" s="9">
        <f t="shared" si="295"/>
        <v>12.3</v>
      </c>
      <c r="N611" s="9">
        <f t="shared" si="300"/>
        <v>98.766876302250651</v>
      </c>
      <c r="O611" s="9">
        <f>stefan_boltzmann*(E611+273.16)^4</f>
        <v>36.743887230493819</v>
      </c>
      <c r="P611" s="9">
        <f>stefan_boltzmann*(F611+273.16)^4</f>
        <v>31.840184949214247</v>
      </c>
      <c r="Q611" s="11">
        <f t="shared" si="301"/>
        <v>14.075406504065036</v>
      </c>
      <c r="R611" s="9">
        <f t="shared" si="302"/>
        <v>20.593208999999998</v>
      </c>
      <c r="S611" s="9">
        <f t="shared" si="303"/>
        <v>0.68349748230424101</v>
      </c>
      <c r="T611" s="9">
        <f t="shared" si="297"/>
        <v>10.838063008130078</v>
      </c>
      <c r="U611" s="9">
        <f t="shared" si="304"/>
        <v>34.292036089854037</v>
      </c>
      <c r="V611" s="9">
        <f t="shared" si="305"/>
        <v>0.17806205160420091</v>
      </c>
      <c r="W611" s="9">
        <f t="shared" si="298"/>
        <v>0.57272160111072545</v>
      </c>
      <c r="X611" s="9">
        <f t="shared" si="306"/>
        <v>3.4971012674857538</v>
      </c>
      <c r="Y611" s="9">
        <f t="shared" si="307"/>
        <v>7.3409617406443246</v>
      </c>
      <c r="Z611" s="9">
        <f t="shared" si="308"/>
        <v>15.890833333333299</v>
      </c>
      <c r="AA611" s="9">
        <f t="shared" si="309"/>
        <v>2.4970800788367047</v>
      </c>
      <c r="AB611" s="9">
        <f t="shared" si="310"/>
        <v>1.2881230753974557</v>
      </c>
      <c r="AC611" s="9">
        <f t="shared" si="311"/>
        <v>1.8926015771170803</v>
      </c>
      <c r="AD611" s="9">
        <f t="shared" si="312"/>
        <v>1.337954037277576</v>
      </c>
      <c r="AE611" s="9">
        <f t="shared" si="313"/>
        <v>0.11542736541446703</v>
      </c>
      <c r="AF611" s="9">
        <f t="shared" si="314"/>
        <v>98.766876302250651</v>
      </c>
      <c r="AG611" s="9">
        <f t="shared" si="299"/>
        <v>6.675627179691461E-2</v>
      </c>
      <c r="AH611" s="9">
        <f t="shared" ca="1" si="296"/>
        <v>-0.48050107526882313</v>
      </c>
      <c r="AI611" s="11">
        <f t="shared" si="315"/>
        <v>0.11542736541446703</v>
      </c>
      <c r="AJ611" s="9">
        <f t="shared" ca="1" si="316"/>
        <v>7.8214628159131481</v>
      </c>
      <c r="AK611" s="9">
        <f t="shared" si="317"/>
        <v>6.675627179691461E-2</v>
      </c>
      <c r="AL611" s="9">
        <f t="shared" si="318"/>
        <v>3.1153636465908403</v>
      </c>
      <c r="AM611" s="9">
        <f t="shared" si="319"/>
        <v>2.8496874999999999</v>
      </c>
      <c r="AN611" s="9">
        <f t="shared" si="320"/>
        <v>0.55464753983950432</v>
      </c>
      <c r="AO611" s="9">
        <f t="shared" si="321"/>
        <v>1.9688937499999999</v>
      </c>
      <c r="AP611" s="13">
        <f t="shared" ca="1" si="322"/>
        <v>2.8236611668789275</v>
      </c>
    </row>
    <row r="612" spans="1:42">
      <c r="A612" t="s">
        <v>107</v>
      </c>
      <c r="B612" t="s">
        <v>142</v>
      </c>
      <c r="C612">
        <v>10</v>
      </c>
      <c r="D612" s="14">
        <f t="shared" ca="1" si="323"/>
        <v>1.7424803066654209</v>
      </c>
      <c r="E612">
        <v>13.459677419354801</v>
      </c>
      <c r="F612">
        <v>4.8411290322580598</v>
      </c>
      <c r="G612">
        <v>4.8615255376344102</v>
      </c>
      <c r="H612">
        <v>216.5</v>
      </c>
      <c r="I612">
        <v>2.6174395161290298</v>
      </c>
      <c r="J612">
        <v>43.883499999999998</v>
      </c>
      <c r="K612">
        <v>4.5403225806451601</v>
      </c>
      <c r="L612" s="11">
        <f t="shared" si="294"/>
        <v>20.85</v>
      </c>
      <c r="M612" s="9">
        <f t="shared" si="295"/>
        <v>10.75</v>
      </c>
      <c r="N612" s="9">
        <f t="shared" si="300"/>
        <v>98.766876302250651</v>
      </c>
      <c r="O612" s="9">
        <f>stefan_boltzmann*(E612+273.16)^4</f>
        <v>33.089172378100734</v>
      </c>
      <c r="P612" s="9">
        <f>stefan_boltzmann*(F612+273.16)^4</f>
        <v>29.285195799548433</v>
      </c>
      <c r="Q612" s="11">
        <f t="shared" si="301"/>
        <v>9.6155570142535627</v>
      </c>
      <c r="R612" s="9">
        <f t="shared" si="302"/>
        <v>15.7277805</v>
      </c>
      <c r="S612" s="9">
        <f t="shared" si="303"/>
        <v>0.61137405969351888</v>
      </c>
      <c r="T612" s="9">
        <f t="shared" si="297"/>
        <v>7.4039789009752432</v>
      </c>
      <c r="U612" s="9">
        <f t="shared" si="304"/>
        <v>31.187184088824583</v>
      </c>
      <c r="V612" s="9">
        <f t="shared" si="305"/>
        <v>0.2098741662538654</v>
      </c>
      <c r="W612" s="9">
        <f t="shared" si="298"/>
        <v>0.47535498058625059</v>
      </c>
      <c r="X612" s="9">
        <f t="shared" si="306"/>
        <v>3.1113810071040406</v>
      </c>
      <c r="Y612" s="9">
        <f t="shared" si="307"/>
        <v>4.2925978938712026</v>
      </c>
      <c r="Z612" s="9">
        <f t="shared" si="308"/>
        <v>9.1504032258064303</v>
      </c>
      <c r="AA612" s="9">
        <f t="shared" si="309"/>
        <v>1.5434065121464866</v>
      </c>
      <c r="AB612" s="9">
        <f t="shared" si="310"/>
        <v>0.86268428168981959</v>
      </c>
      <c r="AC612" s="9">
        <f t="shared" si="311"/>
        <v>1.2030453969181532</v>
      </c>
      <c r="AD612" s="9">
        <f t="shared" si="312"/>
        <v>0.86391492898605426</v>
      </c>
      <c r="AE612" s="9">
        <f t="shared" si="313"/>
        <v>7.825059426630035E-2</v>
      </c>
      <c r="AF612" s="9">
        <f t="shared" si="314"/>
        <v>98.766876302250651</v>
      </c>
      <c r="AG612" s="9">
        <f t="shared" si="299"/>
        <v>6.675627179691461E-2</v>
      </c>
      <c r="AH612" s="9">
        <f t="shared" ca="1" si="296"/>
        <v>-0.94366021505376174</v>
      </c>
      <c r="AI612" s="11">
        <f t="shared" si="315"/>
        <v>7.825059426630035E-2</v>
      </c>
      <c r="AJ612" s="9">
        <f t="shared" ca="1" si="316"/>
        <v>5.2362581089249645</v>
      </c>
      <c r="AK612" s="9">
        <f t="shared" si="317"/>
        <v>6.675627179691461E-2</v>
      </c>
      <c r="AL612" s="9">
        <f t="shared" si="318"/>
        <v>3.1897881048914374</v>
      </c>
      <c r="AM612" s="9">
        <f t="shared" si="319"/>
        <v>2.6174395161290298</v>
      </c>
      <c r="AN612" s="9">
        <f t="shared" si="320"/>
        <v>0.33913046793209889</v>
      </c>
      <c r="AO612" s="9">
        <f t="shared" si="321"/>
        <v>1.8899294354838703</v>
      </c>
      <c r="AP612" s="13">
        <f t="shared" ca="1" si="322"/>
        <v>1.7424803066654209</v>
      </c>
    </row>
    <row r="613" spans="1:42">
      <c r="A613" t="s">
        <v>107</v>
      </c>
      <c r="B613" t="s">
        <v>142</v>
      </c>
      <c r="C613">
        <v>11</v>
      </c>
      <c r="D613" s="14">
        <f t="shared" ca="1" si="323"/>
        <v>1.26266818628447</v>
      </c>
      <c r="E613">
        <v>6.6508333333333303</v>
      </c>
      <c r="F613">
        <v>-1.11083333333333</v>
      </c>
      <c r="G613">
        <v>-2.2593402777777798</v>
      </c>
      <c r="H613">
        <v>216.5</v>
      </c>
      <c r="I613">
        <v>3.3976736111111099</v>
      </c>
      <c r="J613">
        <v>43.883499999999998</v>
      </c>
      <c r="K613">
        <v>3.6166666666666698</v>
      </c>
      <c r="L613" s="11">
        <f t="shared" si="294"/>
        <v>14.5</v>
      </c>
      <c r="M613" s="9">
        <f t="shared" si="295"/>
        <v>9.5</v>
      </c>
      <c r="N613" s="9">
        <f t="shared" si="300"/>
        <v>98.766876302250651</v>
      </c>
      <c r="O613" s="9">
        <f>stefan_boltzmann*(E613+273.16)^4</f>
        <v>30.055225644378893</v>
      </c>
      <c r="P613" s="9">
        <f>stefan_boltzmann*(F613+273.16)^4</f>
        <v>26.856628574836645</v>
      </c>
      <c r="Q613" s="11">
        <f t="shared" si="301"/>
        <v>6.385087719298248</v>
      </c>
      <c r="R613" s="9">
        <f t="shared" si="302"/>
        <v>10.937785</v>
      </c>
      <c r="S613" s="9">
        <f t="shared" si="303"/>
        <v>0.58376423739342542</v>
      </c>
      <c r="T613" s="9">
        <f t="shared" si="297"/>
        <v>4.9165175438596513</v>
      </c>
      <c r="U613" s="9">
        <f t="shared" si="304"/>
        <v>28.455927109607771</v>
      </c>
      <c r="V613" s="9">
        <f t="shared" si="305"/>
        <v>0.23930006101914181</v>
      </c>
      <c r="W613" s="9">
        <f t="shared" si="298"/>
        <v>0.43808172048112437</v>
      </c>
      <c r="X613" s="9">
        <f t="shared" si="306"/>
        <v>2.9831197070666757</v>
      </c>
      <c r="Y613" s="9">
        <f t="shared" si="307"/>
        <v>1.9333978367929756</v>
      </c>
      <c r="Z613" s="9">
        <f t="shared" si="308"/>
        <v>2.77</v>
      </c>
      <c r="AA613" s="9">
        <f t="shared" si="309"/>
        <v>0.97809001750228453</v>
      </c>
      <c r="AB613" s="9">
        <f t="shared" si="310"/>
        <v>0.56315007420589491</v>
      </c>
      <c r="AC613" s="9">
        <f t="shared" si="311"/>
        <v>0.77062004585408972</v>
      </c>
      <c r="AD613" s="9">
        <f t="shared" si="312"/>
        <v>0.51737131177288598</v>
      </c>
      <c r="AE613" s="9">
        <f t="shared" si="313"/>
        <v>5.3007280451465869E-2</v>
      </c>
      <c r="AF613" s="9">
        <f t="shared" si="314"/>
        <v>98.766876302250651</v>
      </c>
      <c r="AG613" s="9">
        <f t="shared" si="299"/>
        <v>6.675627179691461E-2</v>
      </c>
      <c r="AH613" s="9">
        <f t="shared" ca="1" si="296"/>
        <v>-0.89325645161290035</v>
      </c>
      <c r="AI613" s="11">
        <f t="shared" si="315"/>
        <v>5.3007280451465869E-2</v>
      </c>
      <c r="AJ613" s="9">
        <f t="shared" ca="1" si="316"/>
        <v>2.8266542884058761</v>
      </c>
      <c r="AK613" s="9">
        <f t="shared" si="317"/>
        <v>6.675627179691461E-2</v>
      </c>
      <c r="AL613" s="9">
        <f t="shared" si="318"/>
        <v>3.263589222903144</v>
      </c>
      <c r="AM613" s="9">
        <f t="shared" si="319"/>
        <v>3.3976736111111099</v>
      </c>
      <c r="AN613" s="9">
        <f t="shared" si="320"/>
        <v>0.25324873408120374</v>
      </c>
      <c r="AO613" s="9">
        <f t="shared" si="321"/>
        <v>2.1552090277777776</v>
      </c>
      <c r="AP613" s="13">
        <f t="shared" ca="1" si="322"/>
        <v>1.26266818628447</v>
      </c>
    </row>
    <row r="614" spans="1:42">
      <c r="A614" t="s">
        <v>107</v>
      </c>
      <c r="B614" t="s">
        <v>142</v>
      </c>
      <c r="C614">
        <v>12</v>
      </c>
      <c r="D614" s="14">
        <f t="shared" ca="1" si="323"/>
        <v>0.72312586455358252</v>
      </c>
      <c r="E614">
        <v>0.32903225806451603</v>
      </c>
      <c r="F614">
        <v>-6.6354838709677404</v>
      </c>
      <c r="G614">
        <v>-7.2997983870967804</v>
      </c>
      <c r="H614">
        <v>216.5</v>
      </c>
      <c r="I614">
        <v>2.8646841397849498</v>
      </c>
      <c r="J614">
        <v>43.883499999999998</v>
      </c>
      <c r="K614">
        <v>3.0080645161290298</v>
      </c>
      <c r="L614" s="11">
        <f t="shared" si="294"/>
        <v>11.75</v>
      </c>
      <c r="M614" s="9">
        <f t="shared" si="295"/>
        <v>8.85</v>
      </c>
      <c r="N614" s="9">
        <f t="shared" si="300"/>
        <v>98.766876302250651</v>
      </c>
      <c r="O614" s="9">
        <f>stefan_boltzmann*(E614+273.16)^4</f>
        <v>27.429731167371241</v>
      </c>
      <c r="P614" s="9">
        <f>stefan_boltzmann*(F614+273.16)^4</f>
        <v>24.740618215185741</v>
      </c>
      <c r="Q614" s="11">
        <f t="shared" si="301"/>
        <v>4.9343789866958243</v>
      </c>
      <c r="R614" s="9">
        <f t="shared" si="302"/>
        <v>8.8633774999999986</v>
      </c>
      <c r="S614" s="9">
        <f t="shared" si="303"/>
        <v>0.55671542667519525</v>
      </c>
      <c r="T614" s="9">
        <f t="shared" si="297"/>
        <v>3.7994718197557846</v>
      </c>
      <c r="U614" s="9">
        <f t="shared" si="304"/>
        <v>26.085174691278489</v>
      </c>
      <c r="V614" s="9">
        <f t="shared" si="305"/>
        <v>0.25681309131003799</v>
      </c>
      <c r="W614" s="9">
        <f t="shared" si="298"/>
        <v>0.40156582601151369</v>
      </c>
      <c r="X614" s="9">
        <f t="shared" si="306"/>
        <v>2.6900952308523047</v>
      </c>
      <c r="Y614" s="9">
        <f t="shared" si="307"/>
        <v>1.1093765889034799</v>
      </c>
      <c r="Z614" s="9">
        <f t="shared" si="308"/>
        <v>-3.1532258064516121</v>
      </c>
      <c r="AA614" s="9">
        <f t="shared" si="309"/>
        <v>0.6255820035112728</v>
      </c>
      <c r="AB614" s="9">
        <f t="shared" si="310"/>
        <v>0.37165523901771036</v>
      </c>
      <c r="AC614" s="9">
        <f t="shared" si="311"/>
        <v>0.49861862126449158</v>
      </c>
      <c r="AD614" s="9">
        <f t="shared" si="312"/>
        <v>0.35306437639755506</v>
      </c>
      <c r="AE614" s="9">
        <f t="shared" si="313"/>
        <v>3.6181741702432824E-2</v>
      </c>
      <c r="AF614" s="9">
        <f t="shared" si="314"/>
        <v>98.766876302250651</v>
      </c>
      <c r="AG614" s="9">
        <f t="shared" si="299"/>
        <v>6.675627179691461E-2</v>
      </c>
      <c r="AH614" s="9">
        <f t="shared" ca="1" si="296"/>
        <v>-0.82925161290322569</v>
      </c>
      <c r="AI614" s="11">
        <f t="shared" si="315"/>
        <v>3.6181741702432824E-2</v>
      </c>
      <c r="AJ614" s="9">
        <f t="shared" ca="1" si="316"/>
        <v>1.9386282018067056</v>
      </c>
      <c r="AK614" s="9">
        <f t="shared" si="317"/>
        <v>6.675627179691461E-2</v>
      </c>
      <c r="AL614" s="9">
        <f t="shared" si="318"/>
        <v>3.3352260840979047</v>
      </c>
      <c r="AM614" s="9">
        <f t="shared" si="319"/>
        <v>2.8646841397849498</v>
      </c>
      <c r="AN614" s="9">
        <f t="shared" si="320"/>
        <v>0.14555424486693652</v>
      </c>
      <c r="AO614" s="9">
        <f t="shared" si="321"/>
        <v>1.973992607526883</v>
      </c>
      <c r="AP614" s="13">
        <f t="shared" ca="1" si="322"/>
        <v>0.72312586455358252</v>
      </c>
    </row>
    <row r="615" spans="1:42">
      <c r="A615" t="s">
        <v>108</v>
      </c>
      <c r="B615" t="s">
        <v>145</v>
      </c>
      <c r="C615">
        <v>1</v>
      </c>
      <c r="D615" s="14">
        <f t="shared" ca="1" si="323"/>
        <v>0.47048504227674409</v>
      </c>
      <c r="E615">
        <v>2.1415770609318998</v>
      </c>
      <c r="F615">
        <v>-3.48279569892473</v>
      </c>
      <c r="G615">
        <v>-2.7460872162485099</v>
      </c>
      <c r="H615">
        <v>485.555555555556</v>
      </c>
      <c r="I615">
        <v>3.2</v>
      </c>
      <c r="J615">
        <v>46.998888888888899</v>
      </c>
      <c r="K615">
        <v>3.1756272401433701</v>
      </c>
      <c r="L615" s="11">
        <f t="shared" si="294"/>
        <v>11.3</v>
      </c>
      <c r="M615" s="9">
        <f t="shared" si="295"/>
        <v>8.8000000000000007</v>
      </c>
      <c r="N615" s="9">
        <f t="shared" si="300"/>
        <v>95.690578729463198</v>
      </c>
      <c r="O615" s="9">
        <f>stefan_boltzmann*(E615+273.16)^4</f>
        <v>28.164152696196734</v>
      </c>
      <c r="P615" s="9">
        <f>stefan_boltzmann*(F615+273.16)^4</f>
        <v>25.932168947281525</v>
      </c>
      <c r="Q615" s="11">
        <f t="shared" si="301"/>
        <v>4.8638970348647774</v>
      </c>
      <c r="R615" s="9">
        <f t="shared" si="302"/>
        <v>8.5847355555555556</v>
      </c>
      <c r="S615" s="9">
        <f t="shared" si="303"/>
        <v>0.56657505678403086</v>
      </c>
      <c r="T615" s="9">
        <f t="shared" si="297"/>
        <v>3.7452007168458787</v>
      </c>
      <c r="U615" s="9">
        <f t="shared" si="304"/>
        <v>27.048160821739131</v>
      </c>
      <c r="V615" s="9">
        <f t="shared" si="305"/>
        <v>0.24110550580918552</v>
      </c>
      <c r="W615" s="9">
        <f t="shared" si="298"/>
        <v>0.41487632665844176</v>
      </c>
      <c r="X615" s="9">
        <f t="shared" si="306"/>
        <v>2.7055995750840505</v>
      </c>
      <c r="Y615" s="9">
        <f t="shared" si="307"/>
        <v>1.0396011417618283</v>
      </c>
      <c r="Z615" s="9">
        <f t="shared" si="308"/>
        <v>-0.67060931899641507</v>
      </c>
      <c r="AA615" s="9">
        <f t="shared" si="309"/>
        <v>0.71282310474650545</v>
      </c>
      <c r="AB615" s="9">
        <f t="shared" si="310"/>
        <v>0.47225844608830958</v>
      </c>
      <c r="AC615" s="9">
        <f t="shared" si="311"/>
        <v>0.59254077541740746</v>
      </c>
      <c r="AD615" s="9">
        <f t="shared" si="312"/>
        <v>0.49898576434984909</v>
      </c>
      <c r="AE615" s="9">
        <f t="shared" si="313"/>
        <v>4.2567466907149097E-2</v>
      </c>
      <c r="AF615" s="9">
        <f t="shared" si="314"/>
        <v>95.690578729463198</v>
      </c>
      <c r="AG615" s="9">
        <f t="shared" si="299"/>
        <v>6.4677010362456266E-2</v>
      </c>
      <c r="AH615" s="9">
        <f t="shared" ca="1" si="296"/>
        <v>-8.7437275985663129E-2</v>
      </c>
      <c r="AI615" s="11">
        <f t="shared" si="315"/>
        <v>4.2567466907149097E-2</v>
      </c>
      <c r="AJ615" s="9">
        <f t="shared" ca="1" si="316"/>
        <v>1.1270384177474915</v>
      </c>
      <c r="AK615" s="9">
        <f t="shared" si="317"/>
        <v>6.4677010362456266E-2</v>
      </c>
      <c r="AL615" s="9">
        <f t="shared" si="318"/>
        <v>3.3048214067141441</v>
      </c>
      <c r="AM615" s="9">
        <f t="shared" si="319"/>
        <v>3.2</v>
      </c>
      <c r="AN615" s="9">
        <f t="shared" si="320"/>
        <v>9.3555011067558369E-2</v>
      </c>
      <c r="AO615" s="9">
        <f t="shared" si="321"/>
        <v>2.0880000000000001</v>
      </c>
      <c r="AP615" s="13">
        <f t="shared" ca="1" si="322"/>
        <v>0.47048504227674409</v>
      </c>
    </row>
    <row r="616" spans="1:42">
      <c r="A616" t="s">
        <v>108</v>
      </c>
      <c r="B616" t="s">
        <v>145</v>
      </c>
      <c r="C616">
        <v>2</v>
      </c>
      <c r="D616" s="14">
        <f t="shared" ca="1" si="323"/>
        <v>1.144684009460152</v>
      </c>
      <c r="E616">
        <v>6.2698412698412698</v>
      </c>
      <c r="F616">
        <v>-2.1527777777777799</v>
      </c>
      <c r="G616">
        <v>-2.3849206349206402</v>
      </c>
      <c r="H616">
        <v>485.555555555556</v>
      </c>
      <c r="I616">
        <v>3.5849371693121701</v>
      </c>
      <c r="J616">
        <v>46.998888888888899</v>
      </c>
      <c r="K616">
        <v>5.5476190476190501</v>
      </c>
      <c r="L616" s="11">
        <f t="shared" si="294"/>
        <v>16.899999999999999</v>
      </c>
      <c r="M616" s="9">
        <f t="shared" si="295"/>
        <v>10.1</v>
      </c>
      <c r="N616" s="9">
        <f t="shared" si="300"/>
        <v>95.690578729463198</v>
      </c>
      <c r="O616" s="9">
        <f>stefan_boltzmann*(E616+273.16)^4</f>
        <v>29.891866187506785</v>
      </c>
      <c r="P616" s="9">
        <f>stefan_boltzmann*(F616+273.16)^4</f>
        <v>26.447544246922941</v>
      </c>
      <c r="Q616" s="11">
        <f t="shared" si="301"/>
        <v>8.8663248467703912</v>
      </c>
      <c r="R616" s="9">
        <f t="shared" si="302"/>
        <v>12.839117777777776</v>
      </c>
      <c r="S616" s="9">
        <f t="shared" si="303"/>
        <v>0.69057119034427883</v>
      </c>
      <c r="T616" s="9">
        <f t="shared" si="297"/>
        <v>6.8270701320132012</v>
      </c>
      <c r="U616" s="9">
        <f t="shared" si="304"/>
        <v>28.169705217214862</v>
      </c>
      <c r="V616" s="9">
        <f t="shared" si="305"/>
        <v>0.23976827620752228</v>
      </c>
      <c r="W616" s="9">
        <f t="shared" si="298"/>
        <v>0.58227110696477646</v>
      </c>
      <c r="X616" s="9">
        <f t="shared" si="306"/>
        <v>3.9327764779335483</v>
      </c>
      <c r="Y616" s="9">
        <f t="shared" si="307"/>
        <v>2.8942936540796529</v>
      </c>
      <c r="Z616" s="9">
        <f t="shared" si="308"/>
        <v>2.0585317460317452</v>
      </c>
      <c r="AA616" s="9">
        <f t="shared" si="309"/>
        <v>0.95272322999064829</v>
      </c>
      <c r="AB616" s="9">
        <f t="shared" si="310"/>
        <v>0.52147553426949089</v>
      </c>
      <c r="AC616" s="9">
        <f t="shared" si="311"/>
        <v>0.73709938213006954</v>
      </c>
      <c r="AD616" s="9">
        <f t="shared" si="312"/>
        <v>0.51257134971487484</v>
      </c>
      <c r="AE616" s="9">
        <f t="shared" si="313"/>
        <v>5.0684709175843001E-2</v>
      </c>
      <c r="AF616" s="9">
        <f t="shared" si="314"/>
        <v>95.690578729463198</v>
      </c>
      <c r="AG616" s="9">
        <f t="shared" si="299"/>
        <v>6.4677010362456266E-2</v>
      </c>
      <c r="AH616" s="9">
        <f t="shared" ca="1" si="296"/>
        <v>0.38207974910394243</v>
      </c>
      <c r="AI616" s="11">
        <f t="shared" si="315"/>
        <v>5.0684709175843001E-2</v>
      </c>
      <c r="AJ616" s="9">
        <f t="shared" ca="1" si="316"/>
        <v>2.5122139049757104</v>
      </c>
      <c r="AK616" s="9">
        <f t="shared" si="317"/>
        <v>6.4677010362456266E-2</v>
      </c>
      <c r="AL616" s="9">
        <f t="shared" si="318"/>
        <v>3.2720308448057591</v>
      </c>
      <c r="AM616" s="9">
        <f t="shared" si="319"/>
        <v>3.5849371693121701</v>
      </c>
      <c r="AN616" s="9">
        <f t="shared" si="320"/>
        <v>0.2245280324151947</v>
      </c>
      <c r="AO616" s="9">
        <f t="shared" si="321"/>
        <v>2.2188786375661378</v>
      </c>
      <c r="AP616" s="13">
        <f t="shared" ca="1" si="322"/>
        <v>1.144684009460152</v>
      </c>
    </row>
    <row r="617" spans="1:42">
      <c r="A617" t="s">
        <v>108</v>
      </c>
      <c r="B617" t="s">
        <v>145</v>
      </c>
      <c r="C617">
        <v>3</v>
      </c>
      <c r="D617" s="14">
        <f t="shared" ca="1" si="323"/>
        <v>2.130487549948445</v>
      </c>
      <c r="E617">
        <v>11.2017921146953</v>
      </c>
      <c r="F617">
        <v>0.4584229390681</v>
      </c>
      <c r="G617">
        <v>-0.75740740740740697</v>
      </c>
      <c r="H617">
        <v>485.555555555556</v>
      </c>
      <c r="I617">
        <v>3.5991039426523299</v>
      </c>
      <c r="J617">
        <v>46.998888888888899</v>
      </c>
      <c r="K617">
        <v>6.9856630824372798</v>
      </c>
      <c r="L617" s="11">
        <f t="shared" si="294"/>
        <v>24.3</v>
      </c>
      <c r="M617" s="9">
        <f t="shared" si="295"/>
        <v>11.9</v>
      </c>
      <c r="N617" s="9">
        <f t="shared" si="300"/>
        <v>95.690578729463198</v>
      </c>
      <c r="O617" s="9">
        <f>stefan_boltzmann*(E617+273.16)^4</f>
        <v>32.058770580403767</v>
      </c>
      <c r="P617" s="9">
        <f>stefan_boltzmann*(F617+273.16)^4</f>
        <v>27.481677252007934</v>
      </c>
      <c r="Q617" s="11">
        <f t="shared" si="301"/>
        <v>13.207420710219576</v>
      </c>
      <c r="R617" s="9">
        <f t="shared" si="302"/>
        <v>18.460979999999999</v>
      </c>
      <c r="S617" s="9">
        <f t="shared" si="303"/>
        <v>0.715423596700694</v>
      </c>
      <c r="T617" s="9">
        <f t="shared" si="297"/>
        <v>10.169713946869074</v>
      </c>
      <c r="U617" s="9">
        <f t="shared" si="304"/>
        <v>29.77022391620585</v>
      </c>
      <c r="V617" s="9">
        <f t="shared" si="305"/>
        <v>0.23356862919393032</v>
      </c>
      <c r="W617" s="9">
        <f t="shared" si="298"/>
        <v>0.61582185554593694</v>
      </c>
      <c r="X617" s="9">
        <f t="shared" si="306"/>
        <v>4.2820497728621341</v>
      </c>
      <c r="Y617" s="9">
        <f t="shared" si="307"/>
        <v>5.8876641740069395</v>
      </c>
      <c r="Z617" s="9">
        <f t="shared" si="308"/>
        <v>5.8301075268817</v>
      </c>
      <c r="AA617" s="9">
        <f t="shared" si="309"/>
        <v>1.3304263089034694</v>
      </c>
      <c r="AB617" s="9">
        <f t="shared" si="310"/>
        <v>0.63148104622602641</v>
      </c>
      <c r="AC617" s="9">
        <f t="shared" si="311"/>
        <v>0.98095367756474783</v>
      </c>
      <c r="AD617" s="9">
        <f t="shared" si="312"/>
        <v>0.57794064753362773</v>
      </c>
      <c r="AE617" s="9">
        <f t="shared" si="313"/>
        <v>6.4068590066182429E-2</v>
      </c>
      <c r="AF617" s="9">
        <f t="shared" si="314"/>
        <v>95.690578729463198</v>
      </c>
      <c r="AG617" s="9">
        <f t="shared" si="299"/>
        <v>6.4677010362456266E-2</v>
      </c>
      <c r="AH617" s="9">
        <f t="shared" ca="1" si="296"/>
        <v>0.52802060931899375</v>
      </c>
      <c r="AI617" s="11">
        <f t="shared" si="315"/>
        <v>6.4068590066182429E-2</v>
      </c>
      <c r="AJ617" s="9">
        <f t="shared" ca="1" si="316"/>
        <v>5.3596435646879454</v>
      </c>
      <c r="AK617" s="9">
        <f t="shared" si="317"/>
        <v>6.4677010362456266E-2</v>
      </c>
      <c r="AL617" s="9">
        <f t="shared" si="318"/>
        <v>3.2277719503918063</v>
      </c>
      <c r="AM617" s="9">
        <f t="shared" si="319"/>
        <v>3.5991039426523299</v>
      </c>
      <c r="AN617" s="9">
        <f t="shared" si="320"/>
        <v>0.4030130300311201</v>
      </c>
      <c r="AO617" s="9">
        <f t="shared" si="321"/>
        <v>2.2236953405017923</v>
      </c>
      <c r="AP617" s="13">
        <f t="shared" ca="1" si="322"/>
        <v>2.130487549948445</v>
      </c>
    </row>
    <row r="618" spans="1:42">
      <c r="A618" t="s">
        <v>108</v>
      </c>
      <c r="B618" t="s">
        <v>145</v>
      </c>
      <c r="C618">
        <v>4</v>
      </c>
      <c r="D618" s="14">
        <f t="shared" ca="1" si="323"/>
        <v>3.4673458140430911</v>
      </c>
      <c r="E618">
        <v>16.32</v>
      </c>
      <c r="F618">
        <v>3.5944444444444401</v>
      </c>
      <c r="G618">
        <v>1.5830709876543201</v>
      </c>
      <c r="H618">
        <v>485.555555555556</v>
      </c>
      <c r="I618">
        <v>3.62223765432099</v>
      </c>
      <c r="J618">
        <v>46.998888888888899</v>
      </c>
      <c r="K618">
        <v>8.6666666666666696</v>
      </c>
      <c r="L618" s="11">
        <f t="shared" si="294"/>
        <v>32.9</v>
      </c>
      <c r="M618" s="9">
        <f t="shared" si="295"/>
        <v>13.3</v>
      </c>
      <c r="N618" s="9">
        <f t="shared" si="300"/>
        <v>95.690578729463198</v>
      </c>
      <c r="O618" s="9">
        <f>stefan_boltzmann*(E618+273.16)^4</f>
        <v>34.429930739440834</v>
      </c>
      <c r="P618" s="9">
        <f>stefan_boltzmann*(F618+273.16)^4</f>
        <v>28.763405856982018</v>
      </c>
      <c r="Q618" s="11">
        <f t="shared" si="301"/>
        <v>18.944298245614036</v>
      </c>
      <c r="R618" s="9">
        <f t="shared" si="302"/>
        <v>24.994495555555556</v>
      </c>
      <c r="S618" s="9">
        <f t="shared" si="303"/>
        <v>0.75793881110768269</v>
      </c>
      <c r="T618" s="9">
        <f t="shared" si="297"/>
        <v>14.587109649122807</v>
      </c>
      <c r="U618" s="9">
        <f t="shared" si="304"/>
        <v>31.596668298211426</v>
      </c>
      <c r="V618" s="9">
        <f t="shared" si="305"/>
        <v>0.22414105529257616</v>
      </c>
      <c r="W618" s="9">
        <f t="shared" si="298"/>
        <v>0.67321739499537181</v>
      </c>
      <c r="X618" s="9">
        <f t="shared" si="306"/>
        <v>4.7678000331048827</v>
      </c>
      <c r="Y618" s="9">
        <f t="shared" si="307"/>
        <v>9.8193096160179252</v>
      </c>
      <c r="Z618" s="9">
        <f t="shared" si="308"/>
        <v>9.9572222222222209</v>
      </c>
      <c r="AA618" s="9">
        <f t="shared" si="309"/>
        <v>1.8557860563281496</v>
      </c>
      <c r="AB618" s="9">
        <f t="shared" si="310"/>
        <v>0.79033699693071946</v>
      </c>
      <c r="AC618" s="9">
        <f t="shared" si="311"/>
        <v>1.3230615266294345</v>
      </c>
      <c r="AD618" s="9">
        <f t="shared" si="312"/>
        <v>0.68486199330193365</v>
      </c>
      <c r="AE618" s="9">
        <f t="shared" si="313"/>
        <v>8.2075584647505473E-2</v>
      </c>
      <c r="AF618" s="9">
        <f t="shared" si="314"/>
        <v>95.690578729463198</v>
      </c>
      <c r="AG618" s="9">
        <f t="shared" si="299"/>
        <v>6.4677010362456266E-2</v>
      </c>
      <c r="AH618" s="9">
        <f t="shared" ca="1" si="296"/>
        <v>0.57779605734767303</v>
      </c>
      <c r="AI618" s="11">
        <f t="shared" si="315"/>
        <v>8.2075584647505473E-2</v>
      </c>
      <c r="AJ618" s="9">
        <f t="shared" ca="1" si="316"/>
        <v>9.2415135586702526</v>
      </c>
      <c r="AK618" s="9">
        <f t="shared" si="317"/>
        <v>6.4677010362456266E-2</v>
      </c>
      <c r="AL618" s="9">
        <f t="shared" si="318"/>
        <v>3.1806928020136533</v>
      </c>
      <c r="AM618" s="9">
        <f t="shared" si="319"/>
        <v>3.62223765432099</v>
      </c>
      <c r="AN618" s="9">
        <f t="shared" si="320"/>
        <v>0.6381995333275009</v>
      </c>
      <c r="AO618" s="9">
        <f t="shared" si="321"/>
        <v>2.2315608024691365</v>
      </c>
      <c r="AP618" s="13">
        <f t="shared" ca="1" si="322"/>
        <v>3.4673458140430911</v>
      </c>
    </row>
    <row r="619" spans="1:42">
      <c r="A619" t="s">
        <v>108</v>
      </c>
      <c r="B619" t="s">
        <v>145</v>
      </c>
      <c r="C619">
        <v>5</v>
      </c>
      <c r="D619" s="14">
        <f t="shared" ca="1" si="323"/>
        <v>4.6911948606064602</v>
      </c>
      <c r="E619">
        <v>19.673476702508999</v>
      </c>
      <c r="F619">
        <v>6.9179211469534101</v>
      </c>
      <c r="G619">
        <v>3.6314366786140999</v>
      </c>
      <c r="H619">
        <v>485.555555555556</v>
      </c>
      <c r="I619">
        <v>4.0159199522102798</v>
      </c>
      <c r="J619">
        <v>46.998888888888899</v>
      </c>
      <c r="K619">
        <v>9.6164874551971309</v>
      </c>
      <c r="L619" s="11">
        <f t="shared" si="294"/>
        <v>39.1</v>
      </c>
      <c r="M619" s="9">
        <f t="shared" si="295"/>
        <v>14.8</v>
      </c>
      <c r="N619" s="9">
        <f t="shared" si="300"/>
        <v>95.690578729463198</v>
      </c>
      <c r="O619" s="9">
        <f>stefan_boltzmann*(E619+273.16)^4</f>
        <v>36.053280562258607</v>
      </c>
      <c r="P619" s="9">
        <f>stefan_boltzmann*(F619+273.16)^4</f>
        <v>30.170144502855578</v>
      </c>
      <c r="Q619" s="11">
        <f t="shared" si="301"/>
        <v>22.477860118182697</v>
      </c>
      <c r="R619" s="9">
        <f t="shared" si="302"/>
        <v>29.704704444444445</v>
      </c>
      <c r="S619" s="9">
        <f t="shared" si="303"/>
        <v>0.75671044498093443</v>
      </c>
      <c r="T619" s="9">
        <f t="shared" si="297"/>
        <v>17.307952291000678</v>
      </c>
      <c r="U619" s="9">
        <f t="shared" si="304"/>
        <v>33.111712532557092</v>
      </c>
      <c r="V619" s="9">
        <f t="shared" si="305"/>
        <v>0.21537608510934581</v>
      </c>
      <c r="W619" s="9">
        <f t="shared" si="298"/>
        <v>0.6715591007242615</v>
      </c>
      <c r="X619" s="9">
        <f t="shared" si="306"/>
        <v>4.7892042627008191</v>
      </c>
      <c r="Y619" s="9">
        <f t="shared" si="307"/>
        <v>12.518748028299859</v>
      </c>
      <c r="Z619" s="9">
        <f t="shared" si="308"/>
        <v>13.295698924731205</v>
      </c>
      <c r="AA619" s="9">
        <f t="shared" si="309"/>
        <v>2.2914338579382574</v>
      </c>
      <c r="AB619" s="9">
        <f t="shared" si="310"/>
        <v>0.99622590230920449</v>
      </c>
      <c r="AC619" s="9">
        <f t="shared" si="311"/>
        <v>1.643829880123731</v>
      </c>
      <c r="AD619" s="9">
        <f t="shared" si="312"/>
        <v>0.79240408993229705</v>
      </c>
      <c r="AE619" s="9">
        <f t="shared" si="313"/>
        <v>9.9646179717111372E-2</v>
      </c>
      <c r="AF619" s="9">
        <f t="shared" si="314"/>
        <v>95.690578729463198</v>
      </c>
      <c r="AG619" s="9">
        <f t="shared" si="299"/>
        <v>6.4677010362456266E-2</v>
      </c>
      <c r="AH619" s="9">
        <f t="shared" ca="1" si="296"/>
        <v>0.46738673835125782</v>
      </c>
      <c r="AI619" s="11">
        <f t="shared" si="315"/>
        <v>9.9646179717111372E-2</v>
      </c>
      <c r="AJ619" s="9">
        <f t="shared" ca="1" si="316"/>
        <v>12.0513612899486</v>
      </c>
      <c r="AK619" s="9">
        <f t="shared" si="317"/>
        <v>6.4677010362456266E-2</v>
      </c>
      <c r="AL619" s="9">
        <f t="shared" si="318"/>
        <v>3.1436029370340464</v>
      </c>
      <c r="AM619" s="9">
        <f t="shared" si="319"/>
        <v>4.0159199522102798</v>
      </c>
      <c r="AN619" s="9">
        <f t="shared" si="320"/>
        <v>0.85142579019143394</v>
      </c>
      <c r="AO619" s="9">
        <f t="shared" si="321"/>
        <v>2.3654127837514949</v>
      </c>
      <c r="AP619" s="13">
        <f t="shared" ca="1" si="322"/>
        <v>4.6911948606064602</v>
      </c>
    </row>
    <row r="620" spans="1:42">
      <c r="A620" t="s">
        <v>108</v>
      </c>
      <c r="B620" t="s">
        <v>145</v>
      </c>
      <c r="C620">
        <v>6</v>
      </c>
      <c r="D620" s="14">
        <f t="shared" ca="1" si="323"/>
        <v>6.0334617788158429</v>
      </c>
      <c r="E620">
        <v>24.966296296296299</v>
      </c>
      <c r="F620">
        <v>10.714814814814799</v>
      </c>
      <c r="G620">
        <v>7.0933641975308603</v>
      </c>
      <c r="H620">
        <v>485.555555555556</v>
      </c>
      <c r="I620">
        <v>3.8837345679012301</v>
      </c>
      <c r="J620">
        <v>46.998888888888899</v>
      </c>
      <c r="K620">
        <v>11.3888888888889</v>
      </c>
      <c r="L620" s="11">
        <f t="shared" si="294"/>
        <v>41.9</v>
      </c>
      <c r="M620" s="9">
        <f t="shared" si="295"/>
        <v>15.5</v>
      </c>
      <c r="N620" s="9">
        <f t="shared" si="300"/>
        <v>95.690578729463198</v>
      </c>
      <c r="O620" s="9">
        <f>stefan_boltzmann*(E620+273.16)^4</f>
        <v>38.7313854504565</v>
      </c>
      <c r="P620" s="9">
        <f>stefan_boltzmann*(F620+273.16)^4</f>
        <v>31.83972799388853</v>
      </c>
      <c r="Q620" s="11">
        <f t="shared" si="301"/>
        <v>25.868369175627258</v>
      </c>
      <c r="R620" s="9">
        <f t="shared" si="302"/>
        <v>31.831895555555555</v>
      </c>
      <c r="S620" s="9">
        <f t="shared" si="303"/>
        <v>0.81265563121994178</v>
      </c>
      <c r="T620" s="9">
        <f t="shared" si="297"/>
        <v>19.918644265232988</v>
      </c>
      <c r="U620" s="9">
        <f t="shared" si="304"/>
        <v>35.285556722172515</v>
      </c>
      <c r="V620" s="9">
        <f t="shared" si="305"/>
        <v>0.19942023755447227</v>
      </c>
      <c r="W620" s="9">
        <f t="shared" si="298"/>
        <v>0.74708510214692148</v>
      </c>
      <c r="X620" s="9">
        <f t="shared" si="306"/>
        <v>5.2569794498931302</v>
      </c>
      <c r="Y620" s="9">
        <f t="shared" si="307"/>
        <v>14.661664815339858</v>
      </c>
      <c r="Z620" s="9">
        <f t="shared" si="308"/>
        <v>17.84055555555555</v>
      </c>
      <c r="AA620" s="9">
        <f t="shared" si="309"/>
        <v>3.161423739489821</v>
      </c>
      <c r="AB620" s="9">
        <f t="shared" si="310"/>
        <v>1.2880356687224199</v>
      </c>
      <c r="AC620" s="9">
        <f t="shared" si="311"/>
        <v>2.2247297041061205</v>
      </c>
      <c r="AD620" s="9">
        <f t="shared" si="312"/>
        <v>1.0082994698592354</v>
      </c>
      <c r="AE620" s="9">
        <f t="shared" si="313"/>
        <v>0.12863635437354751</v>
      </c>
      <c r="AF620" s="9">
        <f t="shared" si="314"/>
        <v>95.690578729463198</v>
      </c>
      <c r="AG620" s="9">
        <f t="shared" si="299"/>
        <v>6.4677010362456266E-2</v>
      </c>
      <c r="AH620" s="9">
        <f t="shared" ca="1" si="296"/>
        <v>0.63627992831540836</v>
      </c>
      <c r="AI620" s="11">
        <f t="shared" si="315"/>
        <v>0.12863635437354751</v>
      </c>
      <c r="AJ620" s="9">
        <f t="shared" ca="1" si="316"/>
        <v>14.025384887024449</v>
      </c>
      <c r="AK620" s="9">
        <f t="shared" si="317"/>
        <v>6.4677010362456266E-2</v>
      </c>
      <c r="AL620" s="9">
        <f t="shared" si="318"/>
        <v>3.0944790291740607</v>
      </c>
      <c r="AM620" s="9">
        <f t="shared" si="319"/>
        <v>3.8837345679012301</v>
      </c>
      <c r="AN620" s="9">
        <f t="shared" si="320"/>
        <v>1.2164302342468851</v>
      </c>
      <c r="AO620" s="9">
        <f t="shared" si="321"/>
        <v>2.3204697530864182</v>
      </c>
      <c r="AP620" s="13">
        <f t="shared" ca="1" si="322"/>
        <v>6.0334617788158429</v>
      </c>
    </row>
    <row r="621" spans="1:42">
      <c r="A621" t="s">
        <v>108</v>
      </c>
      <c r="B621" t="s">
        <v>145</v>
      </c>
      <c r="C621">
        <v>7</v>
      </c>
      <c r="D621" s="14">
        <f t="shared" ca="1" si="323"/>
        <v>8.9277576774206153</v>
      </c>
      <c r="E621">
        <v>31.064157706093201</v>
      </c>
      <c r="F621">
        <v>14.5713261648746</v>
      </c>
      <c r="G621">
        <v>7.2619922341696501</v>
      </c>
      <c r="H621">
        <v>485.555555555556</v>
      </c>
      <c r="I621">
        <v>3.5571385902031101</v>
      </c>
      <c r="J621">
        <v>46.998888888888899</v>
      </c>
      <c r="K621">
        <v>13.1541218637993</v>
      </c>
      <c r="L621" s="11">
        <f t="shared" si="294"/>
        <v>50.6</v>
      </c>
      <c r="M621" s="9">
        <f t="shared" si="295"/>
        <v>15.2</v>
      </c>
      <c r="N621" s="9">
        <f t="shared" si="300"/>
        <v>95.690578729463198</v>
      </c>
      <c r="O621" s="9">
        <f>stefan_boltzmann*(E621+273.16)^4</f>
        <v>41.998780744994981</v>
      </c>
      <c r="P621" s="9">
        <f>stefan_boltzmann*(F621+273.16)^4</f>
        <v>33.605509392843388</v>
      </c>
      <c r="Q621" s="11">
        <f t="shared" si="301"/>
        <v>34.54468968119226</v>
      </c>
      <c r="R621" s="9">
        <f t="shared" si="302"/>
        <v>38.441382222222224</v>
      </c>
      <c r="S621" s="9">
        <f t="shared" si="303"/>
        <v>0.8986328712504682</v>
      </c>
      <c r="T621" s="9">
        <f t="shared" si="297"/>
        <v>26.59941105451804</v>
      </c>
      <c r="U621" s="9">
        <f t="shared" si="304"/>
        <v>37.802145068919188</v>
      </c>
      <c r="V621" s="9">
        <f t="shared" si="305"/>
        <v>0.19860517629161803</v>
      </c>
      <c r="W621" s="9">
        <f t="shared" si="298"/>
        <v>0.86315437618813207</v>
      </c>
      <c r="X621" s="9">
        <f t="shared" si="306"/>
        <v>6.4803055650527526</v>
      </c>
      <c r="Y621" s="9">
        <f t="shared" si="307"/>
        <v>20.119105489465287</v>
      </c>
      <c r="Z621" s="9">
        <f t="shared" si="308"/>
        <v>22.817741935483902</v>
      </c>
      <c r="AA621" s="9">
        <f t="shared" si="309"/>
        <v>4.5090277888683161</v>
      </c>
      <c r="AB621" s="9">
        <f t="shared" si="310"/>
        <v>1.6588471509608644</v>
      </c>
      <c r="AC621" s="9">
        <f t="shared" si="311"/>
        <v>3.0839374699145905</v>
      </c>
      <c r="AD621" s="9">
        <f t="shared" si="312"/>
        <v>1.0200253148736949</v>
      </c>
      <c r="AE621" s="9">
        <f t="shared" si="313"/>
        <v>0.16829084794972826</v>
      </c>
      <c r="AF621" s="9">
        <f t="shared" si="314"/>
        <v>95.690578729463198</v>
      </c>
      <c r="AG621" s="9">
        <f t="shared" si="299"/>
        <v>6.4677010362456266E-2</v>
      </c>
      <c r="AH621" s="9">
        <f t="shared" ca="1" si="296"/>
        <v>0.69680609318996933</v>
      </c>
      <c r="AI621" s="11">
        <f t="shared" si="315"/>
        <v>0.16829084794972826</v>
      </c>
      <c r="AJ621" s="9">
        <f t="shared" ca="1" si="316"/>
        <v>19.422299396275317</v>
      </c>
      <c r="AK621" s="9">
        <f t="shared" si="317"/>
        <v>6.4677010362456266E-2</v>
      </c>
      <c r="AL621" s="9">
        <f t="shared" si="318"/>
        <v>3.0424138664282165</v>
      </c>
      <c r="AM621" s="9">
        <f t="shared" si="319"/>
        <v>3.5571385902031101</v>
      </c>
      <c r="AN621" s="9">
        <f t="shared" si="320"/>
        <v>2.0639121550408959</v>
      </c>
      <c r="AO621" s="9">
        <f t="shared" si="321"/>
        <v>2.2094271206690577</v>
      </c>
      <c r="AP621" s="13">
        <f t="shared" ca="1" si="322"/>
        <v>8.9277576774206153</v>
      </c>
    </row>
    <row r="622" spans="1:42">
      <c r="A622" t="s">
        <v>108</v>
      </c>
      <c r="B622" t="s">
        <v>145</v>
      </c>
      <c r="C622">
        <v>8</v>
      </c>
      <c r="D622" s="14">
        <f t="shared" ca="1" si="323"/>
        <v>6.8805262376416074</v>
      </c>
      <c r="E622">
        <v>29.937275985663099</v>
      </c>
      <c r="F622">
        <v>13.6724014336918</v>
      </c>
      <c r="G622">
        <v>7.3676672640382304</v>
      </c>
      <c r="H622">
        <v>485.555555555556</v>
      </c>
      <c r="I622">
        <v>3.3935185185185199</v>
      </c>
      <c r="J622">
        <v>46.998888888888899</v>
      </c>
      <c r="K622">
        <v>12.0609318996416</v>
      </c>
      <c r="L622" s="11">
        <f t="shared" si="294"/>
        <v>35.4</v>
      </c>
      <c r="M622" s="9">
        <f t="shared" si="295"/>
        <v>14</v>
      </c>
      <c r="N622" s="9">
        <f t="shared" si="300"/>
        <v>95.690578729463198</v>
      </c>
      <c r="O622" s="9">
        <f>stefan_boltzmann*(E622+273.16)^4</f>
        <v>41.379956169405993</v>
      </c>
      <c r="P622" s="9">
        <f>stefan_boltzmann*(F622+273.16)^4</f>
        <v>33.187514567264003</v>
      </c>
      <c r="Q622" s="11">
        <f t="shared" si="301"/>
        <v>24.098463901689737</v>
      </c>
      <c r="R622" s="9">
        <f t="shared" si="302"/>
        <v>26.893773333333332</v>
      </c>
      <c r="S622" s="9">
        <f t="shared" si="303"/>
        <v>0.89606109202314999</v>
      </c>
      <c r="T622" s="9">
        <f t="shared" si="297"/>
        <v>18.555817204301096</v>
      </c>
      <c r="U622" s="9">
        <f t="shared" si="304"/>
        <v>37.283735368335002</v>
      </c>
      <c r="V622" s="9">
        <f t="shared" si="305"/>
        <v>0.19809256699418784</v>
      </c>
      <c r="W622" s="9">
        <f t="shared" si="298"/>
        <v>0.85968247423125266</v>
      </c>
      <c r="X622" s="9">
        <f t="shared" si="306"/>
        <v>6.3492973996589672</v>
      </c>
      <c r="Y622" s="9">
        <f t="shared" si="307"/>
        <v>12.206519804642129</v>
      </c>
      <c r="Z622" s="9">
        <f t="shared" si="308"/>
        <v>21.804838709677448</v>
      </c>
      <c r="AA622" s="9">
        <f t="shared" si="309"/>
        <v>4.2278236035028263</v>
      </c>
      <c r="AB622" s="9">
        <f t="shared" si="310"/>
        <v>1.564935059351962</v>
      </c>
      <c r="AC622" s="9">
        <f t="shared" si="311"/>
        <v>2.896379331427394</v>
      </c>
      <c r="AD622" s="9">
        <f t="shared" si="312"/>
        <v>1.0274346705254629</v>
      </c>
      <c r="AE622" s="9">
        <f t="shared" si="313"/>
        <v>0.15947810332646484</v>
      </c>
      <c r="AF622" s="9">
        <f t="shared" si="314"/>
        <v>95.690578729463198</v>
      </c>
      <c r="AG622" s="9">
        <f t="shared" si="299"/>
        <v>6.4677010362456266E-2</v>
      </c>
      <c r="AH622" s="9">
        <f t="shared" ca="1" si="296"/>
        <v>-0.14180645161290359</v>
      </c>
      <c r="AI622" s="11">
        <f t="shared" si="315"/>
        <v>0.15947810332646484</v>
      </c>
      <c r="AJ622" s="9">
        <f t="shared" ca="1" si="316"/>
        <v>12.348326256255033</v>
      </c>
      <c r="AK622" s="9">
        <f t="shared" si="317"/>
        <v>6.4677010362456266E-2</v>
      </c>
      <c r="AL622" s="9">
        <f t="shared" si="318"/>
        <v>3.0528671236848872</v>
      </c>
      <c r="AM622" s="9">
        <f t="shared" si="319"/>
        <v>3.3935185185185199</v>
      </c>
      <c r="AN622" s="9">
        <f t="shared" si="320"/>
        <v>1.8689446609019311</v>
      </c>
      <c r="AO622" s="9">
        <f t="shared" si="321"/>
        <v>2.1537962962962967</v>
      </c>
      <c r="AP622" s="13">
        <f t="shared" ca="1" si="322"/>
        <v>6.8805262376416074</v>
      </c>
    </row>
    <row r="623" spans="1:42">
      <c r="A623" t="s">
        <v>108</v>
      </c>
      <c r="B623" t="s">
        <v>145</v>
      </c>
      <c r="C623">
        <v>9</v>
      </c>
      <c r="D623" s="14">
        <f t="shared" ca="1" si="323"/>
        <v>4.7264926122603743</v>
      </c>
      <c r="E623">
        <v>24.6196296296296</v>
      </c>
      <c r="F623">
        <v>9.3481481481481499</v>
      </c>
      <c r="G623">
        <v>5.6104475308642003</v>
      </c>
      <c r="H623">
        <v>485.555555555556</v>
      </c>
      <c r="I623">
        <v>3.2525154320987699</v>
      </c>
      <c r="J623">
        <v>46.998888888888899</v>
      </c>
      <c r="K623">
        <v>9.3000000000000007</v>
      </c>
      <c r="L623" s="11">
        <f t="shared" si="294"/>
        <v>27.5</v>
      </c>
      <c r="M623" s="9">
        <f t="shared" si="295"/>
        <v>12.3</v>
      </c>
      <c r="N623" s="9">
        <f t="shared" si="300"/>
        <v>95.690578729463198</v>
      </c>
      <c r="O623" s="9">
        <f>stefan_boltzmann*(E623+273.16)^4</f>
        <v>38.551549198830301</v>
      </c>
      <c r="P623" s="9">
        <f>stefan_boltzmann*(F623+273.16)^4</f>
        <v>31.23099397674563</v>
      </c>
      <c r="Q623" s="11">
        <f t="shared" si="301"/>
        <v>17.271341463414632</v>
      </c>
      <c r="R623" s="9">
        <f t="shared" si="302"/>
        <v>20.892055555555554</v>
      </c>
      <c r="S623" s="9">
        <f t="shared" si="303"/>
        <v>0.82669421481707139</v>
      </c>
      <c r="T623" s="9">
        <f t="shared" si="297"/>
        <v>13.298932926829268</v>
      </c>
      <c r="U623" s="9">
        <f t="shared" si="304"/>
        <v>34.891271587787969</v>
      </c>
      <c r="V623" s="9">
        <f t="shared" si="305"/>
        <v>0.20643473871719731</v>
      </c>
      <c r="W623" s="9">
        <f t="shared" si="298"/>
        <v>0.76603719000304638</v>
      </c>
      <c r="X623" s="9">
        <f t="shared" si="306"/>
        <v>5.5175900998996985</v>
      </c>
      <c r="Y623" s="9">
        <f t="shared" si="307"/>
        <v>7.7813428269295697</v>
      </c>
      <c r="Z623" s="9">
        <f t="shared" si="308"/>
        <v>16.983888888888874</v>
      </c>
      <c r="AA623" s="9">
        <f t="shared" si="309"/>
        <v>3.0967108115874038</v>
      </c>
      <c r="AB623" s="9">
        <f t="shared" si="310"/>
        <v>1.1753431307522104</v>
      </c>
      <c r="AC623" s="9">
        <f t="shared" si="311"/>
        <v>2.136026971169807</v>
      </c>
      <c r="AD623" s="9">
        <f t="shared" si="312"/>
        <v>0.91018770518078362</v>
      </c>
      <c r="AE623" s="9">
        <f t="shared" si="313"/>
        <v>0.12268287438821748</v>
      </c>
      <c r="AF623" s="9">
        <f t="shared" si="314"/>
        <v>95.690578729463198</v>
      </c>
      <c r="AG623" s="9">
        <f t="shared" si="299"/>
        <v>6.4677010362456266E-2</v>
      </c>
      <c r="AH623" s="9">
        <f t="shared" ca="1" si="296"/>
        <v>-0.67493297491040039</v>
      </c>
      <c r="AI623" s="11">
        <f t="shared" si="315"/>
        <v>0.12268287438821748</v>
      </c>
      <c r="AJ623" s="9">
        <f t="shared" ca="1" si="316"/>
        <v>8.4562758018399702</v>
      </c>
      <c r="AK623" s="9">
        <f t="shared" si="317"/>
        <v>6.4677010362456266E-2</v>
      </c>
      <c r="AL623" s="9">
        <f t="shared" si="318"/>
        <v>3.1036206992342485</v>
      </c>
      <c r="AM623" s="9">
        <f t="shared" si="319"/>
        <v>3.2525154320987699</v>
      </c>
      <c r="AN623" s="9">
        <f t="shared" si="320"/>
        <v>1.2258392659890234</v>
      </c>
      <c r="AO623" s="9">
        <f t="shared" si="321"/>
        <v>2.1058552469135821</v>
      </c>
      <c r="AP623" s="13">
        <f t="shared" ca="1" si="322"/>
        <v>4.7264926122603743</v>
      </c>
    </row>
    <row r="624" spans="1:42">
      <c r="A624" t="s">
        <v>108</v>
      </c>
      <c r="B624" t="s">
        <v>145</v>
      </c>
      <c r="C624">
        <v>10</v>
      </c>
      <c r="D624" s="14">
        <f t="shared" ca="1" si="323"/>
        <v>2.5130051097326538</v>
      </c>
      <c r="E624">
        <v>15.4885304659498</v>
      </c>
      <c r="F624">
        <v>3.2824372759856599</v>
      </c>
      <c r="G624">
        <v>1.8322431302269999</v>
      </c>
      <c r="H624">
        <v>485.555555555556</v>
      </c>
      <c r="I624">
        <v>3.2842144563918798</v>
      </c>
      <c r="J624">
        <v>46.998888888888899</v>
      </c>
      <c r="K624">
        <v>7.0896057347670203</v>
      </c>
      <c r="L624" s="11">
        <f t="shared" si="294"/>
        <v>19.2</v>
      </c>
      <c r="M624" s="9">
        <f t="shared" si="295"/>
        <v>10.7</v>
      </c>
      <c r="N624" s="9">
        <f t="shared" si="300"/>
        <v>95.690578729463198</v>
      </c>
      <c r="O624" s="9">
        <f>stefan_boltzmann*(E624+273.16)^4</f>
        <v>34.036061247058043</v>
      </c>
      <c r="P624" s="9">
        <f>stefan_boltzmann*(F624+273.16)^4</f>
        <v>28.633915991978434</v>
      </c>
      <c r="Q624" s="11">
        <f t="shared" si="301"/>
        <v>11.160767762033961</v>
      </c>
      <c r="R624" s="9">
        <f t="shared" si="302"/>
        <v>14.586453333333333</v>
      </c>
      <c r="S624" s="9">
        <f t="shared" si="303"/>
        <v>0.76514609185559124</v>
      </c>
      <c r="T624" s="9">
        <f t="shared" si="297"/>
        <v>8.5937911767661497</v>
      </c>
      <c r="U624" s="9">
        <f t="shared" si="304"/>
        <v>31.334988619518239</v>
      </c>
      <c r="V624" s="9">
        <f t="shared" si="305"/>
        <v>0.22310087669791245</v>
      </c>
      <c r="W624" s="9">
        <f t="shared" si="298"/>
        <v>0.68294722400504837</v>
      </c>
      <c r="X624" s="9">
        <f t="shared" si="306"/>
        <v>4.774390774510656</v>
      </c>
      <c r="Y624" s="9">
        <f t="shared" si="307"/>
        <v>3.8194004022554937</v>
      </c>
      <c r="Z624" s="9">
        <f t="shared" si="308"/>
        <v>9.3854838709677306</v>
      </c>
      <c r="AA624" s="9">
        <f t="shared" si="309"/>
        <v>1.7597280861366817</v>
      </c>
      <c r="AB624" s="9">
        <f t="shared" si="310"/>
        <v>0.77309076781083863</v>
      </c>
      <c r="AC624" s="9">
        <f t="shared" si="311"/>
        <v>1.2664094269737602</v>
      </c>
      <c r="AD624" s="9">
        <f t="shared" si="312"/>
        <v>0.69721454228554447</v>
      </c>
      <c r="AE624" s="9">
        <f t="shared" si="313"/>
        <v>7.9349021726454694E-2</v>
      </c>
      <c r="AF624" s="9">
        <f t="shared" si="314"/>
        <v>95.690578729463198</v>
      </c>
      <c r="AG624" s="9">
        <f t="shared" si="299"/>
        <v>6.4677010362456266E-2</v>
      </c>
      <c r="AH624" s="9">
        <f t="shared" ca="1" si="296"/>
        <v>-1.0637767025089602</v>
      </c>
      <c r="AI624" s="11">
        <f t="shared" si="315"/>
        <v>7.9349021726454694E-2</v>
      </c>
      <c r="AJ624" s="9">
        <f t="shared" ca="1" si="316"/>
        <v>4.8831771047644539</v>
      </c>
      <c r="AK624" s="9">
        <f t="shared" si="317"/>
        <v>6.4677010362456266E-2</v>
      </c>
      <c r="AL624" s="9">
        <f t="shared" si="318"/>
        <v>3.1871326658251418</v>
      </c>
      <c r="AM624" s="9">
        <f t="shared" si="319"/>
        <v>3.2842144563918798</v>
      </c>
      <c r="AN624" s="9">
        <f t="shared" si="320"/>
        <v>0.56919488468821577</v>
      </c>
      <c r="AO624" s="9">
        <f t="shared" si="321"/>
        <v>2.1166329151732395</v>
      </c>
      <c r="AP624" s="13">
        <f t="shared" ca="1" si="322"/>
        <v>2.5130051097326538</v>
      </c>
    </row>
    <row r="625" spans="1:42">
      <c r="A625" t="s">
        <v>108</v>
      </c>
      <c r="B625" t="s">
        <v>145</v>
      </c>
      <c r="C625">
        <v>11</v>
      </c>
      <c r="D625" s="14">
        <f t="shared" ca="1" si="323"/>
        <v>0.93706344739775838</v>
      </c>
      <c r="E625">
        <v>7.23</v>
      </c>
      <c r="F625">
        <v>-0.39148148148148099</v>
      </c>
      <c r="G625">
        <v>0.112962962962963</v>
      </c>
      <c r="H625">
        <v>485.555555555556</v>
      </c>
      <c r="I625">
        <v>3.2241666666666702</v>
      </c>
      <c r="J625">
        <v>46.998888888888899</v>
      </c>
      <c r="K625">
        <v>3.81481481481481</v>
      </c>
      <c r="L625" s="11">
        <f t="shared" si="294"/>
        <v>12.6</v>
      </c>
      <c r="M625" s="9">
        <f t="shared" si="295"/>
        <v>9.1999999999999993</v>
      </c>
      <c r="N625" s="9">
        <f t="shared" si="300"/>
        <v>95.690578729463198</v>
      </c>
      <c r="O625" s="9">
        <f>stefan_boltzmann*(E625+273.16)^4</f>
        <v>30.304838628274954</v>
      </c>
      <c r="P625" s="9">
        <f>stefan_boltzmann*(F625+273.16)^4</f>
        <v>27.141814186597362</v>
      </c>
      <c r="Q625" s="11">
        <f t="shared" si="301"/>
        <v>5.7623188405797068</v>
      </c>
      <c r="R625" s="9">
        <f t="shared" si="302"/>
        <v>9.5723599999999998</v>
      </c>
      <c r="S625" s="9">
        <f t="shared" si="303"/>
        <v>0.60197473147475722</v>
      </c>
      <c r="T625" s="9">
        <f t="shared" si="297"/>
        <v>4.4369855072463746</v>
      </c>
      <c r="U625" s="9">
        <f t="shared" si="304"/>
        <v>28.723326407436158</v>
      </c>
      <c r="V625" s="9">
        <f t="shared" si="305"/>
        <v>0.23013435930456114</v>
      </c>
      <c r="W625" s="9">
        <f t="shared" si="298"/>
        <v>0.4626658874909223</v>
      </c>
      <c r="X625" s="9">
        <f t="shared" si="306"/>
        <v>3.0583253014672414</v>
      </c>
      <c r="Y625" s="9">
        <f t="shared" si="307"/>
        <v>1.3786602057791333</v>
      </c>
      <c r="Z625" s="9">
        <f t="shared" si="308"/>
        <v>3.4192592592592597</v>
      </c>
      <c r="AA625" s="9">
        <f t="shared" si="309"/>
        <v>1.0177914931774423</v>
      </c>
      <c r="AB625" s="9">
        <f t="shared" si="310"/>
        <v>0.59361538880018805</v>
      </c>
      <c r="AC625" s="9">
        <f t="shared" si="311"/>
        <v>0.80570344098881519</v>
      </c>
      <c r="AD625" s="9">
        <f t="shared" si="312"/>
        <v>0.61583974517445284</v>
      </c>
      <c r="AE625" s="9">
        <f t="shared" si="313"/>
        <v>5.5205921410565233E-2</v>
      </c>
      <c r="AF625" s="9">
        <f t="shared" si="314"/>
        <v>95.690578729463198</v>
      </c>
      <c r="AG625" s="9">
        <f t="shared" si="299"/>
        <v>6.4677010362456266E-2</v>
      </c>
      <c r="AH625" s="9">
        <f t="shared" ca="1" si="296"/>
        <v>-0.83527144563918598</v>
      </c>
      <c r="AI625" s="11">
        <f t="shared" si="315"/>
        <v>5.5205921410565233E-2</v>
      </c>
      <c r="AJ625" s="9">
        <f t="shared" ca="1" si="316"/>
        <v>2.2139316514183194</v>
      </c>
      <c r="AK625" s="9">
        <f t="shared" si="317"/>
        <v>6.4677010362456266E-2</v>
      </c>
      <c r="AL625" s="9">
        <f t="shared" si="318"/>
        <v>3.2559236372016742</v>
      </c>
      <c r="AM625" s="9">
        <f t="shared" si="319"/>
        <v>3.2241666666666702</v>
      </c>
      <c r="AN625" s="9">
        <f t="shared" si="320"/>
        <v>0.18986369581436235</v>
      </c>
      <c r="AO625" s="9">
        <f t="shared" si="321"/>
        <v>2.0962166666666677</v>
      </c>
      <c r="AP625" s="13">
        <f t="shared" ca="1" si="322"/>
        <v>0.93706344739775838</v>
      </c>
    </row>
    <row r="626" spans="1:42">
      <c r="A626" t="s">
        <v>108</v>
      </c>
      <c r="B626" t="s">
        <v>145</v>
      </c>
      <c r="C626">
        <v>12</v>
      </c>
      <c r="D626" s="14">
        <f t="shared" ca="1" si="323"/>
        <v>0.5116065053204244</v>
      </c>
      <c r="E626">
        <v>2.8354838709677401</v>
      </c>
      <c r="F626">
        <v>-2.92759856630824</v>
      </c>
      <c r="G626">
        <v>-2.4007019115890098</v>
      </c>
      <c r="H626">
        <v>485.555555555556</v>
      </c>
      <c r="I626">
        <v>3.0697431302270002</v>
      </c>
      <c r="J626">
        <v>46.998888888888899</v>
      </c>
      <c r="K626">
        <v>3.0250896057347698</v>
      </c>
      <c r="L626" s="11">
        <f t="shared" si="294"/>
        <v>9.9</v>
      </c>
      <c r="M626" s="9">
        <f t="shared" si="295"/>
        <v>8.5</v>
      </c>
      <c r="N626" s="9">
        <f t="shared" si="300"/>
        <v>95.690578729463198</v>
      </c>
      <c r="O626" s="9">
        <f>stefan_boltzmann*(E626+273.16)^4</f>
        <v>28.449182823554093</v>
      </c>
      <c r="P626" s="9">
        <f>stefan_boltzmann*(F626+273.16)^4</f>
        <v>26.146380423448019</v>
      </c>
      <c r="Q626" s="11">
        <f t="shared" si="301"/>
        <v>4.2366698292220129</v>
      </c>
      <c r="R626" s="9">
        <f t="shared" si="302"/>
        <v>7.5211399999999999</v>
      </c>
      <c r="S626" s="9">
        <f t="shared" si="303"/>
        <v>0.563301551257125</v>
      </c>
      <c r="T626" s="9">
        <f t="shared" si="297"/>
        <v>3.26223576850095</v>
      </c>
      <c r="U626" s="9">
        <f t="shared" si="304"/>
        <v>27.297781623501056</v>
      </c>
      <c r="V626" s="9">
        <f t="shared" si="305"/>
        <v>0.23982699641119903</v>
      </c>
      <c r="W626" s="9">
        <f t="shared" si="298"/>
        <v>0.41045709419711884</v>
      </c>
      <c r="X626" s="9">
        <f t="shared" si="306"/>
        <v>2.6871579190740604</v>
      </c>
      <c r="Y626" s="9">
        <f t="shared" si="307"/>
        <v>0.57507784942688955</v>
      </c>
      <c r="Z626" s="9">
        <f t="shared" si="308"/>
        <v>-4.6057347670249937E-2</v>
      </c>
      <c r="AA626" s="9">
        <f t="shared" si="309"/>
        <v>0.74896417345798449</v>
      </c>
      <c r="AB626" s="9">
        <f t="shared" si="310"/>
        <v>0.49227923452635847</v>
      </c>
      <c r="AC626" s="9">
        <f t="shared" si="311"/>
        <v>0.62062170399217154</v>
      </c>
      <c r="AD626" s="9">
        <f t="shared" si="312"/>
        <v>0.51197095142867022</v>
      </c>
      <c r="AE626" s="9">
        <f t="shared" si="313"/>
        <v>4.431881130785402E-2</v>
      </c>
      <c r="AF626" s="9">
        <f t="shared" si="314"/>
        <v>95.690578729463198</v>
      </c>
      <c r="AG626" s="9">
        <f t="shared" si="299"/>
        <v>6.4677010362456266E-2</v>
      </c>
      <c r="AH626" s="9">
        <f t="shared" ca="1" si="296"/>
        <v>-0.48514432497013144</v>
      </c>
      <c r="AI626" s="11">
        <f t="shared" si="315"/>
        <v>4.431881130785402E-2</v>
      </c>
      <c r="AJ626" s="9">
        <f t="shared" ca="1" si="316"/>
        <v>1.060222174397021</v>
      </c>
      <c r="AK626" s="9">
        <f t="shared" si="317"/>
        <v>6.4677010362456266E-2</v>
      </c>
      <c r="AL626" s="9">
        <f t="shared" si="318"/>
        <v>3.297259571540093</v>
      </c>
      <c r="AM626" s="9">
        <f t="shared" si="319"/>
        <v>3.0697431302270002</v>
      </c>
      <c r="AN626" s="9">
        <f t="shared" si="320"/>
        <v>0.10865075256350132</v>
      </c>
      <c r="AO626" s="9">
        <f t="shared" si="321"/>
        <v>2.0437126642771801</v>
      </c>
      <c r="AP626" s="13">
        <f t="shared" ca="1" si="322"/>
        <v>0.5116065053204244</v>
      </c>
    </row>
    <row r="627" spans="1:42">
      <c r="A627" t="s">
        <v>108</v>
      </c>
      <c r="B627" t="s">
        <v>146</v>
      </c>
      <c r="C627">
        <v>1</v>
      </c>
      <c r="D627" s="14">
        <f t="shared" ca="1" si="323"/>
        <v>0.54249822126344738</v>
      </c>
      <c r="E627">
        <v>7.0410865874363298</v>
      </c>
      <c r="F627">
        <v>1.21205432937182</v>
      </c>
      <c r="G627">
        <v>1.74896717600453</v>
      </c>
      <c r="H627">
        <v>100.473684210526</v>
      </c>
      <c r="I627">
        <v>2.5557159026598799</v>
      </c>
      <c r="J627">
        <v>47.308578947368403</v>
      </c>
      <c r="K627">
        <v>3.0186757215619702</v>
      </c>
      <c r="L627" s="11">
        <f t="shared" si="294"/>
        <v>10.7</v>
      </c>
      <c r="M627" s="9">
        <f t="shared" si="295"/>
        <v>8.6999999999999993</v>
      </c>
      <c r="N627" s="9">
        <f t="shared" si="300"/>
        <v>100.11796188290364</v>
      </c>
      <c r="O627" s="9">
        <f>stefan_boltzmann*(E627+273.16)^4</f>
        <v>30.223249309933774</v>
      </c>
      <c r="P627" s="9">
        <f>stefan_boltzmann*(F627+273.16)^4</f>
        <v>27.785703257264526</v>
      </c>
      <c r="Q627" s="11">
        <f t="shared" si="301"/>
        <v>4.5313120816501762</v>
      </c>
      <c r="R627" s="9">
        <f t="shared" si="302"/>
        <v>8.0465013684210529</v>
      </c>
      <c r="S627" s="9">
        <f t="shared" si="303"/>
        <v>0.56314065880030362</v>
      </c>
      <c r="T627" s="9">
        <f t="shared" si="297"/>
        <v>3.4891103028706358</v>
      </c>
      <c r="U627" s="9">
        <f t="shared" si="304"/>
        <v>29.00447628359915</v>
      </c>
      <c r="V627" s="9">
        <f t="shared" si="305"/>
        <v>0.22344930859378564</v>
      </c>
      <c r="W627" s="9">
        <f t="shared" si="298"/>
        <v>0.41023988938041001</v>
      </c>
      <c r="X627" s="9">
        <f t="shared" si="306"/>
        <v>2.6587771007072907</v>
      </c>
      <c r="Y627" s="9">
        <f t="shared" si="307"/>
        <v>0.83033320216334516</v>
      </c>
      <c r="Z627" s="9">
        <f t="shared" si="308"/>
        <v>4.1265704584040748</v>
      </c>
      <c r="AA627" s="9">
        <f t="shared" si="309"/>
        <v>1.004688444017688</v>
      </c>
      <c r="AB627" s="9">
        <f t="shared" si="310"/>
        <v>0.6668272949630949</v>
      </c>
      <c r="AC627" s="9">
        <f t="shared" si="311"/>
        <v>0.83575786949039144</v>
      </c>
      <c r="AD627" s="9">
        <f t="shared" si="312"/>
        <v>0.69306447281972516</v>
      </c>
      <c r="AE627" s="9">
        <f t="shared" si="313"/>
        <v>5.7689760198735784E-2</v>
      </c>
      <c r="AF627" s="9">
        <f t="shared" si="314"/>
        <v>100.11796188290364</v>
      </c>
      <c r="AG627" s="9">
        <f t="shared" si="299"/>
        <v>6.7669466985622914E-2</v>
      </c>
      <c r="AH627" s="9">
        <f t="shared" ca="1" si="296"/>
        <v>-9.2699490662142749E-3</v>
      </c>
      <c r="AI627" s="11">
        <f t="shared" si="315"/>
        <v>5.7689760198735784E-2</v>
      </c>
      <c r="AJ627" s="9">
        <f t="shared" ca="1" si="316"/>
        <v>0.83960315122955942</v>
      </c>
      <c r="AK627" s="9">
        <f t="shared" si="317"/>
        <v>6.7669466985622914E-2</v>
      </c>
      <c r="AL627" s="9">
        <f t="shared" si="318"/>
        <v>3.247613530926611</v>
      </c>
      <c r="AM627" s="9">
        <f t="shared" si="319"/>
        <v>2.5557159026598799</v>
      </c>
      <c r="AN627" s="9">
        <f t="shared" si="320"/>
        <v>0.14269339667066627</v>
      </c>
      <c r="AO627" s="9">
        <f t="shared" si="321"/>
        <v>1.8689434069043593</v>
      </c>
      <c r="AP627" s="13">
        <f t="shared" ca="1" si="322"/>
        <v>0.54249822126344738</v>
      </c>
    </row>
    <row r="628" spans="1:42">
      <c r="A628" t="s">
        <v>108</v>
      </c>
      <c r="B628" t="s">
        <v>146</v>
      </c>
      <c r="C628">
        <v>2</v>
      </c>
      <c r="D628" s="14">
        <f t="shared" ca="1" si="323"/>
        <v>1.0303800524807523</v>
      </c>
      <c r="E628">
        <v>8.8218045112782004</v>
      </c>
      <c r="F628">
        <v>1.0466165413533799</v>
      </c>
      <c r="G628">
        <v>1.4262296365914799</v>
      </c>
      <c r="H628">
        <v>100.473684210526</v>
      </c>
      <c r="I628">
        <v>2.8388392857142901</v>
      </c>
      <c r="J628">
        <v>47.308578947368403</v>
      </c>
      <c r="K628">
        <v>4.9718045112781999</v>
      </c>
      <c r="L628" s="11">
        <f t="shared" si="294"/>
        <v>16.299999999999997</v>
      </c>
      <c r="M628" s="9">
        <f t="shared" si="295"/>
        <v>10.050000000000001</v>
      </c>
      <c r="N628" s="9">
        <f t="shared" si="300"/>
        <v>100.11796188290364</v>
      </c>
      <c r="O628" s="9">
        <f>stefan_boltzmann*(E628+273.16)^4</f>
        <v>30.998896563001047</v>
      </c>
      <c r="P628" s="9">
        <f>stefan_boltzmann*(F628+273.16)^4</f>
        <v>27.718748196955378</v>
      </c>
      <c r="Q628" s="11">
        <f t="shared" si="301"/>
        <v>8.1068613698425178</v>
      </c>
      <c r="R628" s="9">
        <f t="shared" si="302"/>
        <v>12.257754421052629</v>
      </c>
      <c r="S628" s="9">
        <f t="shared" si="303"/>
        <v>0.66136594773990787</v>
      </c>
      <c r="T628" s="9">
        <f t="shared" si="297"/>
        <v>6.242283254778739</v>
      </c>
      <c r="U628" s="9">
        <f t="shared" si="304"/>
        <v>29.358822379978214</v>
      </c>
      <c r="V628" s="9">
        <f t="shared" si="305"/>
        <v>0.22479214607140358</v>
      </c>
      <c r="W628" s="9">
        <f t="shared" si="298"/>
        <v>0.54284402944887566</v>
      </c>
      <c r="X628" s="9">
        <f t="shared" si="306"/>
        <v>3.5825712017382694</v>
      </c>
      <c r="Y628" s="9">
        <f t="shared" si="307"/>
        <v>2.6597120530404696</v>
      </c>
      <c r="Z628" s="9">
        <f t="shared" si="308"/>
        <v>4.9342105263157903</v>
      </c>
      <c r="AA628" s="9">
        <f t="shared" si="309"/>
        <v>1.1343129776639547</v>
      </c>
      <c r="AB628" s="9">
        <f t="shared" si="310"/>
        <v>0.65892175302678868</v>
      </c>
      <c r="AC628" s="9">
        <f t="shared" si="311"/>
        <v>0.89661736534537173</v>
      </c>
      <c r="AD628" s="9">
        <f t="shared" si="312"/>
        <v>0.6771862044302458</v>
      </c>
      <c r="AE628" s="9">
        <f t="shared" si="313"/>
        <v>6.064253277429045E-2</v>
      </c>
      <c r="AF628" s="9">
        <f t="shared" si="314"/>
        <v>100.11796188290364</v>
      </c>
      <c r="AG628" s="9">
        <f t="shared" si="299"/>
        <v>6.7669466985622914E-2</v>
      </c>
      <c r="AH628" s="9">
        <f t="shared" ca="1" si="296"/>
        <v>0.11306960950764018</v>
      </c>
      <c r="AI628" s="11">
        <f t="shared" si="315"/>
        <v>6.064253277429045E-2</v>
      </c>
      <c r="AJ628" s="9">
        <f t="shared" ca="1" si="316"/>
        <v>2.5466424435328294</v>
      </c>
      <c r="AK628" s="9">
        <f t="shared" si="317"/>
        <v>6.7669466985622914E-2</v>
      </c>
      <c r="AL628" s="9">
        <f t="shared" si="318"/>
        <v>3.2381763953983809</v>
      </c>
      <c r="AM628" s="9">
        <f t="shared" si="319"/>
        <v>2.8388392857142901</v>
      </c>
      <c r="AN628" s="9">
        <f t="shared" si="320"/>
        <v>0.21943116091512593</v>
      </c>
      <c r="AO628" s="9">
        <f t="shared" si="321"/>
        <v>1.9652053571428587</v>
      </c>
      <c r="AP628" s="13">
        <f t="shared" ca="1" si="322"/>
        <v>1.0303800524807523</v>
      </c>
    </row>
    <row r="629" spans="1:42">
      <c r="A629" t="s">
        <v>108</v>
      </c>
      <c r="B629" t="s">
        <v>146</v>
      </c>
      <c r="C629">
        <v>3</v>
      </c>
      <c r="D629" s="14">
        <f t="shared" ca="1" si="323"/>
        <v>1.6631805236311046</v>
      </c>
      <c r="E629">
        <v>11.158064516129</v>
      </c>
      <c r="F629">
        <v>2.6650254668930402</v>
      </c>
      <c r="G629">
        <v>2.5395090548953001</v>
      </c>
      <c r="H629">
        <v>100.473684210526</v>
      </c>
      <c r="I629">
        <v>3.1814940577249602</v>
      </c>
      <c r="J629">
        <v>47.308578947368403</v>
      </c>
      <c r="K629">
        <v>5.09337860780985</v>
      </c>
      <c r="L629" s="11">
        <f t="shared" si="294"/>
        <v>23.8</v>
      </c>
      <c r="M629" s="9">
        <f t="shared" si="295"/>
        <v>11.75</v>
      </c>
      <c r="N629" s="9">
        <f t="shared" si="300"/>
        <v>100.11796188290364</v>
      </c>
      <c r="O629" s="9">
        <f>stefan_boltzmann*(E629+273.16)^4</f>
        <v>32.039055839977209</v>
      </c>
      <c r="P629" s="9">
        <f>stefan_boltzmann*(F629+273.16)^4</f>
        <v>28.378965564896323</v>
      </c>
      <c r="Q629" s="11">
        <f t="shared" si="301"/>
        <v>11.108400462377634</v>
      </c>
      <c r="R629" s="9">
        <f t="shared" si="302"/>
        <v>17.897825473684211</v>
      </c>
      <c r="S629" s="9">
        <f t="shared" si="303"/>
        <v>0.62065642995070536</v>
      </c>
      <c r="T629" s="9">
        <f t="shared" si="297"/>
        <v>8.5534683560307787</v>
      </c>
      <c r="U629" s="9">
        <f t="shared" si="304"/>
        <v>30.209010702436764</v>
      </c>
      <c r="V629" s="9">
        <f t="shared" si="305"/>
        <v>0.22010934367884669</v>
      </c>
      <c r="W629" s="9">
        <f t="shared" si="298"/>
        <v>0.48788618043345233</v>
      </c>
      <c r="X629" s="9">
        <f t="shared" si="306"/>
        <v>3.2440945144278852</v>
      </c>
      <c r="Y629" s="9">
        <f t="shared" si="307"/>
        <v>5.3093738416028931</v>
      </c>
      <c r="Z629" s="9">
        <f t="shared" si="308"/>
        <v>6.9115449915110201</v>
      </c>
      <c r="AA629" s="9">
        <f t="shared" si="309"/>
        <v>1.3265704263202069</v>
      </c>
      <c r="AB629" s="9">
        <f t="shared" si="310"/>
        <v>0.73993941744598613</v>
      </c>
      <c r="AC629" s="9">
        <f t="shared" si="311"/>
        <v>1.0332549218830964</v>
      </c>
      <c r="AD629" s="9">
        <f t="shared" si="312"/>
        <v>0.73335558536310719</v>
      </c>
      <c r="AE629" s="9">
        <f t="shared" si="313"/>
        <v>6.8423789457128764E-2</v>
      </c>
      <c r="AF629" s="9">
        <f t="shared" si="314"/>
        <v>100.11796188290364</v>
      </c>
      <c r="AG629" s="9">
        <f t="shared" si="299"/>
        <v>6.7669466985622914E-2</v>
      </c>
      <c r="AH629" s="9">
        <f t="shared" ca="1" si="296"/>
        <v>0.2768268251273322</v>
      </c>
      <c r="AI629" s="11">
        <f t="shared" si="315"/>
        <v>6.8423789457128764E-2</v>
      </c>
      <c r="AJ629" s="9">
        <f t="shared" ca="1" si="316"/>
        <v>5.0325470164755606</v>
      </c>
      <c r="AK629" s="9">
        <f t="shared" si="317"/>
        <v>6.7669466985622914E-2</v>
      </c>
      <c r="AL629" s="9">
        <f t="shared" si="318"/>
        <v>3.2153014625648781</v>
      </c>
      <c r="AM629" s="9">
        <f t="shared" si="319"/>
        <v>3.1814940577249602</v>
      </c>
      <c r="AN629" s="9">
        <f t="shared" si="320"/>
        <v>0.29989933651998923</v>
      </c>
      <c r="AO629" s="9">
        <f t="shared" si="321"/>
        <v>2.0817079796264863</v>
      </c>
      <c r="AP629" s="13">
        <f t="shared" ca="1" si="322"/>
        <v>1.6631805236311046</v>
      </c>
    </row>
    <row r="630" spans="1:42">
      <c r="A630" t="s">
        <v>108</v>
      </c>
      <c r="B630" t="s">
        <v>146</v>
      </c>
      <c r="C630">
        <v>4</v>
      </c>
      <c r="D630" s="14">
        <f t="shared" ca="1" si="323"/>
        <v>2.8376087370412697</v>
      </c>
      <c r="E630">
        <v>15.3866666666667</v>
      </c>
      <c r="F630">
        <v>4.8152631578947398</v>
      </c>
      <c r="G630">
        <v>4.2849488304093599</v>
      </c>
      <c r="H630">
        <v>100.473684210526</v>
      </c>
      <c r="I630">
        <v>3.2954970760233899</v>
      </c>
      <c r="J630">
        <v>47.308578947368403</v>
      </c>
      <c r="K630">
        <v>7.9807017543859597</v>
      </c>
      <c r="L630" s="11">
        <f t="shared" si="294"/>
        <v>32.549999999999997</v>
      </c>
      <c r="M630" s="9">
        <f t="shared" si="295"/>
        <v>13.350000000000001</v>
      </c>
      <c r="N630" s="9">
        <f t="shared" si="300"/>
        <v>100.11796188290364</v>
      </c>
      <c r="O630" s="9">
        <f>stefan_boltzmann*(E630+273.16)^4</f>
        <v>33.98804149565639</v>
      </c>
      <c r="P630" s="9">
        <f>stefan_boltzmann*(F630+273.16)^4</f>
        <v>29.274298268493322</v>
      </c>
      <c r="Q630" s="11">
        <f t="shared" si="301"/>
        <v>17.866782475852542</v>
      </c>
      <c r="R630" s="9">
        <f t="shared" si="302"/>
        <v>24.477908368421051</v>
      </c>
      <c r="S630" s="9">
        <f t="shared" si="303"/>
        <v>0.72991459102373624</v>
      </c>
      <c r="T630" s="9">
        <f t="shared" si="297"/>
        <v>13.757422506406458</v>
      </c>
      <c r="U630" s="9">
        <f t="shared" si="304"/>
        <v>31.631169882074857</v>
      </c>
      <c r="V630" s="9">
        <f t="shared" si="305"/>
        <v>0.21247568997469668</v>
      </c>
      <c r="W630" s="9">
        <f t="shared" si="298"/>
        <v>0.63538469788204399</v>
      </c>
      <c r="X630" s="9">
        <f t="shared" si="306"/>
        <v>4.2703281983770554</v>
      </c>
      <c r="Y630" s="9">
        <f t="shared" si="307"/>
        <v>9.4870943080294019</v>
      </c>
      <c r="Z630" s="9">
        <f t="shared" si="308"/>
        <v>10.10096491228072</v>
      </c>
      <c r="AA630" s="9">
        <f t="shared" si="309"/>
        <v>1.7482651082350225</v>
      </c>
      <c r="AB630" s="9">
        <f t="shared" si="310"/>
        <v>0.86112585698359234</v>
      </c>
      <c r="AC630" s="9">
        <f t="shared" si="311"/>
        <v>1.3046954826093073</v>
      </c>
      <c r="AD630" s="9">
        <f t="shared" si="312"/>
        <v>0.82971681874641223</v>
      </c>
      <c r="AE630" s="9">
        <f t="shared" si="313"/>
        <v>8.2773520438951531E-2</v>
      </c>
      <c r="AF630" s="9">
        <f t="shared" si="314"/>
        <v>100.11796188290364</v>
      </c>
      <c r="AG630" s="9">
        <f t="shared" si="299"/>
        <v>6.7669466985622914E-2</v>
      </c>
      <c r="AH630" s="9">
        <f t="shared" ca="1" si="296"/>
        <v>0.44651878890775798</v>
      </c>
      <c r="AI630" s="11">
        <f t="shared" si="315"/>
        <v>8.2773520438951531E-2</v>
      </c>
      <c r="AJ630" s="9">
        <f t="shared" ca="1" si="316"/>
        <v>9.0405755191216439</v>
      </c>
      <c r="AK630" s="9">
        <f t="shared" si="317"/>
        <v>6.7669466985622914E-2</v>
      </c>
      <c r="AL630" s="9">
        <f t="shared" si="318"/>
        <v>3.179077825746254</v>
      </c>
      <c r="AM630" s="9">
        <f t="shared" si="319"/>
        <v>3.2954970760233899</v>
      </c>
      <c r="AN630" s="9">
        <f t="shared" si="320"/>
        <v>0.47497866386289511</v>
      </c>
      <c r="AO630" s="9">
        <f t="shared" si="321"/>
        <v>2.1204690058479527</v>
      </c>
      <c r="AP630" s="13">
        <f t="shared" ca="1" si="322"/>
        <v>2.8376087370412697</v>
      </c>
    </row>
    <row r="631" spans="1:42">
      <c r="A631" t="s">
        <v>108</v>
      </c>
      <c r="B631" t="s">
        <v>146</v>
      </c>
      <c r="C631">
        <v>5</v>
      </c>
      <c r="D631" s="14">
        <f t="shared" ca="1" si="323"/>
        <v>3.2928423742548212</v>
      </c>
      <c r="E631">
        <v>16.971477079796301</v>
      </c>
      <c r="F631">
        <v>7.2286926994906597</v>
      </c>
      <c r="G631">
        <v>6.5989247311827999</v>
      </c>
      <c r="H631">
        <v>100.473684210526</v>
      </c>
      <c r="I631">
        <v>3.26525891341256</v>
      </c>
      <c r="J631">
        <v>47.308578947368403</v>
      </c>
      <c r="K631">
        <v>7.6519524617996604</v>
      </c>
      <c r="L631" s="11">
        <f t="shared" si="294"/>
        <v>38.950000000000003</v>
      </c>
      <c r="M631" s="9">
        <f t="shared" si="295"/>
        <v>14.9</v>
      </c>
      <c r="N631" s="9">
        <f t="shared" si="300"/>
        <v>100.11796188290364</v>
      </c>
      <c r="O631" s="9">
        <f>stefan_boltzmann*(E631+273.16)^4</f>
        <v>34.740917941289531</v>
      </c>
      <c r="P631" s="9">
        <f>stefan_boltzmann*(F631+273.16)^4</f>
        <v>30.304273454710913</v>
      </c>
      <c r="Q631" s="11">
        <f t="shared" si="301"/>
        <v>19.738961355271705</v>
      </c>
      <c r="R631" s="9">
        <f t="shared" si="302"/>
        <v>29.290769000000004</v>
      </c>
      <c r="S631" s="9">
        <f t="shared" si="303"/>
        <v>0.67389699994806218</v>
      </c>
      <c r="T631" s="9">
        <f t="shared" si="297"/>
        <v>15.199000243559214</v>
      </c>
      <c r="U631" s="9">
        <f t="shared" si="304"/>
        <v>32.522595698000224</v>
      </c>
      <c r="V631" s="9">
        <f t="shared" si="305"/>
        <v>0.20178948860082388</v>
      </c>
      <c r="W631" s="9">
        <f t="shared" si="298"/>
        <v>0.55976094992988401</v>
      </c>
      <c r="X631" s="9">
        <f t="shared" si="306"/>
        <v>3.6735532359806347</v>
      </c>
      <c r="Y631" s="9">
        <f t="shared" si="307"/>
        <v>11.525447007578579</v>
      </c>
      <c r="Z631" s="9">
        <f t="shared" si="308"/>
        <v>12.10008488964348</v>
      </c>
      <c r="AA631" s="9">
        <f t="shared" si="309"/>
        <v>1.934229572360634</v>
      </c>
      <c r="AB631" s="9">
        <f t="shared" si="310"/>
        <v>1.0177003040851103</v>
      </c>
      <c r="AC631" s="9">
        <f t="shared" si="311"/>
        <v>1.4759649382228721</v>
      </c>
      <c r="AD631" s="9">
        <f t="shared" si="312"/>
        <v>0.97459925822560201</v>
      </c>
      <c r="AE631" s="9">
        <f t="shared" si="313"/>
        <v>9.3017872989586234E-2</v>
      </c>
      <c r="AF631" s="9">
        <f t="shared" si="314"/>
        <v>100.11796188290364</v>
      </c>
      <c r="AG631" s="9">
        <f t="shared" si="299"/>
        <v>6.7669466985622914E-2</v>
      </c>
      <c r="AH631" s="9">
        <f t="shared" ca="1" si="296"/>
        <v>0.27987679683078642</v>
      </c>
      <c r="AI631" s="11">
        <f t="shared" si="315"/>
        <v>9.3017872989586234E-2</v>
      </c>
      <c r="AJ631" s="9">
        <f t="shared" ca="1" si="316"/>
        <v>11.245570210747793</v>
      </c>
      <c r="AK631" s="9">
        <f t="shared" si="317"/>
        <v>6.7669466985622914E-2</v>
      </c>
      <c r="AL631" s="9">
        <f t="shared" si="318"/>
        <v>3.1567861523028724</v>
      </c>
      <c r="AM631" s="9">
        <f t="shared" si="319"/>
        <v>3.26525891341256</v>
      </c>
      <c r="AN631" s="9">
        <f t="shared" si="320"/>
        <v>0.50136567999727011</v>
      </c>
      <c r="AO631" s="9">
        <f t="shared" si="321"/>
        <v>2.1101880305602707</v>
      </c>
      <c r="AP631" s="13">
        <f t="shared" ca="1" si="322"/>
        <v>3.2928423742548212</v>
      </c>
    </row>
    <row r="632" spans="1:42">
      <c r="A632" t="s">
        <v>108</v>
      </c>
      <c r="B632" t="s">
        <v>146</v>
      </c>
      <c r="C632">
        <v>6</v>
      </c>
      <c r="D632" s="14">
        <f t="shared" ca="1" si="323"/>
        <v>4.1205629375170627</v>
      </c>
      <c r="E632">
        <v>20.6747368421053</v>
      </c>
      <c r="F632">
        <v>10.4991228070175</v>
      </c>
      <c r="G632">
        <v>9.1284868421052607</v>
      </c>
      <c r="H632">
        <v>100.473684210526</v>
      </c>
      <c r="I632">
        <v>3.2716374269005901</v>
      </c>
      <c r="J632">
        <v>47.308578947368403</v>
      </c>
      <c r="K632">
        <v>8.3771929824561404</v>
      </c>
      <c r="L632" s="11">
        <f t="shared" si="294"/>
        <v>41.849999999999994</v>
      </c>
      <c r="M632" s="9">
        <f t="shared" si="295"/>
        <v>15.65</v>
      </c>
      <c r="N632" s="9">
        <f t="shared" si="300"/>
        <v>100.11796188290364</v>
      </c>
      <c r="O632" s="9">
        <f>stefan_boltzmann*(E632+273.16)^4</f>
        <v>36.548910765891719</v>
      </c>
      <c r="P632" s="9">
        <f>stefan_boltzmann*(F632+273.16)^4</f>
        <v>31.743069166161693</v>
      </c>
      <c r="Q632" s="11">
        <f t="shared" si="301"/>
        <v>21.663315537245666</v>
      </c>
      <c r="R632" s="9">
        <f t="shared" si="302"/>
        <v>31.471596473684208</v>
      </c>
      <c r="S632" s="9">
        <f t="shared" si="303"/>
        <v>0.68834498292325297</v>
      </c>
      <c r="T632" s="9">
        <f t="shared" si="297"/>
        <v>16.680752963679161</v>
      </c>
      <c r="U632" s="9">
        <f t="shared" si="304"/>
        <v>34.145989966026704</v>
      </c>
      <c r="V632" s="9">
        <f t="shared" si="305"/>
        <v>0.18934127939761708</v>
      </c>
      <c r="W632" s="9">
        <f t="shared" si="298"/>
        <v>0.57926572694639156</v>
      </c>
      <c r="X632" s="9">
        <f t="shared" si="306"/>
        <v>3.7450950918484822</v>
      </c>
      <c r="Y632" s="9">
        <f t="shared" si="307"/>
        <v>12.93565787183068</v>
      </c>
      <c r="Z632" s="9">
        <f t="shared" si="308"/>
        <v>15.5869298245614</v>
      </c>
      <c r="AA632" s="9">
        <f t="shared" si="309"/>
        <v>2.437748907817606</v>
      </c>
      <c r="AB632" s="9">
        <f t="shared" si="310"/>
        <v>1.2696425588621825</v>
      </c>
      <c r="AC632" s="9">
        <f t="shared" si="311"/>
        <v>1.8536957333398942</v>
      </c>
      <c r="AD632" s="9">
        <f t="shared" si="312"/>
        <v>1.1580637802830038</v>
      </c>
      <c r="AE632" s="9">
        <f t="shared" si="313"/>
        <v>0.11347608007371743</v>
      </c>
      <c r="AF632" s="9">
        <f t="shared" si="314"/>
        <v>100.11796188290364</v>
      </c>
      <c r="AG632" s="9">
        <f t="shared" si="299"/>
        <v>6.7669466985622914E-2</v>
      </c>
      <c r="AH632" s="9">
        <f t="shared" ca="1" si="296"/>
        <v>0.48815829088850893</v>
      </c>
      <c r="AI632" s="11">
        <f t="shared" si="315"/>
        <v>0.11347608007371743</v>
      </c>
      <c r="AJ632" s="9">
        <f t="shared" ca="1" si="316"/>
        <v>12.447499580942171</v>
      </c>
      <c r="AK632" s="9">
        <f t="shared" si="317"/>
        <v>6.7669466985622914E-2</v>
      </c>
      <c r="AL632" s="9">
        <f t="shared" si="318"/>
        <v>3.118644356302382</v>
      </c>
      <c r="AM632" s="9">
        <f t="shared" si="319"/>
        <v>3.2716374269005901</v>
      </c>
      <c r="AN632" s="9">
        <f t="shared" si="320"/>
        <v>0.69563195305689041</v>
      </c>
      <c r="AO632" s="9">
        <f t="shared" si="321"/>
        <v>2.112356725146201</v>
      </c>
      <c r="AP632" s="13">
        <f t="shared" ca="1" si="322"/>
        <v>4.1205629375170627</v>
      </c>
    </row>
    <row r="633" spans="1:42">
      <c r="A633" t="s">
        <v>108</v>
      </c>
      <c r="B633" t="s">
        <v>146</v>
      </c>
      <c r="C633">
        <v>7</v>
      </c>
      <c r="D633" s="14">
        <f t="shared" ca="1" si="323"/>
        <v>5.1467738760946427</v>
      </c>
      <c r="E633">
        <v>23.865195246180001</v>
      </c>
      <c r="F633">
        <v>12.592699490662101</v>
      </c>
      <c r="G633">
        <v>11.0983870967742</v>
      </c>
      <c r="H633">
        <v>100.473684210526</v>
      </c>
      <c r="I633">
        <v>2.9186827956989201</v>
      </c>
      <c r="J633">
        <v>47.308578947368403</v>
      </c>
      <c r="K633">
        <v>9.9813242784380307</v>
      </c>
      <c r="L633" s="11">
        <f t="shared" si="294"/>
        <v>45.5</v>
      </c>
      <c r="M633" s="9">
        <f t="shared" si="295"/>
        <v>15.35</v>
      </c>
      <c r="N633" s="9">
        <f t="shared" si="300"/>
        <v>100.11796188290364</v>
      </c>
      <c r="O633" s="9">
        <f>stefan_boltzmann*(E633+273.16)^4</f>
        <v>38.162344999317206</v>
      </c>
      <c r="P633" s="9">
        <f>stefan_boltzmann*(F633+273.16)^4</f>
        <v>32.690627773460839</v>
      </c>
      <c r="Q633" s="11">
        <f t="shared" si="301"/>
        <v>26.168167904525422</v>
      </c>
      <c r="R633" s="9">
        <f t="shared" si="302"/>
        <v>34.216431052631577</v>
      </c>
      <c r="S633" s="9">
        <f t="shared" si="303"/>
        <v>0.76478367554680526</v>
      </c>
      <c r="T633" s="9">
        <f t="shared" si="297"/>
        <v>20.149489286484574</v>
      </c>
      <c r="U633" s="9">
        <f t="shared" si="304"/>
        <v>35.426486386389023</v>
      </c>
      <c r="V633" s="9">
        <f t="shared" si="305"/>
        <v>0.17907160202707248</v>
      </c>
      <c r="W633" s="9">
        <f t="shared" si="298"/>
        <v>0.68245796198818709</v>
      </c>
      <c r="X633" s="9">
        <f t="shared" si="306"/>
        <v>4.3294298267266624</v>
      </c>
      <c r="Y633" s="9">
        <f t="shared" si="307"/>
        <v>15.820059459757911</v>
      </c>
      <c r="Z633" s="9">
        <f t="shared" si="308"/>
        <v>18.22894736842105</v>
      </c>
      <c r="AA633" s="9">
        <f t="shared" si="309"/>
        <v>2.9598588597705096</v>
      </c>
      <c r="AB633" s="9">
        <f t="shared" si="310"/>
        <v>1.4583293503176256</v>
      </c>
      <c r="AC633" s="9">
        <f t="shared" si="311"/>
        <v>2.2090941050440676</v>
      </c>
      <c r="AD633" s="9">
        <f t="shared" si="312"/>
        <v>1.3213239425578036</v>
      </c>
      <c r="AE633" s="9">
        <f t="shared" si="313"/>
        <v>0.13141514234655999</v>
      </c>
      <c r="AF633" s="9">
        <f t="shared" si="314"/>
        <v>100.11796188290364</v>
      </c>
      <c r="AG633" s="9">
        <f t="shared" si="299"/>
        <v>6.7669466985622914E-2</v>
      </c>
      <c r="AH633" s="9">
        <f t="shared" ca="1" si="296"/>
        <v>0.36988245614035103</v>
      </c>
      <c r="AI633" s="11">
        <f t="shared" si="315"/>
        <v>0.13141514234655999</v>
      </c>
      <c r="AJ633" s="9">
        <f t="shared" ca="1" si="316"/>
        <v>15.45017700361756</v>
      </c>
      <c r="AK633" s="9">
        <f t="shared" si="317"/>
        <v>6.7669466985622914E-2</v>
      </c>
      <c r="AL633" s="9">
        <f t="shared" si="318"/>
        <v>3.0903521374935616</v>
      </c>
      <c r="AM633" s="9">
        <f t="shared" si="319"/>
        <v>2.9186827956989201</v>
      </c>
      <c r="AN633" s="9">
        <f t="shared" si="320"/>
        <v>0.88777016248626395</v>
      </c>
      <c r="AO633" s="9">
        <f t="shared" si="321"/>
        <v>1.9923521505376329</v>
      </c>
      <c r="AP633" s="13">
        <f t="shared" ca="1" si="322"/>
        <v>5.1467738760946427</v>
      </c>
    </row>
    <row r="634" spans="1:42">
      <c r="A634" t="s">
        <v>108</v>
      </c>
      <c r="B634" t="s">
        <v>146</v>
      </c>
      <c r="C634">
        <v>8</v>
      </c>
      <c r="D634" s="14">
        <f t="shared" ca="1" si="323"/>
        <v>4.2784524776042554</v>
      </c>
      <c r="E634">
        <v>24.243293718166399</v>
      </c>
      <c r="F634">
        <v>12.471477079796299</v>
      </c>
      <c r="G634">
        <v>11.325014148273899</v>
      </c>
      <c r="H634">
        <v>100.473684210526</v>
      </c>
      <c r="I634">
        <v>2.8832979626485602</v>
      </c>
      <c r="J634">
        <v>47.308578947368403</v>
      </c>
      <c r="K634">
        <v>8.8947368421052602</v>
      </c>
      <c r="L634" s="11">
        <f t="shared" si="294"/>
        <v>35.15</v>
      </c>
      <c r="M634" s="9">
        <f t="shared" si="295"/>
        <v>14.05</v>
      </c>
      <c r="N634" s="9">
        <f t="shared" si="300"/>
        <v>100.11796188290364</v>
      </c>
      <c r="O634" s="9">
        <f>stefan_boltzmann*(E634+273.16)^4</f>
        <v>38.357031501343386</v>
      </c>
      <c r="P634" s="9">
        <f>stefan_boltzmann*(F634+273.16)^4</f>
        <v>32.635190806442203</v>
      </c>
      <c r="Q634" s="11">
        <f t="shared" si="301"/>
        <v>19.913834519572948</v>
      </c>
      <c r="R634" s="9">
        <f t="shared" si="302"/>
        <v>26.433133000000002</v>
      </c>
      <c r="S634" s="9">
        <f t="shared" si="303"/>
        <v>0.7533664102387313</v>
      </c>
      <c r="T634" s="9">
        <f t="shared" si="297"/>
        <v>15.33365258007117</v>
      </c>
      <c r="U634" s="9">
        <f t="shared" si="304"/>
        <v>35.496111153892798</v>
      </c>
      <c r="V634" s="9">
        <f t="shared" si="305"/>
        <v>0.17785696995149022</v>
      </c>
      <c r="W634" s="9">
        <f t="shared" si="298"/>
        <v>0.66704465382228728</v>
      </c>
      <c r="X634" s="9">
        <f t="shared" si="306"/>
        <v>4.2112068367384907</v>
      </c>
      <c r="Y634" s="9">
        <f t="shared" si="307"/>
        <v>11.12244574333268</v>
      </c>
      <c r="Z634" s="9">
        <f t="shared" si="308"/>
        <v>18.35738539898135</v>
      </c>
      <c r="AA634" s="9">
        <f t="shared" si="309"/>
        <v>3.0277702121839356</v>
      </c>
      <c r="AB634" s="9">
        <f t="shared" si="310"/>
        <v>1.4467680948439119</v>
      </c>
      <c r="AC634" s="9">
        <f t="shared" si="311"/>
        <v>2.2372691535139237</v>
      </c>
      <c r="AD634" s="9">
        <f t="shared" si="312"/>
        <v>1.3413450098628541</v>
      </c>
      <c r="AE634" s="9">
        <f t="shared" si="313"/>
        <v>0.13234518397368969</v>
      </c>
      <c r="AF634" s="9">
        <f t="shared" si="314"/>
        <v>100.11796188290364</v>
      </c>
      <c r="AG634" s="9">
        <f t="shared" si="299"/>
        <v>6.7669466985622914E-2</v>
      </c>
      <c r="AH634" s="9">
        <f t="shared" ca="1" si="296"/>
        <v>1.7981324278442019E-2</v>
      </c>
      <c r="AI634" s="11">
        <f t="shared" si="315"/>
        <v>0.13234518397368969</v>
      </c>
      <c r="AJ634" s="9">
        <f t="shared" ca="1" si="316"/>
        <v>11.104464419054239</v>
      </c>
      <c r="AK634" s="9">
        <f t="shared" si="317"/>
        <v>6.7669466985622914E-2</v>
      </c>
      <c r="AL634" s="9">
        <f t="shared" si="318"/>
        <v>3.0889898286516768</v>
      </c>
      <c r="AM634" s="9">
        <f t="shared" si="319"/>
        <v>2.8832979626485602</v>
      </c>
      <c r="AN634" s="9">
        <f t="shared" si="320"/>
        <v>0.89592414365106965</v>
      </c>
      <c r="AO634" s="9">
        <f t="shared" si="321"/>
        <v>1.9803213073005106</v>
      </c>
      <c r="AP634" s="13">
        <f t="shared" ca="1" si="322"/>
        <v>4.2784524776042554</v>
      </c>
    </row>
    <row r="635" spans="1:42">
      <c r="A635" t="s">
        <v>108</v>
      </c>
      <c r="B635" t="s">
        <v>146</v>
      </c>
      <c r="C635">
        <v>9</v>
      </c>
      <c r="D635" s="14">
        <f t="shared" ca="1" si="323"/>
        <v>2.9628804361721111</v>
      </c>
      <c r="E635">
        <v>20.7352631578947</v>
      </c>
      <c r="F635">
        <v>9.8585964912280701</v>
      </c>
      <c r="G635">
        <v>9.6204678362573102</v>
      </c>
      <c r="H635">
        <v>100.473684210526</v>
      </c>
      <c r="I635">
        <v>2.65748538011696</v>
      </c>
      <c r="J635">
        <v>47.308578947368403</v>
      </c>
      <c r="K635">
        <v>7.3456140350877197</v>
      </c>
      <c r="L635" s="11">
        <f t="shared" si="294"/>
        <v>27.05</v>
      </c>
      <c r="M635" s="9">
        <f t="shared" si="295"/>
        <v>12.3</v>
      </c>
      <c r="N635" s="9">
        <f t="shared" si="300"/>
        <v>100.11796188290364</v>
      </c>
      <c r="O635" s="9">
        <f>stefan_boltzmann*(E635+273.16)^4</f>
        <v>36.57903456339956</v>
      </c>
      <c r="P635" s="9">
        <f>stefan_boltzmann*(F635+273.16)^4</f>
        <v>31.457324691252595</v>
      </c>
      <c r="Q635" s="11">
        <f t="shared" si="301"/>
        <v>14.839689416631009</v>
      </c>
      <c r="R635" s="9">
        <f t="shared" si="302"/>
        <v>20.341856263157897</v>
      </c>
      <c r="S635" s="9">
        <f t="shared" si="303"/>
        <v>0.72951500711898531</v>
      </c>
      <c r="T635" s="9">
        <f t="shared" si="297"/>
        <v>11.426560850805878</v>
      </c>
      <c r="U635" s="9">
        <f t="shared" si="304"/>
        <v>34.018179627326077</v>
      </c>
      <c r="V635" s="9">
        <f t="shared" si="305"/>
        <v>0.1868244298111735</v>
      </c>
      <c r="W635" s="9">
        <f t="shared" si="298"/>
        <v>0.63484525961063021</v>
      </c>
      <c r="X635" s="9">
        <f t="shared" si="306"/>
        <v>4.0347127114262262</v>
      </c>
      <c r="Y635" s="9">
        <f t="shared" si="307"/>
        <v>7.3918481393796514</v>
      </c>
      <c r="Z635" s="9">
        <f t="shared" si="308"/>
        <v>15.296929824561385</v>
      </c>
      <c r="AA635" s="9">
        <f t="shared" si="309"/>
        <v>2.4468496425197639</v>
      </c>
      <c r="AB635" s="9">
        <f t="shared" si="310"/>
        <v>1.2163754209448518</v>
      </c>
      <c r="AC635" s="9">
        <f t="shared" si="311"/>
        <v>1.8316125317323078</v>
      </c>
      <c r="AD635" s="9">
        <f t="shared" si="312"/>
        <v>1.1970793521771488</v>
      </c>
      <c r="AE635" s="9">
        <f t="shared" si="313"/>
        <v>0.11164025898967316</v>
      </c>
      <c r="AF635" s="9">
        <f t="shared" si="314"/>
        <v>100.11796188290364</v>
      </c>
      <c r="AG635" s="9">
        <f t="shared" si="299"/>
        <v>6.7669466985622914E-2</v>
      </c>
      <c r="AH635" s="9">
        <f t="shared" ca="1" si="296"/>
        <v>-0.42846378041879513</v>
      </c>
      <c r="AI635" s="11">
        <f t="shared" si="315"/>
        <v>0.11164025898967316</v>
      </c>
      <c r="AJ635" s="9">
        <f t="shared" ca="1" si="316"/>
        <v>7.8203119197984465</v>
      </c>
      <c r="AK635" s="9">
        <f t="shared" si="317"/>
        <v>6.7669466985622914E-2</v>
      </c>
      <c r="AL635" s="9">
        <f t="shared" si="318"/>
        <v>3.1217814235749266</v>
      </c>
      <c r="AM635" s="9">
        <f t="shared" si="319"/>
        <v>2.65748538011696</v>
      </c>
      <c r="AN635" s="9">
        <f t="shared" si="320"/>
        <v>0.63453317955515898</v>
      </c>
      <c r="AO635" s="9">
        <f t="shared" si="321"/>
        <v>1.9035450292397664</v>
      </c>
      <c r="AP635" s="13">
        <f t="shared" ca="1" si="322"/>
        <v>2.9628804361721111</v>
      </c>
    </row>
    <row r="636" spans="1:42">
      <c r="A636" t="s">
        <v>108</v>
      </c>
      <c r="B636" t="s">
        <v>146</v>
      </c>
      <c r="C636">
        <v>10</v>
      </c>
      <c r="D636" s="14">
        <f t="shared" ca="1" si="323"/>
        <v>1.6913347526430142</v>
      </c>
      <c r="E636">
        <v>15.116129032258099</v>
      </c>
      <c r="F636">
        <v>5.9078098471986404</v>
      </c>
      <c r="G636">
        <v>6.3272920203735099</v>
      </c>
      <c r="H636">
        <v>100.473684210526</v>
      </c>
      <c r="I636">
        <v>2.7772778720995999</v>
      </c>
      <c r="J636">
        <v>47.308578947368403</v>
      </c>
      <c r="K636">
        <v>4.8047538200339499</v>
      </c>
      <c r="L636" s="11">
        <f t="shared" si="294"/>
        <v>18.649999999999999</v>
      </c>
      <c r="M636" s="9">
        <f t="shared" si="295"/>
        <v>10.649999999999999</v>
      </c>
      <c r="N636" s="9">
        <f t="shared" si="300"/>
        <v>100.11796188290364</v>
      </c>
      <c r="O636" s="9">
        <f>stefan_boltzmann*(E636+273.16)^4</f>
        <v>33.86075365276924</v>
      </c>
      <c r="P636" s="9">
        <f>stefan_boltzmann*(F636+273.16)^4</f>
        <v>29.737254471699682</v>
      </c>
      <c r="Q636" s="11">
        <f t="shared" si="301"/>
        <v>8.8694792837386451</v>
      </c>
      <c r="R636" s="9">
        <f t="shared" si="302"/>
        <v>14.024976684210525</v>
      </c>
      <c r="S636" s="9">
        <f t="shared" si="303"/>
        <v>0.63240599135711961</v>
      </c>
      <c r="T636" s="9">
        <f t="shared" si="297"/>
        <v>6.8294990484787572</v>
      </c>
      <c r="U636" s="9">
        <f t="shared" si="304"/>
        <v>31.799004062234459</v>
      </c>
      <c r="V636" s="9">
        <f t="shared" si="305"/>
        <v>0.20307807914641357</v>
      </c>
      <c r="W636" s="9">
        <f t="shared" si="298"/>
        <v>0.5037480883321116</v>
      </c>
      <c r="X636" s="9">
        <f t="shared" si="306"/>
        <v>3.2530442894120077</v>
      </c>
      <c r="Y636" s="9">
        <f t="shared" si="307"/>
        <v>3.5764547590667495</v>
      </c>
      <c r="Z636" s="9">
        <f t="shared" si="308"/>
        <v>10.51196943972837</v>
      </c>
      <c r="AA636" s="9">
        <f t="shared" si="309"/>
        <v>1.7181380672553059</v>
      </c>
      <c r="AB636" s="9">
        <f t="shared" si="310"/>
        <v>0.92915783154927833</v>
      </c>
      <c r="AC636" s="9">
        <f t="shared" si="311"/>
        <v>1.3236479494022921</v>
      </c>
      <c r="AD636" s="9">
        <f t="shared" si="312"/>
        <v>0.95651083725692787</v>
      </c>
      <c r="AE636" s="9">
        <f t="shared" si="313"/>
        <v>8.4797140830979681E-2</v>
      </c>
      <c r="AF636" s="9">
        <f t="shared" si="314"/>
        <v>100.11796188290364</v>
      </c>
      <c r="AG636" s="9">
        <f t="shared" si="299"/>
        <v>6.7669466985622914E-2</v>
      </c>
      <c r="AH636" s="9">
        <f t="shared" ca="1" si="296"/>
        <v>-0.66989445387662216</v>
      </c>
      <c r="AI636" s="11">
        <f t="shared" si="315"/>
        <v>8.4797140830979681E-2</v>
      </c>
      <c r="AJ636" s="9">
        <f t="shared" ca="1" si="316"/>
        <v>4.2463492129433718</v>
      </c>
      <c r="AK636" s="9">
        <f t="shared" si="317"/>
        <v>6.7669466985622914E-2</v>
      </c>
      <c r="AL636" s="9">
        <f t="shared" si="318"/>
        <v>3.1744691477349791</v>
      </c>
      <c r="AM636" s="9">
        <f t="shared" si="319"/>
        <v>2.7772778720995999</v>
      </c>
      <c r="AN636" s="9">
        <f t="shared" si="320"/>
        <v>0.36713711214536426</v>
      </c>
      <c r="AO636" s="9">
        <f t="shared" si="321"/>
        <v>1.944274476513864</v>
      </c>
      <c r="AP636" s="13">
        <f t="shared" ca="1" si="322"/>
        <v>1.6913347526430142</v>
      </c>
    </row>
    <row r="637" spans="1:42">
      <c r="A637" t="s">
        <v>108</v>
      </c>
      <c r="B637" t="s">
        <v>146</v>
      </c>
      <c r="C637">
        <v>11</v>
      </c>
      <c r="D637" s="14">
        <f t="shared" ca="1" si="323"/>
        <v>0.81838964429132688</v>
      </c>
      <c r="E637">
        <v>9.6454385964912301</v>
      </c>
      <c r="F637">
        <v>2.9266666666666699</v>
      </c>
      <c r="G637">
        <v>3.7149999999999999</v>
      </c>
      <c r="H637">
        <v>100.473684210526</v>
      </c>
      <c r="I637">
        <v>2.8593567251462</v>
      </c>
      <c r="J637">
        <v>47.308578947368403</v>
      </c>
      <c r="K637">
        <v>2.81754385964912</v>
      </c>
      <c r="L637" s="11">
        <f t="shared" si="294"/>
        <v>12</v>
      </c>
      <c r="M637" s="9">
        <f t="shared" si="295"/>
        <v>9.1</v>
      </c>
      <c r="N637" s="9">
        <f t="shared" si="300"/>
        <v>100.11796188290364</v>
      </c>
      <c r="O637" s="9">
        <f>stefan_boltzmann*(E637+273.16)^4</f>
        <v>31.362662281469593</v>
      </c>
      <c r="P637" s="9">
        <f>stefan_boltzmann*(F637+273.16)^4</f>
        <v>28.48679737883409</v>
      </c>
      <c r="Q637" s="11">
        <f t="shared" si="301"/>
        <v>4.8577212261422771</v>
      </c>
      <c r="R637" s="9">
        <f t="shared" si="302"/>
        <v>9.0241136842105263</v>
      </c>
      <c r="S637" s="9">
        <f t="shared" si="303"/>
        <v>0.53830452453650068</v>
      </c>
      <c r="T637" s="9">
        <f t="shared" si="297"/>
        <v>3.7404453441295535</v>
      </c>
      <c r="U637" s="9">
        <f t="shared" si="304"/>
        <v>29.92472983015184</v>
      </c>
      <c r="V637" s="9">
        <f t="shared" si="305"/>
        <v>0.21500805776201126</v>
      </c>
      <c r="W637" s="9">
        <f t="shared" si="298"/>
        <v>0.376711108124276</v>
      </c>
      <c r="X637" s="9">
        <f t="shared" si="306"/>
        <v>2.4237811339217235</v>
      </c>
      <c r="Y637" s="9">
        <f t="shared" si="307"/>
        <v>1.3166642102078301</v>
      </c>
      <c r="Z637" s="9">
        <f t="shared" si="308"/>
        <v>6.2860526315789498</v>
      </c>
      <c r="AA637" s="9">
        <f t="shared" si="309"/>
        <v>1.1990900701731462</v>
      </c>
      <c r="AB637" s="9">
        <f t="shared" si="310"/>
        <v>0.75383153782334023</v>
      </c>
      <c r="AC637" s="9">
        <f t="shared" si="311"/>
        <v>0.9764608039982432</v>
      </c>
      <c r="AD637" s="9">
        <f t="shared" si="312"/>
        <v>0.79709110328697541</v>
      </c>
      <c r="AE637" s="9">
        <f t="shared" si="313"/>
        <v>6.5874933341571004E-2</v>
      </c>
      <c r="AF637" s="9">
        <f t="shared" si="314"/>
        <v>100.11796188290364</v>
      </c>
      <c r="AG637" s="9">
        <f t="shared" si="299"/>
        <v>6.7669466985622914E-2</v>
      </c>
      <c r="AH637" s="9">
        <f t="shared" ca="1" si="296"/>
        <v>-0.59162835314091888</v>
      </c>
      <c r="AI637" s="11">
        <f t="shared" si="315"/>
        <v>6.5874933341571004E-2</v>
      </c>
      <c r="AJ637" s="9">
        <f t="shared" ca="1" si="316"/>
        <v>1.9082925633487489</v>
      </c>
      <c r="AK637" s="9">
        <f t="shared" si="317"/>
        <v>6.7669466985622914E-2</v>
      </c>
      <c r="AL637" s="9">
        <f t="shared" si="318"/>
        <v>3.2225024899014119</v>
      </c>
      <c r="AM637" s="9">
        <f t="shared" si="319"/>
        <v>2.8593567251462</v>
      </c>
      <c r="AN637" s="9">
        <f t="shared" si="320"/>
        <v>0.17936970071126779</v>
      </c>
      <c r="AO637" s="9">
        <f t="shared" si="321"/>
        <v>1.9721812865497079</v>
      </c>
      <c r="AP637" s="13">
        <f t="shared" ca="1" si="322"/>
        <v>0.81838964429132688</v>
      </c>
    </row>
    <row r="638" spans="1:42">
      <c r="A638" t="s">
        <v>108</v>
      </c>
      <c r="B638" t="s">
        <v>146</v>
      </c>
      <c r="C638">
        <v>12</v>
      </c>
      <c r="D638" s="14">
        <f t="shared" ca="1" si="323"/>
        <v>0.52865215155414413</v>
      </c>
      <c r="E638">
        <v>6.98030560271647</v>
      </c>
      <c r="F638">
        <v>1.4052631578947401</v>
      </c>
      <c r="G638">
        <v>2.0320033955857402</v>
      </c>
      <c r="H638">
        <v>100.473684210526</v>
      </c>
      <c r="I638">
        <v>2.8479343520090499</v>
      </c>
      <c r="J638">
        <v>47.308578947368403</v>
      </c>
      <c r="K638">
        <v>2.42105263157895</v>
      </c>
      <c r="L638" s="11">
        <f t="shared" si="294"/>
        <v>9.3000000000000007</v>
      </c>
      <c r="M638" s="9">
        <f t="shared" si="295"/>
        <v>8.35</v>
      </c>
      <c r="N638" s="9">
        <f t="shared" si="300"/>
        <v>100.11796188290364</v>
      </c>
      <c r="O638" s="9">
        <f>stefan_boltzmann*(E638+273.16)^4</f>
        <v>30.197033833856725</v>
      </c>
      <c r="P638" s="9">
        <f>stefan_boltzmann*(F638+273.16)^4</f>
        <v>27.864051125769734</v>
      </c>
      <c r="Q638" s="11">
        <f t="shared" si="301"/>
        <v>3.6732508666876793</v>
      </c>
      <c r="R638" s="9">
        <f t="shared" si="302"/>
        <v>6.9936881052631588</v>
      </c>
      <c r="S638" s="9">
        <f t="shared" si="303"/>
        <v>0.52522371764381992</v>
      </c>
      <c r="T638" s="9">
        <f t="shared" si="297"/>
        <v>2.8284031673495131</v>
      </c>
      <c r="U638" s="9">
        <f t="shared" si="304"/>
        <v>29.030542479813228</v>
      </c>
      <c r="V638" s="9">
        <f t="shared" si="305"/>
        <v>0.22226181190366498</v>
      </c>
      <c r="W638" s="9">
        <f t="shared" si="298"/>
        <v>0.35905201881915694</v>
      </c>
      <c r="X638" s="9">
        <f t="shared" si="306"/>
        <v>2.3167404142262673</v>
      </c>
      <c r="Y638" s="9">
        <f t="shared" si="307"/>
        <v>0.51166275312324583</v>
      </c>
      <c r="Z638" s="9">
        <f t="shared" si="308"/>
        <v>4.1927843803056053</v>
      </c>
      <c r="AA638" s="9">
        <f t="shared" si="309"/>
        <v>1.0005043795467929</v>
      </c>
      <c r="AB638" s="9">
        <f t="shared" si="310"/>
        <v>0.67616588969071778</v>
      </c>
      <c r="AC638" s="9">
        <f t="shared" si="311"/>
        <v>0.83833513461875531</v>
      </c>
      <c r="AD638" s="9">
        <f t="shared" si="312"/>
        <v>0.70725923143918201</v>
      </c>
      <c r="AE638" s="9">
        <f t="shared" si="313"/>
        <v>5.792711019267701E-2</v>
      </c>
      <c r="AF638" s="9">
        <f t="shared" si="314"/>
        <v>100.11796188290364</v>
      </c>
      <c r="AG638" s="9">
        <f t="shared" si="299"/>
        <v>6.7669466985622914E-2</v>
      </c>
      <c r="AH638" s="9">
        <f t="shared" ca="1" si="296"/>
        <v>-0.29305755517826826</v>
      </c>
      <c r="AI638" s="11">
        <f t="shared" si="315"/>
        <v>5.792711019267701E-2</v>
      </c>
      <c r="AJ638" s="9">
        <f t="shared" ca="1" si="316"/>
        <v>0.80472030830151409</v>
      </c>
      <c r="AK638" s="9">
        <f t="shared" si="317"/>
        <v>6.7669466985622914E-2</v>
      </c>
      <c r="AL638" s="9">
        <f t="shared" si="318"/>
        <v>3.2468377631547916</v>
      </c>
      <c r="AM638" s="9">
        <f t="shared" si="319"/>
        <v>2.8479343520090499</v>
      </c>
      <c r="AN638" s="9">
        <f t="shared" si="320"/>
        <v>0.13107590317957329</v>
      </c>
      <c r="AO638" s="9">
        <f t="shared" si="321"/>
        <v>1.9682976796830771</v>
      </c>
      <c r="AP638" s="13">
        <f t="shared" ca="1" si="322"/>
        <v>0.52865215155414413</v>
      </c>
    </row>
    <row r="639" spans="1:42">
      <c r="A639" t="s">
        <v>109</v>
      </c>
      <c r="B639" t="s">
        <v>142</v>
      </c>
      <c r="C639">
        <v>1</v>
      </c>
      <c r="D639" s="14">
        <f t="shared" ref="D639:D662" ca="1" si="324">AP639</f>
        <v>0.48932244463640018</v>
      </c>
      <c r="E639">
        <v>-4.2764516129032302</v>
      </c>
      <c r="F639">
        <v>-13.2246774193548</v>
      </c>
      <c r="G639">
        <v>-11.5419086021505</v>
      </c>
      <c r="H639">
        <v>311.14999999999998</v>
      </c>
      <c r="I639">
        <v>3.9351075268817199</v>
      </c>
      <c r="J639">
        <v>44.386450000000004</v>
      </c>
      <c r="K639">
        <v>4.0661290322580603</v>
      </c>
      <c r="L639" s="11">
        <f t="shared" si="294"/>
        <v>12.5</v>
      </c>
      <c r="M639" s="9">
        <f t="shared" si="295"/>
        <v>9.1</v>
      </c>
      <c r="N639" s="9">
        <f t="shared" ref="N639:N662" si="325">101.3*((293-0.0065*H639)/293)^5.26</f>
        <v>97.675680540823677</v>
      </c>
      <c r="O639" s="9">
        <f>stefan_boltzmann*(E639+273.16)^4</f>
        <v>25.628242004649966</v>
      </c>
      <c r="P639" s="9">
        <f>stefan_boltzmann*(F639+273.16)^4</f>
        <v>22.383247257940688</v>
      </c>
      <c r="Q639" s="11">
        <f t="shared" ref="Q639:Q662" si="326">(0.25+0.5*(K639/M639))*L639</f>
        <v>5.9176710386387779</v>
      </c>
      <c r="R639" s="9">
        <f t="shared" ref="R639:R662" si="327">(0.75+2*(H639/100000))*L639</f>
        <v>9.4527874999999995</v>
      </c>
      <c r="S639" s="9">
        <f t="shared" ref="S639:S662" si="328">Q639/R639</f>
        <v>0.62602391502387822</v>
      </c>
      <c r="T639" s="9">
        <f t="shared" si="297"/>
        <v>4.5566066997518586</v>
      </c>
      <c r="U639" s="9">
        <f t="shared" ref="U639:U662" si="329">(O639+P639)/2</f>
        <v>24.005744631295329</v>
      </c>
      <c r="V639" s="9">
        <f t="shared" ref="V639:V662" si="330">0.34-(0.14*SQRT(AD639))</f>
        <v>0.26963582938686181</v>
      </c>
      <c r="W639" s="9">
        <f t="shared" si="298"/>
        <v>0.49513228528223563</v>
      </c>
      <c r="X639" s="9">
        <f t="shared" ref="X639:X662" si="331">U639*V639*W639</f>
        <v>3.2048966448831111</v>
      </c>
      <c r="Y639" s="9">
        <f t="shared" ref="Y639:Y662" si="332">T639-X639</f>
        <v>1.3517100548687475</v>
      </c>
      <c r="Z639" s="9">
        <f t="shared" ref="Z639:Z662" si="333">(E639+F639)/2</f>
        <v>-8.750564516129014</v>
      </c>
      <c r="AA639" s="9">
        <f t="shared" ref="AA639:AA662" si="334">0.6108*EXP((17.27*E639)/(E639+237.3))</f>
        <v>0.44489143114326823</v>
      </c>
      <c r="AB639" s="9">
        <f t="shared" ref="AB639:AB662" si="335">0.6108*EXP((17.27*F639)/(F639+237.3))</f>
        <v>0.220415256438489</v>
      </c>
      <c r="AC639" s="9">
        <f t="shared" ref="AC639:AC662" si="336">(AA639+AB639)/2</f>
        <v>0.33265334379087863</v>
      </c>
      <c r="AD639" s="9">
        <f t="shared" ref="AD639:AD662" si="337">0.6108*EXP((17.27*G639)/(G639+237.3))</f>
        <v>0.25260798500381754</v>
      </c>
      <c r="AE639" s="9">
        <f t="shared" ref="AE639:AE662" si="338">(4098*0.6108*EXP(17.27*Z639/(Z639+237.3)))/((Z639+237.3)^2)</f>
        <v>2.4736883021322553E-2</v>
      </c>
      <c r="AF639" s="9">
        <f t="shared" ref="AF639:AF662" si="339">101.3*((293-0.0065*H639)/293)^5.26</f>
        <v>97.675680540823677</v>
      </c>
      <c r="AG639" s="9">
        <f t="shared" si="299"/>
        <v>6.6018735453145475E-2</v>
      </c>
      <c r="AH639" s="9">
        <f t="shared" ca="1" si="296"/>
        <v>-0.31334032258064121</v>
      </c>
      <c r="AI639" s="11">
        <f t="shared" ref="AI639:AI662" si="340">AE639</f>
        <v>2.4736883021322553E-2</v>
      </c>
      <c r="AJ639" s="9">
        <f t="shared" ref="AJ639:AJ662" ca="1" si="341">Y639-AH639</f>
        <v>1.6650503774493888</v>
      </c>
      <c r="AK639" s="9">
        <f t="shared" ref="AK639:AK662" si="342">AG639</f>
        <v>6.6018735453145475E-2</v>
      </c>
      <c r="AL639" s="9">
        <f t="shared" ref="AL639:AL662" si="343">900/(Z639+273)</f>
        <v>3.4058729334728644</v>
      </c>
      <c r="AM639" s="9">
        <f t="shared" ref="AM639:AM662" si="344">I639</f>
        <v>3.9351075268817199</v>
      </c>
      <c r="AN639" s="9">
        <f t="shared" ref="AN639:AN662" si="345">AC639-AD639</f>
        <v>8.0045358787061094E-2</v>
      </c>
      <c r="AO639" s="9">
        <f t="shared" ref="AO639:AO662" si="346">1+0.34*AM639</f>
        <v>2.3379365591397852</v>
      </c>
      <c r="AP639" s="13">
        <f t="shared" ref="AP639:AP662" ca="1" si="347">(0.408*AI639*AJ639+AK639*AL639*AM639*AN639)/(AI639+AK639*AO639)</f>
        <v>0.48932244463640018</v>
      </c>
    </row>
    <row r="640" spans="1:42">
      <c r="A640" t="s">
        <v>109</v>
      </c>
      <c r="B640" t="s">
        <v>142</v>
      </c>
      <c r="C640">
        <v>2</v>
      </c>
      <c r="D640" s="14">
        <f t="shared" ca="1" si="324"/>
        <v>0.74570211001480857</v>
      </c>
      <c r="E640">
        <v>-1.86196428571429</v>
      </c>
      <c r="F640">
        <v>-11.3728571428571</v>
      </c>
      <c r="G640">
        <v>-10.2362053571429</v>
      </c>
      <c r="H640">
        <v>311.14999999999998</v>
      </c>
      <c r="I640">
        <v>3.9213318452380901</v>
      </c>
      <c r="J640">
        <v>44.386450000000004</v>
      </c>
      <c r="K640">
        <v>5.8017857142857103</v>
      </c>
      <c r="L640" s="11">
        <f t="shared" si="294"/>
        <v>18</v>
      </c>
      <c r="M640" s="9">
        <f t="shared" si="295"/>
        <v>10.3</v>
      </c>
      <c r="N640" s="9">
        <f t="shared" si="325"/>
        <v>97.675680540823677</v>
      </c>
      <c r="O640" s="9">
        <f>stefan_boltzmann*(E640+273.16)^4</f>
        <v>26.561248842905666</v>
      </c>
      <c r="P640" s="9">
        <f>stefan_boltzmann*(F640+273.16)^4</f>
        <v>23.027943023622299</v>
      </c>
      <c r="Q640" s="11">
        <f t="shared" si="326"/>
        <v>9.5695214979195526</v>
      </c>
      <c r="R640" s="9">
        <f t="shared" si="327"/>
        <v>13.612014</v>
      </c>
      <c r="S640" s="9">
        <f t="shared" si="328"/>
        <v>0.70302025092830145</v>
      </c>
      <c r="T640" s="9">
        <f t="shared" si="297"/>
        <v>7.3685315533980553</v>
      </c>
      <c r="U640" s="9">
        <f t="shared" si="329"/>
        <v>24.794595933263984</v>
      </c>
      <c r="V640" s="9">
        <f t="shared" si="330"/>
        <v>0.26586577332665923</v>
      </c>
      <c r="W640" s="9">
        <f t="shared" si="298"/>
        <v>0.59907733875320701</v>
      </c>
      <c r="X640" s="9">
        <f t="shared" si="331"/>
        <v>3.9491384385727466</v>
      </c>
      <c r="Y640" s="9">
        <f t="shared" si="332"/>
        <v>3.4193931148253087</v>
      </c>
      <c r="Z640" s="9">
        <f t="shared" si="333"/>
        <v>-6.6174107142856951</v>
      </c>
      <c r="AA640" s="9">
        <f t="shared" si="334"/>
        <v>0.53282316123887385</v>
      </c>
      <c r="AB640" s="9">
        <f t="shared" si="335"/>
        <v>0.25606258047780855</v>
      </c>
      <c r="AC640" s="9">
        <f t="shared" si="336"/>
        <v>0.39444287085834118</v>
      </c>
      <c r="AD640" s="9">
        <f t="shared" si="337"/>
        <v>0.28040222267623843</v>
      </c>
      <c r="AE640" s="9">
        <f t="shared" si="338"/>
        <v>2.8660720324307307E-2</v>
      </c>
      <c r="AF640" s="9">
        <f t="shared" si="339"/>
        <v>97.675680540823677</v>
      </c>
      <c r="AG640" s="9">
        <f t="shared" si="299"/>
        <v>6.6018735453145475E-2</v>
      </c>
      <c r="AH640" s="9">
        <f t="shared" ca="1" si="296"/>
        <v>0.29864153225806467</v>
      </c>
      <c r="AI640" s="11">
        <f t="shared" si="340"/>
        <v>2.8660720324307307E-2</v>
      </c>
      <c r="AJ640" s="9">
        <f t="shared" ca="1" si="341"/>
        <v>3.1207515825672441</v>
      </c>
      <c r="AK640" s="9">
        <f t="shared" si="342"/>
        <v>6.6018735453145475E-2</v>
      </c>
      <c r="AL640" s="9">
        <f t="shared" si="343"/>
        <v>3.3785991885328732</v>
      </c>
      <c r="AM640" s="9">
        <f t="shared" si="344"/>
        <v>3.9213318452380901</v>
      </c>
      <c r="AN640" s="9">
        <f t="shared" si="345"/>
        <v>0.11404064818210274</v>
      </c>
      <c r="AO640" s="9">
        <f t="shared" si="346"/>
        <v>2.3332528273809507</v>
      </c>
      <c r="AP640" s="13">
        <f t="shared" ca="1" si="347"/>
        <v>0.74570211001480857</v>
      </c>
    </row>
    <row r="641" spans="1:42">
      <c r="A641" t="s">
        <v>109</v>
      </c>
      <c r="B641" t="s">
        <v>142</v>
      </c>
      <c r="C641">
        <v>3</v>
      </c>
      <c r="D641" s="14">
        <f t="shared" ca="1" si="324"/>
        <v>1.4596217951335577</v>
      </c>
      <c r="E641">
        <v>4.9391935483870997</v>
      </c>
      <c r="F641">
        <v>-5.0204838709677402</v>
      </c>
      <c r="G641">
        <v>-5.0855040322580596</v>
      </c>
      <c r="H641">
        <v>311.14999999999998</v>
      </c>
      <c r="I641">
        <v>4.0202419354838703</v>
      </c>
      <c r="J641">
        <v>44.386450000000004</v>
      </c>
      <c r="K641">
        <v>6.2032258064516101</v>
      </c>
      <c r="L641" s="11">
        <f t="shared" si="294"/>
        <v>25.3</v>
      </c>
      <c r="M641" s="9">
        <f t="shared" si="295"/>
        <v>11.6</v>
      </c>
      <c r="N641" s="9">
        <f t="shared" si="325"/>
        <v>97.675680540823677</v>
      </c>
      <c r="O641" s="9">
        <f>stefan_boltzmann*(E641+273.16)^4</f>
        <v>29.326538918964719</v>
      </c>
      <c r="P641" s="9">
        <f>stefan_boltzmann*(F641+273.16)^4</f>
        <v>25.345751852872336</v>
      </c>
      <c r="Q641" s="11">
        <f t="shared" si="326"/>
        <v>13.089724694104559</v>
      </c>
      <c r="R641" s="9">
        <f t="shared" si="327"/>
        <v>19.1324419</v>
      </c>
      <c r="S641" s="9">
        <f t="shared" si="328"/>
        <v>0.68416382825156041</v>
      </c>
      <c r="T641" s="9">
        <f t="shared" si="297"/>
        <v>10.079088014460512</v>
      </c>
      <c r="U641" s="9">
        <f t="shared" si="329"/>
        <v>27.336145385918527</v>
      </c>
      <c r="V641" s="9">
        <f t="shared" si="330"/>
        <v>0.24943726404994915</v>
      </c>
      <c r="W641" s="9">
        <f t="shared" si="298"/>
        <v>0.57362116813960662</v>
      </c>
      <c r="X641" s="9">
        <f t="shared" si="331"/>
        <v>3.9113238795373828</v>
      </c>
      <c r="Y641" s="9">
        <f t="shared" si="332"/>
        <v>6.1677641349231287</v>
      </c>
      <c r="Z641" s="9">
        <f t="shared" si="333"/>
        <v>-4.0645161290320253E-2</v>
      </c>
      <c r="AA641" s="9">
        <f t="shared" si="334"/>
        <v>0.86861530349720351</v>
      </c>
      <c r="AB641" s="9">
        <f t="shared" si="335"/>
        <v>0.42052175285790416</v>
      </c>
      <c r="AC641" s="9">
        <f t="shared" si="336"/>
        <v>0.64456852817755383</v>
      </c>
      <c r="AD641" s="9">
        <f t="shared" si="337"/>
        <v>0.41844944605911394</v>
      </c>
      <c r="AE641" s="9">
        <f t="shared" si="338"/>
        <v>4.4334254848947215E-2</v>
      </c>
      <c r="AF641" s="9">
        <f t="shared" si="339"/>
        <v>97.675680540823677</v>
      </c>
      <c r="AG641" s="9">
        <f t="shared" si="299"/>
        <v>6.6018735453145475E-2</v>
      </c>
      <c r="AH641" s="9">
        <f t="shared" ca="1" si="296"/>
        <v>0.92074717741935252</v>
      </c>
      <c r="AI641" s="11">
        <f t="shared" si="340"/>
        <v>4.4334254848947215E-2</v>
      </c>
      <c r="AJ641" s="9">
        <f t="shared" ca="1" si="341"/>
        <v>5.2470169575037762</v>
      </c>
      <c r="AK641" s="9">
        <f t="shared" si="342"/>
        <v>6.6018735453145475E-2</v>
      </c>
      <c r="AL641" s="9">
        <f t="shared" si="343"/>
        <v>3.2971941941019227</v>
      </c>
      <c r="AM641" s="9">
        <f t="shared" si="344"/>
        <v>4.0202419354838703</v>
      </c>
      <c r="AN641" s="9">
        <f t="shared" si="345"/>
        <v>0.2261190821184399</v>
      </c>
      <c r="AO641" s="9">
        <f t="shared" si="346"/>
        <v>2.3668822580645159</v>
      </c>
      <c r="AP641" s="13">
        <f t="shared" ca="1" si="347"/>
        <v>1.4596217951335577</v>
      </c>
    </row>
    <row r="642" spans="1:42">
      <c r="A642" t="s">
        <v>109</v>
      </c>
      <c r="B642" t="s">
        <v>142</v>
      </c>
      <c r="C642">
        <v>4</v>
      </c>
      <c r="D642" s="14">
        <f t="shared" ca="1" si="324"/>
        <v>2.8250847342332177</v>
      </c>
      <c r="E642">
        <v>13.499833333333299</v>
      </c>
      <c r="F642">
        <v>1.9626666666666699</v>
      </c>
      <c r="G642">
        <v>1.1798402777777801</v>
      </c>
      <c r="H642">
        <v>311.14999999999998</v>
      </c>
      <c r="I642">
        <v>4.27122222222222</v>
      </c>
      <c r="J642">
        <v>44.386450000000004</v>
      </c>
      <c r="K642">
        <v>7.1283333333333303</v>
      </c>
      <c r="L642" s="11">
        <f t="shared" si="294"/>
        <v>33.5</v>
      </c>
      <c r="M642" s="9">
        <f t="shared" si="295"/>
        <v>13.2</v>
      </c>
      <c r="N642" s="9">
        <f t="shared" si="325"/>
        <v>97.675680540823677</v>
      </c>
      <c r="O642" s="9">
        <f>stefan_boltzmann*(E642+273.16)^4</f>
        <v>33.107719677196165</v>
      </c>
      <c r="P642" s="9">
        <f>stefan_boltzmann*(F642+273.16)^4</f>
        <v>28.091011816517849</v>
      </c>
      <c r="Q642" s="11">
        <f t="shared" si="326"/>
        <v>17.420422979797976</v>
      </c>
      <c r="R642" s="9">
        <f t="shared" si="327"/>
        <v>25.333470500000001</v>
      </c>
      <c r="S642" s="9">
        <f t="shared" si="328"/>
        <v>0.68764455228500876</v>
      </c>
      <c r="T642" s="9">
        <f t="shared" si="297"/>
        <v>13.413725694444443</v>
      </c>
      <c r="U642" s="9">
        <f t="shared" si="329"/>
        <v>30.599365746857007</v>
      </c>
      <c r="V642" s="9">
        <f t="shared" si="330"/>
        <v>0.22580930319348169</v>
      </c>
      <c r="W642" s="9">
        <f t="shared" si="298"/>
        <v>0.57832014558476186</v>
      </c>
      <c r="X642" s="9">
        <f t="shared" si="331"/>
        <v>3.995973287214019</v>
      </c>
      <c r="Y642" s="9">
        <f t="shared" si="332"/>
        <v>9.4177524072304237</v>
      </c>
      <c r="Z642" s="9">
        <f t="shared" si="333"/>
        <v>7.7312499999999851</v>
      </c>
      <c r="AA642" s="9">
        <f t="shared" si="334"/>
        <v>1.5474504391476736</v>
      </c>
      <c r="AB642" s="9">
        <f t="shared" si="335"/>
        <v>0.70375833516323505</v>
      </c>
      <c r="AC642" s="9">
        <f t="shared" si="336"/>
        <v>1.1256043871554544</v>
      </c>
      <c r="AD642" s="9">
        <f t="shared" si="337"/>
        <v>0.66528138965092831</v>
      </c>
      <c r="AE642" s="9">
        <f t="shared" si="338"/>
        <v>7.1891434494754713E-2</v>
      </c>
      <c r="AF642" s="9">
        <f t="shared" si="339"/>
        <v>97.675680540823677</v>
      </c>
      <c r="AG642" s="9">
        <f t="shared" si="299"/>
        <v>6.6018735453145475E-2</v>
      </c>
      <c r="AH642" s="9">
        <f t="shared" ca="1" si="296"/>
        <v>1.0880653225806429</v>
      </c>
      <c r="AI642" s="11">
        <f t="shared" si="340"/>
        <v>7.1891434494754713E-2</v>
      </c>
      <c r="AJ642" s="9">
        <f t="shared" ca="1" si="341"/>
        <v>8.3296870846497804</v>
      </c>
      <c r="AK642" s="9">
        <f t="shared" si="342"/>
        <v>6.6018735453145475E-2</v>
      </c>
      <c r="AL642" s="9">
        <f t="shared" si="343"/>
        <v>3.2059131286595277</v>
      </c>
      <c r="AM642" s="9">
        <f t="shared" si="344"/>
        <v>4.27122222222222</v>
      </c>
      <c r="AN642" s="9">
        <f t="shared" si="345"/>
        <v>0.4603229975045261</v>
      </c>
      <c r="AO642" s="9">
        <f t="shared" si="346"/>
        <v>2.4522155555555551</v>
      </c>
      <c r="AP642" s="13">
        <f t="shared" ca="1" si="347"/>
        <v>2.8250847342332177</v>
      </c>
    </row>
    <row r="643" spans="1:42">
      <c r="A643" t="s">
        <v>109</v>
      </c>
      <c r="B643" t="s">
        <v>142</v>
      </c>
      <c r="C643">
        <v>5</v>
      </c>
      <c r="D643" s="14">
        <f t="shared" ca="1" si="324"/>
        <v>3.9791932969159896</v>
      </c>
      <c r="E643">
        <v>18.5983870967742</v>
      </c>
      <c r="F643">
        <v>7.04177419354839</v>
      </c>
      <c r="G643">
        <v>5.7005712365591403</v>
      </c>
      <c r="H643">
        <v>311.14999999999998</v>
      </c>
      <c r="I643">
        <v>4.0426276881720398</v>
      </c>
      <c r="J643">
        <v>44.386450000000004</v>
      </c>
      <c r="K643">
        <v>8.5870967741935509</v>
      </c>
      <c r="L643" s="11">
        <f t="shared" ref="L643:L662" si="348">VLOOKUP(J643, Ra,C643+1)</f>
        <v>39.299999999999997</v>
      </c>
      <c r="M643" s="9">
        <f t="shared" ref="M643:M662" si="349">VLOOKUP(J643, N, C643+1)</f>
        <v>14.6</v>
      </c>
      <c r="N643" s="9">
        <f t="shared" si="325"/>
        <v>97.675680540823677</v>
      </c>
      <c r="O643" s="9">
        <f>stefan_boltzmann*(E643+273.16)^4</f>
        <v>35.526734548355783</v>
      </c>
      <c r="P643" s="9">
        <f>stefan_boltzmann*(F643+273.16)^4</f>
        <v>30.223545979267964</v>
      </c>
      <c r="Q643" s="11">
        <f t="shared" si="326"/>
        <v>21.382291206363238</v>
      </c>
      <c r="R643" s="9">
        <f t="shared" si="327"/>
        <v>29.719563899999997</v>
      </c>
      <c r="S643" s="9">
        <f t="shared" si="328"/>
        <v>0.71946853857984239</v>
      </c>
      <c r="T643" s="9">
        <f t="shared" si="297"/>
        <v>16.464364228899694</v>
      </c>
      <c r="U643" s="9">
        <f t="shared" si="329"/>
        <v>32.875140263811872</v>
      </c>
      <c r="V643" s="9">
        <f t="shared" si="330"/>
        <v>0.20601621633628511</v>
      </c>
      <c r="W643" s="9">
        <f t="shared" si="298"/>
        <v>0.62128252708278731</v>
      </c>
      <c r="X643" s="9">
        <f t="shared" si="331"/>
        <v>4.2078297602063675</v>
      </c>
      <c r="Y643" s="9">
        <f t="shared" si="332"/>
        <v>12.256534468693326</v>
      </c>
      <c r="Z643" s="9">
        <f t="shared" si="333"/>
        <v>12.820080645161294</v>
      </c>
      <c r="AA643" s="9">
        <f t="shared" si="334"/>
        <v>2.1429365969008756</v>
      </c>
      <c r="AB643" s="9">
        <f t="shared" si="335"/>
        <v>1.004735865730555</v>
      </c>
      <c r="AC643" s="9">
        <f t="shared" si="336"/>
        <v>1.5738362313157153</v>
      </c>
      <c r="AD643" s="9">
        <f t="shared" si="337"/>
        <v>0.91590072881863038</v>
      </c>
      <c r="AE643" s="9">
        <f t="shared" si="338"/>
        <v>9.6962824070761927E-2</v>
      </c>
      <c r="AF643" s="9">
        <f t="shared" si="339"/>
        <v>97.675680540823677</v>
      </c>
      <c r="AG643" s="9">
        <f t="shared" si="299"/>
        <v>6.6018735453145475E-2</v>
      </c>
      <c r="AH643" s="9">
        <f t="shared" ref="AH643:AH662" ca="1" si="350">0.14*(Z643-OFFSET(Z643, IF(C643=1, 11, -1), 0))</f>
        <v>0.71243629032258338</v>
      </c>
      <c r="AI643" s="11">
        <f t="shared" si="340"/>
        <v>9.6962824070761927E-2</v>
      </c>
      <c r="AJ643" s="9">
        <f t="shared" ca="1" si="341"/>
        <v>11.544098178370742</v>
      </c>
      <c r="AK643" s="9">
        <f t="shared" si="342"/>
        <v>6.6018735453145475E-2</v>
      </c>
      <c r="AL643" s="9">
        <f t="shared" si="343"/>
        <v>3.148834042620428</v>
      </c>
      <c r="AM643" s="9">
        <f t="shared" si="344"/>
        <v>4.0426276881720398</v>
      </c>
      <c r="AN643" s="9">
        <f t="shared" si="345"/>
        <v>0.65793550249708488</v>
      </c>
      <c r="AO643" s="9">
        <f t="shared" si="346"/>
        <v>2.3744934139784935</v>
      </c>
      <c r="AP643" s="13">
        <f t="shared" ca="1" si="347"/>
        <v>3.9791932969159896</v>
      </c>
    </row>
    <row r="644" spans="1:42">
      <c r="A644" t="s">
        <v>109</v>
      </c>
      <c r="B644" t="s">
        <v>142</v>
      </c>
      <c r="C644">
        <v>6</v>
      </c>
      <c r="D644" s="14">
        <f t="shared" ca="1" si="324"/>
        <v>4.5935499323702436</v>
      </c>
      <c r="E644">
        <v>24.693999999999999</v>
      </c>
      <c r="F644">
        <v>13.6511666666667</v>
      </c>
      <c r="G644">
        <v>13.3107430555556</v>
      </c>
      <c r="H644">
        <v>311.14999999999998</v>
      </c>
      <c r="I644">
        <v>3.44290972222222</v>
      </c>
      <c r="J644">
        <v>44.386450000000004</v>
      </c>
      <c r="K644">
        <v>8.9316666666666702</v>
      </c>
      <c r="L644" s="11">
        <f t="shared" si="348"/>
        <v>41.9</v>
      </c>
      <c r="M644" s="9">
        <f t="shared" si="349"/>
        <v>15.3</v>
      </c>
      <c r="N644" s="9">
        <f t="shared" si="325"/>
        <v>97.675680540823677</v>
      </c>
      <c r="O644" s="9">
        <f>stefan_boltzmann*(E644+273.16)^4</f>
        <v>38.590076579068686</v>
      </c>
      <c r="P644" s="9">
        <f>stefan_boltzmann*(F644+273.16)^4</f>
        <v>33.177687910560095</v>
      </c>
      <c r="Q644" s="11">
        <f t="shared" si="326"/>
        <v>22.704961873638347</v>
      </c>
      <c r="R644" s="9">
        <f t="shared" si="327"/>
        <v>31.6857437</v>
      </c>
      <c r="S644" s="9">
        <f t="shared" si="328"/>
        <v>0.71656711259828654</v>
      </c>
      <c r="T644" s="9">
        <f t="shared" ref="T644:T662" si="351">(1-0.23)*Q644</f>
        <v>17.482820642701526</v>
      </c>
      <c r="U644" s="9">
        <f t="shared" si="329"/>
        <v>35.883882244814387</v>
      </c>
      <c r="V644" s="9">
        <f t="shared" si="330"/>
        <v>0.16691510301688189</v>
      </c>
      <c r="W644" s="9">
        <f t="shared" ref="W644:W662" si="352">1.35*S644-0.35</f>
        <v>0.61736560200768686</v>
      </c>
      <c r="X644" s="9">
        <f t="shared" si="331"/>
        <v>3.6977494891058393</v>
      </c>
      <c r="Y644" s="9">
        <f t="shared" si="332"/>
        <v>13.785071153595688</v>
      </c>
      <c r="Z644" s="9">
        <f t="shared" si="333"/>
        <v>19.17258333333335</v>
      </c>
      <c r="AA644" s="9">
        <f t="shared" si="334"/>
        <v>3.1104954727588057</v>
      </c>
      <c r="AB644" s="9">
        <f t="shared" si="335"/>
        <v>1.5627742387721131</v>
      </c>
      <c r="AC644" s="9">
        <f t="shared" si="336"/>
        <v>2.3366348557654595</v>
      </c>
      <c r="AD644" s="9">
        <f t="shared" si="337"/>
        <v>1.5284888552886025</v>
      </c>
      <c r="AE644" s="9">
        <f t="shared" si="338"/>
        <v>0.13837917341745073</v>
      </c>
      <c r="AF644" s="9">
        <f t="shared" si="339"/>
        <v>97.675680540823677</v>
      </c>
      <c r="AG644" s="9">
        <f t="shared" ref="AG644:AG662" si="353">AF644*(0.00103)/((2.45)*(0.622))</f>
        <v>6.6018735453145475E-2</v>
      </c>
      <c r="AH644" s="9">
        <f t="shared" ca="1" si="350"/>
        <v>0.88935037634408787</v>
      </c>
      <c r="AI644" s="11">
        <f t="shared" si="340"/>
        <v>0.13837917341745073</v>
      </c>
      <c r="AJ644" s="9">
        <f t="shared" ca="1" si="341"/>
        <v>12.895720777251599</v>
      </c>
      <c r="AK644" s="9">
        <f t="shared" si="342"/>
        <v>6.6018735453145475E-2</v>
      </c>
      <c r="AL644" s="9">
        <f t="shared" si="343"/>
        <v>3.0803711619074452</v>
      </c>
      <c r="AM644" s="9">
        <f t="shared" si="344"/>
        <v>3.44290972222222</v>
      </c>
      <c r="AN644" s="9">
        <f t="shared" si="345"/>
        <v>0.80814600047685703</v>
      </c>
      <c r="AO644" s="9">
        <f t="shared" si="346"/>
        <v>2.1705893055555547</v>
      </c>
      <c r="AP644" s="13">
        <f t="shared" ca="1" si="347"/>
        <v>4.5935499323702436</v>
      </c>
    </row>
    <row r="645" spans="1:42">
      <c r="A645" t="s">
        <v>109</v>
      </c>
      <c r="B645" t="s">
        <v>142</v>
      </c>
      <c r="C645">
        <v>7</v>
      </c>
      <c r="D645" s="14">
        <f t="shared" ca="1" si="324"/>
        <v>4.8266170603151721</v>
      </c>
      <c r="E645">
        <v>26.422096774193601</v>
      </c>
      <c r="F645">
        <v>15.503064516128999</v>
      </c>
      <c r="G645">
        <v>15.7601344086022</v>
      </c>
      <c r="H645">
        <v>311.14999999999998</v>
      </c>
      <c r="I645">
        <v>3.25712365591398</v>
      </c>
      <c r="J645">
        <v>44.386450000000004</v>
      </c>
      <c r="K645">
        <v>9.8161290322580594</v>
      </c>
      <c r="L645" s="11">
        <f t="shared" si="348"/>
        <v>40.700000000000003</v>
      </c>
      <c r="M645" s="9">
        <f t="shared" si="349"/>
        <v>15</v>
      </c>
      <c r="N645" s="9">
        <f t="shared" si="325"/>
        <v>97.675680540823677</v>
      </c>
      <c r="O645" s="9">
        <f>stefan_boltzmann*(E645+273.16)^4</f>
        <v>39.493472171580159</v>
      </c>
      <c r="P645" s="9">
        <f>stefan_boltzmann*(F645+273.16)^4</f>
        <v>34.042916908992652</v>
      </c>
      <c r="Q645" s="11">
        <f t="shared" si="326"/>
        <v>23.492215053763434</v>
      </c>
      <c r="R645" s="9">
        <f t="shared" si="327"/>
        <v>30.778276100000003</v>
      </c>
      <c r="S645" s="9">
        <f t="shared" si="328"/>
        <v>0.76327260751824344</v>
      </c>
      <c r="T645" s="9">
        <f t="shared" si="351"/>
        <v>18.089005591397846</v>
      </c>
      <c r="U645" s="9">
        <f t="shared" si="329"/>
        <v>36.768194540286402</v>
      </c>
      <c r="V645" s="9">
        <f t="shared" si="330"/>
        <v>0.15266059181552524</v>
      </c>
      <c r="W645" s="9">
        <f t="shared" si="352"/>
        <v>0.68041802014962871</v>
      </c>
      <c r="X645" s="9">
        <f t="shared" si="331"/>
        <v>3.8192233200002281</v>
      </c>
      <c r="Y645" s="9">
        <f t="shared" si="332"/>
        <v>14.269782271397618</v>
      </c>
      <c r="Z645" s="9">
        <f t="shared" si="333"/>
        <v>20.962580645161299</v>
      </c>
      <c r="AA645" s="9">
        <f t="shared" si="334"/>
        <v>3.446231037130731</v>
      </c>
      <c r="AB645" s="9">
        <f t="shared" si="335"/>
        <v>1.7613689970523827</v>
      </c>
      <c r="AC645" s="9">
        <f t="shared" si="336"/>
        <v>2.6038000170915567</v>
      </c>
      <c r="AD645" s="9">
        <f t="shared" si="337"/>
        <v>1.7906149928014923</v>
      </c>
      <c r="AE645" s="9">
        <f t="shared" si="338"/>
        <v>0.15244997400999774</v>
      </c>
      <c r="AF645" s="9">
        <f t="shared" si="339"/>
        <v>97.675680540823677</v>
      </c>
      <c r="AG645" s="9">
        <f t="shared" si="353"/>
        <v>6.6018735453145475E-2</v>
      </c>
      <c r="AH645" s="9">
        <f t="shared" ca="1" si="350"/>
        <v>0.25059962365591298</v>
      </c>
      <c r="AI645" s="11">
        <f t="shared" si="340"/>
        <v>0.15244997400999774</v>
      </c>
      <c r="AJ645" s="9">
        <f t="shared" ca="1" si="341"/>
        <v>14.019182647741705</v>
      </c>
      <c r="AK645" s="9">
        <f t="shared" si="342"/>
        <v>6.6018735453145475E-2</v>
      </c>
      <c r="AL645" s="9">
        <f t="shared" si="343"/>
        <v>3.0616141619956014</v>
      </c>
      <c r="AM645" s="9">
        <f t="shared" si="344"/>
        <v>3.25712365591398</v>
      </c>
      <c r="AN645" s="9">
        <f t="shared" si="345"/>
        <v>0.81318502429006445</v>
      </c>
      <c r="AO645" s="9">
        <f t="shared" si="346"/>
        <v>2.1074220430107533</v>
      </c>
      <c r="AP645" s="13">
        <f t="shared" ca="1" si="347"/>
        <v>4.8266170603151721</v>
      </c>
    </row>
    <row r="646" spans="1:42">
      <c r="A646" t="s">
        <v>109</v>
      </c>
      <c r="B646" t="s">
        <v>142</v>
      </c>
      <c r="C646">
        <v>8</v>
      </c>
      <c r="D646" s="14">
        <f t="shared" ca="1" si="324"/>
        <v>6.8602371158804916</v>
      </c>
      <c r="E646">
        <v>25.293225806451598</v>
      </c>
      <c r="F646">
        <v>14.4322580645161</v>
      </c>
      <c r="G646">
        <v>15.4633534946237</v>
      </c>
      <c r="H646">
        <v>311.14999999999998</v>
      </c>
      <c r="I646">
        <v>3.00072580645161</v>
      </c>
      <c r="J646">
        <v>44.386450000000004</v>
      </c>
      <c r="K646">
        <v>8.8661290322580708</v>
      </c>
      <c r="L646" s="11">
        <f t="shared" si="348"/>
        <v>65.900000000000006</v>
      </c>
      <c r="M646" s="9">
        <f t="shared" si="349"/>
        <v>13.8</v>
      </c>
      <c r="N646" s="9">
        <f t="shared" si="325"/>
        <v>97.675680540823677</v>
      </c>
      <c r="O646" s="9">
        <f>stefan_boltzmann*(E646+273.16)^4</f>
        <v>38.9015586551197</v>
      </c>
      <c r="P646" s="9">
        <f>stefan_boltzmann*(F646+273.16)^4</f>
        <v>33.540586781850564</v>
      </c>
      <c r="Q646" s="11">
        <f t="shared" si="326"/>
        <v>37.644489247311846</v>
      </c>
      <c r="R646" s="9">
        <f t="shared" si="327"/>
        <v>49.835095700000004</v>
      </c>
      <c r="S646" s="9">
        <f t="shared" si="328"/>
        <v>0.75538109676614595</v>
      </c>
      <c r="T646" s="9">
        <f t="shared" si="351"/>
        <v>28.986256720430124</v>
      </c>
      <c r="U646" s="9">
        <f t="shared" si="329"/>
        <v>36.221072718485132</v>
      </c>
      <c r="V646" s="9">
        <f t="shared" si="330"/>
        <v>0.1544332479416532</v>
      </c>
      <c r="W646" s="9">
        <f t="shared" si="352"/>
        <v>0.66976448063429717</v>
      </c>
      <c r="X646" s="9">
        <f t="shared" si="331"/>
        <v>3.7464869619741097</v>
      </c>
      <c r="Y646" s="9">
        <f t="shared" si="332"/>
        <v>25.239769758456013</v>
      </c>
      <c r="Z646" s="9">
        <f t="shared" si="333"/>
        <v>19.86274193548385</v>
      </c>
      <c r="AA646" s="9">
        <f t="shared" si="334"/>
        <v>3.2235295493897795</v>
      </c>
      <c r="AB646" s="9">
        <f t="shared" si="335"/>
        <v>1.6440029800616425</v>
      </c>
      <c r="AC646" s="9">
        <f t="shared" si="336"/>
        <v>2.433766264725711</v>
      </c>
      <c r="AD646" s="9">
        <f t="shared" si="337"/>
        <v>1.7568887484430591</v>
      </c>
      <c r="AE646" s="9">
        <f t="shared" si="338"/>
        <v>0.14366817882771638</v>
      </c>
      <c r="AF646" s="9">
        <f t="shared" si="339"/>
        <v>97.675680540823677</v>
      </c>
      <c r="AG646" s="9">
        <f t="shared" si="353"/>
        <v>6.6018735453145475E-2</v>
      </c>
      <c r="AH646" s="9">
        <f t="shared" ca="1" si="350"/>
        <v>-0.15397741935484291</v>
      </c>
      <c r="AI646" s="11">
        <f t="shared" si="340"/>
        <v>0.14366817882771638</v>
      </c>
      <c r="AJ646" s="9">
        <f t="shared" ca="1" si="341"/>
        <v>25.393747177810855</v>
      </c>
      <c r="AK646" s="9">
        <f t="shared" si="342"/>
        <v>6.6018735453145475E-2</v>
      </c>
      <c r="AL646" s="9">
        <f t="shared" si="343"/>
        <v>3.0731119774814695</v>
      </c>
      <c r="AM646" s="9">
        <f t="shared" si="344"/>
        <v>3.00072580645161</v>
      </c>
      <c r="AN646" s="9">
        <f t="shared" si="345"/>
        <v>0.67687751628265191</v>
      </c>
      <c r="AO646" s="9">
        <f t="shared" si="346"/>
        <v>2.0202467741935477</v>
      </c>
      <c r="AP646" s="13">
        <f t="shared" ca="1" si="347"/>
        <v>6.8602371158804916</v>
      </c>
    </row>
    <row r="647" spans="1:42">
      <c r="A647" t="s">
        <v>109</v>
      </c>
      <c r="B647" t="s">
        <v>142</v>
      </c>
      <c r="C647">
        <v>9</v>
      </c>
      <c r="D647" s="14">
        <f t="shared" ca="1" si="324"/>
        <v>3.201975672803687</v>
      </c>
      <c r="E647">
        <v>21.656666666666698</v>
      </c>
      <c r="F647">
        <v>10.5888333333333</v>
      </c>
      <c r="G647">
        <v>11.2978194444444</v>
      </c>
      <c r="H647">
        <v>311.14999999999998</v>
      </c>
      <c r="I647">
        <v>3.3556111111111102</v>
      </c>
      <c r="J647">
        <v>44.386450000000004</v>
      </c>
      <c r="K647">
        <v>7.5233333333333299</v>
      </c>
      <c r="L647" s="11">
        <f t="shared" si="348"/>
        <v>28.4</v>
      </c>
      <c r="M647" s="9">
        <f t="shared" si="349"/>
        <v>12.3</v>
      </c>
      <c r="N647" s="9">
        <f t="shared" si="325"/>
        <v>97.675680540823677</v>
      </c>
      <c r="O647" s="9">
        <f>stefan_boltzmann*(E647+273.16)^4</f>
        <v>37.039918246525815</v>
      </c>
      <c r="P647" s="9">
        <f>stefan_boltzmann*(F647+273.16)^4</f>
        <v>31.783244692621626</v>
      </c>
      <c r="Q647" s="11">
        <f t="shared" si="326"/>
        <v>15.785474254742541</v>
      </c>
      <c r="R647" s="9">
        <f t="shared" si="327"/>
        <v>21.476733199999998</v>
      </c>
      <c r="S647" s="9">
        <f t="shared" si="328"/>
        <v>0.7350035085756218</v>
      </c>
      <c r="T647" s="9">
        <f t="shared" si="351"/>
        <v>12.154815176151757</v>
      </c>
      <c r="U647" s="9">
        <f t="shared" si="329"/>
        <v>34.411581469573719</v>
      </c>
      <c r="V647" s="9">
        <f t="shared" si="330"/>
        <v>0.17800308831593475</v>
      </c>
      <c r="W647" s="9">
        <f t="shared" si="352"/>
        <v>0.64225473657708954</v>
      </c>
      <c r="X647" s="9">
        <f t="shared" si="331"/>
        <v>3.9340464670398529</v>
      </c>
      <c r="Y647" s="9">
        <f t="shared" si="332"/>
        <v>8.2207687091119048</v>
      </c>
      <c r="Z647" s="9">
        <f t="shared" si="333"/>
        <v>16.12275</v>
      </c>
      <c r="AA647" s="9">
        <f t="shared" si="334"/>
        <v>2.5891054746783277</v>
      </c>
      <c r="AB647" s="9">
        <f t="shared" si="335"/>
        <v>1.2772643761944065</v>
      </c>
      <c r="AC647" s="9">
        <f t="shared" si="336"/>
        <v>1.9331849254363671</v>
      </c>
      <c r="AD647" s="9">
        <f t="shared" si="337"/>
        <v>1.338928540570145</v>
      </c>
      <c r="AE647" s="9">
        <f t="shared" si="338"/>
        <v>0.1169355410158526</v>
      </c>
      <c r="AF647" s="9">
        <f t="shared" si="339"/>
        <v>97.675680540823677</v>
      </c>
      <c r="AG647" s="9">
        <f t="shared" si="353"/>
        <v>6.6018735453145475E-2</v>
      </c>
      <c r="AH647" s="9">
        <f t="shared" ca="1" si="350"/>
        <v>-0.52359887096773905</v>
      </c>
      <c r="AI647" s="11">
        <f t="shared" si="340"/>
        <v>0.1169355410158526</v>
      </c>
      <c r="AJ647" s="9">
        <f t="shared" ca="1" si="341"/>
        <v>8.7443675800796434</v>
      </c>
      <c r="AK647" s="9">
        <f t="shared" si="342"/>
        <v>6.6018735453145475E-2</v>
      </c>
      <c r="AL647" s="9">
        <f t="shared" si="343"/>
        <v>3.1128646915540199</v>
      </c>
      <c r="AM647" s="9">
        <f t="shared" si="344"/>
        <v>3.3556111111111102</v>
      </c>
      <c r="AN647" s="9">
        <f t="shared" si="345"/>
        <v>0.59425638486622212</v>
      </c>
      <c r="AO647" s="9">
        <f t="shared" si="346"/>
        <v>2.1409077777777776</v>
      </c>
      <c r="AP647" s="13">
        <f t="shared" ca="1" si="347"/>
        <v>3.201975672803687</v>
      </c>
    </row>
    <row r="648" spans="1:42">
      <c r="A648" t="s">
        <v>109</v>
      </c>
      <c r="B648" t="s">
        <v>142</v>
      </c>
      <c r="C648">
        <v>10</v>
      </c>
      <c r="D648" s="14">
        <f t="shared" ca="1" si="324"/>
        <v>2.0500273960178013</v>
      </c>
      <c r="E648">
        <v>13.2477419354839</v>
      </c>
      <c r="F648">
        <v>3.5222580645161301</v>
      </c>
      <c r="G648">
        <v>3.2824260752688201</v>
      </c>
      <c r="H648">
        <v>311.14999999999998</v>
      </c>
      <c r="I648">
        <v>3.7813172043010801</v>
      </c>
      <c r="J648">
        <v>44.386450000000004</v>
      </c>
      <c r="K648">
        <v>4.8935483870967698</v>
      </c>
      <c r="L648" s="11">
        <f t="shared" si="348"/>
        <v>20.3</v>
      </c>
      <c r="M648" s="9">
        <f t="shared" si="349"/>
        <v>10.7</v>
      </c>
      <c r="N648" s="9">
        <f t="shared" si="325"/>
        <v>97.675680540823677</v>
      </c>
      <c r="O648" s="9">
        <f>stefan_boltzmann*(E648+273.16)^4</f>
        <v>32.991412231747582</v>
      </c>
      <c r="P648" s="9">
        <f>stefan_boltzmann*(F648+273.16)^4</f>
        <v>28.733407944130605</v>
      </c>
      <c r="Q648" s="11">
        <f t="shared" si="326"/>
        <v>9.7170108531805823</v>
      </c>
      <c r="R648" s="9">
        <f t="shared" si="327"/>
        <v>15.3513269</v>
      </c>
      <c r="S648" s="9">
        <f t="shared" si="328"/>
        <v>0.63297530672612945</v>
      </c>
      <c r="T648" s="9">
        <f t="shared" si="351"/>
        <v>7.4820983569490487</v>
      </c>
      <c r="U648" s="9">
        <f t="shared" si="329"/>
        <v>30.862410087939093</v>
      </c>
      <c r="V648" s="9">
        <f t="shared" si="330"/>
        <v>0.21690423633553935</v>
      </c>
      <c r="W648" s="9">
        <f t="shared" si="352"/>
        <v>0.50451666408027485</v>
      </c>
      <c r="X648" s="9">
        <f t="shared" si="331"/>
        <v>3.3773291419892666</v>
      </c>
      <c r="Y648" s="9">
        <f t="shared" si="332"/>
        <v>4.1047692149597825</v>
      </c>
      <c r="Z648" s="9">
        <f t="shared" si="333"/>
        <v>8.3850000000000158</v>
      </c>
      <c r="AA648" s="9">
        <f t="shared" si="334"/>
        <v>1.5222166848333063</v>
      </c>
      <c r="AB648" s="9">
        <f t="shared" si="335"/>
        <v>0.78631698459961585</v>
      </c>
      <c r="AC648" s="9">
        <f t="shared" si="336"/>
        <v>1.1542668347164611</v>
      </c>
      <c r="AD648" s="9">
        <f t="shared" si="337"/>
        <v>0.77309015470085463</v>
      </c>
      <c r="AE648" s="9">
        <f t="shared" si="338"/>
        <v>7.4763697996134248E-2</v>
      </c>
      <c r="AF648" s="9">
        <f t="shared" si="339"/>
        <v>97.675680540823677</v>
      </c>
      <c r="AG648" s="9">
        <f t="shared" si="353"/>
        <v>6.6018735453145475E-2</v>
      </c>
      <c r="AH648" s="9">
        <f t="shared" ca="1" si="350"/>
        <v>-1.0832849999999978</v>
      </c>
      <c r="AI648" s="11">
        <f t="shared" si="340"/>
        <v>7.4763697996134248E-2</v>
      </c>
      <c r="AJ648" s="9">
        <f t="shared" ca="1" si="341"/>
        <v>5.1880542149597808</v>
      </c>
      <c r="AK648" s="9">
        <f t="shared" si="342"/>
        <v>6.6018735453145475E-2</v>
      </c>
      <c r="AL648" s="9">
        <f t="shared" si="343"/>
        <v>3.1984647369262755</v>
      </c>
      <c r="AM648" s="9">
        <f t="shared" si="344"/>
        <v>3.7813172043010801</v>
      </c>
      <c r="AN648" s="9">
        <f t="shared" si="345"/>
        <v>0.38117668001560645</v>
      </c>
      <c r="AO648" s="9">
        <f t="shared" si="346"/>
        <v>2.2856478494623671</v>
      </c>
      <c r="AP648" s="13">
        <f t="shared" ca="1" si="347"/>
        <v>2.0500273960178013</v>
      </c>
    </row>
    <row r="649" spans="1:42">
      <c r="A649" t="s">
        <v>109</v>
      </c>
      <c r="B649" t="s">
        <v>142</v>
      </c>
      <c r="C649">
        <v>11</v>
      </c>
      <c r="D649" s="14">
        <f t="shared" ca="1" si="324"/>
        <v>1.1509600874791943</v>
      </c>
      <c r="E649">
        <v>6.1360000000000001</v>
      </c>
      <c r="F649">
        <v>-1.8391666666666699</v>
      </c>
      <c r="G649">
        <v>-2.1087777777777799</v>
      </c>
      <c r="H649">
        <v>311.14999999999998</v>
      </c>
      <c r="I649">
        <v>3.85834027777778</v>
      </c>
      <c r="J649">
        <v>44.386450000000004</v>
      </c>
      <c r="K649">
        <v>3.895</v>
      </c>
      <c r="L649" s="11">
        <f t="shared" si="348"/>
        <v>13.9</v>
      </c>
      <c r="M649" s="9">
        <f t="shared" si="349"/>
        <v>9.4</v>
      </c>
      <c r="N649" s="9">
        <f t="shared" si="325"/>
        <v>97.675680540823677</v>
      </c>
      <c r="O649" s="9">
        <f>stefan_boltzmann*(E649+273.16)^4</f>
        <v>29.834636912366488</v>
      </c>
      <c r="P649" s="9">
        <f>stefan_boltzmann*(F649+273.16)^4</f>
        <v>26.570177909585528</v>
      </c>
      <c r="Q649" s="11">
        <f t="shared" si="326"/>
        <v>6.3548138297872336</v>
      </c>
      <c r="R649" s="9">
        <f t="shared" si="327"/>
        <v>10.5114997</v>
      </c>
      <c r="S649" s="9">
        <f t="shared" si="328"/>
        <v>0.60455824679205705</v>
      </c>
      <c r="T649" s="9">
        <f t="shared" si="351"/>
        <v>4.8932066489361699</v>
      </c>
      <c r="U649" s="9">
        <f t="shared" si="329"/>
        <v>28.202407410976008</v>
      </c>
      <c r="V649" s="9">
        <f t="shared" si="330"/>
        <v>0.23873648245931467</v>
      </c>
      <c r="W649" s="9">
        <f t="shared" si="352"/>
        <v>0.46615363316927705</v>
      </c>
      <c r="X649" s="9">
        <f t="shared" si="331"/>
        <v>3.1385860941112571</v>
      </c>
      <c r="Y649" s="9">
        <f t="shared" si="332"/>
        <v>1.7546205548249127</v>
      </c>
      <c r="Z649" s="9">
        <f t="shared" si="333"/>
        <v>2.1484166666666651</v>
      </c>
      <c r="AA649" s="9">
        <f t="shared" si="334"/>
        <v>0.94395056873823979</v>
      </c>
      <c r="AB649" s="9">
        <f t="shared" si="335"/>
        <v>0.53372189980034268</v>
      </c>
      <c r="AC649" s="9">
        <f t="shared" si="336"/>
        <v>0.73883623426929124</v>
      </c>
      <c r="AD649" s="9">
        <f t="shared" si="337"/>
        <v>0.52317857064860673</v>
      </c>
      <c r="AE649" s="9">
        <f t="shared" si="338"/>
        <v>5.0973224139162464E-2</v>
      </c>
      <c r="AF649" s="9">
        <f t="shared" si="339"/>
        <v>97.675680540823677</v>
      </c>
      <c r="AG649" s="9">
        <f t="shared" si="353"/>
        <v>6.6018735453145475E-2</v>
      </c>
      <c r="AH649" s="9">
        <f t="shared" ca="1" si="350"/>
        <v>-0.87312166666666913</v>
      </c>
      <c r="AI649" s="11">
        <f t="shared" si="340"/>
        <v>5.0973224139162464E-2</v>
      </c>
      <c r="AJ649" s="9">
        <f t="shared" ca="1" si="341"/>
        <v>2.627742221491582</v>
      </c>
      <c r="AK649" s="9">
        <f t="shared" si="342"/>
        <v>6.6018735453145475E-2</v>
      </c>
      <c r="AL649" s="9">
        <f t="shared" si="343"/>
        <v>3.2709619444778442</v>
      </c>
      <c r="AM649" s="9">
        <f t="shared" si="344"/>
        <v>3.85834027777778</v>
      </c>
      <c r="AN649" s="9">
        <f t="shared" si="345"/>
        <v>0.2156576636206845</v>
      </c>
      <c r="AO649" s="9">
        <f t="shared" si="346"/>
        <v>2.3118356944444454</v>
      </c>
      <c r="AP649" s="13">
        <f t="shared" ca="1" si="347"/>
        <v>1.1509600874791943</v>
      </c>
    </row>
    <row r="650" spans="1:42">
      <c r="A650" t="s">
        <v>109</v>
      </c>
      <c r="B650" t="s">
        <v>142</v>
      </c>
      <c r="C650">
        <v>12</v>
      </c>
      <c r="D650" s="14">
        <f t="shared" ca="1" si="324"/>
        <v>0.61910716568492952</v>
      </c>
      <c r="E650">
        <v>-2.33387096774194</v>
      </c>
      <c r="F650">
        <v>-10.6909677419355</v>
      </c>
      <c r="G650">
        <v>-9.8482459677419403</v>
      </c>
      <c r="H650">
        <v>311.14999999999998</v>
      </c>
      <c r="I650">
        <v>3.9173588709677398</v>
      </c>
      <c r="J650">
        <v>44.386450000000004</v>
      </c>
      <c r="K650">
        <v>4.1951612903225799</v>
      </c>
      <c r="L650" s="11">
        <f t="shared" si="348"/>
        <v>11.1</v>
      </c>
      <c r="M650" s="9">
        <f t="shared" si="349"/>
        <v>8.6999999999999993</v>
      </c>
      <c r="N650" s="9">
        <f t="shared" si="325"/>
        <v>97.675680540823677</v>
      </c>
      <c r="O650" s="9">
        <f>stefan_boltzmann*(E650+273.16)^4</f>
        <v>26.376923669300496</v>
      </c>
      <c r="P650" s="9">
        <f>stefan_boltzmann*(F650+273.16)^4</f>
        <v>23.268809986273702</v>
      </c>
      <c r="Q650" s="11">
        <f t="shared" si="326"/>
        <v>5.4512235817575077</v>
      </c>
      <c r="R650" s="9">
        <f t="shared" si="327"/>
        <v>8.394075299999999</v>
      </c>
      <c r="S650" s="9">
        <f t="shared" si="328"/>
        <v>0.64941323337396184</v>
      </c>
      <c r="T650" s="9">
        <f t="shared" si="351"/>
        <v>4.1974421579532812</v>
      </c>
      <c r="U650" s="9">
        <f t="shared" si="329"/>
        <v>24.822866827787099</v>
      </c>
      <c r="V650" s="9">
        <f t="shared" si="330"/>
        <v>0.26471583472337867</v>
      </c>
      <c r="W650" s="9">
        <f t="shared" si="352"/>
        <v>0.52670786505484857</v>
      </c>
      <c r="X650" s="9">
        <f t="shared" si="331"/>
        <v>3.4610004954593263</v>
      </c>
      <c r="Y650" s="9">
        <f t="shared" si="332"/>
        <v>0.73644166249395493</v>
      </c>
      <c r="Z650" s="9">
        <f t="shared" si="333"/>
        <v>-6.5124193548387197</v>
      </c>
      <c r="AA650" s="9">
        <f t="shared" si="334"/>
        <v>0.51451780513392964</v>
      </c>
      <c r="AB650" s="9">
        <f t="shared" si="335"/>
        <v>0.27042775786761031</v>
      </c>
      <c r="AC650" s="9">
        <f t="shared" si="336"/>
        <v>0.39247278150076997</v>
      </c>
      <c r="AD650" s="9">
        <f t="shared" si="337"/>
        <v>0.28916865007130799</v>
      </c>
      <c r="AE650" s="9">
        <f t="shared" si="338"/>
        <v>2.8867010845827573E-2</v>
      </c>
      <c r="AF650" s="9">
        <f t="shared" si="339"/>
        <v>97.675680540823677</v>
      </c>
      <c r="AG650" s="9">
        <f t="shared" si="353"/>
        <v>6.6018735453145475E-2</v>
      </c>
      <c r="AH650" s="9">
        <f t="shared" ca="1" si="350"/>
        <v>-1.2125170430107541</v>
      </c>
      <c r="AI650" s="11">
        <f t="shared" si="340"/>
        <v>2.8867010845827573E-2</v>
      </c>
      <c r="AJ650" s="9">
        <f t="shared" ca="1" si="341"/>
        <v>1.9489587055047091</v>
      </c>
      <c r="AK650" s="9">
        <f t="shared" si="342"/>
        <v>6.6018735453145475E-2</v>
      </c>
      <c r="AL650" s="9">
        <f t="shared" si="343"/>
        <v>3.3772680806404463</v>
      </c>
      <c r="AM650" s="9">
        <f t="shared" si="344"/>
        <v>3.9173588709677398</v>
      </c>
      <c r="AN650" s="9">
        <f t="shared" si="345"/>
        <v>0.10330413142946199</v>
      </c>
      <c r="AO650" s="9">
        <f t="shared" si="346"/>
        <v>2.3319020161290318</v>
      </c>
      <c r="AP650" s="13">
        <f t="shared" ca="1" si="347"/>
        <v>0.61910716568492952</v>
      </c>
    </row>
    <row r="651" spans="1:42">
      <c r="A651" t="s">
        <v>110</v>
      </c>
      <c r="B651" t="s">
        <v>142</v>
      </c>
      <c r="C651">
        <v>1</v>
      </c>
      <c r="D651" s="14">
        <f t="shared" ca="1" si="324"/>
        <v>1.0267308236086772</v>
      </c>
      <c r="E651">
        <v>3.4947214076246298</v>
      </c>
      <c r="F651">
        <v>-4.9697947214076201</v>
      </c>
      <c r="G651">
        <v>-5.1893572825024403</v>
      </c>
      <c r="H651">
        <v>450.63636363636402</v>
      </c>
      <c r="I651">
        <v>3.42315493646139</v>
      </c>
      <c r="J651">
        <v>38.768363636363603</v>
      </c>
      <c r="K651">
        <v>3.6363636363636398</v>
      </c>
      <c r="L651" s="11">
        <f t="shared" si="348"/>
        <v>16.2</v>
      </c>
      <c r="M651" s="9">
        <f t="shared" si="349"/>
        <v>9.6</v>
      </c>
      <c r="N651" s="9">
        <f t="shared" si="325"/>
        <v>96.085392897568994</v>
      </c>
      <c r="O651" s="9">
        <f>stefan_boltzmann*(E651+273.16)^4</f>
        <v>28.721970942129552</v>
      </c>
      <c r="P651" s="9">
        <f>stefan_boltzmann*(F651+273.16)^4</f>
        <v>25.364922752801824</v>
      </c>
      <c r="Q651" s="11">
        <f t="shared" si="326"/>
        <v>7.1181818181818208</v>
      </c>
      <c r="R651" s="9">
        <f t="shared" si="327"/>
        <v>12.296006181818182</v>
      </c>
      <c r="S651" s="9">
        <f t="shared" si="328"/>
        <v>0.57890193880247964</v>
      </c>
      <c r="T651" s="9">
        <f t="shared" si="351"/>
        <v>5.4810000000000025</v>
      </c>
      <c r="U651" s="9">
        <f t="shared" si="329"/>
        <v>27.043446847465688</v>
      </c>
      <c r="V651" s="9">
        <f t="shared" si="330"/>
        <v>0.24979411616421424</v>
      </c>
      <c r="W651" s="9">
        <f t="shared" si="352"/>
        <v>0.4315176173833476</v>
      </c>
      <c r="X651" s="9">
        <f t="shared" si="331"/>
        <v>2.9150283298748021</v>
      </c>
      <c r="Y651" s="9">
        <f t="shared" si="332"/>
        <v>2.5659716701252004</v>
      </c>
      <c r="Z651" s="9">
        <f t="shared" si="333"/>
        <v>-0.73753665689149517</v>
      </c>
      <c r="AA651" s="9">
        <f t="shared" si="334"/>
        <v>0.78478824736108066</v>
      </c>
      <c r="AB651" s="9">
        <f t="shared" si="335"/>
        <v>0.42214361189037153</v>
      </c>
      <c r="AC651" s="9">
        <f t="shared" si="336"/>
        <v>0.60346592962572609</v>
      </c>
      <c r="AD651" s="9">
        <f t="shared" si="337"/>
        <v>0.41515823870384072</v>
      </c>
      <c r="AE651" s="9">
        <f t="shared" si="338"/>
        <v>4.238337632827098E-2</v>
      </c>
      <c r="AF651" s="9">
        <f t="shared" si="339"/>
        <v>96.085392897568994</v>
      </c>
      <c r="AG651" s="9">
        <f t="shared" si="353"/>
        <v>6.494386421976249E-2</v>
      </c>
      <c r="AH651" s="9">
        <f t="shared" ca="1" si="350"/>
        <v>-0.29184457478005837</v>
      </c>
      <c r="AI651" s="11">
        <f t="shared" si="340"/>
        <v>4.238337632827098E-2</v>
      </c>
      <c r="AJ651" s="9">
        <f t="shared" ca="1" si="341"/>
        <v>2.8578162449052589</v>
      </c>
      <c r="AK651" s="9">
        <f t="shared" si="342"/>
        <v>6.494386421976249E-2</v>
      </c>
      <c r="AL651" s="9">
        <f t="shared" si="343"/>
        <v>3.3056337952316586</v>
      </c>
      <c r="AM651" s="9">
        <f t="shared" si="344"/>
        <v>3.42315493646139</v>
      </c>
      <c r="AN651" s="9">
        <f t="shared" si="345"/>
        <v>0.18830769092188537</v>
      </c>
      <c r="AO651" s="9">
        <f t="shared" si="346"/>
        <v>2.1638726783968725</v>
      </c>
      <c r="AP651" s="13">
        <f t="shared" ca="1" si="347"/>
        <v>1.0267308236086772</v>
      </c>
    </row>
    <row r="652" spans="1:42">
      <c r="A652" t="s">
        <v>110</v>
      </c>
      <c r="B652" t="s">
        <v>142</v>
      </c>
      <c r="C652">
        <v>2</v>
      </c>
      <c r="D652" s="14">
        <f t="shared" ca="1" si="324"/>
        <v>1.4831048981461235</v>
      </c>
      <c r="E652">
        <v>6.7165584415584396</v>
      </c>
      <c r="F652">
        <v>-2.8191558441558402</v>
      </c>
      <c r="G652">
        <v>-3.84456168831169</v>
      </c>
      <c r="H652">
        <v>450.63636363636402</v>
      </c>
      <c r="I652">
        <v>3.3160849567099602</v>
      </c>
      <c r="J652">
        <v>38.768363636363603</v>
      </c>
      <c r="K652">
        <v>4.4415584415584402</v>
      </c>
      <c r="L652" s="11">
        <f t="shared" si="348"/>
        <v>21.5</v>
      </c>
      <c r="M652" s="9">
        <f t="shared" si="349"/>
        <v>10.6</v>
      </c>
      <c r="N652" s="9">
        <f t="shared" si="325"/>
        <v>96.085392897568994</v>
      </c>
      <c r="O652" s="9">
        <f>stefan_boltzmann*(E652+273.16)^4</f>
        <v>30.0834744300865</v>
      </c>
      <c r="P652" s="9">
        <f>stefan_boltzmann*(F652+273.16)^4</f>
        <v>26.188375267067098</v>
      </c>
      <c r="Q652" s="11">
        <f t="shared" si="326"/>
        <v>9.8794106836559656</v>
      </c>
      <c r="R652" s="9">
        <f t="shared" si="327"/>
        <v>16.318773636363638</v>
      </c>
      <c r="S652" s="9">
        <f t="shared" si="328"/>
        <v>0.60540153958881837</v>
      </c>
      <c r="T652" s="9">
        <f t="shared" si="351"/>
        <v>7.607146226415094</v>
      </c>
      <c r="U652" s="9">
        <f t="shared" si="329"/>
        <v>28.135924848576799</v>
      </c>
      <c r="V652" s="9">
        <f t="shared" si="330"/>
        <v>0.2450882282752439</v>
      </c>
      <c r="W652" s="9">
        <f t="shared" si="352"/>
        <v>0.46729207844490483</v>
      </c>
      <c r="X652" s="9">
        <f t="shared" si="331"/>
        <v>3.222345224793735</v>
      </c>
      <c r="Y652" s="9">
        <f t="shared" si="332"/>
        <v>4.3848010016213586</v>
      </c>
      <c r="Z652" s="9">
        <f t="shared" si="333"/>
        <v>1.9487012987012997</v>
      </c>
      <c r="AA652" s="9">
        <f t="shared" si="334"/>
        <v>0.98252571098542296</v>
      </c>
      <c r="AB652" s="9">
        <f t="shared" si="335"/>
        <v>0.49627633784122793</v>
      </c>
      <c r="AC652" s="9">
        <f t="shared" si="336"/>
        <v>0.73940102441332545</v>
      </c>
      <c r="AD652" s="9">
        <f t="shared" si="337"/>
        <v>0.4596043067312352</v>
      </c>
      <c r="AE652" s="9">
        <f t="shared" si="338"/>
        <v>5.0334077704179365E-2</v>
      </c>
      <c r="AF652" s="9">
        <f t="shared" si="339"/>
        <v>96.085392897568994</v>
      </c>
      <c r="AG652" s="9">
        <f t="shared" si="353"/>
        <v>6.494386421976249E-2</v>
      </c>
      <c r="AH652" s="9">
        <f t="shared" ca="1" si="350"/>
        <v>0.3760733137829913</v>
      </c>
      <c r="AI652" s="11">
        <f t="shared" si="340"/>
        <v>5.0334077704179365E-2</v>
      </c>
      <c r="AJ652" s="9">
        <f t="shared" ca="1" si="341"/>
        <v>4.0087276878383671</v>
      </c>
      <c r="AK652" s="9">
        <f t="shared" si="342"/>
        <v>6.494386421976249E-2</v>
      </c>
      <c r="AL652" s="9">
        <f t="shared" si="343"/>
        <v>3.2733378835721423</v>
      </c>
      <c r="AM652" s="9">
        <f t="shared" si="344"/>
        <v>3.3160849567099602</v>
      </c>
      <c r="AN652" s="9">
        <f t="shared" si="345"/>
        <v>0.27979671768209025</v>
      </c>
      <c r="AO652" s="9">
        <f t="shared" si="346"/>
        <v>2.1274688852813863</v>
      </c>
      <c r="AP652" s="13">
        <f t="shared" ca="1" si="347"/>
        <v>1.4831048981461235</v>
      </c>
    </row>
    <row r="653" spans="1:42">
      <c r="A653" t="s">
        <v>110</v>
      </c>
      <c r="B653" t="s">
        <v>142</v>
      </c>
      <c r="C653">
        <v>3</v>
      </c>
      <c r="D653" s="14">
        <f t="shared" ca="1" si="324"/>
        <v>2.4053713504642036</v>
      </c>
      <c r="E653">
        <v>12.613196480938401</v>
      </c>
      <c r="F653">
        <v>0.90821114369501499</v>
      </c>
      <c r="G653">
        <v>-0.31323313782991202</v>
      </c>
      <c r="H653">
        <v>450.63636363636402</v>
      </c>
      <c r="I653">
        <v>3.2951368523949198</v>
      </c>
      <c r="J653">
        <v>38.768363636363603</v>
      </c>
      <c r="K653">
        <v>6.0205278592375402</v>
      </c>
      <c r="L653" s="11">
        <f t="shared" si="348"/>
        <v>28.1</v>
      </c>
      <c r="M653" s="9">
        <f t="shared" si="349"/>
        <v>11.7</v>
      </c>
      <c r="N653" s="9">
        <f t="shared" si="325"/>
        <v>96.085392897568994</v>
      </c>
      <c r="O653" s="9">
        <f>stefan_boltzmann*(E653+273.16)^4</f>
        <v>32.700008354349329</v>
      </c>
      <c r="P653" s="9">
        <f>stefan_boltzmann*(F653+273.16)^4</f>
        <v>27.662826560229615</v>
      </c>
      <c r="Q653" s="11">
        <f t="shared" si="326"/>
        <v>14.25477918139209</v>
      </c>
      <c r="R653" s="9">
        <f t="shared" si="327"/>
        <v>21.328257636363638</v>
      </c>
      <c r="S653" s="9">
        <f t="shared" si="328"/>
        <v>0.66835179058829386</v>
      </c>
      <c r="T653" s="9">
        <f t="shared" si="351"/>
        <v>10.976179969671909</v>
      </c>
      <c r="U653" s="9">
        <f t="shared" si="329"/>
        <v>30.18141745728947</v>
      </c>
      <c r="V653" s="9">
        <f t="shared" si="330"/>
        <v>0.2318265011778981</v>
      </c>
      <c r="W653" s="9">
        <f t="shared" si="352"/>
        <v>0.55227491729419675</v>
      </c>
      <c r="X653" s="9">
        <f t="shared" si="331"/>
        <v>3.8641860858939219</v>
      </c>
      <c r="Y653" s="9">
        <f t="shared" si="332"/>
        <v>7.1119938837779877</v>
      </c>
      <c r="Z653" s="9">
        <f t="shared" si="333"/>
        <v>6.7607038123167076</v>
      </c>
      <c r="AA653" s="9">
        <f t="shared" si="334"/>
        <v>1.4602921913827616</v>
      </c>
      <c r="AB653" s="9">
        <f t="shared" si="335"/>
        <v>0.65237171720533838</v>
      </c>
      <c r="AC653" s="9">
        <f t="shared" si="336"/>
        <v>1.0563319542940499</v>
      </c>
      <c r="AD653" s="9">
        <f t="shared" si="337"/>
        <v>0.5970156044599636</v>
      </c>
      <c r="AE653" s="9">
        <f t="shared" si="338"/>
        <v>6.7801524000750263E-2</v>
      </c>
      <c r="AF653" s="9">
        <f t="shared" si="339"/>
        <v>96.085392897568994</v>
      </c>
      <c r="AG653" s="9">
        <f t="shared" si="353"/>
        <v>6.494386421976249E-2</v>
      </c>
      <c r="AH653" s="9">
        <f t="shared" ca="1" si="350"/>
        <v>0.67368035190615716</v>
      </c>
      <c r="AI653" s="11">
        <f t="shared" si="340"/>
        <v>6.7801524000750263E-2</v>
      </c>
      <c r="AJ653" s="9">
        <f t="shared" ca="1" si="341"/>
        <v>6.438313531871831</v>
      </c>
      <c r="AK653" s="9">
        <f t="shared" si="342"/>
        <v>6.494386421976249E-2</v>
      </c>
      <c r="AL653" s="9">
        <f t="shared" si="343"/>
        <v>3.2170350865423321</v>
      </c>
      <c r="AM653" s="9">
        <f t="shared" si="344"/>
        <v>3.2951368523949198</v>
      </c>
      <c r="AN653" s="9">
        <f t="shared" si="345"/>
        <v>0.45931634983408631</v>
      </c>
      <c r="AO653" s="9">
        <f t="shared" si="346"/>
        <v>2.120346529814273</v>
      </c>
      <c r="AP653" s="13">
        <f t="shared" ca="1" si="347"/>
        <v>2.4053713504642036</v>
      </c>
    </row>
    <row r="654" spans="1:42">
      <c r="A654" t="s">
        <v>110</v>
      </c>
      <c r="B654" t="s">
        <v>142</v>
      </c>
      <c r="C654">
        <v>4</v>
      </c>
      <c r="D654" s="14">
        <f t="shared" ca="1" si="324"/>
        <v>3.4168362391362646</v>
      </c>
      <c r="E654">
        <v>18.090909090909101</v>
      </c>
      <c r="F654">
        <v>5.8654545454545497</v>
      </c>
      <c r="G654">
        <v>4.4406186868686897</v>
      </c>
      <c r="H654">
        <v>450.63636363636402</v>
      </c>
      <c r="I654">
        <v>3.29035353535353</v>
      </c>
      <c r="J654">
        <v>38.768363636363603</v>
      </c>
      <c r="K654">
        <v>6.2909090909090901</v>
      </c>
      <c r="L654" s="11">
        <f t="shared" si="348"/>
        <v>35.200000000000003</v>
      </c>
      <c r="M654" s="9">
        <f t="shared" si="349"/>
        <v>13</v>
      </c>
      <c r="N654" s="9">
        <f t="shared" si="325"/>
        <v>96.085392897568994</v>
      </c>
      <c r="O654" s="9">
        <f>stefan_boltzmann*(E654+273.16)^4</f>
        <v>35.280201077273425</v>
      </c>
      <c r="P654" s="9">
        <f>stefan_boltzmann*(F654+273.16)^4</f>
        <v>29.719205185835985</v>
      </c>
      <c r="Q654" s="11">
        <f t="shared" si="326"/>
        <v>17.316923076923079</v>
      </c>
      <c r="R654" s="9">
        <f t="shared" si="327"/>
        <v>26.717248000000001</v>
      </c>
      <c r="S654" s="9">
        <f t="shared" si="328"/>
        <v>0.64815519461147642</v>
      </c>
      <c r="T654" s="9">
        <f t="shared" si="351"/>
        <v>13.33403076923077</v>
      </c>
      <c r="U654" s="9">
        <f t="shared" si="329"/>
        <v>32.499703131554703</v>
      </c>
      <c r="V654" s="9">
        <f t="shared" si="330"/>
        <v>0.21177725711325315</v>
      </c>
      <c r="W654" s="9">
        <f t="shared" si="352"/>
        <v>0.52500951272549323</v>
      </c>
      <c r="X654" s="9">
        <f t="shared" si="331"/>
        <v>3.6134819159693166</v>
      </c>
      <c r="Y654" s="9">
        <f t="shared" si="332"/>
        <v>9.7205488532614535</v>
      </c>
      <c r="Z654" s="9">
        <f t="shared" si="333"/>
        <v>11.978181818181826</v>
      </c>
      <c r="AA654" s="9">
        <f t="shared" si="334"/>
        <v>2.0758166203833115</v>
      </c>
      <c r="AB654" s="9">
        <f t="shared" si="335"/>
        <v>0.92643468654478556</v>
      </c>
      <c r="AC654" s="9">
        <f t="shared" si="336"/>
        <v>1.5011256534640485</v>
      </c>
      <c r="AD654" s="9">
        <f t="shared" si="337"/>
        <v>0.83883019354085664</v>
      </c>
      <c r="AE654" s="9">
        <f t="shared" si="338"/>
        <v>9.2363674118720457E-2</v>
      </c>
      <c r="AF654" s="9">
        <f t="shared" si="339"/>
        <v>96.085392897568994</v>
      </c>
      <c r="AG654" s="9">
        <f t="shared" si="353"/>
        <v>6.494386421976249E-2</v>
      </c>
      <c r="AH654" s="9">
        <f t="shared" ca="1" si="350"/>
        <v>0.73044692082111662</v>
      </c>
      <c r="AI654" s="11">
        <f t="shared" si="340"/>
        <v>9.2363674118720457E-2</v>
      </c>
      <c r="AJ654" s="9">
        <f t="shared" ca="1" si="341"/>
        <v>8.9901019324403375</v>
      </c>
      <c r="AK654" s="9">
        <f t="shared" si="342"/>
        <v>6.494386421976249E-2</v>
      </c>
      <c r="AL654" s="9">
        <f t="shared" si="343"/>
        <v>3.1581365080580328</v>
      </c>
      <c r="AM654" s="9">
        <f t="shared" si="344"/>
        <v>3.29035353535353</v>
      </c>
      <c r="AN654" s="9">
        <f t="shared" si="345"/>
        <v>0.66229545992319183</v>
      </c>
      <c r="AO654" s="9">
        <f t="shared" si="346"/>
        <v>2.1187202020202003</v>
      </c>
      <c r="AP654" s="13">
        <f t="shared" ca="1" si="347"/>
        <v>3.4168362391362646</v>
      </c>
    </row>
    <row r="655" spans="1:42">
      <c r="A655" t="s">
        <v>110</v>
      </c>
      <c r="B655" t="s">
        <v>142</v>
      </c>
      <c r="C655">
        <v>5</v>
      </c>
      <c r="D655" s="14">
        <f t="shared" ca="1" si="324"/>
        <v>3.8071939709071541</v>
      </c>
      <c r="E655">
        <v>21.382991202345998</v>
      </c>
      <c r="F655">
        <v>9.4985337243401808</v>
      </c>
      <c r="G655">
        <v>9.5205156402737003</v>
      </c>
      <c r="H655">
        <v>450.63636363636402</v>
      </c>
      <c r="I655">
        <v>2.75931085043988</v>
      </c>
      <c r="J655">
        <v>38.768363636363603</v>
      </c>
      <c r="K655">
        <v>7.17302052785924</v>
      </c>
      <c r="L655" s="11">
        <f t="shared" si="348"/>
        <v>39.9</v>
      </c>
      <c r="M655" s="9">
        <f t="shared" si="349"/>
        <v>14.1</v>
      </c>
      <c r="N655" s="9">
        <f t="shared" si="325"/>
        <v>96.085392897568994</v>
      </c>
      <c r="O655" s="9">
        <f>stefan_boltzmann*(E655+273.16)^4</f>
        <v>36.902574443420235</v>
      </c>
      <c r="P655" s="9">
        <f>stefan_boltzmann*(F655+273.16)^4</f>
        <v>31.297546996485252</v>
      </c>
      <c r="Q655" s="11">
        <f t="shared" si="326"/>
        <v>20.124060959630626</v>
      </c>
      <c r="R655" s="9">
        <f t="shared" si="327"/>
        <v>30.284607818181819</v>
      </c>
      <c r="S655" s="9">
        <f t="shared" si="328"/>
        <v>0.66449798790357273</v>
      </c>
      <c r="T655" s="9">
        <f t="shared" si="351"/>
        <v>15.495526938915582</v>
      </c>
      <c r="U655" s="9">
        <f t="shared" si="329"/>
        <v>34.100060719952744</v>
      </c>
      <c r="V655" s="9">
        <f t="shared" si="330"/>
        <v>0.18733832439853465</v>
      </c>
      <c r="W655" s="9">
        <f t="shared" si="352"/>
        <v>0.5470722836698233</v>
      </c>
      <c r="X655" s="9">
        <f t="shared" si="331"/>
        <v>3.4948335517551614</v>
      </c>
      <c r="Y655" s="9">
        <f t="shared" si="332"/>
        <v>12.000693387160421</v>
      </c>
      <c r="Z655" s="9">
        <f t="shared" si="333"/>
        <v>15.44076246334309</v>
      </c>
      <c r="AA655" s="9">
        <f t="shared" si="334"/>
        <v>2.5461171908273594</v>
      </c>
      <c r="AB655" s="9">
        <f t="shared" si="335"/>
        <v>1.1873033976889469</v>
      </c>
      <c r="AC655" s="9">
        <f t="shared" si="336"/>
        <v>1.8667102942581533</v>
      </c>
      <c r="AD655" s="9">
        <f t="shared" si="337"/>
        <v>1.1890605712983184</v>
      </c>
      <c r="AE655" s="9">
        <f t="shared" si="338"/>
        <v>0.11254760071853648</v>
      </c>
      <c r="AF655" s="9">
        <f t="shared" si="339"/>
        <v>96.085392897568994</v>
      </c>
      <c r="AG655" s="9">
        <f t="shared" si="353"/>
        <v>6.494386421976249E-2</v>
      </c>
      <c r="AH655" s="9">
        <f t="shared" ca="1" si="350"/>
        <v>0.48476129032257698</v>
      </c>
      <c r="AI655" s="11">
        <f t="shared" si="340"/>
        <v>0.11254760071853648</v>
      </c>
      <c r="AJ655" s="9">
        <f t="shared" ca="1" si="341"/>
        <v>11.515932096837844</v>
      </c>
      <c r="AK655" s="9">
        <f t="shared" si="342"/>
        <v>6.494386421976249E-2</v>
      </c>
      <c r="AL655" s="9">
        <f t="shared" si="343"/>
        <v>3.1202247293822687</v>
      </c>
      <c r="AM655" s="9">
        <f t="shared" si="344"/>
        <v>2.75931085043988</v>
      </c>
      <c r="AN655" s="9">
        <f t="shared" si="345"/>
        <v>0.67764972295983483</v>
      </c>
      <c r="AO655" s="9">
        <f t="shared" si="346"/>
        <v>1.9381656891495593</v>
      </c>
      <c r="AP655" s="13">
        <f t="shared" ca="1" si="347"/>
        <v>3.8071939709071541</v>
      </c>
    </row>
    <row r="656" spans="1:42">
      <c r="A656" t="s">
        <v>110</v>
      </c>
      <c r="B656" t="s">
        <v>142</v>
      </c>
      <c r="C656">
        <v>6</v>
      </c>
      <c r="D656" s="14">
        <f t="shared" ca="1" si="324"/>
        <v>1.8011252150653287</v>
      </c>
      <c r="E656">
        <v>26.150606060606101</v>
      </c>
      <c r="F656">
        <v>14.977575757575799</v>
      </c>
      <c r="G656">
        <v>15.528686868686901</v>
      </c>
      <c r="H656">
        <v>450.63636363636402</v>
      </c>
      <c r="I656">
        <v>2.2910227272727299</v>
      </c>
      <c r="J656">
        <v>38.768363636363603</v>
      </c>
      <c r="K656">
        <v>7.8121212121212098</v>
      </c>
      <c r="L656" s="11">
        <f t="shared" si="348"/>
        <v>14.8</v>
      </c>
      <c r="M656" s="9">
        <f t="shared" si="349"/>
        <v>14.6</v>
      </c>
      <c r="N656" s="9">
        <f t="shared" si="325"/>
        <v>96.085392897568994</v>
      </c>
      <c r="O656" s="9">
        <f>stefan_boltzmann*(E656+273.16)^4</f>
        <v>39.350505755498311</v>
      </c>
      <c r="P656" s="9">
        <f>stefan_boltzmann*(F656+273.16)^4</f>
        <v>33.795703007112103</v>
      </c>
      <c r="Q656" s="11">
        <f t="shared" si="326"/>
        <v>7.6595682855956824</v>
      </c>
      <c r="R656" s="9">
        <f t="shared" si="327"/>
        <v>11.233388363636365</v>
      </c>
      <c r="S656" s="9">
        <f t="shared" si="328"/>
        <v>0.68185733793291559</v>
      </c>
      <c r="T656" s="9">
        <f t="shared" si="351"/>
        <v>5.8978675799086755</v>
      </c>
      <c r="U656" s="9">
        <f t="shared" si="329"/>
        <v>36.573104381305207</v>
      </c>
      <c r="V656" s="9">
        <f t="shared" si="330"/>
        <v>0.15404410438096294</v>
      </c>
      <c r="W656" s="9">
        <f t="shared" si="352"/>
        <v>0.57050740620943607</v>
      </c>
      <c r="X656" s="9">
        <f t="shared" si="331"/>
        <v>3.2141651932280833</v>
      </c>
      <c r="Y656" s="9">
        <f t="shared" si="332"/>
        <v>2.6837023866805922</v>
      </c>
      <c r="Z656" s="9">
        <f t="shared" si="333"/>
        <v>20.56409090909095</v>
      </c>
      <c r="AA656" s="9">
        <f t="shared" si="334"/>
        <v>3.3914826952245329</v>
      </c>
      <c r="AB656" s="9">
        <f t="shared" si="335"/>
        <v>1.7028858019722273</v>
      </c>
      <c r="AC656" s="9">
        <f t="shared" si="336"/>
        <v>2.5471842485983802</v>
      </c>
      <c r="AD656" s="9">
        <f t="shared" si="337"/>
        <v>1.7642650569121534</v>
      </c>
      <c r="AE656" s="9">
        <f t="shared" si="338"/>
        <v>0.14921718634948605</v>
      </c>
      <c r="AF656" s="9">
        <f t="shared" si="339"/>
        <v>96.085392897568994</v>
      </c>
      <c r="AG656" s="9">
        <f t="shared" si="353"/>
        <v>6.494386421976249E-2</v>
      </c>
      <c r="AH656" s="9">
        <f t="shared" ca="1" si="350"/>
        <v>0.71726598240470052</v>
      </c>
      <c r="AI656" s="11">
        <f t="shared" si="340"/>
        <v>0.14921718634948605</v>
      </c>
      <c r="AJ656" s="9">
        <f t="shared" ca="1" si="341"/>
        <v>1.9664364042758917</v>
      </c>
      <c r="AK656" s="9">
        <f t="shared" si="342"/>
        <v>6.494386421976249E-2</v>
      </c>
      <c r="AL656" s="9">
        <f t="shared" si="343"/>
        <v>3.0657700579554406</v>
      </c>
      <c r="AM656" s="9">
        <f t="shared" si="344"/>
        <v>2.2910227272727299</v>
      </c>
      <c r="AN656" s="9">
        <f t="shared" si="345"/>
        <v>0.78291919168622681</v>
      </c>
      <c r="AO656" s="9">
        <f t="shared" si="346"/>
        <v>1.7789477272727283</v>
      </c>
      <c r="AP656" s="13">
        <f t="shared" ca="1" si="347"/>
        <v>1.8011252150653287</v>
      </c>
    </row>
    <row r="657" spans="1:42">
      <c r="A657" t="s">
        <v>110</v>
      </c>
      <c r="B657" t="s">
        <v>142</v>
      </c>
      <c r="C657">
        <v>7</v>
      </c>
      <c r="D657" s="14">
        <f t="shared" ca="1" si="324"/>
        <v>4.3857520070753147</v>
      </c>
      <c r="E657">
        <v>27.7219941348974</v>
      </c>
      <c r="F657">
        <v>17.6888563049853</v>
      </c>
      <c r="G657">
        <v>18.096138807429099</v>
      </c>
      <c r="H657">
        <v>450.63636363636402</v>
      </c>
      <c r="I657">
        <v>2.1386974584555198</v>
      </c>
      <c r="J657">
        <v>38.768363636363603</v>
      </c>
      <c r="K657">
        <v>7.7595307917888601</v>
      </c>
      <c r="L657" s="11">
        <f t="shared" si="348"/>
        <v>40.799999999999997</v>
      </c>
      <c r="M657" s="9">
        <f t="shared" si="349"/>
        <v>14.4</v>
      </c>
      <c r="N657" s="9">
        <f t="shared" si="325"/>
        <v>96.085392897568994</v>
      </c>
      <c r="O657" s="9">
        <f>stefan_boltzmann*(E657+273.16)^4</f>
        <v>40.183400721830914</v>
      </c>
      <c r="P657" s="9">
        <f>stefan_boltzmann*(F657+273.16)^4</f>
        <v>35.08579606709268</v>
      </c>
      <c r="Q657" s="11">
        <f t="shared" si="326"/>
        <v>21.192668621700882</v>
      </c>
      <c r="R657" s="9">
        <f t="shared" si="327"/>
        <v>30.967719272727273</v>
      </c>
      <c r="S657" s="9">
        <f t="shared" si="328"/>
        <v>0.68434709172673536</v>
      </c>
      <c r="T657" s="9">
        <f t="shared" si="351"/>
        <v>16.318354838709681</v>
      </c>
      <c r="U657" s="9">
        <f t="shared" si="329"/>
        <v>37.634598394461797</v>
      </c>
      <c r="V657" s="9">
        <f t="shared" si="330"/>
        <v>0.13825913455672603</v>
      </c>
      <c r="W657" s="9">
        <f t="shared" si="352"/>
        <v>0.5738685738310928</v>
      </c>
      <c r="X657" s="9">
        <f t="shared" si="331"/>
        <v>2.9860258466226997</v>
      </c>
      <c r="Y657" s="9">
        <f t="shared" si="332"/>
        <v>13.332328992086982</v>
      </c>
      <c r="Z657" s="9">
        <f t="shared" si="333"/>
        <v>22.70542521994135</v>
      </c>
      <c r="AA657" s="9">
        <f t="shared" si="334"/>
        <v>3.7191735849764984</v>
      </c>
      <c r="AB657" s="9">
        <f t="shared" si="335"/>
        <v>2.0239541820422566</v>
      </c>
      <c r="AC657" s="9">
        <f t="shared" si="336"/>
        <v>2.8715638835093777</v>
      </c>
      <c r="AD657" s="9">
        <f t="shared" si="337"/>
        <v>2.0764988158061821</v>
      </c>
      <c r="AE657" s="9">
        <f t="shared" si="338"/>
        <v>0.16729381620501407</v>
      </c>
      <c r="AF657" s="9">
        <f t="shared" si="339"/>
        <v>96.085392897568994</v>
      </c>
      <c r="AG657" s="9">
        <f t="shared" si="353"/>
        <v>6.494386421976249E-2</v>
      </c>
      <c r="AH657" s="9">
        <f t="shared" ca="1" si="350"/>
        <v>0.29978680351905607</v>
      </c>
      <c r="AI657" s="11">
        <f t="shared" si="340"/>
        <v>0.16729381620501407</v>
      </c>
      <c r="AJ657" s="9">
        <f t="shared" ca="1" si="341"/>
        <v>13.032542188567925</v>
      </c>
      <c r="AK657" s="9">
        <f t="shared" si="342"/>
        <v>6.494386421976249E-2</v>
      </c>
      <c r="AL657" s="9">
        <f t="shared" si="343"/>
        <v>3.0435694554152777</v>
      </c>
      <c r="AM657" s="9">
        <f t="shared" si="344"/>
        <v>2.1386974584555198</v>
      </c>
      <c r="AN657" s="9">
        <f t="shared" si="345"/>
        <v>0.79506506770319563</v>
      </c>
      <c r="AO657" s="9">
        <f t="shared" si="346"/>
        <v>1.7271571358748767</v>
      </c>
      <c r="AP657" s="13">
        <f t="shared" ca="1" si="347"/>
        <v>4.3857520070753147</v>
      </c>
    </row>
    <row r="658" spans="1:42">
      <c r="A658" t="s">
        <v>110</v>
      </c>
      <c r="B658" t="s">
        <v>142</v>
      </c>
      <c r="C658">
        <v>8</v>
      </c>
      <c r="D658" s="14">
        <f t="shared" ca="1" si="324"/>
        <v>4.0137921023675212</v>
      </c>
      <c r="E658">
        <v>26.8527859237537</v>
      </c>
      <c r="F658">
        <v>16.800879765395901</v>
      </c>
      <c r="G658">
        <v>17.3445992179863</v>
      </c>
      <c r="H658">
        <v>450.63636363636402</v>
      </c>
      <c r="I658">
        <v>1.9796920821114401</v>
      </c>
      <c r="J658">
        <v>38.768363636363603</v>
      </c>
      <c r="K658">
        <v>7.5337243401759499</v>
      </c>
      <c r="L658" s="11">
        <f t="shared" si="348"/>
        <v>37</v>
      </c>
      <c r="M658" s="9">
        <f t="shared" si="349"/>
        <v>13.5</v>
      </c>
      <c r="N658" s="9">
        <f t="shared" si="325"/>
        <v>96.085392897568994</v>
      </c>
      <c r="O658" s="9">
        <f>stefan_boltzmann*(E658+273.16)^4</f>
        <v>39.721070886334566</v>
      </c>
      <c r="P658" s="9">
        <f>stefan_boltzmann*(F658+273.16)^4</f>
        <v>34.659279340018223</v>
      </c>
      <c r="Q658" s="11">
        <f t="shared" si="326"/>
        <v>19.573992614315188</v>
      </c>
      <c r="R658" s="9">
        <f t="shared" si="327"/>
        <v>28.083470909090909</v>
      </c>
      <c r="S658" s="9">
        <f t="shared" si="328"/>
        <v>0.69699335519025474</v>
      </c>
      <c r="T658" s="9">
        <f t="shared" si="351"/>
        <v>15.071974313022695</v>
      </c>
      <c r="U658" s="9">
        <f t="shared" si="329"/>
        <v>37.190175113176394</v>
      </c>
      <c r="V658" s="9">
        <f t="shared" si="330"/>
        <v>0.14298004047077814</v>
      </c>
      <c r="W658" s="9">
        <f t="shared" si="352"/>
        <v>0.59094102950684402</v>
      </c>
      <c r="X658" s="9">
        <f t="shared" si="331"/>
        <v>3.1423009981826202</v>
      </c>
      <c r="Y658" s="9">
        <f t="shared" si="332"/>
        <v>11.929673314840075</v>
      </c>
      <c r="Z658" s="9">
        <f t="shared" si="333"/>
        <v>21.826832844574803</v>
      </c>
      <c r="AA658" s="9">
        <f t="shared" si="334"/>
        <v>3.5346631740816941</v>
      </c>
      <c r="AB658" s="9">
        <f t="shared" si="335"/>
        <v>1.9134125366563224</v>
      </c>
      <c r="AC658" s="9">
        <f t="shared" si="336"/>
        <v>2.7240378553690081</v>
      </c>
      <c r="AD658" s="9">
        <f t="shared" si="337"/>
        <v>1.9804522680049093</v>
      </c>
      <c r="AE658" s="9">
        <f t="shared" si="338"/>
        <v>0.15966523632669133</v>
      </c>
      <c r="AF658" s="9">
        <f t="shared" si="339"/>
        <v>96.085392897568994</v>
      </c>
      <c r="AG658" s="9">
        <f t="shared" si="353"/>
        <v>6.494386421976249E-2</v>
      </c>
      <c r="AH658" s="9">
        <f t="shared" ca="1" si="350"/>
        <v>-0.12300293255131671</v>
      </c>
      <c r="AI658" s="11">
        <f t="shared" si="340"/>
        <v>0.15966523632669133</v>
      </c>
      <c r="AJ658" s="9">
        <f t="shared" ca="1" si="341"/>
        <v>12.052676247391393</v>
      </c>
      <c r="AK658" s="9">
        <f t="shared" si="342"/>
        <v>6.494386421976249E-2</v>
      </c>
      <c r="AL658" s="9">
        <f t="shared" si="343"/>
        <v>3.0526393792469255</v>
      </c>
      <c r="AM658" s="9">
        <f t="shared" si="344"/>
        <v>1.9796920821114401</v>
      </c>
      <c r="AN658" s="9">
        <f t="shared" si="345"/>
        <v>0.74358558736409885</v>
      </c>
      <c r="AO658" s="9">
        <f t="shared" si="346"/>
        <v>1.6730953079178896</v>
      </c>
      <c r="AP658" s="13">
        <f t="shared" ca="1" si="347"/>
        <v>4.0137921023675212</v>
      </c>
    </row>
    <row r="659" spans="1:42">
      <c r="A659" t="s">
        <v>110</v>
      </c>
      <c r="B659" t="s">
        <v>142</v>
      </c>
      <c r="C659">
        <v>9</v>
      </c>
      <c r="D659" s="14">
        <f t="shared" ca="1" si="324"/>
        <v>3.2773727398937367</v>
      </c>
      <c r="E659">
        <v>23.786666666666701</v>
      </c>
      <c r="F659">
        <v>12.5133333333333</v>
      </c>
      <c r="G659">
        <v>13.3343939393939</v>
      </c>
      <c r="H659">
        <v>450.63636363636402</v>
      </c>
      <c r="I659">
        <v>2.25566919191919</v>
      </c>
      <c r="J659">
        <v>38.768363636363603</v>
      </c>
      <c r="K659">
        <v>6.5909090909090899</v>
      </c>
      <c r="L659" s="11">
        <f t="shared" si="348"/>
        <v>30.7</v>
      </c>
      <c r="M659" s="9">
        <f t="shared" si="349"/>
        <v>12.2</v>
      </c>
      <c r="N659" s="9">
        <f t="shared" si="325"/>
        <v>96.085392897568994</v>
      </c>
      <c r="O659" s="9">
        <f>stefan_boltzmann*(E659+273.16)^4</f>
        <v>38.122003014457647</v>
      </c>
      <c r="P659" s="9">
        <f>stefan_boltzmann*(F659+273.16)^4</f>
        <v>32.654324371414475</v>
      </c>
      <c r="Q659" s="11">
        <f t="shared" si="326"/>
        <v>15.967660208643816</v>
      </c>
      <c r="R659" s="9">
        <f t="shared" si="327"/>
        <v>23.301690727272728</v>
      </c>
      <c r="S659" s="9">
        <f t="shared" si="328"/>
        <v>0.68525758047054375</v>
      </c>
      <c r="T659" s="9">
        <f t="shared" si="351"/>
        <v>12.295098360655738</v>
      </c>
      <c r="U659" s="9">
        <f t="shared" si="329"/>
        <v>35.388163692936061</v>
      </c>
      <c r="V659" s="9">
        <f t="shared" si="330"/>
        <v>0.16678150690189833</v>
      </c>
      <c r="W659" s="9">
        <f t="shared" si="352"/>
        <v>0.57509773363523409</v>
      </c>
      <c r="X659" s="9">
        <f t="shared" si="331"/>
        <v>3.3942793114744081</v>
      </c>
      <c r="Y659" s="9">
        <f t="shared" si="332"/>
        <v>8.9008190491813295</v>
      </c>
      <c r="Z659" s="9">
        <f t="shared" si="333"/>
        <v>18.149999999999999</v>
      </c>
      <c r="AA659" s="9">
        <f t="shared" si="334"/>
        <v>2.9459220185544339</v>
      </c>
      <c r="AB659" s="9">
        <f t="shared" si="335"/>
        <v>1.4507508902114086</v>
      </c>
      <c r="AC659" s="9">
        <f t="shared" si="336"/>
        <v>2.1983364543829214</v>
      </c>
      <c r="AD659" s="9">
        <f t="shared" si="337"/>
        <v>1.530849303631485</v>
      </c>
      <c r="AE659" s="9">
        <f t="shared" si="338"/>
        <v>0.13084622402835527</v>
      </c>
      <c r="AF659" s="9">
        <f t="shared" si="339"/>
        <v>96.085392897568994</v>
      </c>
      <c r="AG659" s="9">
        <f t="shared" si="353"/>
        <v>6.494386421976249E-2</v>
      </c>
      <c r="AH659" s="9">
        <f t="shared" ca="1" si="350"/>
        <v>-0.5147565982404726</v>
      </c>
      <c r="AI659" s="11">
        <f t="shared" si="340"/>
        <v>0.13084622402835527</v>
      </c>
      <c r="AJ659" s="9">
        <f t="shared" ca="1" si="341"/>
        <v>9.415575647421802</v>
      </c>
      <c r="AK659" s="9">
        <f t="shared" si="342"/>
        <v>6.494386421976249E-2</v>
      </c>
      <c r="AL659" s="9">
        <f t="shared" si="343"/>
        <v>3.091190108191654</v>
      </c>
      <c r="AM659" s="9">
        <f t="shared" si="344"/>
        <v>2.25566919191919</v>
      </c>
      <c r="AN659" s="9">
        <f t="shared" si="345"/>
        <v>0.66748715075143639</v>
      </c>
      <c r="AO659" s="9">
        <f t="shared" si="346"/>
        <v>1.7669275252525245</v>
      </c>
      <c r="AP659" s="13">
        <f t="shared" ca="1" si="347"/>
        <v>3.2773727398937367</v>
      </c>
    </row>
    <row r="660" spans="1:42">
      <c r="A660" t="s">
        <v>110</v>
      </c>
      <c r="B660" t="s">
        <v>142</v>
      </c>
      <c r="C660">
        <v>10</v>
      </c>
      <c r="D660" s="14">
        <f t="shared" ca="1" si="324"/>
        <v>2.4467274891721487</v>
      </c>
      <c r="E660">
        <v>17.991495601173</v>
      </c>
      <c r="F660">
        <v>6.3158357771261002</v>
      </c>
      <c r="G660">
        <v>6.5469696969697004</v>
      </c>
      <c r="H660">
        <v>450.63636363636402</v>
      </c>
      <c r="I660">
        <v>2.38621700879765</v>
      </c>
      <c r="J660">
        <v>38.768363636363603</v>
      </c>
      <c r="K660">
        <v>6.4046920821114401</v>
      </c>
      <c r="L660" s="11">
        <f t="shared" si="348"/>
        <v>23.6</v>
      </c>
      <c r="M660" s="9">
        <f t="shared" si="349"/>
        <v>11</v>
      </c>
      <c r="N660" s="9">
        <f t="shared" si="325"/>
        <v>96.085392897568994</v>
      </c>
      <c r="O660" s="9">
        <f>stefan_boltzmann*(E660+273.16)^4</f>
        <v>35.232056574265833</v>
      </c>
      <c r="P660" s="9">
        <f>stefan_boltzmann*(F660+273.16)^4</f>
        <v>29.911552004083667</v>
      </c>
      <c r="Q660" s="11">
        <f t="shared" si="326"/>
        <v>12.770487869901363</v>
      </c>
      <c r="R660" s="9">
        <f t="shared" si="327"/>
        <v>17.912700363636365</v>
      </c>
      <c r="S660" s="9">
        <f t="shared" si="328"/>
        <v>0.71292924074284536</v>
      </c>
      <c r="T660" s="9">
        <f t="shared" si="351"/>
        <v>9.8332756598240501</v>
      </c>
      <c r="U660" s="9">
        <f t="shared" si="329"/>
        <v>32.57180428917475</v>
      </c>
      <c r="V660" s="9">
        <f t="shared" si="330"/>
        <v>0.20203666835634354</v>
      </c>
      <c r="W660" s="9">
        <f t="shared" si="352"/>
        <v>0.61245447500284134</v>
      </c>
      <c r="X660" s="9">
        <f t="shared" si="331"/>
        <v>4.0303784415304573</v>
      </c>
      <c r="Y660" s="9">
        <f t="shared" si="332"/>
        <v>5.8028972182935927</v>
      </c>
      <c r="Z660" s="9">
        <f t="shared" si="333"/>
        <v>12.15366568914955</v>
      </c>
      <c r="AA660" s="9">
        <f t="shared" si="334"/>
        <v>2.0628857903114213</v>
      </c>
      <c r="AB660" s="9">
        <f t="shared" si="335"/>
        <v>0.95575449392578504</v>
      </c>
      <c r="AC660" s="9">
        <f t="shared" si="336"/>
        <v>1.5093201421186031</v>
      </c>
      <c r="AD660" s="9">
        <f t="shared" si="337"/>
        <v>0.97111637133762996</v>
      </c>
      <c r="AE660" s="9">
        <f t="shared" si="338"/>
        <v>9.3306663245876581E-2</v>
      </c>
      <c r="AF660" s="9">
        <f t="shared" si="339"/>
        <v>96.085392897568994</v>
      </c>
      <c r="AG660" s="9">
        <f t="shared" si="353"/>
        <v>6.494386421976249E-2</v>
      </c>
      <c r="AH660" s="9">
        <f t="shared" ca="1" si="350"/>
        <v>-0.83948680351906291</v>
      </c>
      <c r="AI660" s="11">
        <f t="shared" si="340"/>
        <v>9.3306663245876581E-2</v>
      </c>
      <c r="AJ660" s="9">
        <f t="shared" ca="1" si="341"/>
        <v>6.6423840218126555</v>
      </c>
      <c r="AK660" s="9">
        <f t="shared" si="342"/>
        <v>6.494386421976249E-2</v>
      </c>
      <c r="AL660" s="9">
        <f t="shared" si="343"/>
        <v>3.1561929874718988</v>
      </c>
      <c r="AM660" s="9">
        <f t="shared" si="344"/>
        <v>2.38621700879765</v>
      </c>
      <c r="AN660" s="9">
        <f t="shared" si="345"/>
        <v>0.53820377078097315</v>
      </c>
      <c r="AO660" s="9">
        <f t="shared" si="346"/>
        <v>1.8113137829912009</v>
      </c>
      <c r="AP660" s="13">
        <f t="shared" ca="1" si="347"/>
        <v>2.4467274891721487</v>
      </c>
    </row>
    <row r="661" spans="1:42">
      <c r="A661" t="s">
        <v>110</v>
      </c>
      <c r="B661" t="s">
        <v>142</v>
      </c>
      <c r="C661">
        <v>11</v>
      </c>
      <c r="D661" s="14">
        <f t="shared" ca="1" si="324"/>
        <v>1.8120054940422587</v>
      </c>
      <c r="E661">
        <v>11.669696969697</v>
      </c>
      <c r="F661">
        <v>1.37393939393939</v>
      </c>
      <c r="G661">
        <v>0.34459595959596001</v>
      </c>
      <c r="H661">
        <v>450.63636363636402</v>
      </c>
      <c r="I661">
        <v>3.1540656565656602</v>
      </c>
      <c r="J661">
        <v>38.768363636363603</v>
      </c>
      <c r="K661">
        <v>4.4303030303030297</v>
      </c>
      <c r="L661" s="11">
        <f t="shared" si="348"/>
        <v>17.5</v>
      </c>
      <c r="M661" s="9">
        <f t="shared" si="349"/>
        <v>9.9</v>
      </c>
      <c r="N661" s="9">
        <f t="shared" si="325"/>
        <v>96.085392897568994</v>
      </c>
      <c r="O661" s="9">
        <f>stefan_boltzmann*(E661+273.16)^4</f>
        <v>32.270297154399557</v>
      </c>
      <c r="P661" s="9">
        <f>stefan_boltzmann*(F661+273.16)^4</f>
        <v>27.85133782620051</v>
      </c>
      <c r="Q661" s="11">
        <f t="shared" si="326"/>
        <v>8.2906718702173254</v>
      </c>
      <c r="R661" s="9">
        <f t="shared" si="327"/>
        <v>13.282722727272727</v>
      </c>
      <c r="S661" s="9">
        <f t="shared" si="328"/>
        <v>0.62416961043645958</v>
      </c>
      <c r="T661" s="9">
        <f t="shared" si="351"/>
        <v>6.383817340067341</v>
      </c>
      <c r="U661" s="9">
        <f t="shared" si="329"/>
        <v>30.060817490300032</v>
      </c>
      <c r="V661" s="9">
        <f t="shared" si="330"/>
        <v>0.22920620951157061</v>
      </c>
      <c r="W661" s="9">
        <f t="shared" si="352"/>
        <v>0.49262897408922046</v>
      </c>
      <c r="X661" s="9">
        <f t="shared" si="331"/>
        <v>3.3942757183766785</v>
      </c>
      <c r="Y661" s="9">
        <f t="shared" si="332"/>
        <v>2.9895416216906625</v>
      </c>
      <c r="Z661" s="9">
        <f t="shared" si="333"/>
        <v>6.5218181818181948</v>
      </c>
      <c r="AA661" s="9">
        <f t="shared" si="334"/>
        <v>1.3723066284531706</v>
      </c>
      <c r="AB661" s="9">
        <f t="shared" si="335"/>
        <v>0.67464407735784104</v>
      </c>
      <c r="AC661" s="9">
        <f t="shared" si="336"/>
        <v>1.0234753529055058</v>
      </c>
      <c r="AD661" s="9">
        <f t="shared" si="337"/>
        <v>0.62628898014255063</v>
      </c>
      <c r="AE661" s="9">
        <f t="shared" si="338"/>
        <v>6.6825955801546738E-2</v>
      </c>
      <c r="AF661" s="9">
        <f t="shared" si="339"/>
        <v>96.085392897568994</v>
      </c>
      <c r="AG661" s="9">
        <f t="shared" si="353"/>
        <v>6.494386421976249E-2</v>
      </c>
      <c r="AH661" s="9">
        <f t="shared" ca="1" si="350"/>
        <v>-0.78845865102638979</v>
      </c>
      <c r="AI661" s="11">
        <f t="shared" si="340"/>
        <v>6.6825955801546738E-2</v>
      </c>
      <c r="AJ661" s="9">
        <f t="shared" ca="1" si="341"/>
        <v>3.7780002727170521</v>
      </c>
      <c r="AK661" s="9">
        <f t="shared" si="342"/>
        <v>6.494386421976249E-2</v>
      </c>
      <c r="AL661" s="9">
        <f t="shared" si="343"/>
        <v>3.2197844370580921</v>
      </c>
      <c r="AM661" s="9">
        <f t="shared" si="344"/>
        <v>3.1540656565656602</v>
      </c>
      <c r="AN661" s="9">
        <f t="shared" si="345"/>
        <v>0.39718637276295521</v>
      </c>
      <c r="AO661" s="9">
        <f t="shared" si="346"/>
        <v>2.0723823232323246</v>
      </c>
      <c r="AP661" s="13">
        <f t="shared" ca="1" si="347"/>
        <v>1.8120054940422587</v>
      </c>
    </row>
    <row r="662" spans="1:42">
      <c r="A662" t="s">
        <v>110</v>
      </c>
      <c r="B662" t="s">
        <v>142</v>
      </c>
      <c r="C662">
        <v>12</v>
      </c>
      <c r="D662" s="14">
        <f t="shared" ca="1" si="324"/>
        <v>1.1685391745887554</v>
      </c>
      <c r="E662">
        <v>5.91290322580645</v>
      </c>
      <c r="F662">
        <v>-3.21876832844575</v>
      </c>
      <c r="G662">
        <v>-3.7402859237536701</v>
      </c>
      <c r="H662">
        <v>450.63636363636402</v>
      </c>
      <c r="I662">
        <v>3.0062438905180802</v>
      </c>
      <c r="J662">
        <v>38.768363636363603</v>
      </c>
      <c r="K662">
        <v>3.87976539589443</v>
      </c>
      <c r="L662" s="11">
        <f t="shared" si="348"/>
        <v>14.8</v>
      </c>
      <c r="M662" s="9">
        <f t="shared" si="349"/>
        <v>9.4</v>
      </c>
      <c r="N662" s="9">
        <f t="shared" si="325"/>
        <v>96.085392897568994</v>
      </c>
      <c r="O662" s="9">
        <f>stefan_boltzmann*(E662+273.16)^4</f>
        <v>29.739425517404111</v>
      </c>
      <c r="P662" s="9">
        <f>stefan_boltzmann*(F662+273.16)^4</f>
        <v>26.033873709452983</v>
      </c>
      <c r="Q662" s="11">
        <f t="shared" si="326"/>
        <v>6.7542833967679554</v>
      </c>
      <c r="R662" s="9">
        <f t="shared" si="327"/>
        <v>11.233388363636365</v>
      </c>
      <c r="S662" s="9">
        <f t="shared" si="328"/>
        <v>0.60126857348155671</v>
      </c>
      <c r="T662" s="9">
        <f t="shared" si="351"/>
        <v>5.2007982155113259</v>
      </c>
      <c r="U662" s="9">
        <f t="shared" si="329"/>
        <v>27.886649613428546</v>
      </c>
      <c r="V662" s="9">
        <f t="shared" si="330"/>
        <v>0.24471556823622331</v>
      </c>
      <c r="W662" s="9">
        <f t="shared" si="352"/>
        <v>0.46171257420010159</v>
      </c>
      <c r="X662" s="9">
        <f t="shared" si="331"/>
        <v>3.1508638764238128</v>
      </c>
      <c r="Y662" s="9">
        <f t="shared" si="332"/>
        <v>2.0499343390875131</v>
      </c>
      <c r="Z662" s="9">
        <f t="shared" si="333"/>
        <v>1.34706744868035</v>
      </c>
      <c r="AA662" s="9">
        <f t="shared" si="334"/>
        <v>0.92948577429519808</v>
      </c>
      <c r="AB662" s="9">
        <f t="shared" si="335"/>
        <v>0.48168766394983425</v>
      </c>
      <c r="AC662" s="9">
        <f t="shared" si="336"/>
        <v>0.70558671912251614</v>
      </c>
      <c r="AD662" s="9">
        <f t="shared" si="337"/>
        <v>0.46322055798703177</v>
      </c>
      <c r="AE662" s="9">
        <f t="shared" si="338"/>
        <v>4.8450111946111867E-2</v>
      </c>
      <c r="AF662" s="9">
        <f t="shared" si="339"/>
        <v>96.085392897568994</v>
      </c>
      <c r="AG662" s="9">
        <f t="shared" si="353"/>
        <v>6.494386421976249E-2</v>
      </c>
      <c r="AH662" s="9">
        <f t="shared" ca="1" si="350"/>
        <v>-0.72446510263929842</v>
      </c>
      <c r="AI662" s="11">
        <f t="shared" si="340"/>
        <v>4.8450111946111867E-2</v>
      </c>
      <c r="AJ662" s="9">
        <f t="shared" ca="1" si="341"/>
        <v>2.7743994417268114</v>
      </c>
      <c r="AK662" s="9">
        <f t="shared" si="342"/>
        <v>6.494386421976249E-2</v>
      </c>
      <c r="AL662" s="9">
        <f t="shared" si="343"/>
        <v>3.2805162029601607</v>
      </c>
      <c r="AM662" s="9">
        <f t="shared" si="344"/>
        <v>3.0062438905180802</v>
      </c>
      <c r="AN662" s="9">
        <f t="shared" si="345"/>
        <v>0.24236616113548437</v>
      </c>
      <c r="AO662" s="9">
        <f t="shared" si="346"/>
        <v>2.0221229227761475</v>
      </c>
      <c r="AP662" s="13">
        <f t="shared" ca="1" si="347"/>
        <v>1.1685391745887554</v>
      </c>
    </row>
  </sheetData>
  <mergeCells count="5">
    <mergeCell ref="AI1:AO1"/>
    <mergeCell ref="Q1:AH1"/>
    <mergeCell ref="E1:K1"/>
    <mergeCell ref="L1:P1"/>
    <mergeCell ref="A1:D1"/>
  </mergeCells>
  <pageMargins left="0.7" right="0.7" top="0.75" bottom="0.75" header="0.3" footer="0.3"/>
  <pageSetup orientation="portrait" r:id="rId1"/>
  <ignoredErrors>
    <ignoredError sqref="AJ4:AJ146 AJ147:AJ45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>
    <tabColor theme="3" tint="0.39997558519241921"/>
  </sheetPr>
  <dimension ref="A1:Z97"/>
  <sheetViews>
    <sheetView topLeftCell="A13" workbookViewId="0">
      <selection activeCell="B40" sqref="B40"/>
    </sheetView>
  </sheetViews>
  <sheetFormatPr defaultRowHeight="15"/>
  <cols>
    <col min="26" max="26" width="25.7109375" bestFit="1" customWidth="1"/>
  </cols>
  <sheetData>
    <row r="1" spans="1:26" ht="18.75" customHeight="1">
      <c r="A1" t="s">
        <v>56</v>
      </c>
      <c r="B1" s="5" t="s">
        <v>44</v>
      </c>
      <c r="C1" s="5" t="s">
        <v>45</v>
      </c>
      <c r="D1" s="5" t="s">
        <v>46</v>
      </c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53</v>
      </c>
      <c r="L1" s="5" t="s">
        <v>54</v>
      </c>
      <c r="M1" s="5" t="s">
        <v>55</v>
      </c>
      <c r="N1" s="5" t="s">
        <v>58</v>
      </c>
      <c r="P1" s="5" t="s">
        <v>59</v>
      </c>
      <c r="Q1" s="5" t="s">
        <v>57</v>
      </c>
      <c r="R1" s="5" t="s">
        <v>115</v>
      </c>
      <c r="T1" s="5" t="s">
        <v>116</v>
      </c>
      <c r="U1" s="8" t="s">
        <v>7</v>
      </c>
      <c r="W1" s="5" t="s">
        <v>123</v>
      </c>
      <c r="X1" s="5" t="s">
        <v>124</v>
      </c>
      <c r="Z1" s="5" t="s">
        <v>138</v>
      </c>
    </row>
    <row r="2" spans="1:26">
      <c r="A2" s="6">
        <v>26</v>
      </c>
      <c r="B2">
        <v>23.4</v>
      </c>
      <c r="C2">
        <v>28.7</v>
      </c>
      <c r="D2">
        <v>32.799999999999997</v>
      </c>
      <c r="E2">
        <v>37.4</v>
      </c>
      <c r="F2">
        <v>39.9</v>
      </c>
      <c r="G2">
        <v>40.6</v>
      </c>
      <c r="H2">
        <v>40.200000000000003</v>
      </c>
      <c r="I2">
        <v>38.299999999999997</v>
      </c>
      <c r="J2">
        <v>34.5</v>
      </c>
      <c r="K2">
        <v>29.3</v>
      </c>
      <c r="L2">
        <v>24.5</v>
      </c>
      <c r="M2">
        <v>22.2</v>
      </c>
      <c r="N2" s="7">
        <f>AVERAGE(B2:M2)</f>
        <v>32.65</v>
      </c>
      <c r="P2" t="s">
        <v>62</v>
      </c>
      <c r="Q2">
        <v>61.384999999999998</v>
      </c>
      <c r="R2">
        <v>-152.26830000000001</v>
      </c>
      <c r="T2" s="4">
        <v>1</v>
      </c>
      <c r="U2" s="4">
        <v>0.65700000000000003</v>
      </c>
      <c r="W2" s="4">
        <v>0</v>
      </c>
      <c r="X2" s="4">
        <v>101.3</v>
      </c>
      <c r="Z2">
        <f t="shared" ref="Z2:Z20" si="0">4.903*10^-9</f>
        <v>4.9030000000000001E-9</v>
      </c>
    </row>
    <row r="3" spans="1:26">
      <c r="A3" s="6">
        <v>27</v>
      </c>
      <c r="B3" s="7">
        <f t="shared" ref="B3:M3" si="1">AVERAGE(B2,B4)</f>
        <v>22.85</v>
      </c>
      <c r="C3" s="7">
        <f t="shared" si="1"/>
        <v>27.75</v>
      </c>
      <c r="D3" s="7">
        <f t="shared" si="1"/>
        <v>32.5</v>
      </c>
      <c r="E3" s="7">
        <f t="shared" si="1"/>
        <v>37.25</v>
      </c>
      <c r="F3" s="7">
        <f t="shared" si="1"/>
        <v>39.950000000000003</v>
      </c>
      <c r="G3" s="7">
        <f t="shared" si="1"/>
        <v>40.75</v>
      </c>
      <c r="H3" s="7">
        <f t="shared" si="1"/>
        <v>40.299999999999997</v>
      </c>
      <c r="I3" s="7">
        <f t="shared" si="1"/>
        <v>38.25</v>
      </c>
      <c r="J3" s="7">
        <f t="shared" si="1"/>
        <v>34.200000000000003</v>
      </c>
      <c r="K3" s="7">
        <f t="shared" si="1"/>
        <v>28.9</v>
      </c>
      <c r="L3" s="7">
        <f t="shared" si="1"/>
        <v>24</v>
      </c>
      <c r="M3" s="7">
        <f t="shared" si="1"/>
        <v>21.6</v>
      </c>
      <c r="N3" s="7">
        <f>AVERAGE(N2,N4)</f>
        <v>32.358333333333334</v>
      </c>
      <c r="P3" t="s">
        <v>63</v>
      </c>
      <c r="Q3">
        <v>32.798999999999999</v>
      </c>
      <c r="R3">
        <v>-86.807299999999998</v>
      </c>
      <c r="T3" s="4">
        <v>1.5</v>
      </c>
      <c r="U3" s="4">
        <v>0.68100000000000005</v>
      </c>
      <c r="W3" s="4">
        <v>50</v>
      </c>
      <c r="X3" s="4">
        <v>100.7</v>
      </c>
    </row>
    <row r="4" spans="1:26">
      <c r="A4" s="6">
        <v>28</v>
      </c>
      <c r="B4">
        <v>22.3</v>
      </c>
      <c r="C4">
        <v>26.8</v>
      </c>
      <c r="D4">
        <v>32.200000000000003</v>
      </c>
      <c r="E4">
        <v>37.1</v>
      </c>
      <c r="F4">
        <v>40</v>
      </c>
      <c r="G4">
        <v>40.9</v>
      </c>
      <c r="H4">
        <v>40.4</v>
      </c>
      <c r="I4">
        <v>38.200000000000003</v>
      </c>
      <c r="J4">
        <v>33.9</v>
      </c>
      <c r="K4">
        <v>28.5</v>
      </c>
      <c r="L4">
        <v>23.5</v>
      </c>
      <c r="M4">
        <v>21</v>
      </c>
      <c r="N4" s="7">
        <f>AVERAGE(B4:M4)</f>
        <v>32.06666666666667</v>
      </c>
      <c r="P4" t="s">
        <v>64</v>
      </c>
      <c r="Q4">
        <v>34.951300000000003</v>
      </c>
      <c r="R4">
        <v>-92.380899999999997</v>
      </c>
      <c r="T4" s="4">
        <v>2</v>
      </c>
      <c r="U4" s="4">
        <v>0.70599999999999996</v>
      </c>
      <c r="W4" s="4">
        <v>100</v>
      </c>
      <c r="X4" s="4">
        <v>100.1</v>
      </c>
    </row>
    <row r="5" spans="1:26">
      <c r="A5" s="6">
        <v>29</v>
      </c>
      <c r="B5" s="7">
        <f t="shared" ref="B5:N5" si="2">AVERAGE(B4,B6)</f>
        <v>21.700000000000003</v>
      </c>
      <c r="C5" s="7">
        <f t="shared" si="2"/>
        <v>26.3</v>
      </c>
      <c r="D5" s="7">
        <f t="shared" si="2"/>
        <v>31.8</v>
      </c>
      <c r="E5" s="7">
        <f t="shared" si="2"/>
        <v>36.950000000000003</v>
      </c>
      <c r="F5" s="7">
        <f t="shared" si="2"/>
        <v>40</v>
      </c>
      <c r="G5" s="7">
        <f t="shared" si="2"/>
        <v>41.05</v>
      </c>
      <c r="H5" s="7">
        <f t="shared" si="2"/>
        <v>40.5</v>
      </c>
      <c r="I5" s="7">
        <f t="shared" si="2"/>
        <v>38.1</v>
      </c>
      <c r="J5" s="7">
        <f t="shared" si="2"/>
        <v>33.65</v>
      </c>
      <c r="K5" s="7">
        <f t="shared" si="2"/>
        <v>28.05</v>
      </c>
      <c r="L5" s="7">
        <f t="shared" si="2"/>
        <v>22.85</v>
      </c>
      <c r="M5" s="7">
        <f t="shared" si="2"/>
        <v>20.399999999999999</v>
      </c>
      <c r="N5" s="7">
        <f t="shared" si="2"/>
        <v>31.779166666666669</v>
      </c>
      <c r="P5" t="s">
        <v>112</v>
      </c>
      <c r="Q5">
        <v>14.2417</v>
      </c>
      <c r="R5">
        <v>-170.71969999999999</v>
      </c>
      <c r="T5" s="4">
        <v>2.5</v>
      </c>
      <c r="U5" s="4">
        <v>0.73099999999999998</v>
      </c>
      <c r="W5" s="4">
        <v>150</v>
      </c>
      <c r="X5" s="4">
        <v>99.5</v>
      </c>
    </row>
    <row r="6" spans="1:26">
      <c r="A6" s="6">
        <v>30</v>
      </c>
      <c r="B6">
        <v>21.1</v>
      </c>
      <c r="C6">
        <v>25.8</v>
      </c>
      <c r="D6">
        <v>31.4</v>
      </c>
      <c r="E6">
        <v>36.799999999999997</v>
      </c>
      <c r="F6">
        <v>40</v>
      </c>
      <c r="G6">
        <v>41.2</v>
      </c>
      <c r="H6">
        <v>40.6</v>
      </c>
      <c r="I6">
        <v>38</v>
      </c>
      <c r="J6">
        <v>33.4</v>
      </c>
      <c r="K6">
        <v>27.6</v>
      </c>
      <c r="L6">
        <v>22.2</v>
      </c>
      <c r="M6">
        <v>19.8</v>
      </c>
      <c r="N6" s="7">
        <f>AVERAGE(B6:M6)</f>
        <v>31.491666666666664</v>
      </c>
      <c r="P6" t="s">
        <v>65</v>
      </c>
      <c r="Q6">
        <v>33.7712</v>
      </c>
      <c r="R6">
        <v>-111.3877</v>
      </c>
      <c r="T6" s="4">
        <v>3</v>
      </c>
      <c r="U6" s="4">
        <v>0.75800000000000001</v>
      </c>
      <c r="W6" s="4">
        <v>200</v>
      </c>
      <c r="X6" s="4">
        <v>99</v>
      </c>
    </row>
    <row r="7" spans="1:26">
      <c r="A7" s="6">
        <v>31</v>
      </c>
      <c r="B7" s="7">
        <f t="shared" ref="B7:N7" si="3">AVERAGE(B6,B8)</f>
        <v>20.5</v>
      </c>
      <c r="C7" s="7">
        <f t="shared" si="3"/>
        <v>25.3</v>
      </c>
      <c r="D7" s="7">
        <f t="shared" si="3"/>
        <v>31.049999999999997</v>
      </c>
      <c r="E7" s="7">
        <f t="shared" si="3"/>
        <v>36.65</v>
      </c>
      <c r="F7" s="7">
        <f t="shared" si="3"/>
        <v>40</v>
      </c>
      <c r="G7" s="7">
        <f t="shared" si="3"/>
        <v>41.3</v>
      </c>
      <c r="H7" s="7">
        <f t="shared" si="3"/>
        <v>40.650000000000006</v>
      </c>
      <c r="I7" s="7">
        <f t="shared" si="3"/>
        <v>37.950000000000003</v>
      </c>
      <c r="J7" s="7">
        <f t="shared" si="3"/>
        <v>33.099999999999994</v>
      </c>
      <c r="K7" s="7">
        <f t="shared" si="3"/>
        <v>27.1</v>
      </c>
      <c r="L7" s="7">
        <f t="shared" si="3"/>
        <v>21.65</v>
      </c>
      <c r="M7" s="7">
        <f t="shared" si="3"/>
        <v>19.149999999999999</v>
      </c>
      <c r="N7" s="7">
        <f t="shared" si="3"/>
        <v>31.2</v>
      </c>
      <c r="P7" t="s">
        <v>61</v>
      </c>
      <c r="Q7">
        <v>36.17</v>
      </c>
      <c r="R7">
        <v>-119.7462</v>
      </c>
      <c r="T7" s="4">
        <v>3.5</v>
      </c>
      <c r="U7" s="4">
        <v>0.78500000000000003</v>
      </c>
      <c r="W7" s="4">
        <v>250</v>
      </c>
      <c r="X7" s="4">
        <v>98.4</v>
      </c>
    </row>
    <row r="8" spans="1:26">
      <c r="A8" s="6">
        <v>32</v>
      </c>
      <c r="B8">
        <v>19.899999999999999</v>
      </c>
      <c r="C8">
        <v>24.8</v>
      </c>
      <c r="D8">
        <v>30.7</v>
      </c>
      <c r="E8">
        <v>36.5</v>
      </c>
      <c r="F8">
        <v>40</v>
      </c>
      <c r="G8">
        <v>41.4</v>
      </c>
      <c r="H8">
        <v>40.700000000000003</v>
      </c>
      <c r="I8">
        <v>37.9</v>
      </c>
      <c r="J8">
        <v>32.799999999999997</v>
      </c>
      <c r="K8">
        <v>26.6</v>
      </c>
      <c r="L8">
        <v>21.1</v>
      </c>
      <c r="M8">
        <v>18.5</v>
      </c>
      <c r="N8" s="7">
        <f>AVERAGE(B8:M8)</f>
        <v>30.908333333333335</v>
      </c>
      <c r="P8" t="s">
        <v>66</v>
      </c>
      <c r="Q8">
        <v>39.064599999999999</v>
      </c>
      <c r="R8">
        <v>-105.3272</v>
      </c>
      <c r="T8" s="4">
        <v>4</v>
      </c>
      <c r="U8" s="4">
        <v>0.81299999999999994</v>
      </c>
      <c r="W8" s="4">
        <v>300</v>
      </c>
      <c r="X8" s="4">
        <v>97.8</v>
      </c>
    </row>
    <row r="9" spans="1:26">
      <c r="A9" s="6">
        <v>33</v>
      </c>
      <c r="B9" s="7">
        <f t="shared" ref="B9:N9" si="4">AVERAGE(B8,B10)</f>
        <v>19.299999999999997</v>
      </c>
      <c r="C9" s="7">
        <f t="shared" si="4"/>
        <v>24.25</v>
      </c>
      <c r="D9" s="7">
        <f t="shared" si="4"/>
        <v>30.299999999999997</v>
      </c>
      <c r="E9" s="7">
        <f t="shared" si="4"/>
        <v>36.6</v>
      </c>
      <c r="F9" s="7">
        <f t="shared" si="4"/>
        <v>40</v>
      </c>
      <c r="G9" s="7">
        <f t="shared" si="4"/>
        <v>41.5</v>
      </c>
      <c r="H9" s="7">
        <f t="shared" si="4"/>
        <v>40.75</v>
      </c>
      <c r="I9" s="7">
        <f t="shared" si="4"/>
        <v>37.75</v>
      </c>
      <c r="J9" s="7">
        <f t="shared" si="4"/>
        <v>32.450000000000003</v>
      </c>
      <c r="K9" s="7">
        <f t="shared" si="4"/>
        <v>26.25</v>
      </c>
      <c r="L9" s="7">
        <f t="shared" si="4"/>
        <v>20.5</v>
      </c>
      <c r="M9" s="7">
        <f t="shared" si="4"/>
        <v>17.899999999999999</v>
      </c>
      <c r="N9" s="7">
        <f t="shared" si="4"/>
        <v>30.629166666666666</v>
      </c>
      <c r="P9" t="s">
        <v>67</v>
      </c>
      <c r="Q9">
        <v>41.583399999999997</v>
      </c>
      <c r="R9">
        <v>-72.762200000000007</v>
      </c>
      <c r="T9" s="4">
        <v>4.5</v>
      </c>
      <c r="U9" s="4">
        <v>0.84199999999999997</v>
      </c>
      <c r="W9" s="4">
        <v>350</v>
      </c>
      <c r="X9" s="4">
        <v>97.2</v>
      </c>
    </row>
    <row r="10" spans="1:26">
      <c r="A10" s="6">
        <v>34</v>
      </c>
      <c r="B10">
        <v>18.7</v>
      </c>
      <c r="C10">
        <v>23.7</v>
      </c>
      <c r="D10">
        <v>29.9</v>
      </c>
      <c r="E10">
        <v>36.700000000000003</v>
      </c>
      <c r="F10">
        <v>40</v>
      </c>
      <c r="G10">
        <v>41.6</v>
      </c>
      <c r="H10">
        <v>40.799999999999997</v>
      </c>
      <c r="I10">
        <v>37.6</v>
      </c>
      <c r="J10">
        <v>32.1</v>
      </c>
      <c r="K10">
        <v>25.9</v>
      </c>
      <c r="L10">
        <v>19.899999999999999</v>
      </c>
      <c r="M10">
        <v>17.3</v>
      </c>
      <c r="N10" s="7">
        <f>AVERAGE(B10:M10)</f>
        <v>30.349999999999998</v>
      </c>
      <c r="P10" t="s">
        <v>113</v>
      </c>
      <c r="Q10">
        <v>38.8964</v>
      </c>
      <c r="R10">
        <v>-77.026200000000003</v>
      </c>
      <c r="T10" s="4">
        <v>5</v>
      </c>
      <c r="U10" s="4">
        <v>0.872</v>
      </c>
      <c r="W10" s="4">
        <v>400</v>
      </c>
      <c r="X10" s="4">
        <v>96.7</v>
      </c>
    </row>
    <row r="11" spans="1:26">
      <c r="A11" s="6">
        <v>35</v>
      </c>
      <c r="B11" s="7">
        <f t="shared" ref="B11:N11" si="5">AVERAGE(B10,B12)</f>
        <v>18.100000000000001</v>
      </c>
      <c r="C11" s="7">
        <f t="shared" si="5"/>
        <v>23.15</v>
      </c>
      <c r="D11" s="7">
        <f t="shared" si="5"/>
        <v>29.45</v>
      </c>
      <c r="E11" s="7">
        <f t="shared" si="5"/>
        <v>36.22</v>
      </c>
      <c r="F11" s="7">
        <f t="shared" si="5"/>
        <v>40</v>
      </c>
      <c r="G11" s="7">
        <f t="shared" si="5"/>
        <v>41.650000000000006</v>
      </c>
      <c r="H11" s="7">
        <f t="shared" si="5"/>
        <v>40.799999999999997</v>
      </c>
      <c r="I11" s="7">
        <f t="shared" si="5"/>
        <v>37.5</v>
      </c>
      <c r="J11" s="7">
        <f t="shared" si="5"/>
        <v>31.8</v>
      </c>
      <c r="K11" s="7">
        <f t="shared" si="5"/>
        <v>25.25</v>
      </c>
      <c r="L11" s="7">
        <f t="shared" si="5"/>
        <v>19.299999999999997</v>
      </c>
      <c r="M11" s="7">
        <f t="shared" si="5"/>
        <v>17</v>
      </c>
      <c r="N11" s="7">
        <f t="shared" si="5"/>
        <v>30.018333333333331</v>
      </c>
      <c r="P11" t="s">
        <v>68</v>
      </c>
      <c r="Q11">
        <v>39.349800000000002</v>
      </c>
      <c r="R11">
        <v>-75.514799999999994</v>
      </c>
      <c r="T11" s="4">
        <v>5.5</v>
      </c>
      <c r="U11" s="4">
        <v>0.90300000000000002</v>
      </c>
      <c r="W11" s="4">
        <v>450</v>
      </c>
      <c r="X11" s="4">
        <v>96.1</v>
      </c>
    </row>
    <row r="12" spans="1:26">
      <c r="A12" s="6">
        <v>36</v>
      </c>
      <c r="B12">
        <v>17.5</v>
      </c>
      <c r="C12">
        <v>22.6</v>
      </c>
      <c r="D12">
        <v>29</v>
      </c>
      <c r="E12">
        <v>35.74</v>
      </c>
      <c r="F12">
        <v>40</v>
      </c>
      <c r="G12">
        <v>41.7</v>
      </c>
      <c r="H12">
        <v>40.799999999999997</v>
      </c>
      <c r="I12">
        <v>37.4</v>
      </c>
      <c r="J12">
        <v>31.5</v>
      </c>
      <c r="K12">
        <v>24.6</v>
      </c>
      <c r="L12">
        <v>18.7</v>
      </c>
      <c r="M12">
        <v>16.7</v>
      </c>
      <c r="N12" s="7">
        <f>AVERAGE(B12:M12)</f>
        <v>29.686666666666667</v>
      </c>
      <c r="P12" t="s">
        <v>69</v>
      </c>
      <c r="Q12">
        <v>27.833300000000001</v>
      </c>
      <c r="R12">
        <v>-81.716999999999999</v>
      </c>
      <c r="T12" s="4">
        <v>6</v>
      </c>
      <c r="U12" s="4">
        <v>0.93500000000000005</v>
      </c>
      <c r="W12" s="4">
        <v>500</v>
      </c>
      <c r="X12" s="4">
        <v>95.5</v>
      </c>
    </row>
    <row r="13" spans="1:26">
      <c r="A13" s="6">
        <v>37</v>
      </c>
      <c r="B13" s="7">
        <f t="shared" ref="B13:N13" si="6">AVERAGE(B12,B14)</f>
        <v>16.850000000000001</v>
      </c>
      <c r="C13" s="7">
        <f t="shared" si="6"/>
        <v>22.05</v>
      </c>
      <c r="D13" s="7">
        <f t="shared" si="6"/>
        <v>28.55</v>
      </c>
      <c r="E13" s="7">
        <f t="shared" si="6"/>
        <v>35.47</v>
      </c>
      <c r="F13" s="7">
        <f t="shared" si="6"/>
        <v>39.950000000000003</v>
      </c>
      <c r="G13" s="7">
        <f t="shared" si="6"/>
        <v>28.25</v>
      </c>
      <c r="H13" s="7">
        <f t="shared" si="6"/>
        <v>40.799999999999997</v>
      </c>
      <c r="I13" s="7">
        <f t="shared" si="6"/>
        <v>37.200000000000003</v>
      </c>
      <c r="J13" s="7">
        <f t="shared" si="6"/>
        <v>31.1</v>
      </c>
      <c r="K13" s="7">
        <f t="shared" si="6"/>
        <v>24.1</v>
      </c>
      <c r="L13" s="7">
        <f t="shared" si="6"/>
        <v>18.100000000000001</v>
      </c>
      <c r="M13" s="7">
        <f t="shared" si="6"/>
        <v>15.75</v>
      </c>
      <c r="N13" s="7">
        <f t="shared" si="6"/>
        <v>28.180833333333332</v>
      </c>
      <c r="P13" t="s">
        <v>70</v>
      </c>
      <c r="Q13">
        <v>32.986600000000003</v>
      </c>
      <c r="R13">
        <v>-83.648700000000005</v>
      </c>
      <c r="T13" s="4">
        <v>6.5</v>
      </c>
      <c r="U13" s="4">
        <v>0.96799999999999997</v>
      </c>
      <c r="W13" s="4">
        <v>550</v>
      </c>
      <c r="X13" s="4">
        <v>95</v>
      </c>
    </row>
    <row r="14" spans="1:26">
      <c r="A14" s="6">
        <v>38</v>
      </c>
      <c r="B14">
        <v>16.2</v>
      </c>
      <c r="C14">
        <v>21.5</v>
      </c>
      <c r="D14">
        <v>28.1</v>
      </c>
      <c r="E14">
        <v>35.200000000000003</v>
      </c>
      <c r="F14">
        <v>39.9</v>
      </c>
      <c r="G14">
        <v>14.8</v>
      </c>
      <c r="H14">
        <v>40.799999999999997</v>
      </c>
      <c r="I14">
        <v>37</v>
      </c>
      <c r="J14">
        <v>30.7</v>
      </c>
      <c r="K14">
        <v>23.6</v>
      </c>
      <c r="L14">
        <v>17.5</v>
      </c>
      <c r="M14">
        <v>14.8</v>
      </c>
      <c r="N14" s="7">
        <f>AVERAGE(B14:M14)</f>
        <v>26.675000000000001</v>
      </c>
      <c r="P14" t="s">
        <v>71</v>
      </c>
      <c r="Q14">
        <v>21.1098</v>
      </c>
      <c r="R14">
        <v>-157.53110000000001</v>
      </c>
      <c r="T14" s="4">
        <v>7</v>
      </c>
      <c r="U14" s="4">
        <v>1.002</v>
      </c>
      <c r="W14" s="4">
        <v>600</v>
      </c>
      <c r="X14" s="4">
        <v>94.4</v>
      </c>
    </row>
    <row r="15" spans="1:26">
      <c r="A15" s="6">
        <v>39</v>
      </c>
      <c r="B15" s="7">
        <f t="shared" ref="B15:N15" si="7">AVERAGE(B14,B16)</f>
        <v>15.6</v>
      </c>
      <c r="C15" s="7">
        <f t="shared" si="7"/>
        <v>20.95</v>
      </c>
      <c r="D15" s="7">
        <f t="shared" si="7"/>
        <v>27.65</v>
      </c>
      <c r="E15" s="7">
        <f t="shared" si="7"/>
        <v>34.950000000000003</v>
      </c>
      <c r="F15" s="7">
        <f t="shared" si="7"/>
        <v>39.799999999999997</v>
      </c>
      <c r="G15" s="7">
        <f t="shared" si="7"/>
        <v>28.35</v>
      </c>
      <c r="H15" s="7">
        <f t="shared" si="7"/>
        <v>40.799999999999997</v>
      </c>
      <c r="I15" s="7">
        <f t="shared" si="7"/>
        <v>36.85</v>
      </c>
      <c r="J15" s="7">
        <f t="shared" si="7"/>
        <v>30.35</v>
      </c>
      <c r="K15" s="7">
        <f t="shared" si="7"/>
        <v>23.05</v>
      </c>
      <c r="L15" s="7">
        <f t="shared" si="7"/>
        <v>16.899999999999999</v>
      </c>
      <c r="M15" s="7">
        <f t="shared" si="7"/>
        <v>14.2</v>
      </c>
      <c r="N15" s="7">
        <f t="shared" si="7"/>
        <v>27.454166666666666</v>
      </c>
      <c r="P15" t="s">
        <v>72</v>
      </c>
      <c r="Q15">
        <v>42.004600000000003</v>
      </c>
      <c r="R15">
        <v>-93.213999999999999</v>
      </c>
      <c r="T15" s="4">
        <v>7.5</v>
      </c>
      <c r="U15" s="4">
        <v>1.0369999999999999</v>
      </c>
      <c r="W15" s="4">
        <v>650</v>
      </c>
      <c r="X15" s="4">
        <v>93.8</v>
      </c>
    </row>
    <row r="16" spans="1:26">
      <c r="A16" s="6">
        <v>40</v>
      </c>
      <c r="B16">
        <v>15</v>
      </c>
      <c r="C16">
        <v>20.399999999999999</v>
      </c>
      <c r="D16">
        <v>27.2</v>
      </c>
      <c r="E16">
        <v>34.700000000000003</v>
      </c>
      <c r="F16">
        <v>39.700000000000003</v>
      </c>
      <c r="G16">
        <v>41.9</v>
      </c>
      <c r="H16">
        <v>40.799999999999997</v>
      </c>
      <c r="I16">
        <v>36.700000000000003</v>
      </c>
      <c r="J16">
        <v>30</v>
      </c>
      <c r="K16">
        <v>22.5</v>
      </c>
      <c r="L16">
        <v>16.3</v>
      </c>
      <c r="M16">
        <v>13.6</v>
      </c>
      <c r="N16" s="7">
        <f>AVERAGE(B16:M16)</f>
        <v>28.233333333333334</v>
      </c>
      <c r="P16" t="s">
        <v>60</v>
      </c>
      <c r="Q16">
        <v>44.239400000000003</v>
      </c>
      <c r="R16">
        <v>-114.5103</v>
      </c>
      <c r="T16" s="4">
        <v>8</v>
      </c>
      <c r="U16" s="4">
        <v>1.073</v>
      </c>
      <c r="W16" s="4">
        <v>700</v>
      </c>
      <c r="X16" s="4">
        <v>93.3</v>
      </c>
    </row>
    <row r="17" spans="1:24">
      <c r="A17" s="6">
        <v>41</v>
      </c>
      <c r="B17" s="7">
        <f t="shared" ref="B17:N17" si="8">AVERAGE(B16,B18)</f>
        <v>14.4</v>
      </c>
      <c r="C17" s="7">
        <f t="shared" si="8"/>
        <v>20.100000000000001</v>
      </c>
      <c r="D17" s="7">
        <f t="shared" si="8"/>
        <v>26.75</v>
      </c>
      <c r="E17" s="7">
        <f t="shared" si="8"/>
        <v>34.400000000000006</v>
      </c>
      <c r="F17" s="7">
        <f t="shared" si="8"/>
        <v>39.6</v>
      </c>
      <c r="G17" s="7">
        <f t="shared" si="8"/>
        <v>41.9</v>
      </c>
      <c r="H17" s="7">
        <f t="shared" si="8"/>
        <v>40.799999999999997</v>
      </c>
      <c r="I17" s="7">
        <f t="shared" si="8"/>
        <v>36.5</v>
      </c>
      <c r="J17" s="7">
        <f t="shared" si="8"/>
        <v>28.1</v>
      </c>
      <c r="K17" s="7">
        <f t="shared" si="8"/>
        <v>21.95</v>
      </c>
      <c r="L17" s="7">
        <f t="shared" si="8"/>
        <v>15.7</v>
      </c>
      <c r="M17" s="7">
        <f t="shared" si="8"/>
        <v>13</v>
      </c>
      <c r="N17" s="7">
        <f t="shared" si="8"/>
        <v>27.766666666666666</v>
      </c>
      <c r="P17" t="s">
        <v>73</v>
      </c>
      <c r="Q17">
        <v>40.336300000000001</v>
      </c>
      <c r="R17">
        <v>-89.002200000000002</v>
      </c>
      <c r="T17" s="4">
        <v>8.5</v>
      </c>
      <c r="U17" s="4">
        <v>1.1100000000000001</v>
      </c>
      <c r="W17" s="4">
        <v>750</v>
      </c>
      <c r="X17" s="4">
        <v>92.7</v>
      </c>
    </row>
    <row r="18" spans="1:24">
      <c r="A18" s="6">
        <v>42</v>
      </c>
      <c r="B18">
        <v>13.8</v>
      </c>
      <c r="C18">
        <v>19.8</v>
      </c>
      <c r="D18">
        <v>26.3</v>
      </c>
      <c r="E18">
        <v>34.1</v>
      </c>
      <c r="F18">
        <v>39.5</v>
      </c>
      <c r="G18">
        <v>41.9</v>
      </c>
      <c r="H18">
        <v>40.799999999999997</v>
      </c>
      <c r="I18">
        <v>36.299999999999997</v>
      </c>
      <c r="J18">
        <v>26.2</v>
      </c>
      <c r="K18">
        <v>21.4</v>
      </c>
      <c r="L18">
        <v>15.1</v>
      </c>
      <c r="M18">
        <v>12.4</v>
      </c>
      <c r="N18" s="7">
        <f>AVERAGE(B18:M18)</f>
        <v>27.299999999999997</v>
      </c>
      <c r="P18" t="s">
        <v>74</v>
      </c>
      <c r="Q18">
        <v>39.864699999999999</v>
      </c>
      <c r="R18">
        <v>-86.260400000000004</v>
      </c>
      <c r="T18" s="4">
        <v>9</v>
      </c>
      <c r="U18" s="4">
        <v>1.1479999999999999</v>
      </c>
      <c r="W18" s="4">
        <v>800</v>
      </c>
      <c r="X18" s="4">
        <v>92.2</v>
      </c>
    </row>
    <row r="19" spans="1:24">
      <c r="A19" s="6">
        <v>43</v>
      </c>
      <c r="B19" s="7">
        <f t="shared" ref="B19:N19" si="9">AVERAGE(B18,B20)</f>
        <v>13.15</v>
      </c>
      <c r="C19" s="7">
        <f t="shared" si="9"/>
        <v>18.899999999999999</v>
      </c>
      <c r="D19" s="7">
        <f t="shared" si="9"/>
        <v>25.8</v>
      </c>
      <c r="E19" s="7">
        <f t="shared" si="9"/>
        <v>33.799999999999997</v>
      </c>
      <c r="F19" s="7">
        <f t="shared" si="9"/>
        <v>39.4</v>
      </c>
      <c r="G19" s="7">
        <f t="shared" si="9"/>
        <v>41.9</v>
      </c>
      <c r="H19" s="7">
        <f t="shared" si="9"/>
        <v>40.75</v>
      </c>
      <c r="I19" s="7">
        <f t="shared" si="9"/>
        <v>51.1</v>
      </c>
      <c r="J19" s="7">
        <f t="shared" si="9"/>
        <v>27.299999999999997</v>
      </c>
      <c r="K19" s="7">
        <f t="shared" si="9"/>
        <v>20.85</v>
      </c>
      <c r="L19" s="7">
        <f t="shared" si="9"/>
        <v>14.5</v>
      </c>
      <c r="M19" s="7">
        <f t="shared" si="9"/>
        <v>11.75</v>
      </c>
      <c r="N19" s="7">
        <f t="shared" si="9"/>
        <v>28.266666666666666</v>
      </c>
      <c r="P19" t="s">
        <v>75</v>
      </c>
      <c r="Q19">
        <v>38.511099999999999</v>
      </c>
      <c r="R19">
        <v>-96.8005</v>
      </c>
      <c r="T19" s="4">
        <v>9.5</v>
      </c>
      <c r="U19" s="4">
        <v>1.1870000000000001</v>
      </c>
      <c r="W19" s="4">
        <v>850</v>
      </c>
      <c r="X19" s="4">
        <v>91.6</v>
      </c>
    </row>
    <row r="20" spans="1:24">
      <c r="A20" s="6">
        <v>44</v>
      </c>
      <c r="B20">
        <v>12.5</v>
      </c>
      <c r="C20">
        <v>18</v>
      </c>
      <c r="D20">
        <v>25.3</v>
      </c>
      <c r="E20">
        <v>33.5</v>
      </c>
      <c r="F20">
        <v>39.299999999999997</v>
      </c>
      <c r="G20">
        <v>41.9</v>
      </c>
      <c r="H20">
        <v>40.700000000000003</v>
      </c>
      <c r="I20">
        <v>65.900000000000006</v>
      </c>
      <c r="J20">
        <v>28.4</v>
      </c>
      <c r="K20">
        <v>20.3</v>
      </c>
      <c r="L20">
        <v>13.9</v>
      </c>
      <c r="M20">
        <v>11.1</v>
      </c>
      <c r="N20" s="7">
        <f>AVERAGE(B20:M20)</f>
        <v>29.233333333333334</v>
      </c>
      <c r="P20" t="s">
        <v>76</v>
      </c>
      <c r="Q20">
        <v>37.668999999999997</v>
      </c>
      <c r="R20">
        <v>-84.651399999999995</v>
      </c>
      <c r="T20" s="4">
        <v>10</v>
      </c>
      <c r="U20" s="4">
        <v>1.228</v>
      </c>
      <c r="W20" s="4">
        <v>900</v>
      </c>
      <c r="X20" s="4">
        <v>91.1</v>
      </c>
    </row>
    <row r="21" spans="1:24">
      <c r="A21" s="6">
        <v>45</v>
      </c>
      <c r="B21" s="7">
        <f t="shared" ref="B21:N21" si="10">AVERAGE(B20,B22)</f>
        <v>11.9</v>
      </c>
      <c r="C21" s="7">
        <f t="shared" si="10"/>
        <v>17.45</v>
      </c>
      <c r="D21" s="7">
        <f t="shared" si="10"/>
        <v>24.8</v>
      </c>
      <c r="E21" s="7">
        <f t="shared" si="10"/>
        <v>33.200000000000003</v>
      </c>
      <c r="F21" s="7">
        <f t="shared" si="10"/>
        <v>39.200000000000003</v>
      </c>
      <c r="G21" s="7">
        <f t="shared" si="10"/>
        <v>41.9</v>
      </c>
      <c r="H21" s="7">
        <f t="shared" si="10"/>
        <v>45.650000000000006</v>
      </c>
      <c r="I21" s="7">
        <f t="shared" si="10"/>
        <v>50.650000000000006</v>
      </c>
      <c r="J21" s="7">
        <f t="shared" si="10"/>
        <v>27.95</v>
      </c>
      <c r="K21" s="7">
        <f t="shared" si="10"/>
        <v>19.75</v>
      </c>
      <c r="L21" s="7">
        <f t="shared" si="10"/>
        <v>13.25</v>
      </c>
      <c r="M21" s="7">
        <f t="shared" si="10"/>
        <v>10.5</v>
      </c>
      <c r="N21" s="7">
        <f t="shared" si="10"/>
        <v>28.016666666666666</v>
      </c>
      <c r="P21" t="s">
        <v>77</v>
      </c>
      <c r="Q21">
        <v>31.180099999999999</v>
      </c>
      <c r="R21">
        <v>-91.874899999999997</v>
      </c>
      <c r="T21" s="4">
        <v>10.5</v>
      </c>
      <c r="U21" s="4">
        <v>1.27</v>
      </c>
      <c r="W21" s="4">
        <v>950</v>
      </c>
      <c r="X21" s="4">
        <v>90.6</v>
      </c>
    </row>
    <row r="22" spans="1:24">
      <c r="A22" s="6">
        <v>46</v>
      </c>
      <c r="B22">
        <v>11.3</v>
      </c>
      <c r="C22">
        <v>16.899999999999999</v>
      </c>
      <c r="D22">
        <v>24.3</v>
      </c>
      <c r="E22">
        <v>32.9</v>
      </c>
      <c r="F22">
        <v>39.1</v>
      </c>
      <c r="G22">
        <v>41.9</v>
      </c>
      <c r="H22">
        <v>50.6</v>
      </c>
      <c r="I22">
        <v>35.4</v>
      </c>
      <c r="J22">
        <v>27.5</v>
      </c>
      <c r="K22">
        <v>19.2</v>
      </c>
      <c r="L22">
        <v>12.6</v>
      </c>
      <c r="M22">
        <v>9.9</v>
      </c>
      <c r="N22" s="7">
        <f>AVERAGE(B22:M22)</f>
        <v>26.799999999999997</v>
      </c>
      <c r="P22" t="s">
        <v>78</v>
      </c>
      <c r="Q22">
        <v>42.237299999999998</v>
      </c>
      <c r="R22">
        <v>-71.531400000000005</v>
      </c>
      <c r="T22" s="4">
        <v>11</v>
      </c>
      <c r="U22" s="4">
        <v>1.3129999999999999</v>
      </c>
      <c r="W22" s="4">
        <v>1000</v>
      </c>
      <c r="X22" s="4">
        <v>90</v>
      </c>
    </row>
    <row r="23" spans="1:24">
      <c r="A23" s="6">
        <v>47</v>
      </c>
      <c r="B23" s="7">
        <f t="shared" ref="B23:N23" si="11">AVERAGE(B22,B24)</f>
        <v>10.7</v>
      </c>
      <c r="C23" s="7">
        <f t="shared" si="11"/>
        <v>16.299999999999997</v>
      </c>
      <c r="D23" s="7">
        <f t="shared" si="11"/>
        <v>23.8</v>
      </c>
      <c r="E23" s="7">
        <f t="shared" si="11"/>
        <v>32.549999999999997</v>
      </c>
      <c r="F23" s="7">
        <f t="shared" si="11"/>
        <v>38.950000000000003</v>
      </c>
      <c r="G23" s="7">
        <f t="shared" si="11"/>
        <v>41.849999999999994</v>
      </c>
      <c r="H23" s="7">
        <f t="shared" si="11"/>
        <v>45.5</v>
      </c>
      <c r="I23" s="7">
        <f t="shared" si="11"/>
        <v>35.15</v>
      </c>
      <c r="J23" s="7">
        <f t="shared" si="11"/>
        <v>27.05</v>
      </c>
      <c r="K23" s="7">
        <f t="shared" si="11"/>
        <v>18.649999999999999</v>
      </c>
      <c r="L23" s="7">
        <f t="shared" si="11"/>
        <v>12</v>
      </c>
      <c r="M23" s="7">
        <f t="shared" si="11"/>
        <v>9.3000000000000007</v>
      </c>
      <c r="N23" s="7">
        <f t="shared" si="11"/>
        <v>25.983333333333334</v>
      </c>
      <c r="P23" t="s">
        <v>79</v>
      </c>
      <c r="Q23">
        <v>39.072400000000002</v>
      </c>
      <c r="R23">
        <v>-76.790199999999999</v>
      </c>
      <c r="T23" s="4">
        <v>11.5</v>
      </c>
      <c r="U23" s="4">
        <v>1.357</v>
      </c>
      <c r="W23" s="4">
        <v>1050</v>
      </c>
      <c r="X23" s="4">
        <v>89.5</v>
      </c>
    </row>
    <row r="24" spans="1:24">
      <c r="A24" s="6">
        <v>48</v>
      </c>
      <c r="B24">
        <v>10.1</v>
      </c>
      <c r="C24">
        <v>15.7</v>
      </c>
      <c r="D24">
        <v>23.3</v>
      </c>
      <c r="E24">
        <v>32.200000000000003</v>
      </c>
      <c r="F24">
        <v>38.799999999999997</v>
      </c>
      <c r="G24">
        <v>41.8</v>
      </c>
      <c r="H24">
        <v>40.4</v>
      </c>
      <c r="I24">
        <v>34.9</v>
      </c>
      <c r="J24">
        <v>26.6</v>
      </c>
      <c r="K24">
        <v>18.100000000000001</v>
      </c>
      <c r="L24">
        <v>11.4</v>
      </c>
      <c r="M24">
        <v>8.6999999999999993</v>
      </c>
      <c r="N24" s="7">
        <f>AVERAGE(B24:M24)</f>
        <v>25.166666666666668</v>
      </c>
      <c r="P24" t="s">
        <v>80</v>
      </c>
      <c r="Q24">
        <v>44.607399999999998</v>
      </c>
      <c r="R24">
        <v>-69.3977</v>
      </c>
      <c r="T24" s="4">
        <v>12</v>
      </c>
      <c r="U24" s="4">
        <v>1.403</v>
      </c>
      <c r="W24" s="4">
        <v>1100</v>
      </c>
      <c r="X24" s="4">
        <v>89</v>
      </c>
    </row>
    <row r="25" spans="1:24">
      <c r="A25" s="6">
        <v>49</v>
      </c>
      <c r="B25" s="7">
        <f t="shared" ref="B25:N25" si="12">AVERAGE(B24,B26)</f>
        <v>9.5</v>
      </c>
      <c r="C25" s="7">
        <f t="shared" si="12"/>
        <v>15.05</v>
      </c>
      <c r="D25" s="7">
        <f t="shared" si="12"/>
        <v>22.75</v>
      </c>
      <c r="E25" s="7">
        <f t="shared" si="12"/>
        <v>31.85</v>
      </c>
      <c r="F25" s="7">
        <f t="shared" si="12"/>
        <v>38.65</v>
      </c>
      <c r="G25" s="7">
        <f t="shared" si="12"/>
        <v>41.75</v>
      </c>
      <c r="H25" s="7">
        <f t="shared" si="12"/>
        <v>40.299999999999997</v>
      </c>
      <c r="I25" s="7">
        <f t="shared" si="12"/>
        <v>34.9</v>
      </c>
      <c r="J25" s="7">
        <f t="shared" si="12"/>
        <v>26.6</v>
      </c>
      <c r="K25" s="7">
        <f t="shared" si="12"/>
        <v>18.100000000000001</v>
      </c>
      <c r="L25" s="7">
        <f t="shared" si="12"/>
        <v>11.4</v>
      </c>
      <c r="M25" s="7">
        <f t="shared" si="12"/>
        <v>8.6999999999999993</v>
      </c>
      <c r="N25" s="7">
        <f t="shared" si="12"/>
        <v>24.962499999999999</v>
      </c>
      <c r="P25" t="s">
        <v>81</v>
      </c>
      <c r="Q25">
        <v>43.3504</v>
      </c>
      <c r="R25">
        <v>-84.560299999999998</v>
      </c>
      <c r="T25" s="4">
        <v>12.5</v>
      </c>
      <c r="U25" s="4">
        <v>1.4490000000000001</v>
      </c>
      <c r="W25" s="4">
        <v>1150</v>
      </c>
      <c r="X25" s="4">
        <v>88.4</v>
      </c>
    </row>
    <row r="26" spans="1:24">
      <c r="A26" s="6">
        <v>50</v>
      </c>
      <c r="B26">
        <v>8.9</v>
      </c>
      <c r="C26">
        <v>14.4</v>
      </c>
      <c r="D26">
        <v>22.2</v>
      </c>
      <c r="E26">
        <v>31.5</v>
      </c>
      <c r="F26">
        <v>38.5</v>
      </c>
      <c r="G26">
        <v>41.7</v>
      </c>
      <c r="H26">
        <v>40.200000000000003</v>
      </c>
      <c r="I26">
        <v>34.9</v>
      </c>
      <c r="J26">
        <v>26.6</v>
      </c>
      <c r="K26">
        <v>18.100000000000001</v>
      </c>
      <c r="L26">
        <v>11.4</v>
      </c>
      <c r="M26">
        <v>8.6999999999999993</v>
      </c>
      <c r="N26" s="7">
        <f>AVERAGE(B26:M26)</f>
        <v>24.758333333333329</v>
      </c>
      <c r="P26" t="s">
        <v>82</v>
      </c>
      <c r="Q26">
        <v>45.732599999999998</v>
      </c>
      <c r="R26">
        <v>-93.919600000000003</v>
      </c>
      <c r="T26" s="4">
        <v>13</v>
      </c>
      <c r="U26" s="4">
        <v>1.498</v>
      </c>
      <c r="W26" s="4">
        <v>1200</v>
      </c>
      <c r="X26" s="4">
        <v>87.9</v>
      </c>
    </row>
    <row r="27" spans="1:24">
      <c r="A27" s="6">
        <v>51</v>
      </c>
      <c r="B27" s="7">
        <f t="shared" ref="B27:N27" si="13">AVERAGE(B26,B28)</f>
        <v>8.9</v>
      </c>
      <c r="C27" s="7">
        <f t="shared" si="13"/>
        <v>14.4</v>
      </c>
      <c r="D27" s="7">
        <f t="shared" si="13"/>
        <v>22.2</v>
      </c>
      <c r="E27" s="7">
        <f t="shared" si="13"/>
        <v>31.5</v>
      </c>
      <c r="F27" s="7">
        <f t="shared" si="13"/>
        <v>38.5</v>
      </c>
      <c r="G27" s="7">
        <f t="shared" si="13"/>
        <v>41.7</v>
      </c>
      <c r="H27" s="7">
        <f t="shared" si="13"/>
        <v>40.200000000000003</v>
      </c>
      <c r="I27" s="7">
        <f t="shared" si="13"/>
        <v>34.65</v>
      </c>
      <c r="J27" s="7">
        <f t="shared" si="13"/>
        <v>26.15</v>
      </c>
      <c r="K27" s="7">
        <f t="shared" si="13"/>
        <v>17.5</v>
      </c>
      <c r="L27" s="7">
        <f t="shared" si="13"/>
        <v>10.8</v>
      </c>
      <c r="M27" s="7">
        <f t="shared" si="13"/>
        <v>8.1</v>
      </c>
      <c r="N27" s="7">
        <f t="shared" si="13"/>
        <v>24.549999999999997</v>
      </c>
      <c r="P27" t="s">
        <v>83</v>
      </c>
      <c r="Q27">
        <v>38.462299999999999</v>
      </c>
      <c r="R27">
        <v>-92.302000000000007</v>
      </c>
      <c r="T27" s="4">
        <v>13.5</v>
      </c>
      <c r="U27" s="4">
        <v>1.5469999999999999</v>
      </c>
      <c r="W27" s="4">
        <v>1250</v>
      </c>
      <c r="X27" s="4">
        <v>87.4</v>
      </c>
    </row>
    <row r="28" spans="1:24">
      <c r="A28" s="6">
        <v>52</v>
      </c>
      <c r="B28">
        <v>8.9</v>
      </c>
      <c r="C28">
        <v>14.4</v>
      </c>
      <c r="D28">
        <v>22.2</v>
      </c>
      <c r="E28">
        <v>31.5</v>
      </c>
      <c r="F28">
        <v>38.5</v>
      </c>
      <c r="G28">
        <v>41.7</v>
      </c>
      <c r="H28">
        <v>40.200000000000003</v>
      </c>
      <c r="I28">
        <v>34.4</v>
      </c>
      <c r="J28">
        <v>25.7</v>
      </c>
      <c r="K28">
        <v>16.899999999999999</v>
      </c>
      <c r="L28">
        <v>10.199999999999999</v>
      </c>
      <c r="M28">
        <v>7.5</v>
      </c>
      <c r="N28" s="7">
        <f>AVERAGE(B28:M28)</f>
        <v>24.341666666666665</v>
      </c>
      <c r="P28" t="s">
        <v>114</v>
      </c>
      <c r="Q28">
        <v>14.8058</v>
      </c>
      <c r="R28">
        <v>145.5505</v>
      </c>
      <c r="T28" s="4">
        <v>14</v>
      </c>
      <c r="U28" s="4">
        <v>1.599</v>
      </c>
      <c r="W28" s="4">
        <v>1300</v>
      </c>
      <c r="X28" s="4">
        <v>86.8</v>
      </c>
    </row>
    <row r="29" spans="1:24">
      <c r="A29" s="6">
        <v>53</v>
      </c>
      <c r="B29" s="7">
        <f t="shared" ref="B29:N29" si="14">AVERAGE(B28,B30)</f>
        <v>7.7</v>
      </c>
      <c r="C29" s="7">
        <f t="shared" si="14"/>
        <v>13.2</v>
      </c>
      <c r="D29" s="7">
        <f t="shared" si="14"/>
        <v>21.1</v>
      </c>
      <c r="E29" s="7">
        <f t="shared" si="14"/>
        <v>30.75</v>
      </c>
      <c r="F29" s="7">
        <f t="shared" si="14"/>
        <v>38.15</v>
      </c>
      <c r="G29" s="7">
        <f t="shared" si="14"/>
        <v>41.6</v>
      </c>
      <c r="H29" s="7">
        <f t="shared" si="14"/>
        <v>40</v>
      </c>
      <c r="I29" s="7">
        <f t="shared" si="14"/>
        <v>33.799999999999997</v>
      </c>
      <c r="J29" s="7">
        <f t="shared" si="14"/>
        <v>24.7</v>
      </c>
      <c r="K29" s="7">
        <f t="shared" si="14"/>
        <v>15.7</v>
      </c>
      <c r="L29" s="7">
        <f t="shared" si="14"/>
        <v>9</v>
      </c>
      <c r="M29" s="7">
        <f t="shared" si="14"/>
        <v>6.35</v>
      </c>
      <c r="N29" s="7">
        <f t="shared" si="14"/>
        <v>23.504166666666666</v>
      </c>
      <c r="P29" t="s">
        <v>84</v>
      </c>
      <c r="Q29">
        <v>32.767299999999999</v>
      </c>
      <c r="R29">
        <v>-89.681200000000004</v>
      </c>
      <c r="T29" s="4">
        <v>14.5</v>
      </c>
      <c r="U29" s="4">
        <v>1.651</v>
      </c>
      <c r="W29" s="4">
        <v>1350</v>
      </c>
      <c r="X29" s="4">
        <v>86.3</v>
      </c>
    </row>
    <row r="30" spans="1:24">
      <c r="A30" s="6">
        <v>54</v>
      </c>
      <c r="B30">
        <v>6.5</v>
      </c>
      <c r="C30">
        <v>12</v>
      </c>
      <c r="D30">
        <v>20</v>
      </c>
      <c r="E30">
        <v>30</v>
      </c>
      <c r="F30">
        <v>37.799999999999997</v>
      </c>
      <c r="G30">
        <v>41.5</v>
      </c>
      <c r="H30">
        <v>39.799999999999997</v>
      </c>
      <c r="I30">
        <v>33.200000000000003</v>
      </c>
      <c r="J30">
        <v>23.7</v>
      </c>
      <c r="K30">
        <v>14.5</v>
      </c>
      <c r="L30">
        <v>7.8</v>
      </c>
      <c r="M30">
        <v>5.2</v>
      </c>
      <c r="N30" s="7">
        <f>AVERAGE(B30:M30)</f>
        <v>22.666666666666668</v>
      </c>
      <c r="P30" t="s">
        <v>85</v>
      </c>
      <c r="Q30">
        <v>46.904800000000002</v>
      </c>
      <c r="R30">
        <v>-110.3261</v>
      </c>
      <c r="T30" s="4">
        <v>15</v>
      </c>
      <c r="U30" s="4">
        <v>1.7050000000000001</v>
      </c>
      <c r="W30" s="4">
        <v>1400</v>
      </c>
      <c r="X30" s="4">
        <v>85.8</v>
      </c>
    </row>
    <row r="31" spans="1:24">
      <c r="P31" t="s">
        <v>86</v>
      </c>
      <c r="Q31">
        <v>35.641100000000002</v>
      </c>
      <c r="R31">
        <v>-79.843100000000007</v>
      </c>
      <c r="T31" s="4">
        <v>15.5</v>
      </c>
      <c r="U31" s="4">
        <v>1.7609999999999999</v>
      </c>
      <c r="W31" s="4">
        <v>1450</v>
      </c>
      <c r="X31" s="4" t="s">
        <v>122</v>
      </c>
    </row>
    <row r="32" spans="1:24">
      <c r="P32" t="s">
        <v>87</v>
      </c>
      <c r="Q32">
        <v>47.536200000000001</v>
      </c>
      <c r="R32">
        <v>-99.793000000000006</v>
      </c>
      <c r="T32" s="4">
        <v>16</v>
      </c>
      <c r="U32" s="4">
        <v>1.8180000000000001</v>
      </c>
      <c r="W32" s="4">
        <v>1500</v>
      </c>
      <c r="X32" s="4">
        <v>84.8</v>
      </c>
    </row>
    <row r="33" spans="1:24">
      <c r="A33" t="s">
        <v>163</v>
      </c>
      <c r="B33" s="5" t="s">
        <v>44</v>
      </c>
      <c r="C33" s="5" t="s">
        <v>45</v>
      </c>
      <c r="D33" s="5" t="s">
        <v>46</v>
      </c>
      <c r="E33" s="5" t="s">
        <v>47</v>
      </c>
      <c r="F33" s="5" t="s">
        <v>48</v>
      </c>
      <c r="G33" s="5" t="s">
        <v>49</v>
      </c>
      <c r="H33" s="5" t="s">
        <v>50</v>
      </c>
      <c r="I33" s="5" t="s">
        <v>51</v>
      </c>
      <c r="J33" s="5" t="s">
        <v>52</v>
      </c>
      <c r="K33" s="5" t="s">
        <v>53</v>
      </c>
      <c r="L33" s="5" t="s">
        <v>54</v>
      </c>
      <c r="M33" s="5" t="s">
        <v>55</v>
      </c>
      <c r="N33" s="5" t="s">
        <v>58</v>
      </c>
      <c r="P33" t="s">
        <v>88</v>
      </c>
      <c r="Q33">
        <v>41.128900000000002</v>
      </c>
      <c r="R33">
        <v>-98.288300000000007</v>
      </c>
      <c r="T33" s="4">
        <v>16.5</v>
      </c>
      <c r="U33" s="4">
        <v>1.877</v>
      </c>
      <c r="W33" s="4">
        <v>1550</v>
      </c>
      <c r="X33" s="4">
        <v>84.3</v>
      </c>
    </row>
    <row r="34" spans="1:24">
      <c r="A34" s="6">
        <v>26</v>
      </c>
      <c r="B34">
        <v>10.5</v>
      </c>
      <c r="C34">
        <v>11.1</v>
      </c>
      <c r="D34">
        <v>11.8</v>
      </c>
      <c r="E34">
        <v>12.6</v>
      </c>
      <c r="F34">
        <v>13.3</v>
      </c>
      <c r="G34">
        <v>13.4</v>
      </c>
      <c r="H34">
        <v>13.5</v>
      </c>
      <c r="I34">
        <v>12.9</v>
      </c>
      <c r="J34">
        <v>12.1</v>
      </c>
      <c r="K34">
        <v>11.4</v>
      </c>
      <c r="L34">
        <v>10.7</v>
      </c>
      <c r="M34">
        <v>10.4</v>
      </c>
      <c r="N34" s="7">
        <f>AVERAGE(B34:M34)</f>
        <v>11.975000000000001</v>
      </c>
      <c r="P34" t="s">
        <v>89</v>
      </c>
      <c r="Q34">
        <v>43.410800000000002</v>
      </c>
      <c r="R34">
        <v>-71.565299999999993</v>
      </c>
      <c r="T34" s="4">
        <v>17</v>
      </c>
      <c r="U34" s="4">
        <v>1.9379999999999999</v>
      </c>
      <c r="W34" s="4">
        <v>1600</v>
      </c>
      <c r="X34" s="4">
        <v>83.8</v>
      </c>
    </row>
    <row r="35" spans="1:24">
      <c r="A35" s="6">
        <v>27</v>
      </c>
      <c r="B35" s="7">
        <f t="shared" ref="B35:M35" si="15">AVERAGE(B34,B36)</f>
        <v>10.45</v>
      </c>
      <c r="C35" s="7">
        <f t="shared" si="15"/>
        <v>11.05</v>
      </c>
      <c r="D35" s="7">
        <f t="shared" si="15"/>
        <v>11.8</v>
      </c>
      <c r="E35" s="7">
        <f t="shared" si="15"/>
        <v>12.649999999999999</v>
      </c>
      <c r="F35" s="7">
        <f t="shared" si="15"/>
        <v>13.350000000000001</v>
      </c>
      <c r="G35" s="7">
        <f t="shared" si="15"/>
        <v>13.600000000000001</v>
      </c>
      <c r="H35" s="7">
        <f t="shared" si="15"/>
        <v>13.55</v>
      </c>
      <c r="I35" s="7">
        <f t="shared" si="15"/>
        <v>12.95</v>
      </c>
      <c r="J35" s="7">
        <f t="shared" si="15"/>
        <v>12.149999999999999</v>
      </c>
      <c r="K35" s="7">
        <f t="shared" si="15"/>
        <v>11.350000000000001</v>
      </c>
      <c r="L35" s="7">
        <f t="shared" si="15"/>
        <v>10.649999999999999</v>
      </c>
      <c r="M35" s="7">
        <f t="shared" si="15"/>
        <v>10.3</v>
      </c>
      <c r="N35" s="7">
        <f>AVERAGE(N34,N36)</f>
        <v>11.987500000000001</v>
      </c>
      <c r="P35" t="s">
        <v>90</v>
      </c>
      <c r="Q35">
        <v>40.314</v>
      </c>
      <c r="R35">
        <v>-74.508899999999997</v>
      </c>
      <c r="T35" s="4">
        <v>17.5</v>
      </c>
      <c r="U35" s="4">
        <v>2</v>
      </c>
      <c r="W35" s="4">
        <v>1650</v>
      </c>
      <c r="X35" s="4">
        <v>83.3</v>
      </c>
    </row>
    <row r="36" spans="1:24">
      <c r="A36" s="6">
        <v>28</v>
      </c>
      <c r="B36">
        <v>10.4</v>
      </c>
      <c r="C36">
        <v>11</v>
      </c>
      <c r="D36">
        <v>11.8</v>
      </c>
      <c r="E36">
        <v>12.7</v>
      </c>
      <c r="F36">
        <v>13.4</v>
      </c>
      <c r="G36">
        <v>13.8</v>
      </c>
      <c r="H36">
        <v>13.6</v>
      </c>
      <c r="I36">
        <v>13</v>
      </c>
      <c r="J36">
        <v>12.2</v>
      </c>
      <c r="K36">
        <v>11.3</v>
      </c>
      <c r="L36">
        <v>10.6</v>
      </c>
      <c r="M36">
        <v>10.199999999999999</v>
      </c>
      <c r="N36" s="7">
        <f>AVERAGE(B36:M36)</f>
        <v>12</v>
      </c>
      <c r="P36" t="s">
        <v>91</v>
      </c>
      <c r="Q36">
        <v>34.837499999999999</v>
      </c>
      <c r="R36">
        <v>-106.2371</v>
      </c>
      <c r="T36" s="4">
        <v>18</v>
      </c>
      <c r="U36" s="4">
        <v>2.0640000000000001</v>
      </c>
      <c r="W36" s="4">
        <v>1700</v>
      </c>
      <c r="X36" s="4">
        <v>82.8</v>
      </c>
    </row>
    <row r="37" spans="1:24">
      <c r="A37" s="6">
        <v>29</v>
      </c>
      <c r="B37" s="7">
        <f>AVERAGE(B36,B38)</f>
        <v>10.350000000000001</v>
      </c>
      <c r="C37" s="7">
        <f t="shared" ref="C37:M37" si="16">AVERAGE(C36,C38)</f>
        <v>11</v>
      </c>
      <c r="D37" s="7">
        <f t="shared" si="16"/>
        <v>11.8</v>
      </c>
      <c r="E37" s="7">
        <f t="shared" si="16"/>
        <v>12.7</v>
      </c>
      <c r="F37" s="7">
        <f t="shared" si="16"/>
        <v>13.45</v>
      </c>
      <c r="G37" s="7">
        <f t="shared" si="16"/>
        <v>13.850000000000001</v>
      </c>
      <c r="H37" s="7">
        <f t="shared" si="16"/>
        <v>13.7</v>
      </c>
      <c r="I37" s="7">
        <f t="shared" si="16"/>
        <v>13.05</v>
      </c>
      <c r="J37" s="7">
        <f t="shared" si="16"/>
        <v>12.2</v>
      </c>
      <c r="K37" s="7">
        <f t="shared" si="16"/>
        <v>11.3</v>
      </c>
      <c r="L37" s="7">
        <f t="shared" si="16"/>
        <v>10.55</v>
      </c>
      <c r="M37" s="7">
        <f t="shared" si="16"/>
        <v>10.149999999999999</v>
      </c>
      <c r="N37" s="7">
        <f>AVERAGE(N36,N38)</f>
        <v>12.008333333333333</v>
      </c>
      <c r="P37" t="s">
        <v>92</v>
      </c>
      <c r="Q37">
        <v>38.419899999999998</v>
      </c>
      <c r="R37">
        <v>-117.1219</v>
      </c>
      <c r="T37" s="4">
        <v>18.5</v>
      </c>
      <c r="U37" s="4">
        <v>2.13</v>
      </c>
      <c r="W37" s="4">
        <v>1750</v>
      </c>
      <c r="X37" s="4">
        <v>82.3</v>
      </c>
    </row>
    <row r="38" spans="1:24">
      <c r="A38" s="6">
        <v>30</v>
      </c>
      <c r="B38">
        <v>10.3</v>
      </c>
      <c r="C38">
        <v>11</v>
      </c>
      <c r="D38">
        <v>11.8</v>
      </c>
      <c r="E38">
        <v>12.7</v>
      </c>
      <c r="F38">
        <v>13.5</v>
      </c>
      <c r="G38">
        <v>13.9</v>
      </c>
      <c r="H38">
        <v>13.8</v>
      </c>
      <c r="I38">
        <v>13.1</v>
      </c>
      <c r="J38">
        <v>12.2</v>
      </c>
      <c r="K38">
        <v>11.3</v>
      </c>
      <c r="L38">
        <v>10.5</v>
      </c>
      <c r="M38">
        <v>10.1</v>
      </c>
      <c r="N38" s="7">
        <f>AVERAGE(B38:M38)</f>
        <v>12.016666666666666</v>
      </c>
      <c r="P38" t="s">
        <v>93</v>
      </c>
      <c r="Q38">
        <v>42.149700000000003</v>
      </c>
      <c r="R38">
        <v>-74.938400000000001</v>
      </c>
      <c r="T38" s="4">
        <v>19</v>
      </c>
      <c r="U38" s="4">
        <v>2.1970000000000001</v>
      </c>
      <c r="W38" s="4">
        <v>1800</v>
      </c>
      <c r="X38" s="4">
        <v>81.8</v>
      </c>
    </row>
    <row r="39" spans="1:24">
      <c r="A39" s="6">
        <v>31</v>
      </c>
      <c r="B39" s="32">
        <f t="shared" ref="B39:M39" si="17">AVERAGE(B38,B40)</f>
        <v>10.199999999999999</v>
      </c>
      <c r="C39" s="32">
        <f t="shared" si="17"/>
        <v>10.95</v>
      </c>
      <c r="D39" s="32">
        <f t="shared" si="17"/>
        <v>11.8</v>
      </c>
      <c r="E39" s="32">
        <f t="shared" si="17"/>
        <v>12.75</v>
      </c>
      <c r="F39" s="32">
        <f t="shared" si="17"/>
        <v>13.55</v>
      </c>
      <c r="G39" s="32">
        <f t="shared" si="17"/>
        <v>14</v>
      </c>
      <c r="H39" s="32">
        <f t="shared" si="17"/>
        <v>13.850000000000001</v>
      </c>
      <c r="I39" s="32">
        <f t="shared" si="17"/>
        <v>13.149999999999999</v>
      </c>
      <c r="J39" s="32">
        <f t="shared" si="17"/>
        <v>12.2</v>
      </c>
      <c r="K39" s="32">
        <f t="shared" si="17"/>
        <v>11.25</v>
      </c>
      <c r="L39" s="32">
        <f t="shared" si="17"/>
        <v>10.4</v>
      </c>
      <c r="M39" s="32">
        <f t="shared" si="17"/>
        <v>10</v>
      </c>
      <c r="N39" s="7">
        <f>AVERAGE(N38,N40)</f>
        <v>12.008333333333333</v>
      </c>
      <c r="P39" t="s">
        <v>94</v>
      </c>
      <c r="Q39">
        <v>40.373600000000003</v>
      </c>
      <c r="R39">
        <v>-82.775499999999994</v>
      </c>
      <c r="T39" s="4">
        <v>19.5</v>
      </c>
      <c r="U39" s="4">
        <v>2.2669999999999999</v>
      </c>
      <c r="W39" s="4">
        <v>1850</v>
      </c>
      <c r="X39" s="4">
        <v>81.3</v>
      </c>
    </row>
    <row r="40" spans="1:24">
      <c r="A40" s="6">
        <v>32</v>
      </c>
      <c r="B40" s="17">
        <v>10.1</v>
      </c>
      <c r="C40" s="17">
        <v>10.9</v>
      </c>
      <c r="D40" s="17">
        <v>11.8</v>
      </c>
      <c r="E40" s="17">
        <v>12.8</v>
      </c>
      <c r="F40" s="17">
        <v>13.6</v>
      </c>
      <c r="G40" s="17">
        <v>14.1</v>
      </c>
      <c r="H40" s="17">
        <v>13.9</v>
      </c>
      <c r="I40" s="17">
        <v>13.2</v>
      </c>
      <c r="J40" s="17">
        <v>12.2</v>
      </c>
      <c r="K40" s="17">
        <v>11.2</v>
      </c>
      <c r="L40" s="17">
        <v>10.3</v>
      </c>
      <c r="M40" s="17">
        <v>9.9</v>
      </c>
      <c r="N40" s="7">
        <f>AVERAGE(B40:M40)</f>
        <v>12.000000000000002</v>
      </c>
      <c r="P40" t="s">
        <v>95</v>
      </c>
      <c r="Q40">
        <v>35.537599999999998</v>
      </c>
      <c r="R40">
        <v>-96.924700000000001</v>
      </c>
      <c r="T40" s="4">
        <v>20</v>
      </c>
      <c r="U40" s="4">
        <v>2.3380000000000001</v>
      </c>
      <c r="W40" s="4">
        <v>1900</v>
      </c>
      <c r="X40" s="4">
        <v>80.8</v>
      </c>
    </row>
    <row r="41" spans="1:24">
      <c r="A41" s="6">
        <v>33</v>
      </c>
      <c r="B41" s="7">
        <f t="shared" ref="B41:M41" si="18">AVERAGE(B40,B42)</f>
        <v>10.050000000000001</v>
      </c>
      <c r="C41" s="7">
        <f t="shared" si="18"/>
        <v>10.850000000000001</v>
      </c>
      <c r="D41" s="7">
        <f t="shared" si="18"/>
        <v>11.8</v>
      </c>
      <c r="E41" s="7">
        <f t="shared" si="18"/>
        <v>12.850000000000001</v>
      </c>
      <c r="F41" s="7">
        <f t="shared" si="18"/>
        <v>13.7</v>
      </c>
      <c r="G41" s="7">
        <f t="shared" si="18"/>
        <v>14.2</v>
      </c>
      <c r="H41" s="7">
        <f t="shared" si="18"/>
        <v>14</v>
      </c>
      <c r="I41" s="7">
        <f t="shared" si="18"/>
        <v>13.25</v>
      </c>
      <c r="J41" s="7">
        <f t="shared" si="18"/>
        <v>12.2</v>
      </c>
      <c r="K41" s="7">
        <f t="shared" si="18"/>
        <v>11.149999999999999</v>
      </c>
      <c r="L41" s="7">
        <f t="shared" si="18"/>
        <v>10.25</v>
      </c>
      <c r="M41" s="7">
        <f t="shared" si="18"/>
        <v>9.8000000000000007</v>
      </c>
      <c r="N41" s="7">
        <f>AVERAGE(N40,N42)</f>
        <v>12.008333333333333</v>
      </c>
      <c r="P41" t="s">
        <v>96</v>
      </c>
      <c r="Q41">
        <v>44.5672</v>
      </c>
      <c r="R41">
        <v>-122.12690000000001</v>
      </c>
      <c r="T41" s="4">
        <v>20.5</v>
      </c>
      <c r="U41" s="4">
        <v>2.4119999999999999</v>
      </c>
      <c r="W41" s="4">
        <v>1950</v>
      </c>
      <c r="X41" s="4">
        <v>80.3</v>
      </c>
    </row>
    <row r="42" spans="1:24">
      <c r="A42" s="6">
        <v>34</v>
      </c>
      <c r="B42">
        <v>10</v>
      </c>
      <c r="C42">
        <v>10.8</v>
      </c>
      <c r="D42">
        <v>11.8</v>
      </c>
      <c r="E42">
        <v>12.9</v>
      </c>
      <c r="F42">
        <v>13.8</v>
      </c>
      <c r="G42">
        <v>14.3</v>
      </c>
      <c r="H42">
        <v>14.1</v>
      </c>
      <c r="I42">
        <v>13.3</v>
      </c>
      <c r="J42">
        <v>12.2</v>
      </c>
      <c r="K42">
        <v>11.1</v>
      </c>
      <c r="L42">
        <v>10.199999999999999</v>
      </c>
      <c r="M42">
        <v>9.6999999999999993</v>
      </c>
      <c r="N42" s="7">
        <f>AVERAGE(B42:M42)</f>
        <v>12.016666666666664</v>
      </c>
      <c r="P42" t="s">
        <v>97</v>
      </c>
      <c r="Q42">
        <v>40.577300000000001</v>
      </c>
      <c r="R42">
        <v>-77.263999999999996</v>
      </c>
      <c r="T42" s="4">
        <v>21</v>
      </c>
      <c r="U42" s="4">
        <v>2.4870000000000001</v>
      </c>
      <c r="W42" s="4">
        <v>2000</v>
      </c>
      <c r="X42" s="4">
        <v>79.8</v>
      </c>
    </row>
    <row r="43" spans="1:24">
      <c r="A43" s="6">
        <v>35</v>
      </c>
      <c r="B43" s="7">
        <f t="shared" ref="B43:M43" si="19">AVERAGE(B42,B44)</f>
        <v>9.9</v>
      </c>
      <c r="C43" s="7">
        <f t="shared" si="19"/>
        <v>10.75</v>
      </c>
      <c r="D43" s="7">
        <f t="shared" si="19"/>
        <v>11.75</v>
      </c>
      <c r="E43" s="7">
        <f t="shared" si="19"/>
        <v>12.9</v>
      </c>
      <c r="F43" s="7">
        <f t="shared" si="19"/>
        <v>13.850000000000001</v>
      </c>
      <c r="G43" s="7">
        <f t="shared" si="19"/>
        <v>14.350000000000001</v>
      </c>
      <c r="H43" s="7">
        <f t="shared" si="19"/>
        <v>14.149999999999999</v>
      </c>
      <c r="I43" s="7">
        <f t="shared" si="19"/>
        <v>13.350000000000001</v>
      </c>
      <c r="J43" s="7">
        <f t="shared" si="19"/>
        <v>12.2</v>
      </c>
      <c r="K43" s="7">
        <f t="shared" si="19"/>
        <v>11.1</v>
      </c>
      <c r="L43" s="7">
        <f t="shared" si="19"/>
        <v>10.149999999999999</v>
      </c>
      <c r="M43" s="7">
        <f t="shared" si="19"/>
        <v>9.6499999999999986</v>
      </c>
      <c r="N43" s="7">
        <f>AVERAGE(N42,N44)</f>
        <v>12.008333333333333</v>
      </c>
      <c r="P43" t="s">
        <v>98</v>
      </c>
      <c r="Q43">
        <v>18.276599999999998</v>
      </c>
      <c r="R43">
        <v>-66.334999999999994</v>
      </c>
      <c r="T43" s="4">
        <v>21.5</v>
      </c>
      <c r="U43" s="4">
        <v>2.5640000000000001</v>
      </c>
      <c r="W43" s="4">
        <v>2050</v>
      </c>
      <c r="X43" s="4">
        <v>79.3</v>
      </c>
    </row>
    <row r="44" spans="1:24">
      <c r="A44" s="6">
        <v>36</v>
      </c>
      <c r="B44">
        <v>9.8000000000000007</v>
      </c>
      <c r="C44">
        <v>10.7</v>
      </c>
      <c r="D44">
        <v>11.7</v>
      </c>
      <c r="E44">
        <v>12.9</v>
      </c>
      <c r="F44">
        <v>13.9</v>
      </c>
      <c r="G44">
        <v>14.4</v>
      </c>
      <c r="H44">
        <v>14.2</v>
      </c>
      <c r="I44">
        <v>13.4</v>
      </c>
      <c r="J44">
        <v>12.2</v>
      </c>
      <c r="K44">
        <v>11.1</v>
      </c>
      <c r="L44">
        <v>10.1</v>
      </c>
      <c r="M44">
        <v>9.6</v>
      </c>
      <c r="N44" s="7">
        <f>AVERAGE(B44:M44)</f>
        <v>12</v>
      </c>
      <c r="P44" t="s">
        <v>99</v>
      </c>
      <c r="Q44">
        <v>41.677199999999999</v>
      </c>
      <c r="R44">
        <v>-71.510099999999994</v>
      </c>
      <c r="T44" s="4">
        <v>22</v>
      </c>
      <c r="U44" s="4">
        <v>2.6440000000000001</v>
      </c>
      <c r="W44" s="4">
        <v>2100</v>
      </c>
      <c r="X44" s="4">
        <v>78.8</v>
      </c>
    </row>
    <row r="45" spans="1:24">
      <c r="A45" s="6">
        <v>37</v>
      </c>
      <c r="B45" s="7">
        <f t="shared" ref="B45:N45" si="20">AVERAGE(B44,B46)</f>
        <v>9.6999999999999993</v>
      </c>
      <c r="C45" s="7">
        <f t="shared" si="20"/>
        <v>10.649999999999999</v>
      </c>
      <c r="D45" s="7">
        <f t="shared" si="20"/>
        <v>11.7</v>
      </c>
      <c r="E45" s="7">
        <f t="shared" si="20"/>
        <v>12.95</v>
      </c>
      <c r="F45" s="7">
        <f t="shared" si="20"/>
        <v>14</v>
      </c>
      <c r="G45" s="7">
        <f t="shared" si="20"/>
        <v>14.5</v>
      </c>
      <c r="H45" s="7">
        <f t="shared" si="20"/>
        <v>14.3</v>
      </c>
      <c r="I45" s="7">
        <f t="shared" si="20"/>
        <v>13.45</v>
      </c>
      <c r="J45" s="7">
        <f t="shared" si="20"/>
        <v>12.2</v>
      </c>
      <c r="K45" s="7">
        <f t="shared" si="20"/>
        <v>11.05</v>
      </c>
      <c r="L45" s="7">
        <f t="shared" si="20"/>
        <v>10</v>
      </c>
      <c r="M45" s="7">
        <f t="shared" si="20"/>
        <v>9.5</v>
      </c>
      <c r="N45" s="7">
        <f t="shared" si="20"/>
        <v>12</v>
      </c>
      <c r="P45" t="s">
        <v>100</v>
      </c>
      <c r="Q45">
        <v>33.819099999999999</v>
      </c>
      <c r="R45">
        <v>-80.906599999999997</v>
      </c>
      <c r="T45" s="4">
        <v>22.5</v>
      </c>
      <c r="U45" s="4">
        <v>2.726</v>
      </c>
      <c r="W45" s="4">
        <v>2150</v>
      </c>
      <c r="X45" s="4">
        <v>78.3</v>
      </c>
    </row>
    <row r="46" spans="1:24">
      <c r="A46" s="6">
        <v>38</v>
      </c>
      <c r="B46">
        <v>9.6</v>
      </c>
      <c r="C46">
        <v>10.6</v>
      </c>
      <c r="D46">
        <v>11.7</v>
      </c>
      <c r="E46">
        <v>13</v>
      </c>
      <c r="F46">
        <v>14.1</v>
      </c>
      <c r="G46">
        <v>14.6</v>
      </c>
      <c r="H46">
        <v>14.4</v>
      </c>
      <c r="I46">
        <v>13.5</v>
      </c>
      <c r="J46">
        <v>12.2</v>
      </c>
      <c r="K46">
        <v>11</v>
      </c>
      <c r="L46">
        <v>9.9</v>
      </c>
      <c r="M46">
        <v>9.4</v>
      </c>
      <c r="N46" s="7">
        <f>AVERAGE(B46:M46)</f>
        <v>12</v>
      </c>
      <c r="P46" t="s">
        <v>101</v>
      </c>
      <c r="Q46">
        <v>44.285299999999999</v>
      </c>
      <c r="R46">
        <v>-99.463200000000001</v>
      </c>
      <c r="T46" s="4">
        <v>23</v>
      </c>
      <c r="U46" s="4">
        <v>2.8090000000000002</v>
      </c>
      <c r="W46" s="4">
        <v>2200</v>
      </c>
      <c r="X46" s="4">
        <v>77.900000000000006</v>
      </c>
    </row>
    <row r="47" spans="1:24">
      <c r="A47" s="6">
        <v>39</v>
      </c>
      <c r="B47" s="7">
        <f t="shared" ref="B47:N47" si="21">AVERAGE(B46,B48)</f>
        <v>9.5500000000000007</v>
      </c>
      <c r="C47" s="7">
        <f t="shared" si="21"/>
        <v>10.55</v>
      </c>
      <c r="D47" s="7">
        <f t="shared" si="21"/>
        <v>11.7</v>
      </c>
      <c r="E47" s="7">
        <f t="shared" si="21"/>
        <v>13.05</v>
      </c>
      <c r="F47" s="7">
        <f t="shared" si="21"/>
        <v>14.149999999999999</v>
      </c>
      <c r="G47" s="7">
        <f t="shared" si="21"/>
        <v>14.7</v>
      </c>
      <c r="H47" s="7">
        <f t="shared" si="21"/>
        <v>14.5</v>
      </c>
      <c r="I47" s="7">
        <f t="shared" si="21"/>
        <v>13.55</v>
      </c>
      <c r="J47" s="7">
        <f t="shared" si="21"/>
        <v>12.2</v>
      </c>
      <c r="K47" s="7">
        <f t="shared" si="21"/>
        <v>10.95</v>
      </c>
      <c r="L47" s="7">
        <f t="shared" si="21"/>
        <v>9.8000000000000007</v>
      </c>
      <c r="M47" s="7">
        <f t="shared" si="21"/>
        <v>9.3000000000000007</v>
      </c>
      <c r="N47" s="7">
        <f t="shared" si="21"/>
        <v>12</v>
      </c>
      <c r="P47" t="s">
        <v>102</v>
      </c>
      <c r="Q47">
        <v>35.744900000000001</v>
      </c>
      <c r="R47">
        <v>-86.748900000000006</v>
      </c>
      <c r="T47" s="4">
        <v>23.5</v>
      </c>
      <c r="U47" s="4">
        <v>2.8959999999999999</v>
      </c>
      <c r="W47" s="4">
        <v>2250</v>
      </c>
      <c r="X47" s="4">
        <v>77.400000000000006</v>
      </c>
    </row>
    <row r="48" spans="1:24">
      <c r="A48" s="6">
        <v>40</v>
      </c>
      <c r="B48">
        <v>9.5</v>
      </c>
      <c r="C48">
        <v>10.5</v>
      </c>
      <c r="D48">
        <v>11.7</v>
      </c>
      <c r="E48">
        <v>13.1</v>
      </c>
      <c r="F48">
        <v>14.2</v>
      </c>
      <c r="G48">
        <v>14.8</v>
      </c>
      <c r="H48">
        <v>14.6</v>
      </c>
      <c r="I48">
        <v>13.6</v>
      </c>
      <c r="J48">
        <v>12.2</v>
      </c>
      <c r="K48">
        <v>10.9</v>
      </c>
      <c r="L48">
        <v>9.6999999999999993</v>
      </c>
      <c r="M48">
        <v>9.1999999999999993</v>
      </c>
      <c r="N48" s="7">
        <f>AVERAGE(B48:M48)</f>
        <v>11.999999999999998</v>
      </c>
      <c r="P48" t="s">
        <v>103</v>
      </c>
      <c r="Q48">
        <v>31.106000000000002</v>
      </c>
      <c r="R48">
        <v>-97.647499999999994</v>
      </c>
      <c r="T48" s="4">
        <v>24</v>
      </c>
      <c r="U48" s="4">
        <v>2.984</v>
      </c>
      <c r="W48" s="4">
        <v>2300</v>
      </c>
      <c r="X48" s="4">
        <v>76.900000000000006</v>
      </c>
    </row>
    <row r="49" spans="1:24">
      <c r="A49" s="6">
        <v>41</v>
      </c>
      <c r="B49" s="7">
        <f t="shared" ref="B49:N49" si="22">AVERAGE(B48,B50)</f>
        <v>9.4</v>
      </c>
      <c r="C49" s="7">
        <f t="shared" si="22"/>
        <v>10.45</v>
      </c>
      <c r="D49" s="7">
        <f t="shared" si="22"/>
        <v>11.7</v>
      </c>
      <c r="E49" s="7">
        <f t="shared" si="22"/>
        <v>13.149999999999999</v>
      </c>
      <c r="F49" s="7">
        <f t="shared" si="22"/>
        <v>14.3</v>
      </c>
      <c r="G49" s="7">
        <f t="shared" si="22"/>
        <v>14.9</v>
      </c>
      <c r="H49" s="7">
        <f t="shared" si="22"/>
        <v>14.7</v>
      </c>
      <c r="I49" s="7">
        <f t="shared" si="22"/>
        <v>13.649999999999999</v>
      </c>
      <c r="J49" s="7">
        <f t="shared" si="22"/>
        <v>12.25</v>
      </c>
      <c r="K49" s="7">
        <f t="shared" si="22"/>
        <v>10.850000000000001</v>
      </c>
      <c r="L49" s="7">
        <f t="shared" si="22"/>
        <v>9.6499999999999986</v>
      </c>
      <c r="M49" s="7">
        <f t="shared" si="22"/>
        <v>9.1</v>
      </c>
      <c r="N49" s="7">
        <f t="shared" si="22"/>
        <v>12.008333333333333</v>
      </c>
      <c r="P49" t="s">
        <v>104</v>
      </c>
      <c r="Q49">
        <v>40.113500000000002</v>
      </c>
      <c r="R49">
        <v>-111.8535</v>
      </c>
      <c r="T49" s="4">
        <v>24.5</v>
      </c>
      <c r="U49" s="4">
        <v>3.0750000000000002</v>
      </c>
      <c r="W49" s="4">
        <v>2350</v>
      </c>
      <c r="X49" s="4">
        <v>76.400000000000006</v>
      </c>
    </row>
    <row r="50" spans="1:24">
      <c r="A50" s="6">
        <v>42</v>
      </c>
      <c r="B50">
        <v>9.3000000000000007</v>
      </c>
      <c r="C50">
        <v>10.4</v>
      </c>
      <c r="D50">
        <v>11.7</v>
      </c>
      <c r="E50">
        <v>13.2</v>
      </c>
      <c r="F50">
        <v>14.4</v>
      </c>
      <c r="G50">
        <v>15</v>
      </c>
      <c r="H50">
        <v>14.8</v>
      </c>
      <c r="I50">
        <v>13.7</v>
      </c>
      <c r="J50">
        <v>12.3</v>
      </c>
      <c r="K50">
        <v>10.8</v>
      </c>
      <c r="L50">
        <v>9.6</v>
      </c>
      <c r="M50">
        <v>9</v>
      </c>
      <c r="N50" s="7">
        <f>AVERAGE(B50:M50)</f>
        <v>12.016666666666666</v>
      </c>
      <c r="P50" t="s">
        <v>105</v>
      </c>
      <c r="Q50">
        <v>37.768000000000001</v>
      </c>
      <c r="R50">
        <v>-78.205699999999993</v>
      </c>
      <c r="T50" s="4">
        <v>25</v>
      </c>
      <c r="U50" s="4">
        <v>3.1680000000000001</v>
      </c>
      <c r="W50" s="4">
        <v>2400</v>
      </c>
      <c r="X50" s="4">
        <v>76</v>
      </c>
    </row>
    <row r="51" spans="1:24">
      <c r="A51" s="6">
        <v>43</v>
      </c>
      <c r="B51" s="7">
        <f t="shared" ref="B51:N51" si="23">AVERAGE(B50,B52)</f>
        <v>9.1999999999999993</v>
      </c>
      <c r="C51" s="7">
        <f t="shared" si="23"/>
        <v>10.350000000000001</v>
      </c>
      <c r="D51" s="7">
        <f t="shared" si="23"/>
        <v>11.649999999999999</v>
      </c>
      <c r="E51" s="7">
        <f t="shared" si="23"/>
        <v>13.2</v>
      </c>
      <c r="F51" s="7">
        <f t="shared" si="23"/>
        <v>14.5</v>
      </c>
      <c r="G51" s="7">
        <f t="shared" si="23"/>
        <v>15.15</v>
      </c>
      <c r="H51" s="7">
        <f t="shared" si="23"/>
        <v>14.9</v>
      </c>
      <c r="I51" s="7">
        <f t="shared" si="23"/>
        <v>13.75</v>
      </c>
      <c r="J51" s="7">
        <f t="shared" si="23"/>
        <v>12.3</v>
      </c>
      <c r="K51" s="7">
        <f t="shared" si="23"/>
        <v>10.75</v>
      </c>
      <c r="L51" s="7">
        <f t="shared" si="23"/>
        <v>9.5</v>
      </c>
      <c r="M51" s="7">
        <f t="shared" si="23"/>
        <v>8.85</v>
      </c>
      <c r="N51" s="7">
        <f t="shared" si="23"/>
        <v>12.008333333333333</v>
      </c>
      <c r="P51" t="s">
        <v>106</v>
      </c>
      <c r="Q51">
        <v>18.0001</v>
      </c>
      <c r="R51">
        <v>-64.819900000000004</v>
      </c>
      <c r="T51" s="4">
        <v>25.5</v>
      </c>
      <c r="U51" s="4">
        <v>3.2629999999999999</v>
      </c>
      <c r="W51" s="4">
        <v>2450</v>
      </c>
      <c r="X51" s="4">
        <v>75.5</v>
      </c>
    </row>
    <row r="52" spans="1:24">
      <c r="A52" s="6">
        <v>44</v>
      </c>
      <c r="B52">
        <v>9.1</v>
      </c>
      <c r="C52">
        <v>10.3</v>
      </c>
      <c r="D52">
        <v>11.6</v>
      </c>
      <c r="E52">
        <v>13.2</v>
      </c>
      <c r="F52">
        <v>14.6</v>
      </c>
      <c r="G52">
        <v>15.3</v>
      </c>
      <c r="H52">
        <v>15</v>
      </c>
      <c r="I52">
        <v>13.8</v>
      </c>
      <c r="J52">
        <v>12.3</v>
      </c>
      <c r="K52">
        <v>10.7</v>
      </c>
      <c r="L52">
        <v>9.4</v>
      </c>
      <c r="M52">
        <v>8.6999999999999993</v>
      </c>
      <c r="N52" s="7">
        <f>AVERAGE(B52:M52)</f>
        <v>12</v>
      </c>
      <c r="P52" t="s">
        <v>107</v>
      </c>
      <c r="Q52">
        <v>44.040700000000001</v>
      </c>
      <c r="R52">
        <v>-72.709299999999999</v>
      </c>
      <c r="T52" s="4">
        <v>26</v>
      </c>
      <c r="U52" s="4">
        <v>3.3610000000000002</v>
      </c>
      <c r="W52" s="4">
        <v>2500</v>
      </c>
      <c r="X52" s="4">
        <v>75</v>
      </c>
    </row>
    <row r="53" spans="1:24">
      <c r="A53" s="6">
        <v>45</v>
      </c>
      <c r="B53" s="7">
        <f t="shared" ref="B53:N53" si="24">AVERAGE(B52,B54)</f>
        <v>8.9499999999999993</v>
      </c>
      <c r="C53" s="7">
        <f t="shared" si="24"/>
        <v>10.199999999999999</v>
      </c>
      <c r="D53" s="7">
        <f t="shared" si="24"/>
        <v>11.75</v>
      </c>
      <c r="E53" s="7">
        <f t="shared" si="24"/>
        <v>13.25</v>
      </c>
      <c r="F53" s="7">
        <f t="shared" si="24"/>
        <v>14.7</v>
      </c>
      <c r="G53" s="7">
        <f t="shared" si="24"/>
        <v>15.4</v>
      </c>
      <c r="H53" s="7">
        <f t="shared" si="24"/>
        <v>15.1</v>
      </c>
      <c r="I53" s="7">
        <f t="shared" si="24"/>
        <v>13.9</v>
      </c>
      <c r="J53" s="7">
        <f t="shared" si="24"/>
        <v>12.3</v>
      </c>
      <c r="K53" s="7">
        <f t="shared" si="24"/>
        <v>10.7</v>
      </c>
      <c r="L53" s="7">
        <f t="shared" si="24"/>
        <v>9.3000000000000007</v>
      </c>
      <c r="M53" s="7">
        <f t="shared" si="24"/>
        <v>8.6</v>
      </c>
      <c r="N53" s="7">
        <f t="shared" si="24"/>
        <v>12.012499999999999</v>
      </c>
      <c r="P53" t="s">
        <v>108</v>
      </c>
      <c r="Q53">
        <v>47.3917</v>
      </c>
      <c r="R53">
        <v>-121.57080000000001</v>
      </c>
      <c r="T53" s="4">
        <v>26.5</v>
      </c>
      <c r="U53" s="4">
        <v>3.4620000000000002</v>
      </c>
      <c r="W53" s="4">
        <v>2550</v>
      </c>
      <c r="X53" s="4">
        <v>74.599999999999994</v>
      </c>
    </row>
    <row r="54" spans="1:24">
      <c r="A54" s="6">
        <v>46</v>
      </c>
      <c r="B54">
        <v>8.8000000000000007</v>
      </c>
      <c r="C54">
        <v>10.1</v>
      </c>
      <c r="D54">
        <v>11.9</v>
      </c>
      <c r="E54">
        <v>13.3</v>
      </c>
      <c r="F54">
        <v>14.8</v>
      </c>
      <c r="G54">
        <v>15.5</v>
      </c>
      <c r="H54">
        <v>15.2</v>
      </c>
      <c r="I54">
        <v>14</v>
      </c>
      <c r="J54">
        <v>12.3</v>
      </c>
      <c r="K54">
        <v>10.7</v>
      </c>
      <c r="L54">
        <v>9.1999999999999993</v>
      </c>
      <c r="M54">
        <v>8.5</v>
      </c>
      <c r="N54" s="7">
        <f>AVERAGE(B54:M54)</f>
        <v>12.024999999999999</v>
      </c>
      <c r="P54" t="s">
        <v>109</v>
      </c>
      <c r="Q54">
        <v>44.256300000000003</v>
      </c>
      <c r="R54">
        <v>-89.638499999999993</v>
      </c>
      <c r="T54" s="4">
        <v>27</v>
      </c>
      <c r="U54" s="4">
        <v>3.5649999999999999</v>
      </c>
      <c r="W54" s="4">
        <v>2600</v>
      </c>
      <c r="X54" s="4">
        <v>74.099999999999994</v>
      </c>
    </row>
    <row r="55" spans="1:24">
      <c r="A55" s="6">
        <v>47</v>
      </c>
      <c r="B55" s="7">
        <f t="shared" ref="B55:N55" si="25">AVERAGE(B54,B56)</f>
        <v>8.6999999999999993</v>
      </c>
      <c r="C55" s="7">
        <f t="shared" si="25"/>
        <v>10.050000000000001</v>
      </c>
      <c r="D55" s="7">
        <f t="shared" si="25"/>
        <v>11.75</v>
      </c>
      <c r="E55" s="7">
        <f t="shared" si="25"/>
        <v>13.350000000000001</v>
      </c>
      <c r="F55" s="7">
        <f t="shared" si="25"/>
        <v>14.9</v>
      </c>
      <c r="G55" s="7">
        <f t="shared" si="25"/>
        <v>15.65</v>
      </c>
      <c r="H55" s="7">
        <f t="shared" si="25"/>
        <v>15.35</v>
      </c>
      <c r="I55" s="7">
        <f t="shared" si="25"/>
        <v>14.05</v>
      </c>
      <c r="J55" s="7">
        <f t="shared" si="25"/>
        <v>12.3</v>
      </c>
      <c r="K55" s="7">
        <f t="shared" si="25"/>
        <v>10.649999999999999</v>
      </c>
      <c r="L55" s="7">
        <f t="shared" si="25"/>
        <v>9.1</v>
      </c>
      <c r="M55" s="7">
        <f t="shared" si="25"/>
        <v>8.35</v>
      </c>
      <c r="N55" s="7">
        <f t="shared" si="25"/>
        <v>12.016666666666666</v>
      </c>
      <c r="P55" t="s">
        <v>110</v>
      </c>
      <c r="Q55">
        <v>38.468000000000004</v>
      </c>
      <c r="R55">
        <v>-80.9696</v>
      </c>
      <c r="T55" s="4">
        <v>27.5</v>
      </c>
      <c r="U55" s="4">
        <v>3.6709999999999998</v>
      </c>
      <c r="W55" s="4">
        <v>2650</v>
      </c>
      <c r="X55" s="4">
        <v>73.7</v>
      </c>
    </row>
    <row r="56" spans="1:24">
      <c r="A56" s="6">
        <v>48</v>
      </c>
      <c r="B56">
        <v>8.6</v>
      </c>
      <c r="C56">
        <v>10</v>
      </c>
      <c r="D56">
        <v>11.6</v>
      </c>
      <c r="E56">
        <v>13.4</v>
      </c>
      <c r="F56">
        <v>15</v>
      </c>
      <c r="G56">
        <v>15.8</v>
      </c>
      <c r="H56">
        <v>15.5</v>
      </c>
      <c r="I56">
        <v>14.1</v>
      </c>
      <c r="J56">
        <v>12.3</v>
      </c>
      <c r="K56">
        <v>10.6</v>
      </c>
      <c r="L56">
        <v>9</v>
      </c>
      <c r="M56">
        <v>8.1999999999999993</v>
      </c>
      <c r="N56" s="7">
        <f>AVERAGE(B56:M56)</f>
        <v>12.008333333333331</v>
      </c>
      <c r="P56" t="s">
        <v>111</v>
      </c>
      <c r="Q56">
        <v>42.747500000000002</v>
      </c>
      <c r="R56">
        <v>-107.2085</v>
      </c>
      <c r="T56" s="4">
        <v>28</v>
      </c>
      <c r="U56" s="4">
        <v>3.78</v>
      </c>
      <c r="W56" s="4">
        <v>2700</v>
      </c>
      <c r="X56" s="4">
        <v>73.2</v>
      </c>
    </row>
    <row r="57" spans="1:24">
      <c r="A57" s="6">
        <v>49</v>
      </c>
      <c r="B57" s="7">
        <f t="shared" ref="B57:N57" si="26">AVERAGE(B56,B58)</f>
        <v>8.4499999999999993</v>
      </c>
      <c r="C57" s="7">
        <f t="shared" si="26"/>
        <v>9.9</v>
      </c>
      <c r="D57" s="7">
        <f t="shared" si="26"/>
        <v>11.6</v>
      </c>
      <c r="E57" s="7">
        <f t="shared" si="26"/>
        <v>13.45</v>
      </c>
      <c r="F57" s="7">
        <f t="shared" si="26"/>
        <v>15.1</v>
      </c>
      <c r="G57" s="7">
        <f t="shared" si="26"/>
        <v>15.950000000000001</v>
      </c>
      <c r="H57" s="7">
        <f t="shared" si="26"/>
        <v>15.6</v>
      </c>
      <c r="I57" s="7">
        <f t="shared" si="26"/>
        <v>14.2</v>
      </c>
      <c r="J57" s="7">
        <f t="shared" si="26"/>
        <v>12.3</v>
      </c>
      <c r="K57" s="7">
        <f t="shared" si="26"/>
        <v>10.5</v>
      </c>
      <c r="L57" s="7">
        <f t="shared" si="26"/>
        <v>8.85</v>
      </c>
      <c r="M57" s="7">
        <f t="shared" si="26"/>
        <v>8.0500000000000007</v>
      </c>
      <c r="N57" s="7">
        <f t="shared" si="26"/>
        <v>11.995833333333334</v>
      </c>
      <c r="T57" s="4">
        <v>28.5</v>
      </c>
      <c r="U57" s="4">
        <v>3.891</v>
      </c>
      <c r="W57" s="4">
        <v>2750</v>
      </c>
      <c r="X57" s="4">
        <v>72.7</v>
      </c>
    </row>
    <row r="58" spans="1:24">
      <c r="A58" s="6">
        <v>50</v>
      </c>
      <c r="B58">
        <v>8.3000000000000007</v>
      </c>
      <c r="C58">
        <v>9.8000000000000007</v>
      </c>
      <c r="D58">
        <v>11.6</v>
      </c>
      <c r="E58">
        <v>13.5</v>
      </c>
      <c r="F58">
        <v>15.2</v>
      </c>
      <c r="G58">
        <v>16.100000000000001</v>
      </c>
      <c r="H58">
        <v>15.7</v>
      </c>
      <c r="I58">
        <v>14.3</v>
      </c>
      <c r="J58">
        <v>12.3</v>
      </c>
      <c r="K58">
        <v>10.4</v>
      </c>
      <c r="L58">
        <v>8.6999999999999993</v>
      </c>
      <c r="M58">
        <v>7.9</v>
      </c>
      <c r="N58" s="7">
        <f>AVERAGE(B58:M58)</f>
        <v>11.983333333333334</v>
      </c>
      <c r="T58" s="4">
        <v>29</v>
      </c>
      <c r="U58" s="4">
        <v>4.0060000000000002</v>
      </c>
      <c r="W58" s="4">
        <v>2800</v>
      </c>
      <c r="X58" s="4">
        <v>72.3</v>
      </c>
    </row>
    <row r="59" spans="1:24">
      <c r="A59" s="6">
        <v>51</v>
      </c>
      <c r="B59" s="7">
        <f t="shared" ref="B59:N59" si="27">AVERAGE(B58,B60)</f>
        <v>8.15</v>
      </c>
      <c r="C59" s="7">
        <f t="shared" si="27"/>
        <v>9.75</v>
      </c>
      <c r="D59" s="7">
        <f t="shared" si="27"/>
        <v>11.55</v>
      </c>
      <c r="E59" s="7">
        <f t="shared" si="27"/>
        <v>13.55</v>
      </c>
      <c r="F59" s="7">
        <f t="shared" si="27"/>
        <v>15.45</v>
      </c>
      <c r="G59" s="7">
        <f t="shared" si="27"/>
        <v>16.3</v>
      </c>
      <c r="H59" s="7">
        <f t="shared" si="27"/>
        <v>15.85</v>
      </c>
      <c r="I59" s="7">
        <f t="shared" si="27"/>
        <v>14.350000000000001</v>
      </c>
      <c r="J59" s="7">
        <f t="shared" si="27"/>
        <v>12.350000000000001</v>
      </c>
      <c r="K59" s="7">
        <f t="shared" si="27"/>
        <v>10.350000000000001</v>
      </c>
      <c r="L59" s="7">
        <f t="shared" si="27"/>
        <v>8.6</v>
      </c>
      <c r="M59" s="7">
        <f t="shared" si="27"/>
        <v>7.7</v>
      </c>
      <c r="N59" s="7">
        <f t="shared" si="27"/>
        <v>11.995833333333334</v>
      </c>
      <c r="T59" s="4">
        <v>29.5</v>
      </c>
      <c r="U59" s="4">
        <v>4.1230000000000002</v>
      </c>
      <c r="W59" s="4">
        <v>2850</v>
      </c>
      <c r="X59" s="4">
        <v>71.8</v>
      </c>
    </row>
    <row r="60" spans="1:24">
      <c r="A60" s="6">
        <v>52</v>
      </c>
      <c r="B60">
        <v>8</v>
      </c>
      <c r="C60">
        <v>9.6999999999999993</v>
      </c>
      <c r="D60">
        <v>11.5</v>
      </c>
      <c r="E60">
        <v>13.6</v>
      </c>
      <c r="F60">
        <v>15.7</v>
      </c>
      <c r="G60">
        <v>16.5</v>
      </c>
      <c r="H60">
        <v>16</v>
      </c>
      <c r="I60">
        <v>14.4</v>
      </c>
      <c r="J60">
        <v>12.4</v>
      </c>
      <c r="K60">
        <v>10.3</v>
      </c>
      <c r="L60">
        <v>8.5</v>
      </c>
      <c r="M60">
        <v>7.5</v>
      </c>
      <c r="N60" s="7">
        <f>AVERAGE(B60:M60)</f>
        <v>12.008333333333335</v>
      </c>
      <c r="T60" s="4">
        <v>30</v>
      </c>
      <c r="U60" s="4">
        <v>4.2430000000000003</v>
      </c>
      <c r="W60" s="4">
        <v>2900</v>
      </c>
      <c r="X60" s="4">
        <v>71.400000000000006</v>
      </c>
    </row>
    <row r="61" spans="1:24">
      <c r="A61" s="6">
        <v>53</v>
      </c>
      <c r="B61" s="7">
        <f t="shared" ref="B61:N61" si="28">AVERAGE(B60,B62)</f>
        <v>7.85</v>
      </c>
      <c r="C61" s="7">
        <f t="shared" si="28"/>
        <v>9.6</v>
      </c>
      <c r="D61" s="7">
        <f t="shared" si="28"/>
        <v>11.5</v>
      </c>
      <c r="E61" s="7">
        <f t="shared" si="28"/>
        <v>13.7</v>
      </c>
      <c r="F61" s="7">
        <f t="shared" si="28"/>
        <v>15.7</v>
      </c>
      <c r="G61" s="7">
        <f t="shared" si="28"/>
        <v>16.649999999999999</v>
      </c>
      <c r="H61" s="7">
        <f t="shared" si="28"/>
        <v>16.350000000000001</v>
      </c>
      <c r="I61" s="7">
        <f t="shared" si="28"/>
        <v>14.5</v>
      </c>
      <c r="J61" s="7">
        <f t="shared" si="28"/>
        <v>12.4</v>
      </c>
      <c r="K61" s="7">
        <f t="shared" si="28"/>
        <v>10.25</v>
      </c>
      <c r="L61" s="7">
        <f t="shared" si="28"/>
        <v>8.35</v>
      </c>
      <c r="M61" s="7">
        <f t="shared" si="28"/>
        <v>7.3</v>
      </c>
      <c r="N61" s="7">
        <f t="shared" si="28"/>
        <v>12.012499999999999</v>
      </c>
      <c r="T61" s="4">
        <v>30.5</v>
      </c>
      <c r="U61" s="4">
        <v>4.3659999999999997</v>
      </c>
      <c r="W61" s="4">
        <v>2950</v>
      </c>
      <c r="X61" s="4">
        <v>71</v>
      </c>
    </row>
    <row r="62" spans="1:24">
      <c r="A62" s="6">
        <v>54</v>
      </c>
      <c r="B62">
        <v>7.7</v>
      </c>
      <c r="C62">
        <v>9.5</v>
      </c>
      <c r="D62">
        <v>11.5</v>
      </c>
      <c r="E62">
        <v>13.8</v>
      </c>
      <c r="F62">
        <v>15.7</v>
      </c>
      <c r="G62">
        <v>16.8</v>
      </c>
      <c r="H62">
        <v>16.7</v>
      </c>
      <c r="I62">
        <v>14.6</v>
      </c>
      <c r="J62">
        <v>12.4</v>
      </c>
      <c r="K62">
        <v>10.199999999999999</v>
      </c>
      <c r="L62">
        <v>8.1999999999999993</v>
      </c>
      <c r="M62">
        <v>7.1</v>
      </c>
      <c r="N62" s="7">
        <f>AVERAGE(B62:M62)</f>
        <v>12.016666666666666</v>
      </c>
      <c r="T62" s="4">
        <v>31</v>
      </c>
      <c r="U62" s="4">
        <v>4.4930000000000003</v>
      </c>
      <c r="W62" s="4">
        <v>3000</v>
      </c>
      <c r="X62" s="4">
        <v>70.5</v>
      </c>
    </row>
    <row r="63" spans="1:24">
      <c r="A63" s="6">
        <v>66</v>
      </c>
      <c r="B63" s="7">
        <v>3.9</v>
      </c>
      <c r="C63" s="7">
        <v>7.8</v>
      </c>
      <c r="D63" s="7">
        <v>11.2</v>
      </c>
      <c r="E63" s="7">
        <v>14.9</v>
      </c>
      <c r="F63" s="7">
        <v>18.7</v>
      </c>
      <c r="G63" s="7">
        <v>22</v>
      </c>
      <c r="H63" s="7">
        <v>20.3</v>
      </c>
      <c r="I63" s="7">
        <v>16.399999999999999</v>
      </c>
      <c r="J63" s="7">
        <v>12.7</v>
      </c>
      <c r="K63" s="7">
        <v>9</v>
      </c>
      <c r="L63" s="7">
        <v>5.2</v>
      </c>
      <c r="M63" s="7">
        <v>1.9</v>
      </c>
      <c r="N63" s="7">
        <f>AVERAGE(B63:M63)</f>
        <v>11.999999999999998</v>
      </c>
      <c r="T63" s="4">
        <v>31.5</v>
      </c>
      <c r="U63" s="4">
        <v>4.6219999999999999</v>
      </c>
      <c r="W63" s="4">
        <v>3050</v>
      </c>
      <c r="X63" s="4">
        <v>70.099999999999994</v>
      </c>
    </row>
    <row r="64" spans="1:24">
      <c r="A64" s="6">
        <v>67</v>
      </c>
      <c r="B64" s="7">
        <f t="shared" ref="B64:M64" si="29">AVERAGE(B63,B65)</f>
        <v>3</v>
      </c>
      <c r="C64" s="7">
        <f t="shared" si="29"/>
        <v>7.55</v>
      </c>
      <c r="D64" s="7">
        <f t="shared" si="29"/>
        <v>11.149999999999999</v>
      </c>
      <c r="E64" s="7">
        <f t="shared" si="29"/>
        <v>15.100000000000001</v>
      </c>
      <c r="F64" s="7">
        <f t="shared" si="29"/>
        <v>19.2</v>
      </c>
      <c r="G64" s="7">
        <f t="shared" si="29"/>
        <v>23</v>
      </c>
      <c r="H64" s="7">
        <f t="shared" si="29"/>
        <v>21.3</v>
      </c>
      <c r="I64" s="7">
        <f t="shared" si="29"/>
        <v>16.7</v>
      </c>
      <c r="J64" s="7">
        <f t="shared" si="29"/>
        <v>12.7</v>
      </c>
      <c r="K64" s="7">
        <f t="shared" si="29"/>
        <v>8.85</v>
      </c>
      <c r="L64" s="7">
        <f t="shared" si="29"/>
        <v>4.6500000000000004</v>
      </c>
      <c r="M64" s="7">
        <f t="shared" si="29"/>
        <v>0.95</v>
      </c>
      <c r="N64" s="7">
        <f>AVERAGE(B64:M64)</f>
        <v>12.012499999999998</v>
      </c>
      <c r="T64" s="4">
        <v>32</v>
      </c>
      <c r="U64" s="4">
        <v>4.7549999999999999</v>
      </c>
      <c r="W64" s="4">
        <v>3100</v>
      </c>
      <c r="X64" s="4">
        <v>69.599999999999994</v>
      </c>
    </row>
    <row r="65" spans="1:24">
      <c r="A65" s="6">
        <v>68</v>
      </c>
      <c r="B65" s="7">
        <v>2.1</v>
      </c>
      <c r="C65" s="7">
        <v>7.3</v>
      </c>
      <c r="D65" s="7">
        <v>11.1</v>
      </c>
      <c r="E65" s="7">
        <v>15.3</v>
      </c>
      <c r="F65" s="7">
        <v>19.7</v>
      </c>
      <c r="G65" s="7">
        <v>24</v>
      </c>
      <c r="H65" s="7">
        <v>22.3</v>
      </c>
      <c r="I65" s="7">
        <v>17</v>
      </c>
      <c r="J65" s="7">
        <v>12.7</v>
      </c>
      <c r="K65" s="7">
        <v>8.6999999999999993</v>
      </c>
      <c r="L65" s="7">
        <v>4.0999999999999996</v>
      </c>
      <c r="M65" s="7">
        <v>0</v>
      </c>
      <c r="N65" s="7">
        <f>AVERAGE(B65:M65)</f>
        <v>12.024999999999999</v>
      </c>
      <c r="T65" s="4">
        <v>32.5</v>
      </c>
      <c r="U65" s="4">
        <v>4.891</v>
      </c>
      <c r="W65" s="4">
        <v>3150</v>
      </c>
      <c r="X65" s="4">
        <v>69.2</v>
      </c>
    </row>
    <row r="66" spans="1:24">
      <c r="T66" s="4">
        <v>33</v>
      </c>
      <c r="U66" s="4">
        <v>5.03</v>
      </c>
      <c r="W66" s="4">
        <v>3200</v>
      </c>
      <c r="X66" s="4">
        <v>68.8</v>
      </c>
    </row>
    <row r="67" spans="1:24">
      <c r="T67" s="4">
        <v>33.5</v>
      </c>
      <c r="U67" s="4">
        <v>5.173</v>
      </c>
      <c r="W67" s="4">
        <v>3250</v>
      </c>
      <c r="X67" s="4">
        <v>68.3</v>
      </c>
    </row>
    <row r="68" spans="1:24">
      <c r="T68" s="4">
        <v>34</v>
      </c>
      <c r="U68" s="4">
        <v>5.319</v>
      </c>
      <c r="W68" s="4">
        <v>3300</v>
      </c>
      <c r="X68" s="4">
        <v>67.900000000000006</v>
      </c>
    </row>
    <row r="69" spans="1:24">
      <c r="T69" s="4">
        <v>34.5</v>
      </c>
      <c r="U69" s="4">
        <v>5.4690000000000003</v>
      </c>
      <c r="W69" s="4">
        <v>3350</v>
      </c>
      <c r="X69" s="4">
        <v>67.5</v>
      </c>
    </row>
    <row r="70" spans="1:24">
      <c r="T70" s="4">
        <v>35</v>
      </c>
      <c r="U70" s="4">
        <v>5.6230000000000002</v>
      </c>
      <c r="W70" s="4">
        <v>3400</v>
      </c>
      <c r="X70" s="4">
        <v>67.099999999999994</v>
      </c>
    </row>
    <row r="71" spans="1:24">
      <c r="T71" s="4">
        <v>35.5</v>
      </c>
      <c r="U71" s="4">
        <v>5.78</v>
      </c>
      <c r="W71" s="4">
        <v>3450</v>
      </c>
      <c r="X71" s="4">
        <v>66.599999999999994</v>
      </c>
    </row>
    <row r="72" spans="1:24">
      <c r="T72" s="4">
        <v>36</v>
      </c>
      <c r="U72" s="4">
        <v>5.9409999999999998</v>
      </c>
      <c r="W72" s="4">
        <v>3500</v>
      </c>
      <c r="X72" s="4">
        <v>66.2</v>
      </c>
    </row>
    <row r="73" spans="1:24">
      <c r="T73" s="4">
        <v>36.5</v>
      </c>
      <c r="U73" s="4">
        <v>6.1059999999999999</v>
      </c>
      <c r="W73" s="4">
        <v>3550</v>
      </c>
      <c r="X73" s="4">
        <v>65.8</v>
      </c>
    </row>
    <row r="74" spans="1:24">
      <c r="T74" s="4">
        <v>37</v>
      </c>
      <c r="U74" s="4">
        <v>6.2750000000000004</v>
      </c>
      <c r="W74" s="4">
        <v>3600</v>
      </c>
      <c r="X74" s="4">
        <v>65.400000000000006</v>
      </c>
    </row>
    <row r="75" spans="1:24">
      <c r="T75" s="4">
        <v>37.5</v>
      </c>
      <c r="U75" s="4">
        <v>6.4480000000000004</v>
      </c>
      <c r="W75" s="4">
        <v>3650</v>
      </c>
      <c r="X75" s="4">
        <v>65</v>
      </c>
    </row>
    <row r="76" spans="1:24">
      <c r="T76" s="4">
        <v>38</v>
      </c>
      <c r="U76" s="4">
        <v>6.625</v>
      </c>
      <c r="W76" s="4">
        <v>3700</v>
      </c>
      <c r="X76" s="4">
        <v>64.599999999999994</v>
      </c>
    </row>
    <row r="77" spans="1:24">
      <c r="T77" s="4">
        <v>38.5</v>
      </c>
      <c r="U77" s="4">
        <v>6.806</v>
      </c>
      <c r="W77" s="4">
        <v>3750</v>
      </c>
      <c r="X77" s="4">
        <v>64.099999999999994</v>
      </c>
    </row>
    <row r="78" spans="1:24">
      <c r="T78" s="4">
        <v>39</v>
      </c>
      <c r="U78" s="4">
        <v>6.9909999999999997</v>
      </c>
      <c r="W78" s="4">
        <v>3800</v>
      </c>
      <c r="X78" s="4">
        <v>63.7</v>
      </c>
    </row>
    <row r="79" spans="1:24">
      <c r="T79" s="4">
        <v>39.5</v>
      </c>
      <c r="U79" s="4">
        <v>7.181</v>
      </c>
      <c r="W79" s="4">
        <v>3850</v>
      </c>
      <c r="X79" s="4">
        <v>63.3</v>
      </c>
    </row>
    <row r="80" spans="1:24">
      <c r="T80" s="4">
        <v>40</v>
      </c>
      <c r="U80" s="4">
        <v>7.3760000000000003</v>
      </c>
      <c r="W80" s="4">
        <v>3900</v>
      </c>
      <c r="X80" s="4">
        <v>62.9</v>
      </c>
    </row>
    <row r="81" spans="20:24">
      <c r="T81" s="4">
        <v>40.5</v>
      </c>
      <c r="U81" s="4">
        <v>7.5739999999999998</v>
      </c>
      <c r="W81" s="4">
        <v>3950</v>
      </c>
      <c r="X81" s="4">
        <v>62.5</v>
      </c>
    </row>
    <row r="82" spans="20:24">
      <c r="T82" s="4">
        <v>41</v>
      </c>
      <c r="U82" s="4">
        <v>7.7779999999999996</v>
      </c>
      <c r="W82" s="4">
        <v>4000</v>
      </c>
      <c r="X82" s="4">
        <v>62.1</v>
      </c>
    </row>
    <row r="83" spans="20:24">
      <c r="T83" s="4">
        <v>41.5</v>
      </c>
      <c r="U83" s="4">
        <v>7.9859999999999998</v>
      </c>
    </row>
    <row r="84" spans="20:24">
      <c r="T84" s="4">
        <v>42</v>
      </c>
      <c r="U84" s="4">
        <v>8.1989999999999998</v>
      </c>
    </row>
    <row r="85" spans="20:24">
      <c r="T85" s="4">
        <v>42.5</v>
      </c>
      <c r="U85" s="4">
        <v>8.4169999999999998</v>
      </c>
    </row>
    <row r="86" spans="20:24">
      <c r="T86" s="4">
        <v>43</v>
      </c>
      <c r="U86" s="4">
        <v>8.64</v>
      </c>
    </row>
    <row r="87" spans="20:24">
      <c r="T87" s="4">
        <v>43.5</v>
      </c>
      <c r="U87" s="4">
        <v>8.8670000000000009</v>
      </c>
    </row>
    <row r="88" spans="20:24">
      <c r="T88" s="4">
        <v>44</v>
      </c>
      <c r="U88" s="4">
        <v>9.1010000000000009</v>
      </c>
    </row>
    <row r="89" spans="20:24">
      <c r="T89" s="4">
        <v>44.5</v>
      </c>
      <c r="U89" s="4">
        <v>9.3390000000000004</v>
      </c>
    </row>
    <row r="90" spans="20:24">
      <c r="T90" s="4">
        <v>45</v>
      </c>
      <c r="U90" s="4">
        <v>9.5820000000000007</v>
      </c>
    </row>
    <row r="91" spans="20:24">
      <c r="T91" s="4">
        <v>45.5</v>
      </c>
      <c r="U91" s="4">
        <v>9.8320000000000007</v>
      </c>
    </row>
    <row r="92" spans="20:24">
      <c r="T92" s="4">
        <v>46</v>
      </c>
      <c r="U92" s="4">
        <v>10.086</v>
      </c>
    </row>
    <row r="93" spans="20:24">
      <c r="T93" s="4">
        <v>46.5</v>
      </c>
      <c r="U93" s="4">
        <v>10.347</v>
      </c>
    </row>
    <row r="94" spans="20:24">
      <c r="T94" s="4">
        <v>47</v>
      </c>
      <c r="U94" s="4">
        <v>10.613</v>
      </c>
    </row>
    <row r="95" spans="20:24">
      <c r="T95" s="4">
        <v>47.5</v>
      </c>
      <c r="U95" s="4">
        <v>10.885</v>
      </c>
    </row>
    <row r="96" spans="20:24">
      <c r="T96" s="4">
        <v>48</v>
      </c>
      <c r="U96" s="4">
        <v>11.163</v>
      </c>
    </row>
    <row r="97" spans="20:21">
      <c r="T97" s="4">
        <v>48.5</v>
      </c>
      <c r="U97" s="4">
        <v>11.446999999999999</v>
      </c>
    </row>
  </sheetData>
  <sortState ref="A34:N62">
    <sortCondition ref="A34"/>
  </sortState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tabColor theme="3" tint="0.39997558519241921"/>
  </sheetPr>
  <dimension ref="A1:D18"/>
  <sheetViews>
    <sheetView workbookViewId="0">
      <selection activeCell="A20" sqref="A20"/>
    </sheetView>
  </sheetViews>
  <sheetFormatPr defaultRowHeight="15"/>
  <cols>
    <col min="2" max="2" width="13.42578125" customWidth="1"/>
    <col min="3" max="3" width="51" customWidth="1"/>
    <col min="4" max="4" width="9.140625" style="2"/>
  </cols>
  <sheetData>
    <row r="1" spans="1:4">
      <c r="A1" t="s">
        <v>10</v>
      </c>
      <c r="B1" t="s">
        <v>11</v>
      </c>
      <c r="C1" t="s">
        <v>12</v>
      </c>
    </row>
    <row r="2" spans="1:4" ht="18.75">
      <c r="A2" t="s">
        <v>0</v>
      </c>
      <c r="B2" t="s">
        <v>13</v>
      </c>
      <c r="C2" t="s">
        <v>14</v>
      </c>
    </row>
    <row r="3" spans="1:4" ht="17.25">
      <c r="A3" t="s">
        <v>2</v>
      </c>
      <c r="B3" t="s">
        <v>13</v>
      </c>
      <c r="C3" t="s">
        <v>15</v>
      </c>
    </row>
    <row r="4" spans="1:4">
      <c r="A4" t="s">
        <v>3</v>
      </c>
      <c r="B4" t="s">
        <v>17</v>
      </c>
      <c r="C4" t="s">
        <v>16</v>
      </c>
    </row>
    <row r="5" spans="1:4" ht="18.75">
      <c r="A5" t="s">
        <v>6</v>
      </c>
      <c r="B5" t="s">
        <v>19</v>
      </c>
      <c r="C5" t="s">
        <v>18</v>
      </c>
    </row>
    <row r="6" spans="1:4">
      <c r="A6" t="s">
        <v>117</v>
      </c>
      <c r="B6" t="s">
        <v>118</v>
      </c>
      <c r="C6" t="s">
        <v>119</v>
      </c>
    </row>
    <row r="7" spans="1:4">
      <c r="A7" t="s">
        <v>120</v>
      </c>
      <c r="B7" t="s">
        <v>21</v>
      </c>
      <c r="C7" t="s">
        <v>121</v>
      </c>
    </row>
    <row r="8" spans="1:4" ht="18">
      <c r="A8" t="s">
        <v>7</v>
      </c>
      <c r="B8" t="s">
        <v>21</v>
      </c>
      <c r="C8" t="s">
        <v>20</v>
      </c>
      <c r="D8" s="2" t="s">
        <v>30</v>
      </c>
    </row>
    <row r="9" spans="1:4" ht="18">
      <c r="A9" t="s">
        <v>8</v>
      </c>
      <c r="B9" t="s">
        <v>21</v>
      </c>
      <c r="C9" t="s">
        <v>22</v>
      </c>
    </row>
    <row r="10" spans="1:4" ht="18">
      <c r="A10" t="s">
        <v>9</v>
      </c>
      <c r="B10" t="s">
        <v>21</v>
      </c>
      <c r="C10" t="s">
        <v>23</v>
      </c>
    </row>
    <row r="11" spans="1:4" ht="17.25">
      <c r="A11" t="s">
        <v>4</v>
      </c>
      <c r="B11" t="s">
        <v>25</v>
      </c>
      <c r="C11" t="s">
        <v>24</v>
      </c>
    </row>
    <row r="12" spans="1:4" ht="17.25">
      <c r="A12" t="s">
        <v>5</v>
      </c>
      <c r="B12" t="s">
        <v>25</v>
      </c>
      <c r="C12" t="s">
        <v>26</v>
      </c>
      <c r="D12" s="1" t="s">
        <v>29</v>
      </c>
    </row>
    <row r="13" spans="1:4" ht="18.75">
      <c r="A13" t="s">
        <v>1</v>
      </c>
      <c r="B13" t="s">
        <v>28</v>
      </c>
      <c r="C13" t="s">
        <v>27</v>
      </c>
    </row>
    <row r="14" spans="1:4">
      <c r="A14" t="s">
        <v>35</v>
      </c>
      <c r="B14" t="s">
        <v>37</v>
      </c>
      <c r="C14" t="s">
        <v>36</v>
      </c>
    </row>
    <row r="15" spans="1:4" ht="18.75">
      <c r="A15" t="s">
        <v>34</v>
      </c>
      <c r="B15" t="s">
        <v>13</v>
      </c>
      <c r="C15" s="3" t="s">
        <v>39</v>
      </c>
    </row>
    <row r="16" spans="1:4" ht="18.75">
      <c r="A16" t="s">
        <v>33</v>
      </c>
      <c r="B16" t="s">
        <v>13</v>
      </c>
      <c r="C16" s="3" t="s">
        <v>40</v>
      </c>
    </row>
    <row r="17" spans="1:3" ht="18.75">
      <c r="A17" t="s">
        <v>32</v>
      </c>
      <c r="B17" t="s">
        <v>13</v>
      </c>
      <c r="C17" s="3" t="s">
        <v>38</v>
      </c>
    </row>
    <row r="18" spans="1:3" ht="18.75">
      <c r="A18" t="s">
        <v>41</v>
      </c>
      <c r="B18" t="s">
        <v>43</v>
      </c>
      <c r="C18" s="3" t="s">
        <v>42</v>
      </c>
    </row>
  </sheetData>
  <hyperlinks>
    <hyperlink ref="D12" r:id="rId1" location="psychrometric%20constant%20%28g%2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ETo monthly</vt:lpstr>
      <vt:lpstr>ETo lookup tables</vt:lpstr>
      <vt:lpstr>ETo Units</vt:lpstr>
      <vt:lpstr>es</vt:lpstr>
      <vt:lpstr>ETo</vt:lpstr>
      <vt:lpstr>latitudes</vt:lpstr>
      <vt:lpstr>N</vt:lpstr>
      <vt:lpstr>P</vt:lpstr>
      <vt:lpstr>Ra</vt:lpstr>
      <vt:lpstr>stefan</vt:lpstr>
      <vt:lpstr>stefan_boltzmann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arsturges</dc:creator>
  <cp:lastModifiedBy>arsturges</cp:lastModifiedBy>
  <dcterms:created xsi:type="dcterms:W3CDTF">2010-03-31T18:39:45Z</dcterms:created>
  <dcterms:modified xsi:type="dcterms:W3CDTF">2011-05-27T20:52:41Z</dcterms:modified>
</cp:coreProperties>
</file>