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<sst xmlns="http://schemas.openxmlformats.org/spreadsheetml/2006/main" count="64" uniqueCount="37">
  <si>
    <t>month</t>
  </si>
  <si>
    <t>Realisasi Tanpa Penyaluran Dana</t>
  </si>
  <si>
    <t>Prediksi</t>
  </si>
  <si>
    <t>real_with_dana</t>
  </si>
  <si>
    <t>Realisasi Penyaluran Dana</t>
  </si>
  <si>
    <t>Prediksi Penyaluran Dana</t>
  </si>
  <si>
    <t>Realisasi + Penyaluran Dana</t>
  </si>
  <si>
    <t>Total Pendapatan</t>
  </si>
  <si>
    <t>Product Breakdown</t>
  </si>
  <si>
    <t>Bendapos</t>
  </si>
  <si>
    <t>Meterai</t>
  </si>
  <si>
    <t>Payment</t>
  </si>
  <si>
    <t>Ebatapos &amp; CICO</t>
  </si>
  <si>
    <t>Pensiun &amp; Asuransi</t>
  </si>
  <si>
    <t>Remitansi</t>
  </si>
  <si>
    <t>Syariah</t>
  </si>
  <si>
    <t>Modern Channel</t>
  </si>
  <si>
    <t>Penyaluran Dana</t>
  </si>
  <si>
    <t>Realisasi</t>
  </si>
  <si>
    <t>Total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</si>
  <si>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</si>
  <si>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</si>
  <si>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</si>
  <si>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</si>
  <si>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</si>
  <si>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</si>
  <si>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</si>
  <si>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</si>
  <si>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</si>
  <si>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</si>
  <si>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</si>
  <si>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</si>
  <si>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Achievement</t>
  </si>
  <si>
    <t>RKAP 100</t>
  </si>
  <si>
    <t>Total Tanpa Penyaluran</t>
  </si>
  <si>
    <t>Total Penyaluran</t>
  </si>
  <si>
    <t>RKAP84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</si>
</sst>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Continuous" vertical="center"/>
    </xf>
    <xf numFmtId="0" fontId="2" fillId="3" borderId="1" xfId="0" applyFont="1" applyFill="1" applyBorder="1" applyAlignment="1">
      <alignment horizontal="centerContinuous" vertical="center" wrapText="1"/>
    </xf>
    <xf numFmtId="0" fontId="0" fillId="0" borderId="2" xfId="0" applyBorder="1"/>
    <xf numFmtId="178" fontId="0" fillId="0" borderId="2" xfId="1" applyNumberFormat="1" applyBorder="1"/>
    <xf numFmtId="0" fontId="1" fillId="2" borderId="2" xfId="0" applyFont="1" applyFill="1" applyBorder="1"/>
    <xf numFmtId="178" fontId="1" fillId="2" borderId="2" xfId="1" applyNumberFormat="1" applyFont="1" applyFill="1" applyBorder="1"/>
    <xf numFmtId="178" fontId="0" fillId="4" borderId="2" xfId="0" applyNumberFormat="1" applyFill="1" applyBorder="1" applyAlignment="1">
      <alignment horizontal="center" vertical="center"/>
    </xf>
    <xf numFmtId="178" fontId="0" fillId="4" borderId="2" xfId="0" applyNumberFormat="1" applyFill="1" applyBorder="1" applyAlignment="1">
      <alignment vertical="center"/>
    </xf>
    <xf numFmtId="178" fontId="0" fillId="5" borderId="2" xfId="0" applyNumberFormat="1" applyFill="1" applyBorder="1" applyAlignment="1">
      <alignment horizontal="center"/>
    </xf>
    <xf numFmtId="178" fontId="0" fillId="5" borderId="2" xfId="0" applyNumberFormat="1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78" fontId="1" fillId="0" borderId="2" xfId="1" applyNumberFormat="1" applyFont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6" borderId="2" xfId="0" applyFont="1" applyFill="1" applyBorder="1"/>
    <xf numFmtId="178" fontId="0" fillId="0" borderId="2" xfId="1" applyNumberFormat="1" applyBorder="1" applyAlignment="1">
      <alignment horizontal="center"/>
    </xf>
    <xf numFmtId="178" fontId="0" fillId="0" borderId="3" xfId="1" applyNumberFormat="1" applyBorder="1" applyAlignment="1">
      <alignment horizontal="center"/>
    </xf>
    <xf numFmtId="178" fontId="0" fillId="0" borderId="2" xfId="0" applyNumberFormat="1" applyBorder="1"/>
    <xf numFmtId="178" fontId="0" fillId="0" borderId="3" xfId="1" applyNumberFormat="1" applyBorder="1"/>
    <xf numFmtId="178" fontId="1" fillId="2" borderId="3" xfId="1" applyNumberFormat="1" applyFont="1" applyFill="1" applyBorder="1"/>
    <xf numFmtId="0" fontId="1" fillId="6" borderId="4" xfId="0" applyFont="1" applyFill="1" applyBorder="1" applyAlignment="1">
      <alignment horizontal="center"/>
    </xf>
    <xf numFmtId="0" fontId="0" fillId="6" borderId="2" xfId="0" applyFont="1" applyFill="1" applyBorder="1" applyAlignment="1"/>
    <xf numFmtId="178" fontId="0" fillId="6" borderId="2" xfId="1" applyNumberFormat="1" applyFont="1" applyFill="1" applyBorder="1" applyAlignment="1"/>
    <xf numFmtId="10" fontId="0" fillId="6" borderId="2" xfId="3" applyNumberFormat="1" applyFill="1" applyBorder="1"/>
    <xf numFmtId="10" fontId="0" fillId="0" borderId="0" xfId="3" applyNumberFormat="1"/>
    <xf numFmtId="0" fontId="1" fillId="6" borderId="5" xfId="0" applyFont="1" applyFill="1" applyBorder="1" applyAlignment="1">
      <alignment horizontal="center"/>
    </xf>
    <xf numFmtId="178" fontId="0" fillId="6" borderId="2" xfId="1" applyNumberFormat="1" applyFont="1" applyFill="1" applyBorder="1" applyAlignment="1">
      <alignment horizontal="left"/>
    </xf>
    <xf numFmtId="178" fontId="0" fillId="6" borderId="2" xfId="1" applyNumberFormat="1" applyFont="1" applyFill="1" applyBorder="1" applyAlignment="1">
      <alignment horizontal="right"/>
    </xf>
    <xf numFmtId="178" fontId="0" fillId="0" borderId="0" xfId="1" applyNumberFormat="1" applyFont="1" applyAlignment="1">
      <alignment horizontal="right"/>
    </xf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9"/>
  <sheetViews>
    <sheetView tabSelected="1" zoomScale="160" zoomScaleNormal="160" workbookViewId="0">
      <pane xSplit="1" topLeftCell="B1" activePane="topRight" state="frozen"/>
      <selection/>
      <selection pane="topRight" activeCell="F8" sqref="F8"/>
    </sheetView>
  </sheetViews>
  <sheetFormatPr defaultColWidth="9" defaultRowHeight="15"/>
  <cols>
    <col min="1" max="1" width="11.5714285714286" customWidth="1"/>
    <col min="2" max="2" width="15.5714285714286" customWidth="1"/>
    <col min="3" max="3" width="9" customWidth="1"/>
    <col min="4" max="4" width="16" hidden="1" customWidth="1"/>
    <col min="5" max="5" width="23.7142857142857" customWidth="1"/>
    <col min="6" max="6" width="25.7142857142857" customWidth="1"/>
    <col min="7" max="7" width="18.8571428571429" customWidth="1"/>
    <col min="8" max="8" width="28" customWidth="1"/>
    <col min="9" max="9" width="13.8571428571429" customWidth="1"/>
    <col min="10" max="10" width="9.71428571428571" customWidth="1"/>
    <col min="11" max="11" width="10.5714285714286" customWidth="1"/>
    <col min="12" max="12" width="7.71428571428571" customWidth="1"/>
    <col min="13" max="14" width="9.57142857142857" customWidth="1"/>
    <col min="15" max="15" width="10.5714285714286" customWidth="1"/>
    <col min="16" max="17" width="12.8571428571429" customWidth="1"/>
    <col min="18" max="18" width="11.7142857142857" customWidth="1"/>
    <col min="19" max="20" width="12.8571428571429" customWidth="1"/>
    <col min="21" max="21" width="11.7142857142857" customWidth="1"/>
    <col min="22" max="23" width="12.8571428571429" customWidth="1"/>
    <col min="24" max="24" width="10.5714285714286" customWidth="1"/>
    <col min="25" max="26" width="12.8571428571429" customWidth="1"/>
    <col min="27" max="27" width="11.7142857142857" customWidth="1"/>
    <col min="28" max="29" width="12.8571428571429" customWidth="1"/>
    <col min="30" max="30" width="10.5714285714286" customWidth="1"/>
    <col min="31" max="31" width="11.7142857142857" customWidth="1"/>
    <col min="32" max="32" width="12.8571428571429" customWidth="1"/>
    <col min="33" max="33" width="9.57142857142857" customWidth="1"/>
    <col min="34" max="35" width="12.8571428571429" customWidth="1"/>
    <col min="36" max="36" width="10.5714285714286" customWidth="1"/>
    <col min="37" max="37" width="12.8571428571429" customWidth="1"/>
    <col min="38" max="38" width="10.5714285714286" customWidth="1"/>
    <col min="39" max="39" width="11.7142857142857" customWidth="1"/>
  </cols>
  <sheetData>
    <row r="1" spans="1:39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4</v>
      </c>
      <c r="H1" s="2" t="s">
        <v>6</v>
      </c>
      <c r="I1" s="2" t="s">
        <v>7</v>
      </c>
      <c r="J1" s="2"/>
      <c r="K1" s="2"/>
      <c r="L1" s="2"/>
      <c r="M1" s="17" t="s">
        <v>8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spans="1:39">
      <c r="A2" s="2"/>
      <c r="B2" s="3"/>
      <c r="C2" s="2"/>
      <c r="D2" s="2"/>
      <c r="E2" s="3"/>
      <c r="F2" s="2"/>
      <c r="G2" s="3"/>
      <c r="H2" s="2"/>
      <c r="I2" s="2"/>
      <c r="J2" s="2"/>
      <c r="K2" s="2"/>
      <c r="L2" s="2"/>
      <c r="M2" s="17" t="s">
        <v>9</v>
      </c>
      <c r="N2" s="18"/>
      <c r="O2" s="18"/>
      <c r="P2" s="17" t="s">
        <v>10</v>
      </c>
      <c r="Q2" s="18"/>
      <c r="R2" s="18"/>
      <c r="S2" s="17" t="s">
        <v>11</v>
      </c>
      <c r="T2" s="18"/>
      <c r="U2" s="18"/>
      <c r="V2" s="17" t="s">
        <v>12</v>
      </c>
      <c r="W2" s="18"/>
      <c r="X2" s="18"/>
      <c r="Y2" s="17" t="s">
        <v>13</v>
      </c>
      <c r="Z2" s="18"/>
      <c r="AA2" s="18"/>
      <c r="AB2" s="17" t="s">
        <v>14</v>
      </c>
      <c r="AC2" s="18"/>
      <c r="AD2" s="18"/>
      <c r="AE2" s="17" t="s">
        <v>15</v>
      </c>
      <c r="AF2" s="18"/>
      <c r="AG2" s="18"/>
      <c r="AH2" s="17" t="s">
        <v>16</v>
      </c>
      <c r="AI2" s="18"/>
      <c r="AJ2" s="18"/>
      <c r="AK2" s="17" t="s">
        <v>17</v>
      </c>
      <c r="AL2" s="18"/>
      <c r="AM2" s="18"/>
    </row>
    <row r="3" ht="38" customHeight="1" spans="1:39">
      <c r="A3" s="4"/>
      <c r="B3" s="5"/>
      <c r="C3" s="4"/>
      <c r="D3" s="4"/>
      <c r="E3" s="5"/>
      <c r="F3" s="4"/>
      <c r="G3" s="5"/>
      <c r="H3" s="4"/>
      <c r="I3" s="19"/>
      <c r="J3" s="19"/>
      <c r="K3" s="19"/>
      <c r="L3" s="19"/>
      <c r="M3" s="20" t="s">
        <v>18</v>
      </c>
      <c r="N3" s="20" t="s">
        <v>2</v>
      </c>
      <c r="O3" s="20" t="s">
        <v>19</v>
      </c>
      <c r="P3" s="20" t="s">
        <v>18</v>
      </c>
      <c r="Q3" s="20" t="s">
        <v>2</v>
      </c>
      <c r="R3" s="20" t="s">
        <v>19</v>
      </c>
      <c r="S3" s="20" t="s">
        <v>18</v>
      </c>
      <c r="T3" s="20" t="s">
        <v>2</v>
      </c>
      <c r="U3" s="20" t="s">
        <v>19</v>
      </c>
      <c r="V3" s="20" t="s">
        <v>18</v>
      </c>
      <c r="W3" s="20" t="s">
        <v>2</v>
      </c>
      <c r="X3" s="20" t="s">
        <v>19</v>
      </c>
      <c r="Y3" s="20" t="s">
        <v>18</v>
      </c>
      <c r="Z3" s="20" t="s">
        <v>2</v>
      </c>
      <c r="AA3" s="20" t="s">
        <v>19</v>
      </c>
      <c r="AB3" s="20" t="s">
        <v>18</v>
      </c>
      <c r="AC3" s="20" t="s">
        <v>2</v>
      </c>
      <c r="AD3" s="20" t="s">
        <v>19</v>
      </c>
      <c r="AE3" s="20" t="s">
        <v>18</v>
      </c>
      <c r="AF3" s="20" t="s">
        <v>2</v>
      </c>
      <c r="AG3" s="20" t="s">
        <v>19</v>
      </c>
      <c r="AH3" s="20" t="s">
        <v>18</v>
      </c>
      <c r="AI3" s="20" t="s">
        <v>2</v>
      </c>
      <c r="AJ3" s="20" t="s">
        <v>19</v>
      </c>
      <c r="AK3" s="20" t="s">
        <v>18</v>
      </c>
      <c r="AL3" s="20" t="s">
        <v>2</v>
      </c>
      <c r="AM3" s="20" t="s">
        <v>19</v>
      </c>
    </row>
    <row r="4" spans="1:39">
      <c r="A4" s="6" t="s">
        <v>20</v>
      </c>
      <c r="B4" s="7">
        <v>61494.5114605813</v>
      </c>
      <c r="C4" s="7"/>
      <c r="D4" s="7">
        <v>61617.7542795813</v>
      </c>
      <c r="E4" s="7">
        <f>D4-B4</f>
        <v>123.242818999999</v>
      </c>
      <c r="F4" s="7"/>
      <c r="G4" s="7">
        <f>D4-B4</f>
        <v>123.242818999999</v>
      </c>
      <c r="H4" s="7">
        <f>B4+G4</f>
        <v>61617.7542795813</v>
      </c>
      <c r="I4" s="21">
        <f>B4+C4+E4+F4</f>
        <v>61617.7542795813</v>
      </c>
      <c r="J4" s="21"/>
      <c r="K4" s="21"/>
      <c r="L4" s="22"/>
      <c r="M4" s="7">
        <v>1380.0111</v>
      </c>
      <c r="N4" s="7">
        <v>0</v>
      </c>
      <c r="O4" s="7">
        <f>SUM(M4+N4)</f>
        <v>1380.0111</v>
      </c>
      <c r="P4" s="23">
        <v>23334.791354</v>
      </c>
      <c r="Q4" s="23">
        <v>0</v>
      </c>
      <c r="R4" s="7">
        <f t="shared" ref="R4:R15" si="0">SUM(P4+Q4)</f>
        <v>23334.791354</v>
      </c>
      <c r="S4" s="23">
        <v>11411.9129459939</v>
      </c>
      <c r="T4" s="23">
        <v>0</v>
      </c>
      <c r="U4" s="7">
        <f t="shared" ref="U4:U15" si="1">SUM(S4+T4)</f>
        <v>11411.9129459939</v>
      </c>
      <c r="V4" s="23">
        <v>3849.7445302</v>
      </c>
      <c r="W4" s="23">
        <v>0</v>
      </c>
      <c r="X4" s="7">
        <f t="shared" ref="X4:X15" si="2">SUM(V4+W4)</f>
        <v>3849.7445302</v>
      </c>
      <c r="Y4" s="23">
        <v>13401.884487</v>
      </c>
      <c r="Z4" s="23">
        <v>0</v>
      </c>
      <c r="AA4" s="7">
        <f t="shared" ref="AA4:AA15" si="3">SUM(Y4+Z4)</f>
        <v>13401.884487</v>
      </c>
      <c r="AB4" s="23">
        <v>5419.901483</v>
      </c>
      <c r="AC4" s="23">
        <v>0</v>
      </c>
      <c r="AD4" s="7">
        <f t="shared" ref="AD4:AD15" si="4">SUM(AB4+AC4)</f>
        <v>5419.901483</v>
      </c>
      <c r="AE4" s="23">
        <v>425.792473</v>
      </c>
      <c r="AF4" s="23">
        <v>0</v>
      </c>
      <c r="AG4" s="7">
        <f t="shared" ref="AG4:AG15" si="5">SUM(AE4+AF4)</f>
        <v>425.792473</v>
      </c>
      <c r="AH4" s="23">
        <v>2270.47308738739</v>
      </c>
      <c r="AI4" s="23">
        <v>0</v>
      </c>
      <c r="AJ4" s="7">
        <f t="shared" ref="AJ4:AJ15" si="6">SUM(AH4+AI4)</f>
        <v>2270.47308738739</v>
      </c>
      <c r="AK4" s="23">
        <v>123.242819</v>
      </c>
      <c r="AL4" s="23">
        <v>0</v>
      </c>
      <c r="AM4" s="7">
        <f t="shared" ref="AM4:AM15" si="7">SUM(AK4+AL4)</f>
        <v>123.242819</v>
      </c>
    </row>
    <row r="5" spans="1:39">
      <c r="A5" s="6" t="s">
        <v>21</v>
      </c>
      <c r="B5" s="7">
        <v>64481.4240048532</v>
      </c>
      <c r="C5" s="7"/>
      <c r="D5" s="7">
        <v>111884.933285853</v>
      </c>
      <c r="E5" s="7">
        <f t="shared" ref="E5:E16" si="8">D5-B5</f>
        <v>47403.509281</v>
      </c>
      <c r="F5" s="7"/>
      <c r="G5" s="7">
        <f t="shared" ref="G5:G15" si="9">D5-B5</f>
        <v>47403.509281</v>
      </c>
      <c r="H5" s="7">
        <f t="shared" ref="H5:H16" si="10">B5+G5</f>
        <v>111884.933285853</v>
      </c>
      <c r="I5" s="7">
        <f t="shared" ref="I5:I16" si="11">B5+C5+E5+F5</f>
        <v>111884.933285853</v>
      </c>
      <c r="J5" s="7"/>
      <c r="K5" s="7"/>
      <c r="L5" s="24"/>
      <c r="M5" s="7">
        <v>1101.2907</v>
      </c>
      <c r="N5" s="7">
        <v>0</v>
      </c>
      <c r="O5" s="7">
        <f t="shared" ref="O5:O16" si="12">SUM(M5+N5)</f>
        <v>1101.2907</v>
      </c>
      <c r="P5" s="23">
        <v>24527.372788</v>
      </c>
      <c r="Q5" s="23">
        <v>0</v>
      </c>
      <c r="R5" s="7">
        <f t="shared" si="0"/>
        <v>24527.372788</v>
      </c>
      <c r="S5" s="23">
        <v>11868.1091090492</v>
      </c>
      <c r="T5" s="23">
        <v>0</v>
      </c>
      <c r="U5" s="7">
        <f t="shared" si="1"/>
        <v>11868.1091090492</v>
      </c>
      <c r="V5" s="23">
        <v>3349.17903975</v>
      </c>
      <c r="W5" s="23">
        <v>0</v>
      </c>
      <c r="X5" s="7">
        <f t="shared" si="2"/>
        <v>3349.17903975</v>
      </c>
      <c r="Y5" s="23">
        <v>15492.998066</v>
      </c>
      <c r="Z5" s="23">
        <v>0</v>
      </c>
      <c r="AA5" s="7">
        <f t="shared" si="3"/>
        <v>15492.998066</v>
      </c>
      <c r="AB5" s="23">
        <v>5294.030784</v>
      </c>
      <c r="AC5" s="23">
        <v>0</v>
      </c>
      <c r="AD5" s="7">
        <f t="shared" si="4"/>
        <v>5294.030784</v>
      </c>
      <c r="AE5" s="23">
        <v>546.784764</v>
      </c>
      <c r="AF5" s="23">
        <v>0</v>
      </c>
      <c r="AG5" s="7">
        <f t="shared" si="5"/>
        <v>546.784764</v>
      </c>
      <c r="AH5" s="23">
        <v>2301.65875405406</v>
      </c>
      <c r="AI5" s="23">
        <v>0</v>
      </c>
      <c r="AJ5" s="7">
        <f t="shared" si="6"/>
        <v>2301.65875405406</v>
      </c>
      <c r="AK5" s="23">
        <v>47403.509281</v>
      </c>
      <c r="AL5" s="23">
        <v>0</v>
      </c>
      <c r="AM5" s="7">
        <f t="shared" si="7"/>
        <v>47403.509281</v>
      </c>
    </row>
    <row r="6" spans="1:39">
      <c r="A6" s="6" t="s">
        <v>22</v>
      </c>
      <c r="B6" s="7">
        <v>62043.9199135923</v>
      </c>
      <c r="C6" s="7"/>
      <c r="D6" s="7">
        <v>75587.8791465923</v>
      </c>
      <c r="E6" s="7">
        <f t="shared" si="8"/>
        <v>13543.959233</v>
      </c>
      <c r="F6" s="7"/>
      <c r="G6" s="7">
        <f t="shared" si="9"/>
        <v>13543.959233</v>
      </c>
      <c r="H6" s="7">
        <f t="shared" si="10"/>
        <v>75587.8791465923</v>
      </c>
      <c r="I6" s="7">
        <f t="shared" si="11"/>
        <v>75587.8791465923</v>
      </c>
      <c r="J6" s="7"/>
      <c r="K6" s="7"/>
      <c r="L6" s="24"/>
      <c r="M6" s="7">
        <v>1058.3794</v>
      </c>
      <c r="N6" s="7">
        <v>0</v>
      </c>
      <c r="O6" s="7">
        <f t="shared" si="12"/>
        <v>1058.3794</v>
      </c>
      <c r="P6" s="23">
        <v>22299.165006</v>
      </c>
      <c r="Q6" s="23">
        <v>0</v>
      </c>
      <c r="R6" s="7">
        <f t="shared" si="0"/>
        <v>22299.165006</v>
      </c>
      <c r="S6" s="23">
        <v>10725.3024756757</v>
      </c>
      <c r="T6" s="23">
        <v>0</v>
      </c>
      <c r="U6" s="7">
        <f t="shared" si="1"/>
        <v>10725.3024756757</v>
      </c>
      <c r="V6" s="23">
        <v>3637.68511325</v>
      </c>
      <c r="W6" s="23">
        <v>0</v>
      </c>
      <c r="X6" s="7">
        <f t="shared" si="2"/>
        <v>3637.68511325</v>
      </c>
      <c r="Y6" s="23">
        <v>14540.81326</v>
      </c>
      <c r="Z6" s="23">
        <v>0</v>
      </c>
      <c r="AA6" s="7">
        <f t="shared" si="3"/>
        <v>14540.81326</v>
      </c>
      <c r="AB6" s="23">
        <v>6781.386</v>
      </c>
      <c r="AC6" s="23">
        <v>0</v>
      </c>
      <c r="AD6" s="7">
        <f t="shared" si="4"/>
        <v>6781.386</v>
      </c>
      <c r="AE6" s="23">
        <v>533.714992</v>
      </c>
      <c r="AF6" s="23">
        <v>0</v>
      </c>
      <c r="AG6" s="7">
        <f t="shared" si="5"/>
        <v>533.714992</v>
      </c>
      <c r="AH6" s="23">
        <v>2467.47366666667</v>
      </c>
      <c r="AI6" s="23">
        <v>0</v>
      </c>
      <c r="AJ6" s="7">
        <f t="shared" si="6"/>
        <v>2467.47366666667</v>
      </c>
      <c r="AK6" s="23">
        <v>13543.959233</v>
      </c>
      <c r="AL6" s="23">
        <v>0</v>
      </c>
      <c r="AM6" s="7">
        <f t="shared" si="7"/>
        <v>13543.959233</v>
      </c>
    </row>
    <row r="7" spans="1:39">
      <c r="A7" s="6" t="s">
        <v>23</v>
      </c>
      <c r="B7" s="7">
        <v>54357.7584378661</v>
      </c>
      <c r="C7" s="7"/>
      <c r="D7" s="7">
        <v>56978.8515598661</v>
      </c>
      <c r="E7" s="7">
        <f t="shared" si="8"/>
        <v>2621.09312200001</v>
      </c>
      <c r="F7" s="7"/>
      <c r="G7" s="7">
        <f t="shared" si="9"/>
        <v>2621.09312200001</v>
      </c>
      <c r="H7" s="7">
        <f t="shared" si="10"/>
        <v>56978.8515598661</v>
      </c>
      <c r="I7" s="7">
        <f t="shared" si="11"/>
        <v>56978.8515598661</v>
      </c>
      <c r="J7" s="7"/>
      <c r="K7" s="7"/>
      <c r="L7" s="24"/>
      <c r="M7" s="7">
        <v>209.06</v>
      </c>
      <c r="N7" s="7">
        <v>0</v>
      </c>
      <c r="O7" s="7">
        <f t="shared" si="12"/>
        <v>209.06</v>
      </c>
      <c r="P7" s="23">
        <v>18568.189047</v>
      </c>
      <c r="Q7" s="23">
        <v>0</v>
      </c>
      <c r="R7" s="7">
        <f t="shared" si="0"/>
        <v>18568.189047</v>
      </c>
      <c r="S7" s="23">
        <v>10483.0100112162</v>
      </c>
      <c r="T7" s="23">
        <v>0</v>
      </c>
      <c r="U7" s="7">
        <f t="shared" si="1"/>
        <v>10483.0100112162</v>
      </c>
      <c r="V7" s="23">
        <v>3517.34075325</v>
      </c>
      <c r="W7" s="23">
        <v>0</v>
      </c>
      <c r="X7" s="7">
        <f t="shared" si="2"/>
        <v>3517.34075325</v>
      </c>
      <c r="Y7" s="23">
        <v>13666.030543472</v>
      </c>
      <c r="Z7" s="23">
        <v>0</v>
      </c>
      <c r="AA7" s="7">
        <f t="shared" si="3"/>
        <v>13666.030543472</v>
      </c>
      <c r="AB7" s="23">
        <v>5138.511888</v>
      </c>
      <c r="AC7" s="23">
        <v>0</v>
      </c>
      <c r="AD7" s="7">
        <f t="shared" si="4"/>
        <v>5138.511888</v>
      </c>
      <c r="AE7" s="23">
        <v>502.599667</v>
      </c>
      <c r="AF7" s="23">
        <v>0</v>
      </c>
      <c r="AG7" s="7">
        <f t="shared" si="5"/>
        <v>502.599667</v>
      </c>
      <c r="AH7" s="23">
        <v>2273.01652792793</v>
      </c>
      <c r="AI7" s="23">
        <v>0</v>
      </c>
      <c r="AJ7" s="7">
        <f t="shared" si="6"/>
        <v>2273.01652792793</v>
      </c>
      <c r="AK7" s="23">
        <v>2621.093122</v>
      </c>
      <c r="AL7" s="23">
        <v>0</v>
      </c>
      <c r="AM7" s="7">
        <f t="shared" si="7"/>
        <v>2621.093122</v>
      </c>
    </row>
    <row r="8" spans="1:39">
      <c r="A8" s="6" t="s">
        <v>24</v>
      </c>
      <c r="B8" s="7">
        <v>66864.1419804417</v>
      </c>
      <c r="C8" s="7"/>
      <c r="D8" s="7">
        <v>68970.3852174417</v>
      </c>
      <c r="E8" s="7">
        <f t="shared" si="8"/>
        <v>2106.243237</v>
      </c>
      <c r="F8" s="7"/>
      <c r="G8" s="7">
        <f t="shared" si="9"/>
        <v>2106.243237</v>
      </c>
      <c r="H8" s="7">
        <f t="shared" si="10"/>
        <v>68970.3852174417</v>
      </c>
      <c r="I8" s="7">
        <f t="shared" si="11"/>
        <v>68970.3852174417</v>
      </c>
      <c r="J8" s="7"/>
      <c r="K8" s="7"/>
      <c r="L8" s="24"/>
      <c r="M8" s="7">
        <v>1430.8579</v>
      </c>
      <c r="N8" s="7">
        <v>0</v>
      </c>
      <c r="O8" s="7">
        <f t="shared" si="12"/>
        <v>1430.8579</v>
      </c>
      <c r="P8" s="23">
        <v>23537.92418</v>
      </c>
      <c r="Q8" s="23">
        <v>0</v>
      </c>
      <c r="R8" s="7">
        <f t="shared" si="0"/>
        <v>23537.92418</v>
      </c>
      <c r="S8" s="23">
        <v>11014.4996778295</v>
      </c>
      <c r="T8" s="23">
        <v>0</v>
      </c>
      <c r="U8" s="7">
        <f t="shared" si="1"/>
        <v>11014.4996778295</v>
      </c>
      <c r="V8" s="23">
        <v>5527.09406645</v>
      </c>
      <c r="W8" s="23">
        <v>0</v>
      </c>
      <c r="X8" s="7">
        <f t="shared" si="2"/>
        <v>5527.09406645</v>
      </c>
      <c r="Y8" s="23">
        <v>16287.267907</v>
      </c>
      <c r="Z8" s="23">
        <v>0</v>
      </c>
      <c r="AA8" s="7">
        <f t="shared" si="3"/>
        <v>16287.267907</v>
      </c>
      <c r="AB8" s="23">
        <v>5541.141712</v>
      </c>
      <c r="AC8" s="23">
        <v>0</v>
      </c>
      <c r="AD8" s="7">
        <f t="shared" si="4"/>
        <v>5541.141712</v>
      </c>
      <c r="AE8" s="23">
        <v>542.735475</v>
      </c>
      <c r="AF8" s="23">
        <v>0</v>
      </c>
      <c r="AG8" s="7">
        <f t="shared" si="5"/>
        <v>542.735475</v>
      </c>
      <c r="AH8" s="23">
        <v>2982.62106216216</v>
      </c>
      <c r="AI8" s="23">
        <v>0</v>
      </c>
      <c r="AJ8" s="7">
        <f t="shared" si="6"/>
        <v>2982.62106216216</v>
      </c>
      <c r="AK8" s="23">
        <v>2106.243237</v>
      </c>
      <c r="AL8" s="23">
        <v>0</v>
      </c>
      <c r="AM8" s="7">
        <f t="shared" si="7"/>
        <v>2106.243237</v>
      </c>
    </row>
    <row r="9" spans="1:39">
      <c r="A9" s="6" t="s">
        <v>25</v>
      </c>
      <c r="B9" s="7">
        <v>68979.4202287426</v>
      </c>
      <c r="C9" s="7"/>
      <c r="D9" s="7">
        <v>69615.7272507426</v>
      </c>
      <c r="E9" s="7">
        <f t="shared" si="8"/>
        <v>636.307021999994</v>
      </c>
      <c r="F9" s="7"/>
      <c r="G9" s="7">
        <f t="shared" si="9"/>
        <v>636.307021999994</v>
      </c>
      <c r="H9" s="7">
        <f t="shared" si="10"/>
        <v>69615.7272507426</v>
      </c>
      <c r="I9" s="7">
        <f t="shared" si="11"/>
        <v>69615.7272507426</v>
      </c>
      <c r="J9" s="7"/>
      <c r="K9" s="7"/>
      <c r="L9" s="24"/>
      <c r="M9" s="7">
        <v>894.2114</v>
      </c>
      <c r="N9" s="7">
        <v>0</v>
      </c>
      <c r="O9" s="7">
        <f t="shared" si="12"/>
        <v>894.2114</v>
      </c>
      <c r="P9" s="23">
        <v>25938.2345728168</v>
      </c>
      <c r="Q9" s="23">
        <v>0</v>
      </c>
      <c r="R9" s="7">
        <f t="shared" si="0"/>
        <v>25938.2345728168</v>
      </c>
      <c r="S9" s="23">
        <v>15193.83083026</v>
      </c>
      <c r="T9" s="23">
        <v>0</v>
      </c>
      <c r="U9" s="7">
        <f t="shared" si="1"/>
        <v>15193.83083026</v>
      </c>
      <c r="V9" s="23">
        <v>3395.0234149</v>
      </c>
      <c r="W9" s="23">
        <v>0</v>
      </c>
      <c r="X9" s="7">
        <f t="shared" si="2"/>
        <v>3395.0234149</v>
      </c>
      <c r="Y9" s="23">
        <v>15372.290864</v>
      </c>
      <c r="Z9" s="23">
        <v>0</v>
      </c>
      <c r="AA9" s="7">
        <f t="shared" si="3"/>
        <v>15372.290864</v>
      </c>
      <c r="AB9" s="23">
        <v>5448.69062</v>
      </c>
      <c r="AC9" s="23">
        <v>0</v>
      </c>
      <c r="AD9" s="7">
        <f t="shared" si="4"/>
        <v>5448.69062</v>
      </c>
      <c r="AE9" s="23">
        <v>521.767361</v>
      </c>
      <c r="AF9" s="23">
        <v>0</v>
      </c>
      <c r="AG9" s="7">
        <f t="shared" si="5"/>
        <v>521.767361</v>
      </c>
      <c r="AH9" s="23">
        <v>2215.37116576577</v>
      </c>
      <c r="AI9" s="23">
        <v>0</v>
      </c>
      <c r="AJ9" s="7">
        <f t="shared" si="6"/>
        <v>2215.37116576577</v>
      </c>
      <c r="AK9" s="23">
        <v>636.307022</v>
      </c>
      <c r="AL9" s="23">
        <v>0</v>
      </c>
      <c r="AM9" s="7">
        <f t="shared" si="7"/>
        <v>636.307022</v>
      </c>
    </row>
    <row r="10" spans="1:39">
      <c r="A10" s="6" t="s">
        <v>26</v>
      </c>
      <c r="B10" s="7">
        <v>70929.904833347</v>
      </c>
      <c r="C10" s="7"/>
      <c r="D10" s="7">
        <v>146733.327295347</v>
      </c>
      <c r="E10" s="7">
        <f t="shared" si="8"/>
        <v>75803.422462</v>
      </c>
      <c r="F10" s="7"/>
      <c r="G10" s="7">
        <f t="shared" si="9"/>
        <v>75803.422462</v>
      </c>
      <c r="H10" s="7">
        <f t="shared" si="10"/>
        <v>146733.327295347</v>
      </c>
      <c r="I10" s="7">
        <f t="shared" si="11"/>
        <v>146733.327295347</v>
      </c>
      <c r="J10" s="7"/>
      <c r="K10" s="7"/>
      <c r="L10" s="24"/>
      <c r="M10" s="7">
        <v>864.955</v>
      </c>
      <c r="N10" s="7">
        <v>0</v>
      </c>
      <c r="O10" s="7">
        <f t="shared" si="12"/>
        <v>864.955</v>
      </c>
      <c r="P10" s="23">
        <v>30025.2052411832</v>
      </c>
      <c r="Q10" s="23">
        <v>0</v>
      </c>
      <c r="R10" s="7">
        <f t="shared" si="0"/>
        <v>30025.2052411832</v>
      </c>
      <c r="S10" s="23">
        <v>11784.76759278</v>
      </c>
      <c r="T10" s="23">
        <v>0</v>
      </c>
      <c r="U10" s="7">
        <f t="shared" si="1"/>
        <v>11784.76759278</v>
      </c>
      <c r="V10" s="23">
        <v>3469.5497846</v>
      </c>
      <c r="W10" s="23">
        <v>0</v>
      </c>
      <c r="X10" s="7">
        <f t="shared" si="2"/>
        <v>3469.5497846</v>
      </c>
      <c r="Y10" s="23">
        <v>16447.104764</v>
      </c>
      <c r="Z10" s="23">
        <v>0</v>
      </c>
      <c r="AA10" s="7">
        <f t="shared" si="3"/>
        <v>16447.104764</v>
      </c>
      <c r="AB10" s="23">
        <v>5577.00053</v>
      </c>
      <c r="AC10" s="23">
        <v>0</v>
      </c>
      <c r="AD10" s="7">
        <f t="shared" si="4"/>
        <v>5577.00053</v>
      </c>
      <c r="AE10" s="23">
        <v>590.421737</v>
      </c>
      <c r="AF10" s="23">
        <v>0</v>
      </c>
      <c r="AG10" s="7">
        <f t="shared" si="5"/>
        <v>590.421737</v>
      </c>
      <c r="AH10" s="23">
        <v>2170.90018378378</v>
      </c>
      <c r="AI10" s="23">
        <v>0</v>
      </c>
      <c r="AJ10" s="7">
        <f t="shared" si="6"/>
        <v>2170.90018378378</v>
      </c>
      <c r="AK10" s="23">
        <v>75803.422462</v>
      </c>
      <c r="AL10" s="23">
        <v>0</v>
      </c>
      <c r="AM10" s="7">
        <f t="shared" si="7"/>
        <v>75803.422462</v>
      </c>
    </row>
    <row r="11" spans="1:39">
      <c r="A11" s="6" t="s">
        <v>27</v>
      </c>
      <c r="B11" s="7">
        <v>63142.6148674813</v>
      </c>
      <c r="C11" s="7"/>
      <c r="D11" s="7">
        <v>69032.7004374813</v>
      </c>
      <c r="E11" s="7">
        <f t="shared" si="8"/>
        <v>5890.08557000001</v>
      </c>
      <c r="F11" s="7"/>
      <c r="G11" s="7">
        <f t="shared" si="9"/>
        <v>5890.08557000001</v>
      </c>
      <c r="H11" s="7">
        <f t="shared" si="10"/>
        <v>69032.7004374813</v>
      </c>
      <c r="I11" s="7">
        <f t="shared" si="11"/>
        <v>69032.7004374813</v>
      </c>
      <c r="J11" s="7"/>
      <c r="K11" s="7"/>
      <c r="L11" s="24"/>
      <c r="M11" s="7">
        <v>1289.4121</v>
      </c>
      <c r="N11" s="7">
        <v>0</v>
      </c>
      <c r="O11" s="7">
        <f t="shared" si="12"/>
        <v>1289.4121</v>
      </c>
      <c r="P11" s="23">
        <v>23893.582486</v>
      </c>
      <c r="Q11" s="23">
        <v>0</v>
      </c>
      <c r="R11" s="7">
        <f t="shared" si="0"/>
        <v>23893.582486</v>
      </c>
      <c r="S11" s="23">
        <v>11412.89721157</v>
      </c>
      <c r="T11" s="23">
        <v>0</v>
      </c>
      <c r="U11" s="7">
        <f t="shared" si="1"/>
        <v>11412.89721157</v>
      </c>
      <c r="V11" s="23">
        <v>3050.60332565</v>
      </c>
      <c r="W11" s="23">
        <v>0</v>
      </c>
      <c r="X11" s="7">
        <f t="shared" si="2"/>
        <v>3050.60332565</v>
      </c>
      <c r="Y11" s="23">
        <v>17451.424353</v>
      </c>
      <c r="Z11" s="23">
        <v>0</v>
      </c>
      <c r="AA11" s="7">
        <f t="shared" si="3"/>
        <v>17451.424353</v>
      </c>
      <c r="AB11" s="23">
        <v>4897.522724</v>
      </c>
      <c r="AC11" s="23">
        <v>0</v>
      </c>
      <c r="AD11" s="7">
        <f t="shared" si="4"/>
        <v>4897.522724</v>
      </c>
      <c r="AE11" s="23">
        <v>515.139106</v>
      </c>
      <c r="AF11" s="23">
        <v>0</v>
      </c>
      <c r="AG11" s="7">
        <f t="shared" si="5"/>
        <v>515.139106</v>
      </c>
      <c r="AH11" s="23">
        <v>632.033561261261</v>
      </c>
      <c r="AI11" s="23">
        <v>0</v>
      </c>
      <c r="AJ11" s="7">
        <f t="shared" si="6"/>
        <v>632.033561261261</v>
      </c>
      <c r="AK11" s="23">
        <v>5890.08557</v>
      </c>
      <c r="AL11" s="23">
        <v>0</v>
      </c>
      <c r="AM11" s="7">
        <f t="shared" si="7"/>
        <v>5890.08557</v>
      </c>
    </row>
    <row r="12" spans="1:39">
      <c r="A12" s="6" t="s">
        <v>28</v>
      </c>
      <c r="B12" s="7">
        <v>18639.7523713328</v>
      </c>
      <c r="C12" s="7">
        <v>49913.1545758697</v>
      </c>
      <c r="D12" s="7">
        <v>18639.7523713328</v>
      </c>
      <c r="E12" s="7">
        <f t="shared" si="8"/>
        <v>0</v>
      </c>
      <c r="F12" s="7">
        <v>570</v>
      </c>
      <c r="G12" s="7">
        <v>570</v>
      </c>
      <c r="H12" s="7">
        <f t="shared" si="10"/>
        <v>19209.7523713328</v>
      </c>
      <c r="I12" s="7">
        <f t="shared" si="11"/>
        <v>69122.9069472025</v>
      </c>
      <c r="J12" s="7"/>
      <c r="K12" s="7"/>
      <c r="L12" s="24"/>
      <c r="M12" s="7">
        <v>221.776</v>
      </c>
      <c r="N12" s="7">
        <v>816.494669210076</v>
      </c>
      <c r="O12" s="7">
        <f t="shared" si="12"/>
        <v>1038.27066921008</v>
      </c>
      <c r="P12" s="23">
        <v>9045.285537</v>
      </c>
      <c r="Q12" s="23">
        <v>19064.8049735797</v>
      </c>
      <c r="R12" s="7">
        <f t="shared" si="0"/>
        <v>28110.0905105797</v>
      </c>
      <c r="S12" s="23">
        <v>4942.40045749</v>
      </c>
      <c r="T12" s="23">
        <v>9317.2782020589</v>
      </c>
      <c r="U12" s="7">
        <f t="shared" si="1"/>
        <v>14259.6786595489</v>
      </c>
      <c r="V12" s="23">
        <v>964.27889005</v>
      </c>
      <c r="W12" s="7">
        <v>2033.91196298591</v>
      </c>
      <c r="X12" s="7">
        <f t="shared" si="2"/>
        <v>2998.19085303591</v>
      </c>
      <c r="Y12" s="23">
        <v>510.312993</v>
      </c>
      <c r="Z12" s="23">
        <v>12171.7212881877</v>
      </c>
      <c r="AA12" s="7">
        <f t="shared" si="3"/>
        <v>12682.0342811877</v>
      </c>
      <c r="AB12" s="23">
        <v>2430.443234</v>
      </c>
      <c r="AC12" s="23">
        <v>4375.93053161156</v>
      </c>
      <c r="AD12" s="7">
        <f t="shared" si="4"/>
        <v>6806.37376561156</v>
      </c>
      <c r="AE12" s="23">
        <v>361.289367</v>
      </c>
      <c r="AF12" s="23">
        <v>414.684164067294</v>
      </c>
      <c r="AG12" s="7">
        <f t="shared" si="5"/>
        <v>775.973531067294</v>
      </c>
      <c r="AH12" s="23">
        <v>163.965892792793</v>
      </c>
      <c r="AI12" s="23">
        <v>1718.04989411855</v>
      </c>
      <c r="AJ12" s="7">
        <f t="shared" si="6"/>
        <v>1882.01578691134</v>
      </c>
      <c r="AK12" s="23">
        <v>0</v>
      </c>
      <c r="AL12" s="7">
        <v>570</v>
      </c>
      <c r="AM12" s="7">
        <f t="shared" si="7"/>
        <v>570</v>
      </c>
    </row>
    <row r="13" spans="1:39">
      <c r="A13" s="6" t="s">
        <v>29</v>
      </c>
      <c r="B13" s="7">
        <v>0</v>
      </c>
      <c r="C13" s="7">
        <v>68012.9689022412</v>
      </c>
      <c r="D13" s="7">
        <v>0</v>
      </c>
      <c r="E13" s="7">
        <f t="shared" si="8"/>
        <v>0</v>
      </c>
      <c r="F13" s="7">
        <v>11500</v>
      </c>
      <c r="G13" s="7">
        <v>11500</v>
      </c>
      <c r="H13" s="7">
        <f t="shared" si="10"/>
        <v>11500</v>
      </c>
      <c r="I13" s="7">
        <f t="shared" si="11"/>
        <v>79512.9689022412</v>
      </c>
      <c r="J13" s="7"/>
      <c r="K13" s="7"/>
      <c r="L13" s="24"/>
      <c r="M13" s="7">
        <v>0</v>
      </c>
      <c r="N13" s="7">
        <v>1109.59542182042</v>
      </c>
      <c r="O13" s="7">
        <f t="shared" si="12"/>
        <v>1109.59542182042</v>
      </c>
      <c r="P13" s="23">
        <v>0</v>
      </c>
      <c r="Q13" s="23">
        <v>25908.5835025096</v>
      </c>
      <c r="R13" s="7">
        <f t="shared" si="0"/>
        <v>25908.5835025096</v>
      </c>
      <c r="S13" s="23">
        <v>0</v>
      </c>
      <c r="T13" s="23">
        <v>12661.9433374057</v>
      </c>
      <c r="U13" s="7">
        <f t="shared" si="1"/>
        <v>12661.9433374057</v>
      </c>
      <c r="V13" s="23">
        <v>0</v>
      </c>
      <c r="W13" s="7">
        <v>2946.67888009099</v>
      </c>
      <c r="X13" s="7">
        <f t="shared" si="2"/>
        <v>2946.67888009099</v>
      </c>
      <c r="Y13" s="23">
        <v>0</v>
      </c>
      <c r="Z13" s="23">
        <v>16541.0586576315</v>
      </c>
      <c r="AA13" s="7">
        <f t="shared" si="3"/>
        <v>16541.0586576315</v>
      </c>
      <c r="AB13" s="23">
        <v>0</v>
      </c>
      <c r="AC13" s="23">
        <v>5946.77793644126</v>
      </c>
      <c r="AD13" s="7">
        <f t="shared" si="4"/>
        <v>5946.77793644126</v>
      </c>
      <c r="AE13" s="23">
        <v>0</v>
      </c>
      <c r="AF13" s="23">
        <v>563.545197907606</v>
      </c>
      <c r="AG13" s="7">
        <f t="shared" si="5"/>
        <v>563.545197907606</v>
      </c>
      <c r="AH13" s="23">
        <v>0</v>
      </c>
      <c r="AI13" s="23">
        <v>2334.78596843419</v>
      </c>
      <c r="AJ13" s="7">
        <f t="shared" si="6"/>
        <v>2334.78596843419</v>
      </c>
      <c r="AK13" s="23">
        <v>0</v>
      </c>
      <c r="AL13" s="7">
        <v>11500</v>
      </c>
      <c r="AM13" s="7">
        <f t="shared" si="7"/>
        <v>11500</v>
      </c>
    </row>
    <row r="14" spans="1:39">
      <c r="A14" s="6" t="s">
        <v>30</v>
      </c>
      <c r="B14" s="7">
        <v>0</v>
      </c>
      <c r="C14" s="7">
        <v>68826.7247865172</v>
      </c>
      <c r="D14" s="7">
        <v>0</v>
      </c>
      <c r="E14" s="7">
        <f t="shared" si="8"/>
        <v>0</v>
      </c>
      <c r="F14" s="7">
        <v>6000</v>
      </c>
      <c r="G14" s="7">
        <v>6000</v>
      </c>
      <c r="H14" s="7">
        <f t="shared" si="10"/>
        <v>6000</v>
      </c>
      <c r="I14" s="7">
        <f t="shared" si="11"/>
        <v>74826.7247865172</v>
      </c>
      <c r="J14" s="7"/>
      <c r="K14" s="7"/>
      <c r="L14" s="24"/>
      <c r="M14" s="7">
        <v>0</v>
      </c>
      <c r="N14" s="7">
        <v>1124.33600760595</v>
      </c>
      <c r="O14" s="7">
        <f t="shared" si="12"/>
        <v>1124.33600760595</v>
      </c>
      <c r="P14" s="23">
        <v>0</v>
      </c>
      <c r="Q14" s="23">
        <v>26252.7699421705</v>
      </c>
      <c r="R14" s="7">
        <f t="shared" si="0"/>
        <v>26252.7699421705</v>
      </c>
      <c r="S14" s="23">
        <v>0</v>
      </c>
      <c r="T14" s="23">
        <v>12830.1528111527</v>
      </c>
      <c r="U14" s="7">
        <f t="shared" si="1"/>
        <v>12830.1528111527</v>
      </c>
      <c r="V14" s="23">
        <v>0</v>
      </c>
      <c r="W14" s="7">
        <v>2896.05193531364</v>
      </c>
      <c r="X14" s="7">
        <f t="shared" si="2"/>
        <v>2896.05193531364</v>
      </c>
      <c r="Y14" s="23">
        <v>0</v>
      </c>
      <c r="Z14" s="23">
        <v>16760.8008170992</v>
      </c>
      <c r="AA14" s="7">
        <f t="shared" si="3"/>
        <v>16760.8008170992</v>
      </c>
      <c r="AB14" s="23">
        <v>0</v>
      </c>
      <c r="AC14" s="23">
        <v>6025.77879440785</v>
      </c>
      <c r="AD14" s="7">
        <f t="shared" si="4"/>
        <v>6025.77879440785</v>
      </c>
      <c r="AE14" s="23">
        <v>0</v>
      </c>
      <c r="AF14" s="23">
        <v>571.031698095352</v>
      </c>
      <c r="AG14" s="7">
        <f t="shared" si="5"/>
        <v>571.031698095352</v>
      </c>
      <c r="AH14" s="23">
        <v>0</v>
      </c>
      <c r="AI14" s="23">
        <v>2365.80278067202</v>
      </c>
      <c r="AJ14" s="7">
        <f t="shared" si="6"/>
        <v>2365.80278067202</v>
      </c>
      <c r="AK14" s="23">
        <v>0</v>
      </c>
      <c r="AL14" s="7">
        <v>6000</v>
      </c>
      <c r="AM14" s="7">
        <f t="shared" si="7"/>
        <v>6000</v>
      </c>
    </row>
    <row r="15" spans="1:39">
      <c r="A15" s="6" t="s">
        <v>31</v>
      </c>
      <c r="B15" s="7">
        <v>0</v>
      </c>
      <c r="C15" s="7">
        <v>69641.3504932753</v>
      </c>
      <c r="D15" s="7">
        <v>0</v>
      </c>
      <c r="E15" s="7">
        <f t="shared" si="8"/>
        <v>0</v>
      </c>
      <c r="F15" s="7">
        <v>20600</v>
      </c>
      <c r="G15" s="7">
        <v>20600</v>
      </c>
      <c r="H15" s="7">
        <f t="shared" si="10"/>
        <v>20600</v>
      </c>
      <c r="I15" s="7">
        <f t="shared" si="11"/>
        <v>90241.3504932753</v>
      </c>
      <c r="J15" s="7"/>
      <c r="K15" s="7"/>
      <c r="L15" s="24"/>
      <c r="M15" s="7">
        <v>0</v>
      </c>
      <c r="N15" s="7">
        <v>1139.07659339148</v>
      </c>
      <c r="O15" s="7">
        <f t="shared" si="12"/>
        <v>1139.07659339148</v>
      </c>
      <c r="P15" s="23">
        <v>0</v>
      </c>
      <c r="Q15" s="23">
        <v>26596.9563818313</v>
      </c>
      <c r="R15" s="7">
        <f t="shared" si="0"/>
        <v>26596.9563818313</v>
      </c>
      <c r="S15" s="23">
        <v>0</v>
      </c>
      <c r="T15" s="23">
        <v>12998.3622848998</v>
      </c>
      <c r="U15" s="7">
        <f t="shared" si="1"/>
        <v>12998.3622848998</v>
      </c>
      <c r="V15" s="23">
        <v>0</v>
      </c>
      <c r="W15" s="7">
        <v>2846.29481301841</v>
      </c>
      <c r="X15" s="7">
        <f t="shared" si="2"/>
        <v>2846.29481301841</v>
      </c>
      <c r="Y15" s="23">
        <v>0</v>
      </c>
      <c r="Z15" s="23">
        <v>16980.5429765669</v>
      </c>
      <c r="AA15" s="7">
        <f t="shared" si="3"/>
        <v>16980.5429765669</v>
      </c>
      <c r="AB15" s="23">
        <v>0</v>
      </c>
      <c r="AC15" s="23">
        <v>6104.77965237445</v>
      </c>
      <c r="AD15" s="7">
        <f t="shared" si="4"/>
        <v>6104.77965237445</v>
      </c>
      <c r="AE15" s="23">
        <v>0</v>
      </c>
      <c r="AF15" s="23">
        <v>578.518198283099</v>
      </c>
      <c r="AG15" s="7">
        <f t="shared" si="5"/>
        <v>578.518198283099</v>
      </c>
      <c r="AH15" s="23">
        <v>0</v>
      </c>
      <c r="AI15" s="23">
        <v>2396.81959290985</v>
      </c>
      <c r="AJ15" s="7">
        <f t="shared" si="6"/>
        <v>2396.81959290985</v>
      </c>
      <c r="AK15" s="23">
        <v>0</v>
      </c>
      <c r="AL15" s="7">
        <v>20600</v>
      </c>
      <c r="AM15" s="7">
        <f t="shared" si="7"/>
        <v>20600</v>
      </c>
    </row>
    <row r="16" s="1" customFormat="1" spans="1:39">
      <c r="A16" s="8" t="s">
        <v>19</v>
      </c>
      <c r="B16" s="9">
        <f>SUM(B4:B15)</f>
        <v>530933.448098238</v>
      </c>
      <c r="C16" s="9">
        <f>SUM(C4:C15)</f>
        <v>256394.198757904</v>
      </c>
      <c r="D16" s="9">
        <f>SUM(D4:D15)</f>
        <v>679061.310844238</v>
      </c>
      <c r="E16" s="9">
        <f t="shared" si="8"/>
        <v>148127.862746</v>
      </c>
      <c r="F16" s="9">
        <f>SUM(F12:F15)</f>
        <v>38670</v>
      </c>
      <c r="G16" s="9">
        <f>SUM(G4:G15)</f>
        <v>186797.862746</v>
      </c>
      <c r="H16" s="9">
        <f t="shared" si="10"/>
        <v>717731.310844238</v>
      </c>
      <c r="I16" s="9">
        <f t="shared" si="11"/>
        <v>974125.509602142</v>
      </c>
      <c r="J16" s="9"/>
      <c r="K16" s="9"/>
      <c r="L16" s="25"/>
      <c r="M16" s="9">
        <f t="shared" ref="M16:Q16" si="13">SUM(M4:M15)</f>
        <v>8449.9536</v>
      </c>
      <c r="N16" s="9">
        <f t="shared" si="13"/>
        <v>4189.50269202794</v>
      </c>
      <c r="O16" s="9">
        <f t="shared" si="12"/>
        <v>12639.4562920279</v>
      </c>
      <c r="P16" s="9">
        <f t="shared" si="13"/>
        <v>201169.750212</v>
      </c>
      <c r="Q16" s="9">
        <f t="shared" si="13"/>
        <v>97823.1148000912</v>
      </c>
      <c r="R16" s="9">
        <f>SUM(P16+Q16)</f>
        <v>298992.865012091</v>
      </c>
      <c r="S16" s="9">
        <f t="shared" ref="S16:W16" si="14">SUM(S4:S15)</f>
        <v>98836.7303118645</v>
      </c>
      <c r="T16" s="9">
        <f t="shared" si="14"/>
        <v>47807.7366355171</v>
      </c>
      <c r="U16" s="9">
        <f>SUM(S16+T16)</f>
        <v>146644.466947382</v>
      </c>
      <c r="V16" s="9">
        <f t="shared" si="14"/>
        <v>30760.4989181</v>
      </c>
      <c r="W16" s="9">
        <f t="shared" si="14"/>
        <v>10722.937591409</v>
      </c>
      <c r="X16" s="9">
        <f>SUM(V16+W16)</f>
        <v>41483.436509509</v>
      </c>
      <c r="Y16" s="9">
        <f t="shared" ref="Y16:AC16" si="15">SUM(Y4:Y15)</f>
        <v>123170.127237472</v>
      </c>
      <c r="Z16" s="9">
        <f t="shared" si="15"/>
        <v>62454.1237394854</v>
      </c>
      <c r="AA16" s="9">
        <f>SUM(Y16+Z16)</f>
        <v>185624.250976957</v>
      </c>
      <c r="AB16" s="9">
        <f t="shared" si="15"/>
        <v>46528.628975</v>
      </c>
      <c r="AC16" s="9">
        <f t="shared" si="15"/>
        <v>22453.2669148351</v>
      </c>
      <c r="AD16" s="9">
        <f>SUM(AB16+AC16)</f>
        <v>68981.8958898351</v>
      </c>
      <c r="AE16" s="9">
        <f t="shared" ref="AE16:AI16" si="16">SUM(AE4:AE15)</f>
        <v>4540.244942</v>
      </c>
      <c r="AF16" s="9">
        <f t="shared" si="16"/>
        <v>2127.77925835335</v>
      </c>
      <c r="AG16" s="9">
        <f>SUM(AE16+AF16)</f>
        <v>6668.02420035335</v>
      </c>
      <c r="AH16" s="9">
        <f t="shared" si="16"/>
        <v>17477.5139018018</v>
      </c>
      <c r="AI16" s="9">
        <f t="shared" si="16"/>
        <v>8815.45823613459</v>
      </c>
      <c r="AJ16" s="9">
        <f>SUM(AH16+AI16)</f>
        <v>26292.9721379364</v>
      </c>
      <c r="AK16" s="9">
        <f>SUM(AK4:AK15)</f>
        <v>148127.862746</v>
      </c>
      <c r="AL16" s="9">
        <f>SUM(AL4:AL15)</f>
        <v>38670</v>
      </c>
      <c r="AM16" s="9">
        <f>SUM(AK16+AL16)</f>
        <v>186797.862746</v>
      </c>
    </row>
    <row r="17" spans="1:13">
      <c r="A17" s="6"/>
      <c r="B17" s="10">
        <f>C16+D16</f>
        <v>935455.509602142</v>
      </c>
      <c r="C17" s="11"/>
      <c r="D17" s="6"/>
      <c r="E17" s="12">
        <f>SUM(E16+F16)</f>
        <v>186797.862746</v>
      </c>
      <c r="F17" s="13"/>
      <c r="G17" s="7">
        <v>1159000</v>
      </c>
      <c r="H17" s="7">
        <v>1159000</v>
      </c>
      <c r="I17" s="26" t="s">
        <v>32</v>
      </c>
      <c r="J17" s="27" t="s">
        <v>33</v>
      </c>
      <c r="K17" s="28">
        <v>1159000</v>
      </c>
      <c r="L17" s="29">
        <f>I16/K17</f>
        <v>0.840487928906076</v>
      </c>
      <c r="M17" s="30"/>
    </row>
    <row r="18" spans="1:12">
      <c r="A18" s="6"/>
      <c r="B18" s="14" t="s">
        <v>34</v>
      </c>
      <c r="C18" s="14"/>
      <c r="D18" s="6"/>
      <c r="E18" s="15" t="s">
        <v>35</v>
      </c>
      <c r="F18" s="15"/>
      <c r="G18" s="16">
        <v>979692</v>
      </c>
      <c r="H18" s="16">
        <v>979692</v>
      </c>
      <c r="I18" s="31"/>
      <c r="J18" s="32" t="s">
        <v>36</v>
      </c>
      <c r="K18" s="33">
        <v>979692</v>
      </c>
      <c r="L18" s="29">
        <f>I16/K18</f>
        <v>0.99431812202421</v>
      </c>
    </row>
    <row r="19" spans="10:22">
      <c r="J19" s="34"/>
      <c r="K19" s="34"/>
      <c r="L19" s="30"/>
      <c r="V19" s="35"/>
    </row>
  </sheetData>
  <mergeCells count="37">
    <mergeCell ref="M1:AM1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I4:L4"/>
    <mergeCell ref="I5:L5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B17:C17"/>
    <mergeCell ref="E17:F17"/>
    <mergeCell ref="B18:C18"/>
    <mergeCell ref="E18:F18"/>
    <mergeCell ref="A1:A3"/>
    <mergeCell ref="B1:B3"/>
    <mergeCell ref="C1:C3"/>
    <mergeCell ref="D1:D3"/>
    <mergeCell ref="E1:E3"/>
    <mergeCell ref="F1:F3"/>
    <mergeCell ref="G1:G3"/>
    <mergeCell ref="H1:H3"/>
    <mergeCell ref="I17:I18"/>
    <mergeCell ref="I1:L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Muhamad Arsyi</cp:lastModifiedBy>
  <dcterms:created xsi:type="dcterms:W3CDTF">2025-09-16T09:29:00Z</dcterms:created>
  <dcterms:modified xsi:type="dcterms:W3CDTF">2025-09-16T10:47:54Z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F8ABB012B6694377B2C13E8A7A8E67C2_12</vt:lpwstr>
  </property>
  <property fmtid="{D5CDD505-2E9C-101B-9397-08002B2CF9AE}" pid="3" name="KSOProductBuildVer">
    <vt:lpwstr>1033-12.2.0.21931</vt:lpwstr>
  </property>
</Properties>
</file>