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\Desktop\"/>
    </mc:Choice>
  </mc:AlternateContent>
  <xr:revisionPtr revIDLastSave="0" documentId="13_ncr:1_{E55BFEAB-DD77-4144-8652-D64FECDC39DF}" xr6:coauthVersionLast="47" xr6:coauthVersionMax="47" xr10:uidLastSave="{00000000-0000-0000-0000-000000000000}"/>
  <bookViews>
    <workbookView xWindow="390" yWindow="0" windowWidth="21600" windowHeight="15600" tabRatio="407" xr2:uid="{00000000-000D-0000-FFFF-FFFF00000000}"/>
  </bookViews>
  <sheets>
    <sheet name="НЗ №__" sheetId="18" r:id="rId1"/>
    <sheet name="НЗ №1.1" sheetId="19" state="hidden" r:id="rId2"/>
    <sheet name="Отклонение НЗ №1.1 от НЗ №1" sheetId="20" state="hidden" r:id="rId3"/>
  </sheets>
  <externalReferences>
    <externalReference r:id="rId4"/>
    <externalReference r:id="rId5"/>
    <externalReference r:id="rId6"/>
  </externalReferences>
  <definedNames>
    <definedName name="___INDEX_SHEET___ASAP_Utilities" localSheetId="1">#REF!</definedName>
    <definedName name="___INDEX_SHEET___ASAP_Utilities" localSheetId="2">#REF!</definedName>
    <definedName name="___INDEX_SHEET___ASAP_Utilities">#REF!</definedName>
    <definedName name="_Fill" localSheetId="1" hidden="1">#REF!</definedName>
    <definedName name="_Fill" localSheetId="2" hidden="1">#REF!</definedName>
    <definedName name="_Fill" hidden="1">#REF!</definedName>
    <definedName name="_Key1" hidden="1">[1]Data!$IU$7:$IU$670</definedName>
    <definedName name="_Order1" hidden="1">255</definedName>
    <definedName name="_Order2" hidden="1">255</definedName>
    <definedName name="_Sort" hidden="1">[1]Data!$A$13:$K$676</definedName>
    <definedName name="aa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ad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as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AS2DocOpenMode" hidden="1">"AS2DocumentEdit"</definedName>
    <definedName name="CENTRE" localSheetId="1">#REF!</definedName>
    <definedName name="CENTRE" localSheetId="2">#REF!</definedName>
    <definedName name="CENTRE">#REF!</definedName>
    <definedName name="CONTRA" localSheetId="1">#REF!</definedName>
    <definedName name="CONTRA" localSheetId="2">#REF!</definedName>
    <definedName name="CONTRA">#REF!</definedName>
    <definedName name="COSTYPE" localSheetId="1">#REF!</definedName>
    <definedName name="COSTYPE" localSheetId="2">#REF!</definedName>
    <definedName name="COSTYPE">#REF!</definedName>
    <definedName name="e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ELEMENT" localSheetId="1">#REF!</definedName>
    <definedName name="ELEMENT" localSheetId="2">#REF!</definedName>
    <definedName name="ELEMENT">#REF!</definedName>
    <definedName name="FA" localSheetId="1">#REF!</definedName>
    <definedName name="FA" localSheetId="2">#REF!</definedName>
    <definedName name="FA">#REF!</definedName>
    <definedName name="fax_12_columns" localSheetId="1">#REF!</definedName>
    <definedName name="fax_12_columns" localSheetId="2">#REF!</definedName>
    <definedName name="fax_12_columns">#REF!</definedName>
    <definedName name="fax_7_column" localSheetId="1">#REF!</definedName>
    <definedName name="fax_7_column" localSheetId="2">#REF!</definedName>
    <definedName name="fax_7_column">#REF!</definedName>
    <definedName name="fax_8.1_columns" localSheetId="1">#REF!,#REF!</definedName>
    <definedName name="fax_8.1_columns" localSheetId="2">#REF!,#REF!</definedName>
    <definedName name="fax_8.1_columns">#REF!,#REF!</definedName>
    <definedName name="FININSTR_AGE" localSheetId="1">#REF!</definedName>
    <definedName name="FININSTR_AGE" localSheetId="2">#REF!</definedName>
    <definedName name="FININSTR_AGE">#REF!</definedName>
    <definedName name="FININSTR_CATEGORIES" localSheetId="1">#REF!</definedName>
    <definedName name="FININSTR_CATEGORIES" localSheetId="2">#REF!</definedName>
    <definedName name="FININSTR_CATEGORIES">#REF!</definedName>
    <definedName name="FININSTR_OPENMARKET" localSheetId="1">#REF!</definedName>
    <definedName name="FININSTR_OPENMARKET" localSheetId="2">#REF!</definedName>
    <definedName name="FININSTR_OPENMARKET">#REF!</definedName>
    <definedName name="FININSTR_TYPES" localSheetId="1">#REF!</definedName>
    <definedName name="FININSTR_TYPES" localSheetId="2">#REF!</definedName>
    <definedName name="FININSTR_TYPES">#REF!</definedName>
    <definedName name="FORM" localSheetId="1">#REF!</definedName>
    <definedName name="FORM" localSheetId="2">#REF!</definedName>
    <definedName name="FORM">#REF!</definedName>
    <definedName name="garyneu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u1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arynew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gggggg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input_zone" localSheetId="1">#REF!,#REF!,#REF!,#REF!,#REF!,#REF!,#REF!,#REF!,#REF!,#REF!,#REF!,#REF!,#REF!,#REF!,#REF!,#REF!,#REF!,#REF!,#REF!,#REF!,#REF!,#REF!,#REF!,#REF!,#REF!</definedName>
    <definedName name="input_zone" localSheetId="2">#REF!,#REF!,#REF!,#REF!,#REF!,#REF!,#REF!,#REF!,#REF!,#REF!,#REF!,#REF!,#REF!,#REF!,#REF!,#REF!,#REF!,#REF!,#REF!,#REF!,#REF!,#REF!,#REF!,#REF!,#REF!</definedName>
    <definedName name="input_zone">#REF!,#REF!,#REF!,#REF!,#REF!,#REF!,#REF!,#REF!,#REF!,#REF!,#REF!,#REF!,#REF!,#REF!,#REF!,#REF!,#REF!,#REF!,#REF!,#REF!,#REF!,#REF!,#REF!,#REF!,#REF!</definedName>
    <definedName name="MATERIAL" localSheetId="1">#REF!</definedName>
    <definedName name="MATERIAL" localSheetId="2">#REF!</definedName>
    <definedName name="MATERIAL">#REF!</definedName>
    <definedName name="MATERIALBASE" localSheetId="1">#REF!</definedName>
    <definedName name="MATERIALBASE" localSheetId="2">#REF!</definedName>
    <definedName name="MATERIALBASE">#REF!</definedName>
    <definedName name="md" localSheetId="1">#REF!</definedName>
    <definedName name="md" localSheetId="2">#REF!</definedName>
    <definedName name="md">#REF!</definedName>
    <definedName name="MID" localSheetId="1">#REF!</definedName>
    <definedName name="MID" localSheetId="2">#REF!</definedName>
    <definedName name="MID">#REF!</definedName>
    <definedName name="MONTH" localSheetId="1">#REF!</definedName>
    <definedName name="MONTH" localSheetId="2">#REF!</definedName>
    <definedName name="MONTH">#REF!</definedName>
    <definedName name="Page1" localSheetId="1">#REF!</definedName>
    <definedName name="Page1" localSheetId="2">#REF!</definedName>
    <definedName name="Page1">#REF!</definedName>
    <definedName name="PCODE" localSheetId="1">#REF!</definedName>
    <definedName name="PCODE" localSheetId="2">#REF!</definedName>
    <definedName name="PCODE">#REF!</definedName>
    <definedName name="PROJECT" localSheetId="1">#REF!</definedName>
    <definedName name="PROJECT" localSheetId="2">#REF!</definedName>
    <definedName name="PROJECT">#REF!</definedName>
    <definedName name="q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qq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qqq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TextRefCopyRangeCount" hidden="1">1</definedName>
    <definedName name="vatm">[2]Параметры!$A$3</definedName>
    <definedName name="vatp">[2]Параметры!$A$5</definedName>
    <definedName name="vats">[2]Параметры!$A$4</definedName>
    <definedName name="w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wrn.pq98o2a.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Дата">[3]Время!$C$5</definedName>
    <definedName name="й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  <definedName name="лоо" localSheetId="1">#REF!</definedName>
    <definedName name="лоо" localSheetId="2">#REF!</definedName>
    <definedName name="лоо">#REF!</definedName>
    <definedName name="_xlnm.Print_Area" localSheetId="0">'НЗ №__'!$A$1:$AQ$90</definedName>
    <definedName name="_xlnm.Print_Area" localSheetId="1">'НЗ №1.1'!$A$1:$AM$90</definedName>
    <definedName name="_xlnm.Print_Area" localSheetId="2">'Отклонение НЗ №1.1 от НЗ №1'!$A$1:$AM$90</definedName>
    <definedName name="ораро" hidden="1">{#N/A,#N/A,FALSE,"Supuestos";#N/A,#N/A,FALSE,"Totales";#N/A,#N/A,FALSE,"UTE TDF";#N/A,#N/A,FALSE,"C. AUSTRAL";#N/A,#N/A,FALSE,"L. ATRAVESADO";#N/A,#N/A,FALSE,"FERNANDEZ  ORO";#N/A,#N/A,FALSE,"PORTEZUELOS";#N/A,#N/A,FALSE,"25 MM";#N/A,#N/A,FALSE,"SAN ROQUE";#N/A,#N/A,FALSE,"A.  PICHANA"}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6" i="18" l="1"/>
  <c r="U65" i="18"/>
  <c r="M65" i="18"/>
  <c r="X65" i="18" s="1"/>
  <c r="N64" i="18"/>
  <c r="O64" i="18" s="1"/>
  <c r="J64" i="18"/>
  <c r="K64" i="18" s="1"/>
  <c r="H64" i="18"/>
  <c r="L64" i="18" s="1"/>
  <c r="P64" i="18" s="1"/>
  <c r="T64" i="18" s="1"/>
  <c r="G64" i="18"/>
  <c r="F64" i="18"/>
  <c r="N63" i="18"/>
  <c r="O63" i="18" s="1"/>
  <c r="K63" i="18"/>
  <c r="J63" i="18"/>
  <c r="H63" i="18"/>
  <c r="F63" i="18"/>
  <c r="O62" i="18"/>
  <c r="N62" i="18"/>
  <c r="J62" i="18"/>
  <c r="K62" i="18" s="1"/>
  <c r="M62" i="18" s="1"/>
  <c r="H62" i="18"/>
  <c r="L62" i="18" s="1"/>
  <c r="P62" i="18" s="1"/>
  <c r="T62" i="18" s="1"/>
  <c r="G62" i="18"/>
  <c r="F62" i="18"/>
  <c r="N61" i="18"/>
  <c r="O61" i="18" s="1"/>
  <c r="J61" i="18"/>
  <c r="K61" i="18" s="1"/>
  <c r="H61" i="18"/>
  <c r="F61" i="18"/>
  <c r="G61" i="18" s="1"/>
  <c r="N60" i="18"/>
  <c r="K60" i="18"/>
  <c r="J60" i="18"/>
  <c r="H60" i="18"/>
  <c r="L60" i="18" s="1"/>
  <c r="M60" i="18" s="1"/>
  <c r="F60" i="18"/>
  <c r="G60" i="18" s="1"/>
  <c r="R59" i="18"/>
  <c r="N59" i="18"/>
  <c r="O59" i="18" s="1"/>
  <c r="J59" i="18"/>
  <c r="K59" i="18" s="1"/>
  <c r="H59" i="18"/>
  <c r="F59" i="18"/>
  <c r="G59" i="18" s="1"/>
  <c r="V58" i="18"/>
  <c r="N57" i="18"/>
  <c r="O57" i="18" s="1"/>
  <c r="J57" i="18"/>
  <c r="K57" i="18" s="1"/>
  <c r="H57" i="18"/>
  <c r="L57" i="18" s="1"/>
  <c r="F57" i="18"/>
  <c r="G57" i="18" s="1"/>
  <c r="N56" i="18"/>
  <c r="O56" i="18" s="1"/>
  <c r="J56" i="18"/>
  <c r="K56" i="18" s="1"/>
  <c r="H56" i="18"/>
  <c r="F56" i="18"/>
  <c r="G56" i="18" s="1"/>
  <c r="N55" i="18"/>
  <c r="O55" i="18" s="1"/>
  <c r="J55" i="18"/>
  <c r="K55" i="18" s="1"/>
  <c r="H55" i="18"/>
  <c r="L55" i="18" s="1"/>
  <c r="F55" i="18"/>
  <c r="G55" i="18" s="1"/>
  <c r="O54" i="18"/>
  <c r="N54" i="18"/>
  <c r="L54" i="18"/>
  <c r="J54" i="18"/>
  <c r="K54" i="18" s="1"/>
  <c r="H54" i="18"/>
  <c r="G54" i="18"/>
  <c r="I54" i="18" s="1"/>
  <c r="F54" i="18"/>
  <c r="S53" i="18"/>
  <c r="R53" i="18"/>
  <c r="R54" i="18" s="1"/>
  <c r="N53" i="18"/>
  <c r="O53" i="18" s="1"/>
  <c r="J53" i="18"/>
  <c r="K53" i="18" s="1"/>
  <c r="H53" i="18"/>
  <c r="L53" i="18" s="1"/>
  <c r="G53" i="18"/>
  <c r="F53" i="18"/>
  <c r="V52" i="18"/>
  <c r="N51" i="18"/>
  <c r="O51" i="18" s="1"/>
  <c r="K51" i="18"/>
  <c r="J51" i="18"/>
  <c r="H51" i="18"/>
  <c r="I51" i="18" s="1"/>
  <c r="F51" i="18"/>
  <c r="G51" i="18" s="1"/>
  <c r="O50" i="18"/>
  <c r="N50" i="18"/>
  <c r="K50" i="18"/>
  <c r="J50" i="18"/>
  <c r="H50" i="18"/>
  <c r="L50" i="18" s="1"/>
  <c r="P50" i="18" s="1"/>
  <c r="F50" i="18"/>
  <c r="G50" i="18" s="1"/>
  <c r="N49" i="18"/>
  <c r="O49" i="18" s="1"/>
  <c r="L49" i="18"/>
  <c r="P49" i="18" s="1"/>
  <c r="J49" i="18"/>
  <c r="H49" i="18"/>
  <c r="F49" i="18"/>
  <c r="G49" i="18" s="1"/>
  <c r="R48" i="18"/>
  <c r="S48" i="18" s="1"/>
  <c r="N48" i="18"/>
  <c r="O48" i="18" s="1"/>
  <c r="K48" i="18"/>
  <c r="J48" i="18"/>
  <c r="H48" i="18"/>
  <c r="L48" i="18" s="1"/>
  <c r="F48" i="18"/>
  <c r="G48" i="18" s="1"/>
  <c r="V47" i="18"/>
  <c r="R46" i="18"/>
  <c r="N46" i="18"/>
  <c r="J46" i="18"/>
  <c r="F46" i="18"/>
  <c r="V46" i="18" s="1"/>
  <c r="N45" i="18"/>
  <c r="O45" i="18" s="1"/>
  <c r="J45" i="18"/>
  <c r="K45" i="18" s="1"/>
  <c r="H45" i="18"/>
  <c r="L45" i="18" s="1"/>
  <c r="F45" i="18"/>
  <c r="G45" i="18" s="1"/>
  <c r="N44" i="18"/>
  <c r="O44" i="18" s="1"/>
  <c r="J44" i="18"/>
  <c r="K44" i="18" s="1"/>
  <c r="H44" i="18"/>
  <c r="L44" i="18" s="1"/>
  <c r="P44" i="18" s="1"/>
  <c r="F44" i="18"/>
  <c r="G44" i="18" s="1"/>
  <c r="N43" i="18"/>
  <c r="O43" i="18" s="1"/>
  <c r="J43" i="18"/>
  <c r="K43" i="18" s="1"/>
  <c r="H43" i="18"/>
  <c r="L43" i="18" s="1"/>
  <c r="F43" i="18"/>
  <c r="G43" i="18" s="1"/>
  <c r="N42" i="18"/>
  <c r="O42" i="18" s="1"/>
  <c r="L42" i="18"/>
  <c r="P42" i="18" s="1"/>
  <c r="T42" i="18" s="1"/>
  <c r="J42" i="18"/>
  <c r="K42" i="18" s="1"/>
  <c r="H42" i="18"/>
  <c r="F42" i="18"/>
  <c r="N41" i="18"/>
  <c r="O41" i="18" s="1"/>
  <c r="J41" i="18"/>
  <c r="K41" i="18" s="1"/>
  <c r="H41" i="18"/>
  <c r="F41" i="18"/>
  <c r="G41" i="18" s="1"/>
  <c r="R40" i="18"/>
  <c r="S40" i="18" s="1"/>
  <c r="N40" i="18"/>
  <c r="O40" i="18" s="1"/>
  <c r="L40" i="18"/>
  <c r="P40" i="18" s="1"/>
  <c r="K40" i="18"/>
  <c r="J40" i="18"/>
  <c r="H40" i="18"/>
  <c r="F40" i="18"/>
  <c r="V40" i="18" s="1"/>
  <c r="V39" i="18"/>
  <c r="N38" i="18"/>
  <c r="O38" i="18" s="1"/>
  <c r="J38" i="18"/>
  <c r="K38" i="18" s="1"/>
  <c r="H38" i="18"/>
  <c r="L38" i="18" s="1"/>
  <c r="P38" i="18" s="1"/>
  <c r="T38" i="18" s="1"/>
  <c r="F38" i="18"/>
  <c r="G38" i="18" s="1"/>
  <c r="I38" i="18" s="1"/>
  <c r="N37" i="18"/>
  <c r="O37" i="18" s="1"/>
  <c r="J37" i="18"/>
  <c r="K37" i="18" s="1"/>
  <c r="H37" i="18"/>
  <c r="F37" i="18"/>
  <c r="N36" i="18"/>
  <c r="O36" i="18" s="1"/>
  <c r="L36" i="18"/>
  <c r="P36" i="18" s="1"/>
  <c r="T36" i="18" s="1"/>
  <c r="J36" i="18"/>
  <c r="K36" i="18" s="1"/>
  <c r="H36" i="18"/>
  <c r="G36" i="18"/>
  <c r="F36" i="18"/>
  <c r="R35" i="18"/>
  <c r="R36" i="18" s="1"/>
  <c r="R37" i="18" s="1"/>
  <c r="N35" i="18"/>
  <c r="O35" i="18" s="1"/>
  <c r="L35" i="18"/>
  <c r="J35" i="18"/>
  <c r="K35" i="18" s="1"/>
  <c r="H35" i="18"/>
  <c r="F35" i="18"/>
  <c r="V35" i="18" s="1"/>
  <c r="S34" i="18"/>
  <c r="R34" i="18"/>
  <c r="N34" i="18"/>
  <c r="O34" i="18" s="1"/>
  <c r="O33" i="18" s="1"/>
  <c r="J34" i="18"/>
  <c r="K34" i="18" s="1"/>
  <c r="H34" i="18"/>
  <c r="L34" i="18" s="1"/>
  <c r="F34" i="18"/>
  <c r="G34" i="18" s="1"/>
  <c r="V33" i="18"/>
  <c r="N32" i="18"/>
  <c r="O32" i="18" s="1"/>
  <c r="J32" i="18"/>
  <c r="K32" i="18" s="1"/>
  <c r="H32" i="18"/>
  <c r="L32" i="18" s="1"/>
  <c r="F32" i="18"/>
  <c r="G32" i="18" s="1"/>
  <c r="N31" i="18"/>
  <c r="O31" i="18" s="1"/>
  <c r="J31" i="18"/>
  <c r="K31" i="18" s="1"/>
  <c r="H31" i="18"/>
  <c r="L31" i="18" s="1"/>
  <c r="F31" i="18"/>
  <c r="G31" i="18" s="1"/>
  <c r="N30" i="18"/>
  <c r="O30" i="18" s="1"/>
  <c r="J30" i="18"/>
  <c r="K30" i="18" s="1"/>
  <c r="H30" i="18"/>
  <c r="L30" i="18" s="1"/>
  <c r="P30" i="18" s="1"/>
  <c r="F30" i="18"/>
  <c r="G30" i="18" s="1"/>
  <c r="R29" i="18"/>
  <c r="N29" i="18"/>
  <c r="O29" i="18" s="1"/>
  <c r="J29" i="18"/>
  <c r="K29" i="18" s="1"/>
  <c r="H29" i="18"/>
  <c r="L29" i="18" s="1"/>
  <c r="F29" i="18"/>
  <c r="V29" i="18" s="1"/>
  <c r="V28" i="18"/>
  <c r="R27" i="18"/>
  <c r="N27" i="18"/>
  <c r="J27" i="18"/>
  <c r="J69" i="18" s="1"/>
  <c r="F27" i="18"/>
  <c r="W32" i="18" l="1"/>
  <c r="I56" i="18"/>
  <c r="O47" i="18"/>
  <c r="V59" i="18"/>
  <c r="P60" i="18"/>
  <c r="T60" i="18" s="1"/>
  <c r="O28" i="18"/>
  <c r="W53" i="18"/>
  <c r="M35" i="18"/>
  <c r="S35" i="18"/>
  <c r="Q40" i="18"/>
  <c r="R69" i="18"/>
  <c r="G35" i="18"/>
  <c r="W35" i="18" s="1"/>
  <c r="I49" i="18"/>
  <c r="R49" i="18"/>
  <c r="I64" i="18"/>
  <c r="W34" i="18"/>
  <c r="I41" i="18"/>
  <c r="R41" i="18"/>
  <c r="S41" i="18" s="1"/>
  <c r="W41" i="18" s="1"/>
  <c r="M54" i="18"/>
  <c r="N69" i="18"/>
  <c r="G40" i="18"/>
  <c r="I40" i="18" s="1"/>
  <c r="V27" i="18"/>
  <c r="M34" i="18"/>
  <c r="I35" i="18"/>
  <c r="V49" i="18"/>
  <c r="L51" i="18"/>
  <c r="M51" i="18" s="1"/>
  <c r="I59" i="18"/>
  <c r="O52" i="18"/>
  <c r="I61" i="18"/>
  <c r="T50" i="18"/>
  <c r="Q50" i="18"/>
  <c r="M40" i="18"/>
  <c r="Q36" i="18"/>
  <c r="M44" i="18"/>
  <c r="L59" i="18"/>
  <c r="M59" i="18" s="1"/>
  <c r="L61" i="18"/>
  <c r="Q62" i="18"/>
  <c r="I32" i="18"/>
  <c r="M36" i="18"/>
  <c r="T40" i="18"/>
  <c r="U40" i="18" s="1"/>
  <c r="M50" i="18"/>
  <c r="P35" i="18"/>
  <c r="Q35" i="18" s="1"/>
  <c r="M38" i="18"/>
  <c r="W38" i="18"/>
  <c r="M45" i="18"/>
  <c r="P45" i="18"/>
  <c r="P32" i="18"/>
  <c r="M32" i="18"/>
  <c r="S37" i="18"/>
  <c r="R38" i="18"/>
  <c r="S38" i="18" s="1"/>
  <c r="U38" i="18" s="1"/>
  <c r="O39" i="18"/>
  <c r="K27" i="18"/>
  <c r="Q30" i="18"/>
  <c r="T30" i="18"/>
  <c r="M31" i="18"/>
  <c r="P31" i="18"/>
  <c r="R55" i="18"/>
  <c r="V54" i="18"/>
  <c r="S54" i="18"/>
  <c r="W54" i="18" s="1"/>
  <c r="M55" i="18"/>
  <c r="P55" i="18"/>
  <c r="V37" i="18"/>
  <c r="M42" i="18"/>
  <c r="Q44" i="18"/>
  <c r="T44" i="18"/>
  <c r="T49" i="18"/>
  <c r="Q49" i="18"/>
  <c r="O27" i="18"/>
  <c r="G46" i="18"/>
  <c r="P48" i="18"/>
  <c r="M48" i="18"/>
  <c r="M64" i="18"/>
  <c r="F69" i="18"/>
  <c r="R30" i="18"/>
  <c r="V30" i="18" s="1"/>
  <c r="S29" i="18"/>
  <c r="M30" i="18"/>
  <c r="I34" i="18"/>
  <c r="P34" i="18"/>
  <c r="V34" i="18"/>
  <c r="V36" i="18"/>
  <c r="S36" i="18"/>
  <c r="S33" i="18" s="1"/>
  <c r="W33" i="18" s="1"/>
  <c r="G37" i="18"/>
  <c r="W37" i="18" s="1"/>
  <c r="Q42" i="18"/>
  <c r="M43" i="18"/>
  <c r="I45" i="18"/>
  <c r="I48" i="18"/>
  <c r="W48" i="18"/>
  <c r="K49" i="18"/>
  <c r="M53" i="18"/>
  <c r="I55" i="18"/>
  <c r="M57" i="18"/>
  <c r="O60" i="18"/>
  <c r="G63" i="18"/>
  <c r="I31" i="18"/>
  <c r="W40" i="18"/>
  <c r="R42" i="18"/>
  <c r="V53" i="18"/>
  <c r="I63" i="18"/>
  <c r="M29" i="18"/>
  <c r="I60" i="18"/>
  <c r="Q38" i="18"/>
  <c r="L41" i="18"/>
  <c r="G42" i="18"/>
  <c r="I44" i="18"/>
  <c r="K46" i="18"/>
  <c r="M49" i="18"/>
  <c r="P51" i="18"/>
  <c r="I53" i="18"/>
  <c r="P53" i="18"/>
  <c r="P54" i="18"/>
  <c r="P59" i="18"/>
  <c r="Q64" i="18"/>
  <c r="G29" i="18"/>
  <c r="I30" i="18"/>
  <c r="I36" i="18"/>
  <c r="I43" i="18"/>
  <c r="P43" i="18"/>
  <c r="V48" i="18"/>
  <c r="I50" i="18"/>
  <c r="I57" i="18"/>
  <c r="P57" i="18"/>
  <c r="I62" i="18"/>
  <c r="P29" i="18"/>
  <c r="L37" i="18"/>
  <c r="V41" i="18"/>
  <c r="L56" i="18"/>
  <c r="R60" i="18"/>
  <c r="S59" i="18"/>
  <c r="W59" i="18" s="1"/>
  <c r="L63" i="18"/>
  <c r="V69" i="18" l="1"/>
  <c r="W49" i="18"/>
  <c r="R50" i="18"/>
  <c r="S49" i="18"/>
  <c r="U49" i="18" s="1"/>
  <c r="X49" i="18" s="1"/>
  <c r="X40" i="18"/>
  <c r="I52" i="18"/>
  <c r="U36" i="18"/>
  <c r="X36" i="18" s="1"/>
  <c r="X38" i="18"/>
  <c r="T35" i="18"/>
  <c r="U35" i="18" s="1"/>
  <c r="X35" i="18" s="1"/>
  <c r="M61" i="18"/>
  <c r="P61" i="18"/>
  <c r="S60" i="18"/>
  <c r="U60" i="18" s="1"/>
  <c r="R61" i="18"/>
  <c r="T29" i="18"/>
  <c r="U29" i="18" s="1"/>
  <c r="Q29" i="18"/>
  <c r="T34" i="18"/>
  <c r="U34" i="18" s="1"/>
  <c r="Q34" i="18"/>
  <c r="T48" i="18"/>
  <c r="U48" i="18" s="1"/>
  <c r="Q48" i="18"/>
  <c r="W36" i="18"/>
  <c r="M56" i="18"/>
  <c r="M52" i="18" s="1"/>
  <c r="P56" i="18"/>
  <c r="W29" i="18"/>
  <c r="I29" i="18"/>
  <c r="G27" i="18"/>
  <c r="T54" i="18"/>
  <c r="U54" i="18" s="1"/>
  <c r="X54" i="18" s="1"/>
  <c r="Q54" i="18"/>
  <c r="V38" i="18"/>
  <c r="O58" i="18"/>
  <c r="V60" i="18"/>
  <c r="Q43" i="18"/>
  <c r="T43" i="18"/>
  <c r="Q45" i="18"/>
  <c r="T45" i="18"/>
  <c r="I58" i="18"/>
  <c r="I37" i="18"/>
  <c r="I47" i="18"/>
  <c r="R56" i="18"/>
  <c r="S55" i="18"/>
  <c r="V55" i="18"/>
  <c r="Q53" i="18"/>
  <c r="T53" i="18"/>
  <c r="U53" i="18" s="1"/>
  <c r="X53" i="18" s="1"/>
  <c r="I42" i="18"/>
  <c r="S42" i="18"/>
  <c r="R43" i="18"/>
  <c r="K69" i="18"/>
  <c r="P63" i="18"/>
  <c r="M63" i="18"/>
  <c r="Q57" i="18"/>
  <c r="T57" i="18"/>
  <c r="Q60" i="18"/>
  <c r="Q51" i="18"/>
  <c r="T51" i="18"/>
  <c r="P41" i="18"/>
  <c r="M41" i="18"/>
  <c r="M28" i="18"/>
  <c r="S30" i="18"/>
  <c r="W30" i="18" s="1"/>
  <c r="R31" i="18"/>
  <c r="V42" i="18"/>
  <c r="T32" i="18"/>
  <c r="Q32" i="18"/>
  <c r="X32" i="18" s="1"/>
  <c r="P37" i="18"/>
  <c r="M37" i="18"/>
  <c r="M33" i="18" s="1"/>
  <c r="Q59" i="18"/>
  <c r="T59" i="18"/>
  <c r="U59" i="18" s="1"/>
  <c r="M47" i="18"/>
  <c r="T55" i="18"/>
  <c r="U55" i="18" s="1"/>
  <c r="X55" i="18" s="1"/>
  <c r="Q55" i="18"/>
  <c r="Q31" i="18"/>
  <c r="T31" i="18"/>
  <c r="X34" i="18" l="1"/>
  <c r="V50" i="18"/>
  <c r="R51" i="18"/>
  <c r="S50" i="18"/>
  <c r="X60" i="18"/>
  <c r="Q61" i="18"/>
  <c r="Q58" i="18" s="1"/>
  <c r="T61" i="18"/>
  <c r="M58" i="18"/>
  <c r="M46" i="18" s="1"/>
  <c r="X59" i="18"/>
  <c r="M39" i="18"/>
  <c r="R44" i="18"/>
  <c r="S43" i="18"/>
  <c r="W43" i="18" s="1"/>
  <c r="V43" i="18"/>
  <c r="I46" i="18"/>
  <c r="U30" i="18"/>
  <c r="X30" i="18" s="1"/>
  <c r="T56" i="18"/>
  <c r="Q56" i="18"/>
  <c r="Q52" i="18" s="1"/>
  <c r="X52" i="18" s="1"/>
  <c r="V61" i="18"/>
  <c r="S61" i="18"/>
  <c r="R62" i="18"/>
  <c r="T41" i="18"/>
  <c r="U41" i="18" s="1"/>
  <c r="Q41" i="18"/>
  <c r="Q39" i="18" s="1"/>
  <c r="U42" i="18"/>
  <c r="X42" i="18" s="1"/>
  <c r="O46" i="18"/>
  <c r="Q37" i="18"/>
  <c r="Q33" i="18" s="1"/>
  <c r="T37" i="18"/>
  <c r="U37" i="18" s="1"/>
  <c r="U33" i="18" s="1"/>
  <c r="S31" i="18"/>
  <c r="W31" i="18" s="1"/>
  <c r="R32" i="18"/>
  <c r="V31" i="18"/>
  <c r="W42" i="18"/>
  <c r="W55" i="18"/>
  <c r="I33" i="18"/>
  <c r="I39" i="18"/>
  <c r="R57" i="18"/>
  <c r="V56" i="18"/>
  <c r="S56" i="18"/>
  <c r="W56" i="18" s="1"/>
  <c r="I28" i="18"/>
  <c r="X29" i="18"/>
  <c r="Q28" i="18"/>
  <c r="Q63" i="18"/>
  <c r="T63" i="18"/>
  <c r="G69" i="18"/>
  <c r="Q47" i="18"/>
  <c r="M27" i="18"/>
  <c r="X48" i="18"/>
  <c r="W60" i="18"/>
  <c r="S51" i="18" l="1"/>
  <c r="V51" i="18"/>
  <c r="W50" i="18"/>
  <c r="U50" i="18"/>
  <c r="X50" i="18" s="1"/>
  <c r="S47" i="18"/>
  <c r="U56" i="18"/>
  <c r="X56" i="18" s="1"/>
  <c r="X37" i="18"/>
  <c r="Q46" i="18"/>
  <c r="Q27" i="18"/>
  <c r="S57" i="18"/>
  <c r="V57" i="18"/>
  <c r="R63" i="18"/>
  <c r="S62" i="18"/>
  <c r="V62" i="18"/>
  <c r="M69" i="18"/>
  <c r="M67" i="18"/>
  <c r="I27" i="18"/>
  <c r="W61" i="18"/>
  <c r="U61" i="18"/>
  <c r="S44" i="18"/>
  <c r="R45" i="18"/>
  <c r="V44" i="18"/>
  <c r="U43" i="18"/>
  <c r="X43" i="18" s="1"/>
  <c r="U31" i="18"/>
  <c r="X31" i="18" s="1"/>
  <c r="O69" i="18"/>
  <c r="W69" i="18" s="1"/>
  <c r="W46" i="18"/>
  <c r="W47" i="18"/>
  <c r="X33" i="18"/>
  <c r="S32" i="18"/>
  <c r="U32" i="18" s="1"/>
  <c r="V32" i="18"/>
  <c r="X41" i="18"/>
  <c r="S28" i="18" l="1"/>
  <c r="W51" i="18"/>
  <c r="U51" i="18"/>
  <c r="X51" i="18" s="1"/>
  <c r="U28" i="18"/>
  <c r="X28" i="18" s="1"/>
  <c r="W28" i="18"/>
  <c r="S45" i="18"/>
  <c r="V45" i="18"/>
  <c r="U62" i="18"/>
  <c r="X62" i="18" s="1"/>
  <c r="W62" i="18"/>
  <c r="Q67" i="18"/>
  <c r="Q69" i="18"/>
  <c r="W44" i="18"/>
  <c r="U44" i="18"/>
  <c r="S63" i="18"/>
  <c r="R64" i="18"/>
  <c r="V63" i="18"/>
  <c r="I69" i="18"/>
  <c r="I67" i="18"/>
  <c r="X61" i="18"/>
  <c r="W57" i="18"/>
  <c r="U57" i="18"/>
  <c r="S52" i="18"/>
  <c r="U47" i="18" l="1"/>
  <c r="X47" i="18" s="1"/>
  <c r="W45" i="18"/>
  <c r="U45" i="18"/>
  <c r="X45" i="18" s="1"/>
  <c r="S39" i="18"/>
  <c r="W63" i="18"/>
  <c r="U63" i="18"/>
  <c r="S64" i="18"/>
  <c r="V64" i="18"/>
  <c r="W52" i="18"/>
  <c r="X57" i="18"/>
  <c r="U52" i="18"/>
  <c r="X44" i="18"/>
  <c r="U39" i="18" l="1"/>
  <c r="X63" i="18"/>
  <c r="W39" i="18"/>
  <c r="S27" i="18"/>
  <c r="U64" i="18"/>
  <c r="X64" i="18" s="1"/>
  <c r="W64" i="18"/>
  <c r="S58" i="18"/>
  <c r="X39" i="18"/>
  <c r="U27" i="18"/>
  <c r="X27" i="18" l="1"/>
  <c r="W27" i="18"/>
  <c r="U58" i="18"/>
  <c r="W58" i="18"/>
  <c r="S46" i="18"/>
  <c r="S69" i="18" s="1"/>
  <c r="X58" i="18" l="1"/>
  <c r="U46" i="18"/>
  <c r="X46" i="18" l="1"/>
  <c r="U69" i="18"/>
  <c r="X69" i="18" s="1"/>
  <c r="U67" i="18"/>
  <c r="X67" i="18" s="1"/>
  <c r="E28" i="20" l="1"/>
  <c r="E32" i="20"/>
  <c r="E33" i="20"/>
  <c r="E39" i="20"/>
  <c r="E46" i="20"/>
  <c r="E47" i="20"/>
  <c r="E50" i="20"/>
  <c r="E51" i="20"/>
  <c r="E52" i="20"/>
  <c r="E58" i="20"/>
  <c r="E48" i="19"/>
  <c r="E49" i="19" s="1"/>
  <c r="E50" i="19" s="1"/>
  <c r="E29" i="19"/>
  <c r="E30" i="19" s="1"/>
  <c r="E31" i="19" s="1"/>
  <c r="E31" i="20" s="1"/>
  <c r="E49" i="20" l="1"/>
  <c r="E29" i="20"/>
  <c r="E30" i="20"/>
  <c r="E48" i="20"/>
  <c r="K45" i="19"/>
  <c r="K43" i="19"/>
  <c r="K36" i="19"/>
  <c r="K37" i="19"/>
  <c r="K31" i="19"/>
  <c r="M65" i="19"/>
  <c r="T65" i="19" s="1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H27" i="20"/>
  <c r="L27" i="20"/>
  <c r="P27" i="20"/>
  <c r="F28" i="20"/>
  <c r="G28" i="20"/>
  <c r="H28" i="20"/>
  <c r="J28" i="20"/>
  <c r="K28" i="20"/>
  <c r="L28" i="20"/>
  <c r="N28" i="20"/>
  <c r="P28" i="20"/>
  <c r="N32" i="20"/>
  <c r="F33" i="20"/>
  <c r="G33" i="20"/>
  <c r="H33" i="20"/>
  <c r="J33" i="20"/>
  <c r="K33" i="20"/>
  <c r="L33" i="20"/>
  <c r="N33" i="20"/>
  <c r="P33" i="20"/>
  <c r="N34" i="20"/>
  <c r="N38" i="20"/>
  <c r="F39" i="20"/>
  <c r="G39" i="20"/>
  <c r="H39" i="20"/>
  <c r="J39" i="20"/>
  <c r="K39" i="20"/>
  <c r="L39" i="20"/>
  <c r="N39" i="20"/>
  <c r="P39" i="20"/>
  <c r="N40" i="20"/>
  <c r="N42" i="20"/>
  <c r="N44" i="20"/>
  <c r="H46" i="20"/>
  <c r="L46" i="20"/>
  <c r="P46" i="20"/>
  <c r="F47" i="20"/>
  <c r="G47" i="20"/>
  <c r="H47" i="20"/>
  <c r="J47" i="20"/>
  <c r="K47" i="20"/>
  <c r="L47" i="20"/>
  <c r="N47" i="20"/>
  <c r="P47" i="20"/>
  <c r="N48" i="20"/>
  <c r="N50" i="20"/>
  <c r="F52" i="20"/>
  <c r="G52" i="20"/>
  <c r="H52" i="20"/>
  <c r="J52" i="20"/>
  <c r="K52" i="20"/>
  <c r="L52" i="20"/>
  <c r="N52" i="20"/>
  <c r="P52" i="20"/>
  <c r="N56" i="20"/>
  <c r="O56" i="20"/>
  <c r="F58" i="20"/>
  <c r="G58" i="20"/>
  <c r="H58" i="20"/>
  <c r="J58" i="20"/>
  <c r="K58" i="20"/>
  <c r="L58" i="20"/>
  <c r="N58" i="20"/>
  <c r="P58" i="20"/>
  <c r="N62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F67" i="20"/>
  <c r="G67" i="20"/>
  <c r="H67" i="20"/>
  <c r="J67" i="20"/>
  <c r="K67" i="20"/>
  <c r="L67" i="20"/>
  <c r="N67" i="20"/>
  <c r="O67" i="20"/>
  <c r="P67" i="20"/>
  <c r="R67" i="20"/>
  <c r="S67" i="20"/>
  <c r="F68" i="20"/>
  <c r="G68" i="20"/>
  <c r="H68" i="20"/>
  <c r="I68" i="20"/>
  <c r="J68" i="20"/>
  <c r="K68" i="20"/>
  <c r="L68" i="20"/>
  <c r="M68" i="20"/>
  <c r="N68" i="20"/>
  <c r="O68" i="20"/>
  <c r="P68" i="20"/>
  <c r="Q68" i="20"/>
  <c r="R68" i="20"/>
  <c r="S68" i="20"/>
  <c r="T68" i="20"/>
  <c r="H69" i="20"/>
  <c r="L69" i="20"/>
  <c r="P69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F25" i="20"/>
  <c r="AI66" i="20"/>
  <c r="AI65" i="20"/>
  <c r="AC64" i="20"/>
  <c r="AD64" i="20" s="1"/>
  <c r="Y64" i="20"/>
  <c r="U64" i="20"/>
  <c r="V64" i="20" s="1"/>
  <c r="AC63" i="20"/>
  <c r="AD63" i="20" s="1"/>
  <c r="Z63" i="20"/>
  <c r="Y63" i="20"/>
  <c r="U63" i="20"/>
  <c r="AG63" i="20" s="1"/>
  <c r="AC62" i="20"/>
  <c r="AD62" i="20" s="1"/>
  <c r="Y62" i="20"/>
  <c r="U62" i="20"/>
  <c r="V62" i="20" s="1"/>
  <c r="AC61" i="20"/>
  <c r="AD61" i="20" s="1"/>
  <c r="Z61" i="20"/>
  <c r="Y61" i="20"/>
  <c r="U61" i="20"/>
  <c r="AG60" i="20"/>
  <c r="AC60" i="20"/>
  <c r="AD60" i="20" s="1"/>
  <c r="Y60" i="20"/>
  <c r="Z60" i="20" s="1"/>
  <c r="U60" i="20"/>
  <c r="AC59" i="20"/>
  <c r="AD59" i="20" s="1"/>
  <c r="Z59" i="20"/>
  <c r="Y59" i="20"/>
  <c r="U59" i="20"/>
  <c r="AG58" i="20"/>
  <c r="D58" i="20"/>
  <c r="AC57" i="20"/>
  <c r="AD57" i="20" s="1"/>
  <c r="Y57" i="20"/>
  <c r="V57" i="20"/>
  <c r="U57" i="20"/>
  <c r="AC56" i="20"/>
  <c r="AD56" i="20" s="1"/>
  <c r="Y56" i="20"/>
  <c r="Z56" i="20" s="1"/>
  <c r="V56" i="20"/>
  <c r="U56" i="20"/>
  <c r="AC55" i="20"/>
  <c r="AD55" i="20" s="1"/>
  <c r="Y55" i="20"/>
  <c r="Z55" i="20" s="1"/>
  <c r="U55" i="20"/>
  <c r="AC54" i="20"/>
  <c r="AD54" i="20" s="1"/>
  <c r="Z54" i="20"/>
  <c r="Y54" i="20"/>
  <c r="U54" i="20"/>
  <c r="AD53" i="20"/>
  <c r="AC53" i="20"/>
  <c r="Y53" i="20"/>
  <c r="U53" i="20"/>
  <c r="AG52" i="20"/>
  <c r="D52" i="20"/>
  <c r="A52" i="20"/>
  <c r="A58" i="20" s="1"/>
  <c r="AD51" i="20"/>
  <c r="AC51" i="20"/>
  <c r="Y51" i="20"/>
  <c r="Z51" i="20" s="1"/>
  <c r="V51" i="20"/>
  <c r="U51" i="20"/>
  <c r="AC50" i="20"/>
  <c r="AD50" i="20" s="1"/>
  <c r="Y50" i="20"/>
  <c r="Z50" i="20" s="1"/>
  <c r="U50" i="20"/>
  <c r="V50" i="20" s="1"/>
  <c r="AD49" i="20"/>
  <c r="AC49" i="20"/>
  <c r="Y49" i="20"/>
  <c r="Z49" i="20" s="1"/>
  <c r="V49" i="20"/>
  <c r="U49" i="20"/>
  <c r="AD48" i="20"/>
  <c r="AC48" i="20"/>
  <c r="Z48" i="20"/>
  <c r="Y48" i="20"/>
  <c r="V48" i="20"/>
  <c r="U48" i="20"/>
  <c r="AG48" i="20" s="1"/>
  <c r="AG47" i="20"/>
  <c r="D47" i="20"/>
  <c r="A47" i="20"/>
  <c r="AC46" i="20"/>
  <c r="Y46" i="20"/>
  <c r="U46" i="20"/>
  <c r="AC45" i="20"/>
  <c r="AD45" i="20" s="1"/>
  <c r="Y45" i="20"/>
  <c r="U45" i="20"/>
  <c r="V45" i="20" s="1"/>
  <c r="AD44" i="20"/>
  <c r="AC44" i="20"/>
  <c r="Y44" i="20"/>
  <c r="Z44" i="20" s="1"/>
  <c r="U44" i="20"/>
  <c r="AC43" i="20"/>
  <c r="AD43" i="20" s="1"/>
  <c r="Y43" i="20"/>
  <c r="Z43" i="20" s="1"/>
  <c r="U43" i="20"/>
  <c r="V43" i="20" s="1"/>
  <c r="AC42" i="20"/>
  <c r="AD42" i="20" s="1"/>
  <c r="Z42" i="20"/>
  <c r="Y42" i="20"/>
  <c r="U42" i="20"/>
  <c r="V42" i="20" s="1"/>
  <c r="AG41" i="20"/>
  <c r="AC41" i="20"/>
  <c r="AD41" i="20" s="1"/>
  <c r="Y41" i="20"/>
  <c r="Z41" i="20" s="1"/>
  <c r="U41" i="20"/>
  <c r="V41" i="20" s="1"/>
  <c r="AC40" i="20"/>
  <c r="AD40" i="20" s="1"/>
  <c r="Y40" i="20"/>
  <c r="Z40" i="20" s="1"/>
  <c r="V40" i="20"/>
  <c r="U40" i="20"/>
  <c r="AG39" i="20"/>
  <c r="D39" i="20"/>
  <c r="AC38" i="20"/>
  <c r="AD38" i="20" s="1"/>
  <c r="Y38" i="20"/>
  <c r="U38" i="20"/>
  <c r="V38" i="20" s="1"/>
  <c r="AD37" i="20"/>
  <c r="AC37" i="20"/>
  <c r="Z37" i="20"/>
  <c r="Y37" i="20"/>
  <c r="V37" i="20"/>
  <c r="AH37" i="20" s="1"/>
  <c r="U37" i="20"/>
  <c r="AG37" i="20" s="1"/>
  <c r="AC36" i="20"/>
  <c r="AD36" i="20" s="1"/>
  <c r="Z36" i="20"/>
  <c r="Y36" i="20"/>
  <c r="U36" i="20"/>
  <c r="AC35" i="20"/>
  <c r="AD35" i="20" s="1"/>
  <c r="Z35" i="20"/>
  <c r="Y35" i="20"/>
  <c r="U35" i="20"/>
  <c r="AG35" i="20" s="1"/>
  <c r="AD34" i="20"/>
  <c r="AC34" i="20"/>
  <c r="Y34" i="20"/>
  <c r="V34" i="20"/>
  <c r="U34" i="20"/>
  <c r="AG34" i="20" s="1"/>
  <c r="AG33" i="20"/>
  <c r="D33" i="20"/>
  <c r="A33" i="20"/>
  <c r="A39" i="20" s="1"/>
  <c r="AC32" i="20"/>
  <c r="AD32" i="20" s="1"/>
  <c r="Y32" i="20"/>
  <c r="Z32" i="20" s="1"/>
  <c r="V32" i="20"/>
  <c r="AH32" i="20" s="1"/>
  <c r="U32" i="20"/>
  <c r="AC31" i="20"/>
  <c r="AD31" i="20" s="1"/>
  <c r="Y31" i="20"/>
  <c r="Z31" i="20" s="1"/>
  <c r="V31" i="20"/>
  <c r="AH31" i="20" s="1"/>
  <c r="U31" i="20"/>
  <c r="AC30" i="20"/>
  <c r="AD30" i="20" s="1"/>
  <c r="Y30" i="20"/>
  <c r="Z30" i="20" s="1"/>
  <c r="U30" i="20"/>
  <c r="V30" i="20" s="1"/>
  <c r="AC29" i="20"/>
  <c r="AD29" i="20" s="1"/>
  <c r="AD28" i="20" s="1"/>
  <c r="Y29" i="20"/>
  <c r="U29" i="20"/>
  <c r="V29" i="20" s="1"/>
  <c r="AG28" i="20"/>
  <c r="D28" i="20"/>
  <c r="A28" i="20"/>
  <c r="AC27" i="20"/>
  <c r="AC69" i="20" s="1"/>
  <c r="Y27" i="20"/>
  <c r="U27" i="20"/>
  <c r="AA25" i="20"/>
  <c r="W25" i="20"/>
  <c r="B23" i="20"/>
  <c r="C23" i="20" s="1"/>
  <c r="D23" i="20" s="1"/>
  <c r="AL66" i="19"/>
  <c r="AM66" i="19" s="1"/>
  <c r="AM71" i="19" s="1"/>
  <c r="AI66" i="19"/>
  <c r="T66" i="19"/>
  <c r="T66" i="20" s="1"/>
  <c r="AL65" i="19"/>
  <c r="AM65" i="19" s="1"/>
  <c r="AI65" i="19"/>
  <c r="AC64" i="19"/>
  <c r="AD64" i="19" s="1"/>
  <c r="Z64" i="19"/>
  <c r="Y64" i="19"/>
  <c r="U64" i="19"/>
  <c r="O64" i="19"/>
  <c r="O64" i="20" s="1"/>
  <c r="N64" i="19"/>
  <c r="N64" i="20" s="1"/>
  <c r="J64" i="19"/>
  <c r="F64" i="19"/>
  <c r="G64" i="19" s="1"/>
  <c r="AC63" i="19"/>
  <c r="AD63" i="19" s="1"/>
  <c r="Z63" i="19"/>
  <c r="Y63" i="19"/>
  <c r="U63" i="19"/>
  <c r="V63" i="19" s="1"/>
  <c r="N63" i="19"/>
  <c r="J63" i="19"/>
  <c r="K63" i="19" s="1"/>
  <c r="F63" i="19"/>
  <c r="AC62" i="19"/>
  <c r="AD62" i="19" s="1"/>
  <c r="Y62" i="19"/>
  <c r="Z62" i="19" s="1"/>
  <c r="U62" i="19"/>
  <c r="N62" i="19"/>
  <c r="O62" i="19" s="1"/>
  <c r="J62" i="19"/>
  <c r="F62" i="19"/>
  <c r="AC61" i="19"/>
  <c r="AD61" i="19" s="1"/>
  <c r="Y61" i="19"/>
  <c r="U61" i="19"/>
  <c r="V61" i="19" s="1"/>
  <c r="N61" i="19"/>
  <c r="O61" i="19" s="1"/>
  <c r="O61" i="20" s="1"/>
  <c r="J61" i="19"/>
  <c r="K61" i="19" s="1"/>
  <c r="F61" i="19"/>
  <c r="AC60" i="19"/>
  <c r="AD60" i="19" s="1"/>
  <c r="Y60" i="19"/>
  <c r="Z60" i="19" s="1"/>
  <c r="V60" i="19"/>
  <c r="U60" i="19"/>
  <c r="N60" i="19"/>
  <c r="O60" i="19" s="1"/>
  <c r="O60" i="20" s="1"/>
  <c r="J60" i="19"/>
  <c r="F60" i="19"/>
  <c r="G60" i="19" s="1"/>
  <c r="AC59" i="19"/>
  <c r="AD59" i="19" s="1"/>
  <c r="Y59" i="19"/>
  <c r="Z59" i="19" s="1"/>
  <c r="V59" i="19"/>
  <c r="U59" i="19"/>
  <c r="N59" i="19"/>
  <c r="J59" i="19"/>
  <c r="K59" i="19" s="1"/>
  <c r="F59" i="19"/>
  <c r="G59" i="19" s="1"/>
  <c r="AJ58" i="19"/>
  <c r="AG58" i="19"/>
  <c r="R58" i="19"/>
  <c r="D58" i="19"/>
  <c r="AC57" i="19"/>
  <c r="AD57" i="19" s="1"/>
  <c r="Y57" i="19"/>
  <c r="Z57" i="19" s="1"/>
  <c r="U57" i="19"/>
  <c r="N57" i="19"/>
  <c r="J57" i="19"/>
  <c r="K57" i="19" s="1"/>
  <c r="F57" i="19"/>
  <c r="E57" i="19"/>
  <c r="AC56" i="19"/>
  <c r="AD56" i="19" s="1"/>
  <c r="Y56" i="19"/>
  <c r="Z56" i="19" s="1"/>
  <c r="U56" i="19"/>
  <c r="R56" i="19"/>
  <c r="N56" i="19"/>
  <c r="O56" i="19" s="1"/>
  <c r="J56" i="19"/>
  <c r="K56" i="19" s="1"/>
  <c r="F56" i="19"/>
  <c r="G56" i="19" s="1"/>
  <c r="AC55" i="19"/>
  <c r="AD55" i="19" s="1"/>
  <c r="Y55" i="19"/>
  <c r="Z55" i="19" s="1"/>
  <c r="U55" i="19"/>
  <c r="N55" i="19"/>
  <c r="N55" i="20" s="1"/>
  <c r="J55" i="19"/>
  <c r="K55" i="19" s="1"/>
  <c r="F55" i="19"/>
  <c r="G55" i="19" s="1"/>
  <c r="AC54" i="19"/>
  <c r="Y54" i="19"/>
  <c r="Z54" i="19" s="1"/>
  <c r="U54" i="19"/>
  <c r="V54" i="19" s="1"/>
  <c r="N54" i="19"/>
  <c r="O54" i="19" s="1"/>
  <c r="O54" i="20" s="1"/>
  <c r="J54" i="19"/>
  <c r="G54" i="19"/>
  <c r="F54" i="19"/>
  <c r="E54" i="19"/>
  <c r="AC53" i="19"/>
  <c r="AD53" i="19" s="1"/>
  <c r="Y53" i="19"/>
  <c r="Z53" i="19" s="1"/>
  <c r="V53" i="19"/>
  <c r="U53" i="19"/>
  <c r="N53" i="19"/>
  <c r="J53" i="19"/>
  <c r="F53" i="19"/>
  <c r="G53" i="19" s="1"/>
  <c r="E53" i="19"/>
  <c r="AJ52" i="19"/>
  <c r="AG52" i="19"/>
  <c r="R52" i="19"/>
  <c r="D52" i="19"/>
  <c r="A52" i="19"/>
  <c r="A58" i="19" s="1"/>
  <c r="AC51" i="19"/>
  <c r="AD51" i="19" s="1"/>
  <c r="Y51" i="19"/>
  <c r="U51" i="19"/>
  <c r="V51" i="19" s="1"/>
  <c r="N51" i="19"/>
  <c r="J51" i="19"/>
  <c r="K51" i="19" s="1"/>
  <c r="H51" i="19"/>
  <c r="F51" i="19"/>
  <c r="AC50" i="19"/>
  <c r="AD50" i="19" s="1"/>
  <c r="Y50" i="19"/>
  <c r="U50" i="19"/>
  <c r="V50" i="19" s="1"/>
  <c r="N50" i="19"/>
  <c r="O50" i="19" s="1"/>
  <c r="O50" i="20" s="1"/>
  <c r="J50" i="19"/>
  <c r="K50" i="19" s="1"/>
  <c r="G50" i="19"/>
  <c r="F50" i="19"/>
  <c r="AC49" i="19"/>
  <c r="AD49" i="19" s="1"/>
  <c r="Z49" i="19"/>
  <c r="Y49" i="19"/>
  <c r="U49" i="19"/>
  <c r="N49" i="19"/>
  <c r="O49" i="19" s="1"/>
  <c r="O49" i="20" s="1"/>
  <c r="J49" i="19"/>
  <c r="K49" i="19" s="1"/>
  <c r="F49" i="19"/>
  <c r="G49" i="19" s="1"/>
  <c r="AC48" i="19"/>
  <c r="AD48" i="19" s="1"/>
  <c r="Y48" i="19"/>
  <c r="V48" i="19"/>
  <c r="U48" i="19"/>
  <c r="AG48" i="19" s="1"/>
  <c r="N48" i="19"/>
  <c r="O48" i="19" s="1"/>
  <c r="O48" i="20" s="1"/>
  <c r="J48" i="19"/>
  <c r="K48" i="19" s="1"/>
  <c r="H48" i="19"/>
  <c r="F48" i="19"/>
  <c r="G48" i="19" s="1"/>
  <c r="AJ47" i="19"/>
  <c r="AG47" i="19"/>
  <c r="R47" i="19"/>
  <c r="D47" i="19"/>
  <c r="A47" i="19"/>
  <c r="AC46" i="19"/>
  <c r="Y46" i="19"/>
  <c r="U46" i="19"/>
  <c r="N46" i="19"/>
  <c r="N46" i="20" s="1"/>
  <c r="J46" i="19"/>
  <c r="F46" i="19"/>
  <c r="AC45" i="19"/>
  <c r="AD45" i="19" s="1"/>
  <c r="Y45" i="19"/>
  <c r="U45" i="19"/>
  <c r="N45" i="19"/>
  <c r="O45" i="19" s="1"/>
  <c r="O45" i="20" s="1"/>
  <c r="J45" i="19"/>
  <c r="F45" i="19"/>
  <c r="G45" i="19" s="1"/>
  <c r="AC44" i="19"/>
  <c r="AD44" i="19" s="1"/>
  <c r="Y44" i="19"/>
  <c r="Z44" i="19" s="1"/>
  <c r="U44" i="19"/>
  <c r="N44" i="19"/>
  <c r="O44" i="19" s="1"/>
  <c r="O44" i="20" s="1"/>
  <c r="J44" i="19"/>
  <c r="K44" i="19" s="1"/>
  <c r="F44" i="19"/>
  <c r="G44" i="19" s="1"/>
  <c r="AC43" i="19"/>
  <c r="AD43" i="19" s="1"/>
  <c r="Y43" i="19"/>
  <c r="Z43" i="19" s="1"/>
  <c r="U43" i="19"/>
  <c r="O43" i="19"/>
  <c r="O43" i="20" s="1"/>
  <c r="N43" i="19"/>
  <c r="N43" i="20" s="1"/>
  <c r="J43" i="19"/>
  <c r="F43" i="19"/>
  <c r="G43" i="19" s="1"/>
  <c r="AC42" i="19"/>
  <c r="AD42" i="19" s="1"/>
  <c r="Y42" i="19"/>
  <c r="Z42" i="19" s="1"/>
  <c r="U42" i="19"/>
  <c r="V42" i="19" s="1"/>
  <c r="N42" i="19"/>
  <c r="O42" i="19" s="1"/>
  <c r="O42" i="20" s="1"/>
  <c r="J42" i="19"/>
  <c r="K42" i="19" s="1"/>
  <c r="F42" i="19"/>
  <c r="G42" i="19" s="1"/>
  <c r="AC41" i="19"/>
  <c r="AD41" i="19" s="1"/>
  <c r="Y41" i="19"/>
  <c r="U41" i="19"/>
  <c r="N41" i="19"/>
  <c r="N41" i="20" s="1"/>
  <c r="J41" i="19"/>
  <c r="K41" i="19" s="1"/>
  <c r="F41" i="19"/>
  <c r="G41" i="19" s="1"/>
  <c r="AC40" i="19"/>
  <c r="AD40" i="19" s="1"/>
  <c r="Y40" i="19"/>
  <c r="AG40" i="19" s="1"/>
  <c r="U40" i="19"/>
  <c r="V40" i="19" s="1"/>
  <c r="N40" i="19"/>
  <c r="O40" i="19" s="1"/>
  <c r="O40" i="20" s="1"/>
  <c r="J40" i="19"/>
  <c r="K40" i="19" s="1"/>
  <c r="F40" i="19"/>
  <c r="G40" i="19" s="1"/>
  <c r="E40" i="19"/>
  <c r="AJ39" i="19"/>
  <c r="AG39" i="19"/>
  <c r="R39" i="19"/>
  <c r="D39" i="19"/>
  <c r="AC38" i="19"/>
  <c r="AD38" i="19" s="1"/>
  <c r="Z38" i="19"/>
  <c r="Y38" i="19"/>
  <c r="U38" i="19"/>
  <c r="V38" i="19" s="1"/>
  <c r="N38" i="19"/>
  <c r="O38" i="19" s="1"/>
  <c r="O38" i="20" s="1"/>
  <c r="J38" i="19"/>
  <c r="K38" i="19" s="1"/>
  <c r="F38" i="19"/>
  <c r="E38" i="19"/>
  <c r="AC37" i="19"/>
  <c r="AD37" i="19" s="1"/>
  <c r="Z37" i="19"/>
  <c r="Y37" i="19"/>
  <c r="U37" i="19"/>
  <c r="N37" i="19"/>
  <c r="J37" i="19"/>
  <c r="F37" i="19"/>
  <c r="AC36" i="19"/>
  <c r="AD36" i="19" s="1"/>
  <c r="Y36" i="19"/>
  <c r="Z36" i="19" s="1"/>
  <c r="U36" i="19"/>
  <c r="V36" i="19" s="1"/>
  <c r="N36" i="19"/>
  <c r="N36" i="20" s="1"/>
  <c r="J36" i="19"/>
  <c r="F36" i="19"/>
  <c r="AC35" i="19"/>
  <c r="AD35" i="19" s="1"/>
  <c r="Z35" i="19"/>
  <c r="Y35" i="19"/>
  <c r="U35" i="19"/>
  <c r="V35" i="19" s="1"/>
  <c r="N35" i="19"/>
  <c r="N35" i="20" s="1"/>
  <c r="J35" i="19"/>
  <c r="K35" i="19" s="1"/>
  <c r="F35" i="19"/>
  <c r="G35" i="19" s="1"/>
  <c r="E35" i="19"/>
  <c r="E35" i="20" s="1"/>
  <c r="AC34" i="19"/>
  <c r="AD34" i="19" s="1"/>
  <c r="Y34" i="19"/>
  <c r="U34" i="19"/>
  <c r="V34" i="19" s="1"/>
  <c r="N34" i="19"/>
  <c r="O34" i="19" s="1"/>
  <c r="O34" i="20" s="1"/>
  <c r="J34" i="19"/>
  <c r="K34" i="19" s="1"/>
  <c r="F34" i="19"/>
  <c r="E34" i="19"/>
  <c r="AJ33" i="19"/>
  <c r="AG33" i="19"/>
  <c r="R33" i="19"/>
  <c r="D33" i="19"/>
  <c r="A33" i="19"/>
  <c r="A39" i="19" s="1"/>
  <c r="AC32" i="19"/>
  <c r="AD32" i="19" s="1"/>
  <c r="Y32" i="19"/>
  <c r="U32" i="19"/>
  <c r="V32" i="19" s="1"/>
  <c r="O32" i="19"/>
  <c r="O32" i="20" s="1"/>
  <c r="N32" i="19"/>
  <c r="J32" i="19"/>
  <c r="K32" i="19" s="1"/>
  <c r="H32" i="19"/>
  <c r="F32" i="19"/>
  <c r="G32" i="19" s="1"/>
  <c r="AC31" i="19"/>
  <c r="AD31" i="19" s="1"/>
  <c r="Y31" i="19"/>
  <c r="U31" i="19"/>
  <c r="V31" i="19" s="1"/>
  <c r="N31" i="19"/>
  <c r="J31" i="19"/>
  <c r="F31" i="19"/>
  <c r="G31" i="19" s="1"/>
  <c r="AC30" i="19"/>
  <c r="AD30" i="19" s="1"/>
  <c r="Y30" i="19"/>
  <c r="Z30" i="19" s="1"/>
  <c r="U30" i="19"/>
  <c r="V30" i="19" s="1"/>
  <c r="N30" i="19"/>
  <c r="O30" i="19" s="1"/>
  <c r="O30" i="20" s="1"/>
  <c r="J30" i="19"/>
  <c r="K30" i="19" s="1"/>
  <c r="F30" i="19"/>
  <c r="G30" i="19" s="1"/>
  <c r="H30" i="19"/>
  <c r="L30" i="19" s="1"/>
  <c r="AC29" i="19"/>
  <c r="AD29" i="19" s="1"/>
  <c r="Y29" i="19"/>
  <c r="Z29" i="19" s="1"/>
  <c r="U29" i="19"/>
  <c r="V29" i="19" s="1"/>
  <c r="O29" i="19"/>
  <c r="N29" i="19"/>
  <c r="N29" i="20" s="1"/>
  <c r="J29" i="19"/>
  <c r="K29" i="19" s="1"/>
  <c r="H29" i="19"/>
  <c r="L29" i="19" s="1"/>
  <c r="F29" i="19"/>
  <c r="AJ28" i="19"/>
  <c r="AG28" i="19"/>
  <c r="R28" i="19"/>
  <c r="D28" i="19"/>
  <c r="A28" i="19"/>
  <c r="AC27" i="19"/>
  <c r="Y27" i="19"/>
  <c r="U27" i="19"/>
  <c r="N27" i="19"/>
  <c r="N27" i="20" s="1"/>
  <c r="J27" i="19"/>
  <c r="F27" i="19"/>
  <c r="AA25" i="19"/>
  <c r="W25" i="19"/>
  <c r="W48" i="19" s="1"/>
  <c r="B23" i="19"/>
  <c r="C23" i="19" s="1"/>
  <c r="D23" i="19" s="1"/>
  <c r="AH50" i="20" l="1"/>
  <c r="E64" i="19"/>
  <c r="E57" i="20"/>
  <c r="H57" i="19"/>
  <c r="L57" i="19" s="1"/>
  <c r="P57" i="19" s="1"/>
  <c r="K60" i="19"/>
  <c r="S60" i="19" s="1"/>
  <c r="R60" i="19"/>
  <c r="O37" i="19"/>
  <c r="O37" i="20" s="1"/>
  <c r="N37" i="20"/>
  <c r="O28" i="19"/>
  <c r="O29" i="20"/>
  <c r="O36" i="19"/>
  <c r="O36" i="20" s="1"/>
  <c r="AG37" i="19"/>
  <c r="V37" i="19"/>
  <c r="V33" i="19" s="1"/>
  <c r="O41" i="19"/>
  <c r="R50" i="19"/>
  <c r="AG53" i="19"/>
  <c r="R54" i="19"/>
  <c r="K54" i="19"/>
  <c r="N59" i="20"/>
  <c r="O59" i="19"/>
  <c r="O59" i="20" s="1"/>
  <c r="G61" i="19"/>
  <c r="S61" i="19" s="1"/>
  <c r="R61" i="19"/>
  <c r="AD33" i="20"/>
  <c r="AD27" i="20" s="1"/>
  <c r="AH42" i="20"/>
  <c r="AG56" i="20"/>
  <c r="V63" i="20"/>
  <c r="N60" i="20"/>
  <c r="AJ53" i="19"/>
  <c r="K53" i="19"/>
  <c r="O63" i="19"/>
  <c r="O63" i="20" s="1"/>
  <c r="N63" i="20"/>
  <c r="O51" i="19"/>
  <c r="O51" i="20" s="1"/>
  <c r="N51" i="20"/>
  <c r="N53" i="20"/>
  <c r="O53" i="19"/>
  <c r="O53" i="20" s="1"/>
  <c r="R62" i="19"/>
  <c r="K62" i="19"/>
  <c r="U69" i="20"/>
  <c r="Z47" i="20"/>
  <c r="AG50" i="20"/>
  <c r="AG59" i="20"/>
  <c r="V59" i="20"/>
  <c r="AH59" i="20" s="1"/>
  <c r="AG61" i="20"/>
  <c r="V61" i="20"/>
  <c r="AC69" i="19"/>
  <c r="M29" i="19"/>
  <c r="O31" i="19"/>
  <c r="O31" i="20" s="1"/>
  <c r="N31" i="20"/>
  <c r="R38" i="19"/>
  <c r="W40" i="19"/>
  <c r="E40" i="20"/>
  <c r="H54" i="19"/>
  <c r="L54" i="19" s="1"/>
  <c r="M54" i="19" s="1"/>
  <c r="E54" i="20"/>
  <c r="W54" i="20" s="1"/>
  <c r="O57" i="19"/>
  <c r="O57" i="20" s="1"/>
  <c r="N57" i="20"/>
  <c r="AH63" i="19"/>
  <c r="AG36" i="20"/>
  <c r="V36" i="20"/>
  <c r="AH36" i="20" s="1"/>
  <c r="AH40" i="20"/>
  <c r="AG51" i="20"/>
  <c r="AG54" i="20"/>
  <c r="V54" i="20"/>
  <c r="AH54" i="20" s="1"/>
  <c r="O62" i="20"/>
  <c r="N54" i="20"/>
  <c r="N30" i="20"/>
  <c r="M30" i="19"/>
  <c r="H34" i="19"/>
  <c r="L34" i="19" s="1"/>
  <c r="M34" i="19" s="1"/>
  <c r="E34" i="20"/>
  <c r="W51" i="19"/>
  <c r="E59" i="19"/>
  <c r="E59" i="20" s="1"/>
  <c r="E53" i="20"/>
  <c r="AG55" i="19"/>
  <c r="AG57" i="19"/>
  <c r="AD58" i="19"/>
  <c r="AG64" i="19"/>
  <c r="W35" i="20"/>
  <c r="AA35" i="20" s="1"/>
  <c r="V28" i="20"/>
  <c r="AG30" i="20"/>
  <c r="N45" i="20"/>
  <c r="W29" i="19"/>
  <c r="E45" i="19"/>
  <c r="E45" i="20" s="1"/>
  <c r="E38" i="20"/>
  <c r="AG46" i="19"/>
  <c r="AG50" i="19"/>
  <c r="V55" i="19"/>
  <c r="AJ64" i="19"/>
  <c r="AG38" i="20"/>
  <c r="AD39" i="20"/>
  <c r="AD47" i="20"/>
  <c r="N61" i="20"/>
  <c r="N49" i="20"/>
  <c r="K64" i="19"/>
  <c r="AL66" i="20"/>
  <c r="AM66" i="20" s="1"/>
  <c r="AM71" i="20" s="1"/>
  <c r="AJ28" i="20"/>
  <c r="AJ52" i="20"/>
  <c r="AJ47" i="20"/>
  <c r="M57" i="19"/>
  <c r="W38" i="19"/>
  <c r="AA38" i="19" s="1"/>
  <c r="H38" i="19"/>
  <c r="L38" i="19" s="1"/>
  <c r="M38" i="19" s="1"/>
  <c r="G63" i="19"/>
  <c r="S63" i="19" s="1"/>
  <c r="AJ59" i="19"/>
  <c r="G62" i="19"/>
  <c r="AJ60" i="19"/>
  <c r="G57" i="19"/>
  <c r="G38" i="19"/>
  <c r="G37" i="19"/>
  <c r="S37" i="19" s="1"/>
  <c r="AJ30" i="19"/>
  <c r="R31" i="19"/>
  <c r="AL65" i="20"/>
  <c r="AM65" i="20" s="1"/>
  <c r="R59" i="19"/>
  <c r="AJ58" i="20"/>
  <c r="S59" i="19"/>
  <c r="S50" i="19"/>
  <c r="J69" i="19"/>
  <c r="R48" i="19"/>
  <c r="S49" i="19"/>
  <c r="R45" i="19"/>
  <c r="AJ39" i="20"/>
  <c r="R37" i="19"/>
  <c r="AJ33" i="20"/>
  <c r="R36" i="19"/>
  <c r="R30" i="19"/>
  <c r="S31" i="19"/>
  <c r="AJ31" i="19"/>
  <c r="S30" i="19"/>
  <c r="S32" i="19"/>
  <c r="W30" i="20"/>
  <c r="AA30" i="20" s="1"/>
  <c r="W32" i="20"/>
  <c r="X32" i="20" s="1"/>
  <c r="E23" i="20"/>
  <c r="F23" i="20"/>
  <c r="G23" i="20" s="1"/>
  <c r="H23" i="20" s="1"/>
  <c r="I23" i="20" s="1"/>
  <c r="J23" i="20" s="1"/>
  <c r="K23" i="20" s="1"/>
  <c r="L23" i="20" s="1"/>
  <c r="M23" i="20" s="1"/>
  <c r="N23" i="20" s="1"/>
  <c r="O23" i="20" s="1"/>
  <c r="P23" i="20" s="1"/>
  <c r="Q23" i="20" s="1"/>
  <c r="AH30" i="20"/>
  <c r="V33" i="20"/>
  <c r="Z45" i="20"/>
  <c r="W51" i="20"/>
  <c r="W48" i="20"/>
  <c r="W53" i="20"/>
  <c r="W50" i="20"/>
  <c r="W29" i="20"/>
  <c r="W49" i="20"/>
  <c r="V35" i="20"/>
  <c r="AH35" i="20" s="1"/>
  <c r="Z38" i="20"/>
  <c r="AH51" i="20"/>
  <c r="Z53" i="20"/>
  <c r="W31" i="20"/>
  <c r="W34" i="20"/>
  <c r="W40" i="20"/>
  <c r="V44" i="20"/>
  <c r="AH44" i="20" s="1"/>
  <c r="AG44" i="20"/>
  <c r="AG31" i="20"/>
  <c r="V47" i="20"/>
  <c r="AH49" i="20"/>
  <c r="AH56" i="20"/>
  <c r="W57" i="20"/>
  <c r="Z29" i="20"/>
  <c r="AH29" i="20" s="1"/>
  <c r="AG29" i="20"/>
  <c r="Z39" i="20"/>
  <c r="AG45" i="20"/>
  <c r="AG46" i="20"/>
  <c r="AG32" i="20"/>
  <c r="Y69" i="20"/>
  <c r="AG69" i="20" s="1"/>
  <c r="AG27" i="20"/>
  <c r="Z34" i="20"/>
  <c r="W38" i="20"/>
  <c r="AH38" i="20"/>
  <c r="AG43" i="20"/>
  <c r="AH61" i="20"/>
  <c r="AH41" i="20"/>
  <c r="AG42" i="20"/>
  <c r="AH48" i="20"/>
  <c r="V53" i="20"/>
  <c r="AG53" i="20"/>
  <c r="AG62" i="20"/>
  <c r="Z62" i="20"/>
  <c r="AG64" i="20"/>
  <c r="W59" i="20"/>
  <c r="AD58" i="20"/>
  <c r="AG40" i="20"/>
  <c r="AH43" i="20"/>
  <c r="AD52" i="20"/>
  <c r="AG57" i="20"/>
  <c r="Z57" i="20"/>
  <c r="V60" i="20"/>
  <c r="AG49" i="20"/>
  <c r="V55" i="20"/>
  <c r="AH55" i="20" s="1"/>
  <c r="AG55" i="20"/>
  <c r="Z64" i="20"/>
  <c r="AH63" i="20"/>
  <c r="F23" i="19"/>
  <c r="G23" i="19" s="1"/>
  <c r="H23" i="19" s="1"/>
  <c r="I23" i="19" s="1"/>
  <c r="J23" i="19" s="1"/>
  <c r="K23" i="19" s="1"/>
  <c r="L23" i="19" s="1"/>
  <c r="M23" i="19" s="1"/>
  <c r="N23" i="19" s="1"/>
  <c r="O23" i="19" s="1"/>
  <c r="P23" i="19" s="1"/>
  <c r="Q23" i="19" s="1"/>
  <c r="E23" i="19"/>
  <c r="X29" i="19"/>
  <c r="AJ46" i="19"/>
  <c r="R46" i="19"/>
  <c r="L51" i="19"/>
  <c r="M51" i="19" s="1"/>
  <c r="P29" i="19"/>
  <c r="Q29" i="19" s="1"/>
  <c r="X40" i="19"/>
  <c r="E41" i="19"/>
  <c r="E41" i="20" s="1"/>
  <c r="W41" i="20" s="1"/>
  <c r="H35" i="19"/>
  <c r="W35" i="19"/>
  <c r="AG49" i="19"/>
  <c r="V49" i="19"/>
  <c r="AH49" i="19" s="1"/>
  <c r="U69" i="19"/>
  <c r="AG27" i="19"/>
  <c r="AD28" i="19"/>
  <c r="AH30" i="19"/>
  <c r="AH37" i="19"/>
  <c r="G29" i="19"/>
  <c r="R29" i="19"/>
  <c r="AG29" i="19"/>
  <c r="AJ29" i="19"/>
  <c r="P30" i="19"/>
  <c r="Q30" i="19" s="1"/>
  <c r="AK30" i="19"/>
  <c r="AH32" i="19"/>
  <c r="AB38" i="19"/>
  <c r="AE38" i="19"/>
  <c r="AF38" i="19" s="1"/>
  <c r="V43" i="19"/>
  <c r="AH43" i="19" s="1"/>
  <c r="AG43" i="19"/>
  <c r="AH42" i="19"/>
  <c r="AD39" i="19"/>
  <c r="AH29" i="19"/>
  <c r="V28" i="19"/>
  <c r="AJ32" i="19"/>
  <c r="AG32" i="19"/>
  <c r="Z32" i="19"/>
  <c r="AK32" i="19" s="1"/>
  <c r="R43" i="19"/>
  <c r="AJ43" i="19"/>
  <c r="L32" i="19"/>
  <c r="M32" i="19" s="1"/>
  <c r="I32" i="19"/>
  <c r="O35" i="19"/>
  <c r="AJ35" i="19"/>
  <c r="AJ41" i="19"/>
  <c r="Z41" i="19"/>
  <c r="AG30" i="19"/>
  <c r="Z31" i="19"/>
  <c r="AK31" i="19" s="1"/>
  <c r="AG34" i="19"/>
  <c r="AH38" i="19"/>
  <c r="Z40" i="19"/>
  <c r="AJ40" i="19"/>
  <c r="N69" i="19"/>
  <c r="N69" i="20" s="1"/>
  <c r="AJ36" i="19"/>
  <c r="AG38" i="19"/>
  <c r="S40" i="19"/>
  <c r="AA40" i="19"/>
  <c r="AD47" i="19"/>
  <c r="S57" i="19"/>
  <c r="AJ61" i="19"/>
  <c r="Z61" i="19"/>
  <c r="F69" i="19"/>
  <c r="R27" i="19"/>
  <c r="AJ27" i="19"/>
  <c r="W30" i="19"/>
  <c r="R34" i="19"/>
  <c r="W34" i="19"/>
  <c r="AH35" i="19"/>
  <c r="G36" i="19"/>
  <c r="AJ38" i="19"/>
  <c r="H40" i="19"/>
  <c r="R40" i="19"/>
  <c r="AK42" i="19"/>
  <c r="P54" i="19"/>
  <c r="Q54" i="19" s="1"/>
  <c r="AH59" i="19"/>
  <c r="AJ62" i="19"/>
  <c r="AA29" i="19"/>
  <c r="R32" i="19"/>
  <c r="G34" i="19"/>
  <c r="P34" i="19"/>
  <c r="Q34" i="19" s="1"/>
  <c r="AJ34" i="19"/>
  <c r="Z34" i="19"/>
  <c r="AH34" i="19" s="1"/>
  <c r="AJ37" i="19"/>
  <c r="S38" i="19"/>
  <c r="AK38" i="19"/>
  <c r="S41" i="19"/>
  <c r="V41" i="19"/>
  <c r="AH41" i="19" s="1"/>
  <c r="AG41" i="19"/>
  <c r="S45" i="19"/>
  <c r="R55" i="19"/>
  <c r="AK60" i="19"/>
  <c r="AH60" i="19"/>
  <c r="AH36" i="19"/>
  <c r="AG42" i="19"/>
  <c r="V45" i="19"/>
  <c r="AG45" i="19"/>
  <c r="V47" i="19"/>
  <c r="AG54" i="19"/>
  <c r="AD54" i="19"/>
  <c r="AD52" i="19" s="1"/>
  <c r="O55" i="19"/>
  <c r="AJ55" i="19"/>
  <c r="H59" i="19"/>
  <c r="W59" i="19"/>
  <c r="AK62" i="19"/>
  <c r="S44" i="19"/>
  <c r="R44" i="19"/>
  <c r="I30" i="19"/>
  <c r="X38" i="19"/>
  <c r="AD33" i="19"/>
  <c r="R35" i="19"/>
  <c r="AG36" i="19"/>
  <c r="AJ42" i="19"/>
  <c r="AG44" i="19"/>
  <c r="V44" i="19"/>
  <c r="AH44" i="19" s="1"/>
  <c r="Y69" i="19"/>
  <c r="AG31" i="19"/>
  <c r="W32" i="19"/>
  <c r="AG35" i="19"/>
  <c r="S42" i="19"/>
  <c r="AJ48" i="19"/>
  <c r="Z48" i="19"/>
  <c r="AJ49" i="19"/>
  <c r="W53" i="19"/>
  <c r="H53" i="19"/>
  <c r="I54" i="19"/>
  <c r="Q57" i="19"/>
  <c r="S64" i="19"/>
  <c r="X48" i="19"/>
  <c r="AA48" i="19"/>
  <c r="S43" i="19"/>
  <c r="AJ44" i="19"/>
  <c r="Z45" i="19"/>
  <c r="AJ45" i="19"/>
  <c r="W49" i="19"/>
  <c r="H49" i="19"/>
  <c r="R49" i="19"/>
  <c r="S56" i="19"/>
  <c r="AJ56" i="19"/>
  <c r="V57" i="19"/>
  <c r="AH57" i="19" s="1"/>
  <c r="AG63" i="19"/>
  <c r="R64" i="19"/>
  <c r="S48" i="19"/>
  <c r="O47" i="19"/>
  <c r="O47" i="20" s="1"/>
  <c r="Z50" i="19"/>
  <c r="AK50" i="19" s="1"/>
  <c r="AJ50" i="19"/>
  <c r="AG51" i="19"/>
  <c r="R53" i="19"/>
  <c r="AK53" i="19"/>
  <c r="Z52" i="19"/>
  <c r="W54" i="19"/>
  <c r="AJ57" i="19"/>
  <c r="E60" i="19"/>
  <c r="E60" i="20" s="1"/>
  <c r="W60" i="20" s="1"/>
  <c r="S62" i="19"/>
  <c r="R51" i="19"/>
  <c r="X51" i="19"/>
  <c r="AA51" i="19"/>
  <c r="AH55" i="19"/>
  <c r="AH61" i="19"/>
  <c r="AG62" i="19"/>
  <c r="AK63" i="19"/>
  <c r="R41" i="19"/>
  <c r="G51" i="19"/>
  <c r="I51" i="19" s="1"/>
  <c r="AJ51" i="19"/>
  <c r="Z51" i="19"/>
  <c r="R57" i="19"/>
  <c r="AG59" i="19"/>
  <c r="AG61" i="19"/>
  <c r="V62" i="19"/>
  <c r="AH62" i="19" s="1"/>
  <c r="R42" i="19"/>
  <c r="L48" i="19"/>
  <c r="M48" i="19" s="1"/>
  <c r="I48" i="19"/>
  <c r="AH53" i="19"/>
  <c r="AG60" i="19"/>
  <c r="R63" i="19"/>
  <c r="AJ54" i="19"/>
  <c r="V56" i="19"/>
  <c r="AH56" i="19" s="1"/>
  <c r="AG56" i="19"/>
  <c r="AK59" i="19"/>
  <c r="AJ63" i="19"/>
  <c r="W64" i="19"/>
  <c r="V64" i="19"/>
  <c r="AH64" i="19" s="1"/>
  <c r="S53" i="19"/>
  <c r="W57" i="19"/>
  <c r="O39" i="19" l="1"/>
  <c r="O41" i="20"/>
  <c r="H64" i="19"/>
  <c r="E64" i="20"/>
  <c r="W64" i="20" s="1"/>
  <c r="AD27" i="19"/>
  <c r="AD46" i="20"/>
  <c r="AD69" i="20" s="1"/>
  <c r="O28" i="20"/>
  <c r="S28" i="19"/>
  <c r="S28" i="20" s="1"/>
  <c r="AK51" i="19"/>
  <c r="AH45" i="19"/>
  <c r="O33" i="19"/>
  <c r="O35" i="20"/>
  <c r="W45" i="19"/>
  <c r="I38" i="19"/>
  <c r="X35" i="20"/>
  <c r="AK37" i="19"/>
  <c r="O52" i="19"/>
  <c r="O55" i="20"/>
  <c r="AK49" i="19"/>
  <c r="AD46" i="19"/>
  <c r="AD69" i="19" s="1"/>
  <c r="H45" i="19"/>
  <c r="Z58" i="20"/>
  <c r="O58" i="19"/>
  <c r="X30" i="20"/>
  <c r="AI38" i="19"/>
  <c r="I57" i="19"/>
  <c r="S34" i="19"/>
  <c r="S36" i="19"/>
  <c r="AK36" i="19"/>
  <c r="AK29" i="19"/>
  <c r="AK43" i="19"/>
  <c r="K27" i="19"/>
  <c r="T30" i="19"/>
  <c r="AB30" i="20"/>
  <c r="AE30" i="20"/>
  <c r="AF30" i="20" s="1"/>
  <c r="AA36" i="20"/>
  <c r="AE36" i="20" s="1"/>
  <c r="AF36" i="20" s="1"/>
  <c r="AA32" i="20"/>
  <c r="AB32" i="20" s="1"/>
  <c r="AH53" i="20"/>
  <c r="V52" i="20"/>
  <c r="W55" i="20"/>
  <c r="AH57" i="20"/>
  <c r="AH64" i="20"/>
  <c r="AE35" i="20"/>
  <c r="AF35" i="20" s="1"/>
  <c r="AB35" i="20"/>
  <c r="AA48" i="20"/>
  <c r="X48" i="20"/>
  <c r="X60" i="20"/>
  <c r="AA60" i="20"/>
  <c r="X37" i="20"/>
  <c r="AA51" i="20"/>
  <c r="X51" i="20"/>
  <c r="X59" i="20"/>
  <c r="AA59" i="20"/>
  <c r="AA54" i="20"/>
  <c r="X54" i="20"/>
  <c r="V39" i="20"/>
  <c r="AA57" i="20"/>
  <c r="X57" i="20"/>
  <c r="C68" i="20"/>
  <c r="X49" i="20"/>
  <c r="AA49" i="20"/>
  <c r="AH60" i="20"/>
  <c r="V58" i="20"/>
  <c r="AH58" i="20" s="1"/>
  <c r="W45" i="20"/>
  <c r="AA41" i="20"/>
  <c r="X41" i="20"/>
  <c r="X31" i="20"/>
  <c r="AA31" i="20"/>
  <c r="AA29" i="20"/>
  <c r="X29" i="20"/>
  <c r="U23" i="20"/>
  <c r="V23" i="20" s="1"/>
  <c r="W23" i="20" s="1"/>
  <c r="X23" i="20" s="1"/>
  <c r="Y23" i="20" s="1"/>
  <c r="Z23" i="20" s="1"/>
  <c r="AA23" i="20" s="1"/>
  <c r="AB23" i="20" s="1"/>
  <c r="AC23" i="20" s="1"/>
  <c r="AD23" i="20" s="1"/>
  <c r="AE23" i="20" s="1"/>
  <c r="AF23" i="20" s="1"/>
  <c r="R23" i="20"/>
  <c r="S23" i="20" s="1"/>
  <c r="T23" i="20" s="1"/>
  <c r="X38" i="20"/>
  <c r="AA38" i="20"/>
  <c r="Z33" i="20"/>
  <c r="AH34" i="20"/>
  <c r="AH47" i="20"/>
  <c r="AK47" i="20"/>
  <c r="AA40" i="20"/>
  <c r="X40" i="20"/>
  <c r="AA50" i="20"/>
  <c r="X50" i="20"/>
  <c r="AH62" i="20"/>
  <c r="Z28" i="20"/>
  <c r="X34" i="20"/>
  <c r="AA34" i="20"/>
  <c r="Z52" i="20"/>
  <c r="X53" i="20"/>
  <c r="AA53" i="20"/>
  <c r="AH45" i="20"/>
  <c r="AE48" i="19"/>
  <c r="AF48" i="19" s="1"/>
  <c r="AB48" i="19"/>
  <c r="AA64" i="19"/>
  <c r="X64" i="19"/>
  <c r="H50" i="19"/>
  <c r="W50" i="19"/>
  <c r="E56" i="19"/>
  <c r="E56" i="20" s="1"/>
  <c r="W56" i="20" s="1"/>
  <c r="AA56" i="20" s="1"/>
  <c r="E55" i="19"/>
  <c r="E55" i="20" s="1"/>
  <c r="X59" i="19"/>
  <c r="AA59" i="19"/>
  <c r="AH31" i="19"/>
  <c r="AK54" i="19"/>
  <c r="AK56" i="19"/>
  <c r="X32" i="19"/>
  <c r="AA32" i="19"/>
  <c r="I59" i="19"/>
  <c r="L59" i="19"/>
  <c r="M59" i="19" s="1"/>
  <c r="AK55" i="19"/>
  <c r="AA30" i="19"/>
  <c r="X30" i="19"/>
  <c r="AK61" i="19"/>
  <c r="Z58" i="19"/>
  <c r="AK40" i="19"/>
  <c r="Z39" i="19"/>
  <c r="S54" i="19"/>
  <c r="AG69" i="19"/>
  <c r="C68" i="19"/>
  <c r="AK45" i="19"/>
  <c r="K46" i="19"/>
  <c r="AK57" i="19"/>
  <c r="S35" i="19"/>
  <c r="Z28" i="19"/>
  <c r="S55" i="19"/>
  <c r="X45" i="19"/>
  <c r="AA45" i="19"/>
  <c r="P51" i="19"/>
  <c r="Q51" i="19" s="1"/>
  <c r="U23" i="19"/>
  <c r="V23" i="19" s="1"/>
  <c r="W23" i="19" s="1"/>
  <c r="X23" i="19" s="1"/>
  <c r="Y23" i="19" s="1"/>
  <c r="Z23" i="19" s="1"/>
  <c r="AA23" i="19" s="1"/>
  <c r="AB23" i="19" s="1"/>
  <c r="AC23" i="19" s="1"/>
  <c r="AD23" i="19" s="1"/>
  <c r="AE23" i="19" s="1"/>
  <c r="AF23" i="19" s="1"/>
  <c r="R23" i="19"/>
  <c r="S23" i="19" s="1"/>
  <c r="T23" i="19" s="1"/>
  <c r="AA57" i="19"/>
  <c r="X57" i="19"/>
  <c r="S51" i="19"/>
  <c r="G46" i="19"/>
  <c r="AB51" i="19"/>
  <c r="AE51" i="19"/>
  <c r="AF51" i="19" s="1"/>
  <c r="AA54" i="19"/>
  <c r="X54" i="19"/>
  <c r="Z47" i="19"/>
  <c r="AK48" i="19"/>
  <c r="AJ69" i="19"/>
  <c r="AH48" i="19"/>
  <c r="AK44" i="19"/>
  <c r="AE29" i="19"/>
  <c r="AF29" i="19" s="1"/>
  <c r="AB29" i="19"/>
  <c r="I34" i="19"/>
  <c r="AK35" i="19"/>
  <c r="I45" i="19"/>
  <c r="L45" i="19"/>
  <c r="M45" i="19" s="1"/>
  <c r="P38" i="19"/>
  <c r="Q38" i="19" s="1"/>
  <c r="E36" i="19"/>
  <c r="E36" i="20" s="1"/>
  <c r="W36" i="20" s="1"/>
  <c r="X36" i="20" s="1"/>
  <c r="E37" i="19"/>
  <c r="E37" i="20" s="1"/>
  <c r="W37" i="20" s="1"/>
  <c r="AA37" i="20" s="1"/>
  <c r="W31" i="19"/>
  <c r="H31" i="19"/>
  <c r="S47" i="19"/>
  <c r="S47" i="20" s="1"/>
  <c r="O46" i="19"/>
  <c r="O46" i="20" s="1"/>
  <c r="AB40" i="19"/>
  <c r="AI40" i="19" s="1"/>
  <c r="AE40" i="19"/>
  <c r="AF40" i="19" s="1"/>
  <c r="AH28" i="19"/>
  <c r="O27" i="19"/>
  <c r="O27" i="20" s="1"/>
  <c r="I35" i="19"/>
  <c r="L35" i="19"/>
  <c r="M35" i="19" s="1"/>
  <c r="I49" i="19"/>
  <c r="L49" i="19"/>
  <c r="M49" i="19" s="1"/>
  <c r="I40" i="19"/>
  <c r="L40" i="19"/>
  <c r="M40" i="19" s="1"/>
  <c r="P32" i="19"/>
  <c r="Q32" i="19" s="1"/>
  <c r="X34" i="19"/>
  <c r="AA34" i="19"/>
  <c r="AA35" i="19"/>
  <c r="X35" i="19"/>
  <c r="X49" i="19"/>
  <c r="AA49" i="19"/>
  <c r="V52" i="19"/>
  <c r="AH52" i="19" s="1"/>
  <c r="W60" i="19"/>
  <c r="H60" i="19"/>
  <c r="Z33" i="19"/>
  <c r="AK34" i="19"/>
  <c r="I53" i="19"/>
  <c r="L53" i="19"/>
  <c r="M53" i="19" s="1"/>
  <c r="V58" i="19"/>
  <c r="AH58" i="19" s="1"/>
  <c r="AA53" i="19"/>
  <c r="X53" i="19"/>
  <c r="C67" i="19"/>
  <c r="R69" i="19"/>
  <c r="V39" i="19"/>
  <c r="AH39" i="19" s="1"/>
  <c r="S29" i="19"/>
  <c r="I29" i="19"/>
  <c r="G27" i="19"/>
  <c r="W41" i="19"/>
  <c r="H41" i="19"/>
  <c r="P48" i="19"/>
  <c r="Q48" i="19" s="1"/>
  <c r="AK64" i="19"/>
  <c r="AH50" i="19"/>
  <c r="AH54" i="19"/>
  <c r="AK41" i="19"/>
  <c r="AH40" i="19"/>
  <c r="AH51" i="19"/>
  <c r="X56" i="20" l="1"/>
  <c r="S33" i="19"/>
  <c r="S33" i="20" s="1"/>
  <c r="O33" i="20"/>
  <c r="AK33" i="20" s="1"/>
  <c r="I64" i="19"/>
  <c r="L64" i="19"/>
  <c r="V46" i="20"/>
  <c r="S58" i="19"/>
  <c r="S58" i="20" s="1"/>
  <c r="O58" i="20"/>
  <c r="AK58" i="20" s="1"/>
  <c r="AI51" i="19"/>
  <c r="S52" i="19"/>
  <c r="S52" i="20" s="1"/>
  <c r="O52" i="20"/>
  <c r="AK52" i="20" s="1"/>
  <c r="S39" i="19"/>
  <c r="S39" i="20" s="1"/>
  <c r="O39" i="20"/>
  <c r="AB36" i="20"/>
  <c r="AI30" i="20"/>
  <c r="T57" i="19"/>
  <c r="T54" i="19"/>
  <c r="T51" i="19"/>
  <c r="K69" i="19"/>
  <c r="AL38" i="19"/>
  <c r="AM38" i="19" s="1"/>
  <c r="T32" i="19"/>
  <c r="AK39" i="20"/>
  <c r="AE32" i="20"/>
  <c r="AF32" i="20" s="1"/>
  <c r="AI35" i="20"/>
  <c r="AH46" i="20"/>
  <c r="AB53" i="20"/>
  <c r="AE53" i="20"/>
  <c r="AF53" i="20" s="1"/>
  <c r="AB49" i="20"/>
  <c r="AE49" i="20"/>
  <c r="AF49" i="20" s="1"/>
  <c r="AB37" i="20"/>
  <c r="AE37" i="20"/>
  <c r="AF37" i="20" s="1"/>
  <c r="AB50" i="20"/>
  <c r="AE50" i="20"/>
  <c r="AF50" i="20" s="1"/>
  <c r="AB38" i="20"/>
  <c r="AE38" i="20"/>
  <c r="AF38" i="20" s="1"/>
  <c r="AE59" i="20"/>
  <c r="AF59" i="20" s="1"/>
  <c r="AB59" i="20"/>
  <c r="AB51" i="20"/>
  <c r="AE51" i="20"/>
  <c r="AF51" i="20" s="1"/>
  <c r="AE60" i="20"/>
  <c r="AF60" i="20" s="1"/>
  <c r="AB60" i="20"/>
  <c r="X55" i="20"/>
  <c r="X52" i="20" s="1"/>
  <c r="AA55" i="20"/>
  <c r="AI32" i="20"/>
  <c r="AE56" i="20"/>
  <c r="AF56" i="20" s="1"/>
  <c r="AB56" i="20"/>
  <c r="AE34" i="20"/>
  <c r="AF34" i="20" s="1"/>
  <c r="AB34" i="20"/>
  <c r="AK28" i="20"/>
  <c r="Z27" i="20"/>
  <c r="Z69" i="20" s="1"/>
  <c r="AH28" i="20"/>
  <c r="X28" i="20"/>
  <c r="AB41" i="20"/>
  <c r="AE41" i="20"/>
  <c r="AF41" i="20" s="1"/>
  <c r="AA62" i="20"/>
  <c r="X33" i="20"/>
  <c r="AB29" i="20"/>
  <c r="AE29" i="20"/>
  <c r="AF29" i="20" s="1"/>
  <c r="X45" i="20"/>
  <c r="AA45" i="20"/>
  <c r="AE54" i="20"/>
  <c r="AF54" i="20" s="1"/>
  <c r="AB54" i="20"/>
  <c r="Z46" i="20"/>
  <c r="AI36" i="20"/>
  <c r="AE31" i="20"/>
  <c r="AF31" i="20" s="1"/>
  <c r="AB31" i="20"/>
  <c r="AB57" i="20"/>
  <c r="AE57" i="20"/>
  <c r="AF57" i="20" s="1"/>
  <c r="AH52" i="20"/>
  <c r="AH33" i="20"/>
  <c r="X64" i="20"/>
  <c r="AA64" i="20"/>
  <c r="AH39" i="20"/>
  <c r="V27" i="20"/>
  <c r="X47" i="20"/>
  <c r="AE40" i="20"/>
  <c r="AF40" i="20" s="1"/>
  <c r="AB40" i="20"/>
  <c r="AG23" i="20"/>
  <c r="AH23" i="20" s="1"/>
  <c r="AI23" i="20" s="1"/>
  <c r="AJ23" i="20"/>
  <c r="AK23" i="20" s="1"/>
  <c r="AL23" i="20" s="1"/>
  <c r="AM23" i="20" s="1"/>
  <c r="AE48" i="20"/>
  <c r="AF48" i="20" s="1"/>
  <c r="AB48" i="20"/>
  <c r="I60" i="19"/>
  <c r="L60" i="19"/>
  <c r="M60" i="19" s="1"/>
  <c r="P49" i="19"/>
  <c r="Q49" i="19" s="1"/>
  <c r="T49" i="19" s="1"/>
  <c r="T34" i="19"/>
  <c r="AL48" i="19"/>
  <c r="AM48" i="19" s="1"/>
  <c r="L41" i="19"/>
  <c r="M41" i="19" s="1"/>
  <c r="I41" i="19"/>
  <c r="AA60" i="19"/>
  <c r="X60" i="19"/>
  <c r="AE34" i="19"/>
  <c r="AF34" i="19" s="1"/>
  <c r="AB34" i="19"/>
  <c r="AG23" i="19"/>
  <c r="AH23" i="19" s="1"/>
  <c r="AI23" i="19" s="1"/>
  <c r="AJ23" i="19"/>
  <c r="AK23" i="19" s="1"/>
  <c r="AL23" i="19" s="1"/>
  <c r="AM23" i="19" s="1"/>
  <c r="AK58" i="19"/>
  <c r="E62" i="19"/>
  <c r="E62" i="20" s="1"/>
  <c r="W62" i="20" s="1"/>
  <c r="X62" i="20" s="1"/>
  <c r="E63" i="19"/>
  <c r="E63" i="20" s="1"/>
  <c r="W63" i="20" s="1"/>
  <c r="AA63" i="20" s="1"/>
  <c r="H56" i="19"/>
  <c r="W56" i="19"/>
  <c r="X41" i="19"/>
  <c r="AA41" i="19"/>
  <c r="P40" i="19"/>
  <c r="Q40" i="19" s="1"/>
  <c r="AL40" i="19" s="1"/>
  <c r="AM40" i="19" s="1"/>
  <c r="V27" i="19"/>
  <c r="AL29" i="19"/>
  <c r="AM29" i="19" s="1"/>
  <c r="AK47" i="19"/>
  <c r="Z46" i="19"/>
  <c r="AK46" i="19" s="1"/>
  <c r="S46" i="19"/>
  <c r="Z27" i="19"/>
  <c r="AK28" i="19"/>
  <c r="AE32" i="19"/>
  <c r="AF32" i="19" s="1"/>
  <c r="AI32" i="19" s="1"/>
  <c r="AB32" i="19"/>
  <c r="AE59" i="19"/>
  <c r="AF59" i="19" s="1"/>
  <c r="AB59" i="19"/>
  <c r="AA50" i="19"/>
  <c r="X50" i="19"/>
  <c r="X47" i="19" s="1"/>
  <c r="AK52" i="19"/>
  <c r="G69" i="19"/>
  <c r="S27" i="19"/>
  <c r="AE49" i="19"/>
  <c r="AF49" i="19" s="1"/>
  <c r="AI49" i="19" s="1"/>
  <c r="AB49" i="19"/>
  <c r="I31" i="19"/>
  <c r="L31" i="19"/>
  <c r="M31" i="19" s="1"/>
  <c r="P45" i="19"/>
  <c r="Q45" i="19" s="1"/>
  <c r="L50" i="19"/>
  <c r="M50" i="19" s="1"/>
  <c r="I50" i="19"/>
  <c r="T29" i="19"/>
  <c r="AK33" i="19"/>
  <c r="AH33" i="19"/>
  <c r="T48" i="19"/>
  <c r="P35" i="19"/>
  <c r="Q35" i="19" s="1"/>
  <c r="AA31" i="19"/>
  <c r="X31" i="19"/>
  <c r="T38" i="19"/>
  <c r="V46" i="19"/>
  <c r="AE30" i="19"/>
  <c r="AF30" i="19" s="1"/>
  <c r="AB30" i="19"/>
  <c r="AE53" i="19"/>
  <c r="AF53" i="19" s="1"/>
  <c r="AI53" i="19" s="1"/>
  <c r="AB53" i="19"/>
  <c r="AI29" i="19"/>
  <c r="E44" i="19"/>
  <c r="E44" i="20" s="1"/>
  <c r="W44" i="20" s="1"/>
  <c r="X44" i="20" s="1"/>
  <c r="E43" i="19"/>
  <c r="E43" i="20" s="1"/>
  <c r="W43" i="20" s="1"/>
  <c r="W37" i="19"/>
  <c r="H37" i="19"/>
  <c r="AB54" i="19"/>
  <c r="AI54" i="19" s="1"/>
  <c r="AE54" i="19"/>
  <c r="AF54" i="19" s="1"/>
  <c r="AB57" i="19"/>
  <c r="AE57" i="19"/>
  <c r="AF57" i="19" s="1"/>
  <c r="AB45" i="19"/>
  <c r="AE45" i="19"/>
  <c r="AF45" i="19" s="1"/>
  <c r="AH47" i="19"/>
  <c r="AK39" i="19"/>
  <c r="AI48" i="19"/>
  <c r="AE64" i="19"/>
  <c r="AF64" i="19" s="1"/>
  <c r="AB64" i="19"/>
  <c r="AE35" i="19"/>
  <c r="AF35" i="19" s="1"/>
  <c r="AB35" i="19"/>
  <c r="AI35" i="19" s="1"/>
  <c r="O69" i="19"/>
  <c r="O69" i="20" s="1"/>
  <c r="H36" i="19"/>
  <c r="W36" i="19"/>
  <c r="E42" i="19"/>
  <c r="E42" i="20" s="1"/>
  <c r="W42" i="20" s="1"/>
  <c r="X42" i="20" s="1"/>
  <c r="P59" i="19"/>
  <c r="Q59" i="19" s="1"/>
  <c r="E61" i="19"/>
  <c r="E61" i="20" s="1"/>
  <c r="W61" i="20" s="1"/>
  <c r="H55" i="19"/>
  <c r="H55" i="20" s="1"/>
  <c r="W55" i="19"/>
  <c r="P53" i="19"/>
  <c r="Q53" i="19" s="1"/>
  <c r="AL51" i="19"/>
  <c r="AM51" i="19" s="1"/>
  <c r="AM66" i="18"/>
  <c r="AM65" i="18"/>
  <c r="AK58" i="18"/>
  <c r="AK52" i="18"/>
  <c r="AK47" i="18"/>
  <c r="AK39" i="18"/>
  <c r="AK33" i="18"/>
  <c r="AK28" i="18"/>
  <c r="AE25" i="18"/>
  <c r="AA25" i="18"/>
  <c r="AA64" i="18" s="1"/>
  <c r="AA35" i="18"/>
  <c r="T65" i="20"/>
  <c r="R58" i="20"/>
  <c r="R52" i="20"/>
  <c r="R47" i="20"/>
  <c r="R39" i="20"/>
  <c r="R33" i="20"/>
  <c r="R28" i="20"/>
  <c r="H64" i="20"/>
  <c r="H60" i="20"/>
  <c r="H59" i="20"/>
  <c r="H57" i="20"/>
  <c r="H54" i="20"/>
  <c r="H53" i="20"/>
  <c r="H51" i="20"/>
  <c r="H50" i="20"/>
  <c r="H49" i="20"/>
  <c r="H48" i="20"/>
  <c r="H45" i="20"/>
  <c r="H41" i="20"/>
  <c r="H40" i="20"/>
  <c r="H38" i="20"/>
  <c r="H36" i="20"/>
  <c r="H35" i="20"/>
  <c r="H34" i="20"/>
  <c r="H32" i="20"/>
  <c r="H31" i="20"/>
  <c r="H30" i="20"/>
  <c r="AA30" i="18" l="1"/>
  <c r="AA40" i="18"/>
  <c r="AI57" i="19"/>
  <c r="AI59" i="19"/>
  <c r="Z69" i="19"/>
  <c r="X63" i="20"/>
  <c r="AI34" i="20"/>
  <c r="AA42" i="20"/>
  <c r="AA44" i="20"/>
  <c r="AA36" i="18"/>
  <c r="AA31" i="18"/>
  <c r="AE31" i="18" s="1"/>
  <c r="AI31" i="18" s="1"/>
  <c r="AA60" i="18"/>
  <c r="AI45" i="19"/>
  <c r="X43" i="20"/>
  <c r="X39" i="20" s="1"/>
  <c r="X27" i="20" s="1"/>
  <c r="AA43" i="20"/>
  <c r="M64" i="19"/>
  <c r="T64" i="19" s="1"/>
  <c r="P64" i="19"/>
  <c r="Q64" i="19" s="1"/>
  <c r="AI51" i="20"/>
  <c r="AI57" i="20"/>
  <c r="AI59" i="20"/>
  <c r="AI50" i="20"/>
  <c r="AI60" i="20"/>
  <c r="AI53" i="20"/>
  <c r="AI49" i="20"/>
  <c r="AI40" i="20"/>
  <c r="AI56" i="20"/>
  <c r="H56" i="20"/>
  <c r="AI34" i="19"/>
  <c r="H37" i="20"/>
  <c r="AL32" i="19"/>
  <c r="AM32" i="19" s="1"/>
  <c r="AL30" i="19"/>
  <c r="AM30" i="19" s="1"/>
  <c r="L29" i="20"/>
  <c r="H29" i="20"/>
  <c r="I47" i="19"/>
  <c r="T59" i="19"/>
  <c r="T45" i="19"/>
  <c r="T40" i="19"/>
  <c r="AI29" i="20"/>
  <c r="AI37" i="20"/>
  <c r="AI31" i="20"/>
  <c r="AF47" i="20"/>
  <c r="AI38" i="20"/>
  <c r="AB63" i="20"/>
  <c r="AE63" i="20"/>
  <c r="AF63" i="20" s="1"/>
  <c r="AI41" i="20"/>
  <c r="AE45" i="20"/>
  <c r="AF45" i="20" s="1"/>
  <c r="AB45" i="20"/>
  <c r="AB33" i="20"/>
  <c r="AB62" i="20"/>
  <c r="AE62" i="20"/>
  <c r="AF62" i="20" s="1"/>
  <c r="AE44" i="20"/>
  <c r="AF44" i="20" s="1"/>
  <c r="AB44" i="20"/>
  <c r="AI54" i="20"/>
  <c r="AF33" i="20"/>
  <c r="AE55" i="20"/>
  <c r="AF55" i="20" s="1"/>
  <c r="AF52" i="20" s="1"/>
  <c r="AB55" i="20"/>
  <c r="AB28" i="20"/>
  <c r="AF28" i="20"/>
  <c r="AB47" i="20"/>
  <c r="AI48" i="20"/>
  <c r="V69" i="20"/>
  <c r="AH69" i="20" s="1"/>
  <c r="AH27" i="20"/>
  <c r="AB64" i="20"/>
  <c r="AE64" i="20"/>
  <c r="AF64" i="20" s="1"/>
  <c r="AA61" i="20"/>
  <c r="X61" i="20"/>
  <c r="AB42" i="20"/>
  <c r="AE42" i="20"/>
  <c r="AF42" i="20" s="1"/>
  <c r="AF28" i="19"/>
  <c r="W61" i="19"/>
  <c r="H61" i="19"/>
  <c r="H61" i="20" s="1"/>
  <c r="AL53" i="19"/>
  <c r="AM53" i="19" s="1"/>
  <c r="X28" i="19"/>
  <c r="AL35" i="19"/>
  <c r="AM35" i="19" s="1"/>
  <c r="AL54" i="19"/>
  <c r="AM54" i="19" s="1"/>
  <c r="AH46" i="19"/>
  <c r="AI30" i="19"/>
  <c r="I37" i="19"/>
  <c r="L37" i="19"/>
  <c r="M37" i="19" s="1"/>
  <c r="T35" i="19"/>
  <c r="AA55" i="19"/>
  <c r="X55" i="19"/>
  <c r="H42" i="19"/>
  <c r="H42" i="20" s="1"/>
  <c r="W42" i="19"/>
  <c r="AL64" i="19"/>
  <c r="AM64" i="19" s="1"/>
  <c r="AL45" i="19"/>
  <c r="AM45" i="19" s="1"/>
  <c r="AA37" i="19"/>
  <c r="X37" i="19"/>
  <c r="AI64" i="19"/>
  <c r="P50" i="19"/>
  <c r="Q50" i="19" s="1"/>
  <c r="Q47" i="19" s="1"/>
  <c r="AL49" i="19"/>
  <c r="AM49" i="19" s="1"/>
  <c r="T53" i="19"/>
  <c r="L56" i="19"/>
  <c r="M56" i="19" s="1"/>
  <c r="I56" i="19"/>
  <c r="AE60" i="19"/>
  <c r="AF60" i="19" s="1"/>
  <c r="AB60" i="19"/>
  <c r="I55" i="19"/>
  <c r="L55" i="19"/>
  <c r="M55" i="19" s="1"/>
  <c r="H43" i="19"/>
  <c r="W43" i="19"/>
  <c r="AB50" i="19"/>
  <c r="AI50" i="19" s="1"/>
  <c r="AE50" i="19"/>
  <c r="AF50" i="19" s="1"/>
  <c r="AF47" i="19" s="1"/>
  <c r="V69" i="19"/>
  <c r="AH69" i="19" s="1"/>
  <c r="AH27" i="19"/>
  <c r="H63" i="19"/>
  <c r="W63" i="19"/>
  <c r="P31" i="19"/>
  <c r="Q31" i="19" s="1"/>
  <c r="Q28" i="19" s="1"/>
  <c r="AK27" i="19"/>
  <c r="AL59" i="19"/>
  <c r="AM59" i="19" s="1"/>
  <c r="AE41" i="19"/>
  <c r="AF41" i="19" s="1"/>
  <c r="AB41" i="19"/>
  <c r="AI41" i="19" s="1"/>
  <c r="W62" i="19"/>
  <c r="H62" i="19"/>
  <c r="P41" i="19"/>
  <c r="Q41" i="19" s="1"/>
  <c r="X36" i="19"/>
  <c r="AA36" i="19"/>
  <c r="AL34" i="19"/>
  <c r="AM34" i="19" s="1"/>
  <c r="P60" i="19"/>
  <c r="Q60" i="19" s="1"/>
  <c r="L36" i="19"/>
  <c r="M36" i="19" s="1"/>
  <c r="I36" i="19"/>
  <c r="AL57" i="19"/>
  <c r="AM57" i="19" s="1"/>
  <c r="W44" i="19"/>
  <c r="H44" i="19"/>
  <c r="I28" i="19"/>
  <c r="AB31" i="19"/>
  <c r="AB28" i="19" s="1"/>
  <c r="AE31" i="19"/>
  <c r="AF31" i="19" s="1"/>
  <c r="S69" i="19"/>
  <c r="AA56" i="19"/>
  <c r="X56" i="19"/>
  <c r="AA55" i="18"/>
  <c r="AA62" i="18"/>
  <c r="AA50" i="18"/>
  <c r="H63" i="20"/>
  <c r="H43" i="20"/>
  <c r="AA51" i="18"/>
  <c r="AA61" i="18"/>
  <c r="AA32" i="18"/>
  <c r="AA37" i="18"/>
  <c r="AA42" i="18"/>
  <c r="AA48" i="18"/>
  <c r="AA53" i="18"/>
  <c r="AA57" i="18"/>
  <c r="AA41" i="18"/>
  <c r="AA45" i="18"/>
  <c r="AA56" i="18"/>
  <c r="AA29" i="18"/>
  <c r="AA34" i="18"/>
  <c r="AA38" i="18"/>
  <c r="AA43" i="18"/>
  <c r="AA49" i="18"/>
  <c r="AA54" i="18"/>
  <c r="AA59" i="18"/>
  <c r="AA63" i="18"/>
  <c r="AB43" i="20" l="1"/>
  <c r="AI43" i="20" s="1"/>
  <c r="AE43" i="20"/>
  <c r="AF43" i="20" s="1"/>
  <c r="T31" i="19"/>
  <c r="T50" i="19"/>
  <c r="M47" i="19"/>
  <c r="T47" i="19" s="1"/>
  <c r="T60" i="19"/>
  <c r="T41" i="19"/>
  <c r="M28" i="19"/>
  <c r="AI42" i="20"/>
  <c r="AI28" i="20"/>
  <c r="AI55" i="20"/>
  <c r="AI62" i="20"/>
  <c r="AI64" i="20"/>
  <c r="AI44" i="20"/>
  <c r="AI45" i="20"/>
  <c r="AI63" i="20"/>
  <c r="AE61" i="20"/>
  <c r="AF61" i="20" s="1"/>
  <c r="AF58" i="20" s="1"/>
  <c r="AF46" i="20" s="1"/>
  <c r="AB61" i="20"/>
  <c r="AI33" i="20"/>
  <c r="AI47" i="20"/>
  <c r="AF39" i="20"/>
  <c r="AF27" i="20" s="1"/>
  <c r="X58" i="20"/>
  <c r="AB39" i="20"/>
  <c r="AB27" i="20" s="1"/>
  <c r="AB52" i="20"/>
  <c r="I61" i="19"/>
  <c r="L61" i="19"/>
  <c r="M61" i="19" s="1"/>
  <c r="AL31" i="19"/>
  <c r="AM31" i="19" s="1"/>
  <c r="X62" i="19"/>
  <c r="AA62" i="19"/>
  <c r="AB56" i="19"/>
  <c r="AE56" i="19"/>
  <c r="AF56" i="19" s="1"/>
  <c r="AI56" i="19" s="1"/>
  <c r="AL41" i="19"/>
  <c r="AM41" i="19" s="1"/>
  <c r="AB37" i="19"/>
  <c r="AE37" i="19"/>
  <c r="AF37" i="19" s="1"/>
  <c r="AE55" i="19"/>
  <c r="AF55" i="19" s="1"/>
  <c r="AB55" i="19"/>
  <c r="AI31" i="19"/>
  <c r="L63" i="19"/>
  <c r="M63" i="19" s="1"/>
  <c r="I63" i="19"/>
  <c r="I44" i="19"/>
  <c r="L44" i="19"/>
  <c r="M44" i="19" s="1"/>
  <c r="I62" i="19"/>
  <c r="L62" i="19"/>
  <c r="M62" i="19" s="1"/>
  <c r="L43" i="19"/>
  <c r="M43" i="19" s="1"/>
  <c r="I43" i="19"/>
  <c r="P56" i="19"/>
  <c r="Q56" i="19" s="1"/>
  <c r="X42" i="19"/>
  <c r="AA42" i="19"/>
  <c r="X44" i="19"/>
  <c r="AA44" i="19"/>
  <c r="P55" i="19"/>
  <c r="Q55" i="19" s="1"/>
  <c r="T55" i="19" s="1"/>
  <c r="L42" i="19"/>
  <c r="M42" i="19" s="1"/>
  <c r="I42" i="19"/>
  <c r="AA61" i="19"/>
  <c r="X61" i="19"/>
  <c r="AB36" i="19"/>
  <c r="AE36" i="19"/>
  <c r="AF36" i="19" s="1"/>
  <c r="I52" i="19"/>
  <c r="X52" i="19"/>
  <c r="P37" i="19"/>
  <c r="Q37" i="19" s="1"/>
  <c r="AI28" i="19"/>
  <c r="X33" i="19"/>
  <c r="AL60" i="19"/>
  <c r="AM60" i="19" s="1"/>
  <c r="I33" i="19"/>
  <c r="AL50" i="19"/>
  <c r="AM50" i="19" s="1"/>
  <c r="AB47" i="19"/>
  <c r="P36" i="19"/>
  <c r="Q36" i="19" s="1"/>
  <c r="X63" i="19"/>
  <c r="AA63" i="19"/>
  <c r="AA43" i="19"/>
  <c r="X43" i="19"/>
  <c r="AI60" i="19"/>
  <c r="H62" i="20"/>
  <c r="H44" i="20"/>
  <c r="AA44" i="18"/>
  <c r="AI36" i="19" l="1"/>
  <c r="AF52" i="19"/>
  <c r="Q33" i="19"/>
  <c r="T28" i="19"/>
  <c r="AL28" i="19"/>
  <c r="AM28" i="19" s="1"/>
  <c r="T56" i="19"/>
  <c r="T37" i="19"/>
  <c r="AI27" i="20"/>
  <c r="AI52" i="20"/>
  <c r="AF69" i="20"/>
  <c r="AF68" i="20"/>
  <c r="AB58" i="20"/>
  <c r="AI58" i="20" s="1"/>
  <c r="AI39" i="20"/>
  <c r="X46" i="20"/>
  <c r="AI61" i="20"/>
  <c r="AE43" i="19"/>
  <c r="AF43" i="19" s="1"/>
  <c r="AB43" i="19"/>
  <c r="AB61" i="19"/>
  <c r="AE61" i="19"/>
  <c r="AF61" i="19" s="1"/>
  <c r="T36" i="19"/>
  <c r="AI55" i="19"/>
  <c r="X58" i="19"/>
  <c r="AE44" i="19"/>
  <c r="AF44" i="19" s="1"/>
  <c r="AB44" i="19"/>
  <c r="P44" i="19"/>
  <c r="Q44" i="19" s="1"/>
  <c r="AL55" i="19"/>
  <c r="AM55" i="19" s="1"/>
  <c r="AB52" i="19"/>
  <c r="I58" i="19"/>
  <c r="AL47" i="19"/>
  <c r="AM47" i="19" s="1"/>
  <c r="AI47" i="19"/>
  <c r="P42" i="19"/>
  <c r="Q42" i="19" s="1"/>
  <c r="P43" i="19"/>
  <c r="Q43" i="19" s="1"/>
  <c r="P63" i="19"/>
  <c r="Q63" i="19" s="1"/>
  <c r="AL37" i="19"/>
  <c r="AM37" i="19" s="1"/>
  <c r="AL56" i="19"/>
  <c r="AM56" i="19" s="1"/>
  <c r="P61" i="19"/>
  <c r="Q61" i="19" s="1"/>
  <c r="AF33" i="19"/>
  <c r="Q52" i="19"/>
  <c r="AE42" i="19"/>
  <c r="AF42" i="19" s="1"/>
  <c r="AB42" i="19"/>
  <c r="P62" i="19"/>
  <c r="Q62" i="19" s="1"/>
  <c r="AB62" i="19"/>
  <c r="AE62" i="19"/>
  <c r="AF62" i="19" s="1"/>
  <c r="AI62" i="19" s="1"/>
  <c r="AE63" i="19"/>
  <c r="AF63" i="19" s="1"/>
  <c r="AB63" i="19"/>
  <c r="I39" i="19"/>
  <c r="M33" i="19"/>
  <c r="X46" i="19"/>
  <c r="AL36" i="19"/>
  <c r="AM36" i="19" s="1"/>
  <c r="AB33" i="19"/>
  <c r="M52" i="19"/>
  <c r="X39" i="19"/>
  <c r="AI37" i="19"/>
  <c r="B23" i="18"/>
  <c r="C23" i="18" s="1"/>
  <c r="D23" i="18" s="1"/>
  <c r="L62" i="20"/>
  <c r="L60" i="20"/>
  <c r="L59" i="20"/>
  <c r="L57" i="20"/>
  <c r="L56" i="20"/>
  <c r="L55" i="20"/>
  <c r="L53" i="20"/>
  <c r="L50" i="20"/>
  <c r="L49" i="20"/>
  <c r="L48" i="20"/>
  <c r="L44" i="20"/>
  <c r="L43" i="20"/>
  <c r="L41" i="20"/>
  <c r="L37" i="20"/>
  <c r="L34" i="20"/>
  <c r="L32" i="20"/>
  <c r="L30" i="20"/>
  <c r="AF58" i="19" l="1"/>
  <c r="AF46" i="19" s="1"/>
  <c r="AL63" i="19"/>
  <c r="AM63" i="19" s="1"/>
  <c r="Q58" i="19"/>
  <c r="Q46" i="19" s="1"/>
  <c r="AI63" i="19"/>
  <c r="AF39" i="19"/>
  <c r="P64" i="20"/>
  <c r="L64" i="20"/>
  <c r="P51" i="20"/>
  <c r="L51" i="20"/>
  <c r="P54" i="20"/>
  <c r="L54" i="20"/>
  <c r="P61" i="20"/>
  <c r="L61" i="20"/>
  <c r="P63" i="20"/>
  <c r="L63" i="20"/>
  <c r="P31" i="20"/>
  <c r="L31" i="20"/>
  <c r="P40" i="20"/>
  <c r="L40" i="20"/>
  <c r="P36" i="20"/>
  <c r="L36" i="20"/>
  <c r="P45" i="20"/>
  <c r="L45" i="20"/>
  <c r="P38" i="20"/>
  <c r="L38" i="20"/>
  <c r="P35" i="20"/>
  <c r="L35" i="20"/>
  <c r="P42" i="20"/>
  <c r="L42" i="20"/>
  <c r="M58" i="19"/>
  <c r="T62" i="19"/>
  <c r="T63" i="19"/>
  <c r="T52" i="19"/>
  <c r="AL52" i="19"/>
  <c r="AM52" i="19" s="1"/>
  <c r="T44" i="19"/>
  <c r="T42" i="19"/>
  <c r="T43" i="19"/>
  <c r="X69" i="20"/>
  <c r="X68" i="20"/>
  <c r="AB46" i="20"/>
  <c r="AI46" i="20" s="1"/>
  <c r="AL33" i="19"/>
  <c r="AL61" i="19"/>
  <c r="AM61" i="19" s="1"/>
  <c r="AB58" i="19"/>
  <c r="AI58" i="19" s="1"/>
  <c r="Q39" i="19"/>
  <c r="Q27" i="19" s="1"/>
  <c r="M39" i="19"/>
  <c r="T61" i="19"/>
  <c r="AL43" i="19"/>
  <c r="AM43" i="19" s="1"/>
  <c r="AI52" i="19"/>
  <c r="AF27" i="19"/>
  <c r="AL44" i="19"/>
  <c r="AM44" i="19" s="1"/>
  <c r="AI43" i="19"/>
  <c r="I27" i="19"/>
  <c r="AL42" i="19"/>
  <c r="AM42" i="19" s="1"/>
  <c r="AB39" i="19"/>
  <c r="AI61" i="19"/>
  <c r="AI39" i="19"/>
  <c r="X27" i="19"/>
  <c r="AI42" i="19"/>
  <c r="AI33" i="19"/>
  <c r="AL62" i="19"/>
  <c r="AM62" i="19" s="1"/>
  <c r="M46" i="19"/>
  <c r="T33" i="19"/>
  <c r="I46" i="19"/>
  <c r="AI44" i="19"/>
  <c r="F23" i="18"/>
  <c r="G23" i="18" s="1"/>
  <c r="H23" i="18" s="1"/>
  <c r="I23" i="18" s="1"/>
  <c r="E23" i="18"/>
  <c r="AE32" i="18"/>
  <c r="AI32" i="18" s="1"/>
  <c r="AE48" i="18"/>
  <c r="AI48" i="18" s="1"/>
  <c r="AE55" i="18"/>
  <c r="AI55" i="18" s="1"/>
  <c r="AE62" i="18"/>
  <c r="AI62" i="18" s="1"/>
  <c r="AE34" i="18"/>
  <c r="AI34" i="18" s="1"/>
  <c r="AE41" i="18"/>
  <c r="AI41" i="18" s="1"/>
  <c r="AE49" i="18"/>
  <c r="AI49" i="18" s="1"/>
  <c r="AE56" i="18"/>
  <c r="AI56" i="18" s="1"/>
  <c r="AE50" i="18"/>
  <c r="AI50" i="18" s="1"/>
  <c r="AE57" i="18"/>
  <c r="AI57" i="18" s="1"/>
  <c r="AE64" i="18"/>
  <c r="AI64" i="18" s="1"/>
  <c r="AE29" i="18"/>
  <c r="AI29" i="18" s="1"/>
  <c r="AE36" i="18"/>
  <c r="AI36" i="18" s="1"/>
  <c r="AE43" i="18"/>
  <c r="AI43" i="18" s="1"/>
  <c r="AE59" i="18"/>
  <c r="AI59" i="18" s="1"/>
  <c r="P43" i="20"/>
  <c r="P50" i="20"/>
  <c r="P57" i="20"/>
  <c r="P59" i="20"/>
  <c r="P44" i="20"/>
  <c r="P60" i="20"/>
  <c r="P53" i="20"/>
  <c r="P62" i="20"/>
  <c r="P37" i="20"/>
  <c r="P55" i="20"/>
  <c r="P41" i="20"/>
  <c r="P56" i="20"/>
  <c r="P49" i="20"/>
  <c r="P30" i="20"/>
  <c r="P32" i="20"/>
  <c r="P34" i="20"/>
  <c r="P48" i="20"/>
  <c r="P29" i="20"/>
  <c r="AE51" i="18"/>
  <c r="AI51" i="18" s="1"/>
  <c r="AE42" i="18"/>
  <c r="AI42" i="18" s="1"/>
  <c r="AE35" i="18"/>
  <c r="AI35" i="18" s="1"/>
  <c r="AE63" i="18"/>
  <c r="AI63" i="18" s="1"/>
  <c r="AE40" i="18"/>
  <c r="AI40" i="18" s="1"/>
  <c r="AE61" i="18"/>
  <c r="AI61" i="18" s="1"/>
  <c r="AE54" i="18"/>
  <c r="AI54" i="18" s="1"/>
  <c r="AE45" i="18"/>
  <c r="AI45" i="18" s="1"/>
  <c r="AE38" i="18"/>
  <c r="AI38" i="18" s="1"/>
  <c r="AE30" i="18"/>
  <c r="AI30" i="18" s="1"/>
  <c r="AE37" i="18"/>
  <c r="AI37" i="18" s="1"/>
  <c r="AE44" i="18"/>
  <c r="AI44" i="18" s="1"/>
  <c r="AE53" i="18"/>
  <c r="AI53" i="18" s="1"/>
  <c r="AE60" i="18"/>
  <c r="AI60" i="18" s="1"/>
  <c r="AP65" i="18"/>
  <c r="AQ65" i="18" s="1"/>
  <c r="T39" i="19" l="1"/>
  <c r="J23" i="18"/>
  <c r="K23" i="18" s="1"/>
  <c r="L23" i="18" s="1"/>
  <c r="M23" i="18" s="1"/>
  <c r="R23" i="18" s="1"/>
  <c r="S23" i="18" s="1"/>
  <c r="T23" i="18" s="1"/>
  <c r="U23" i="18" s="1"/>
  <c r="N23" i="18"/>
  <c r="O23" i="18" s="1"/>
  <c r="P23" i="18" s="1"/>
  <c r="Q23" i="18" s="1"/>
  <c r="T58" i="19"/>
  <c r="AL39" i="19"/>
  <c r="AM39" i="19" s="1"/>
  <c r="M27" i="19"/>
  <c r="M67" i="19" s="1"/>
  <c r="AB69" i="20"/>
  <c r="AB68" i="20"/>
  <c r="AL68" i="20" s="1"/>
  <c r="AM68" i="20" s="1"/>
  <c r="T46" i="19"/>
  <c r="I69" i="19"/>
  <c r="I67" i="19"/>
  <c r="AL58" i="19"/>
  <c r="AM58" i="19" s="1"/>
  <c r="AB46" i="19"/>
  <c r="X69" i="19"/>
  <c r="X68" i="19"/>
  <c r="AF69" i="19"/>
  <c r="AF68" i="19"/>
  <c r="AB27" i="19"/>
  <c r="AI27" i="19" s="1"/>
  <c r="Q69" i="19"/>
  <c r="Q67" i="19"/>
  <c r="AM33" i="19"/>
  <c r="Y23" i="18"/>
  <c r="Z23" i="18" s="1"/>
  <c r="AA23" i="18" s="1"/>
  <c r="AB23" i="18" s="1"/>
  <c r="AC23" i="18" s="1"/>
  <c r="AD23" i="18" s="1"/>
  <c r="AE23" i="18" s="1"/>
  <c r="AF23" i="18" s="1"/>
  <c r="AG23" i="18" s="1"/>
  <c r="AH23" i="18" s="1"/>
  <c r="AI23" i="18" s="1"/>
  <c r="AJ23" i="18" s="1"/>
  <c r="V23" i="18"/>
  <c r="W23" i="18" s="1"/>
  <c r="X23" i="18" s="1"/>
  <c r="AN33" i="18"/>
  <c r="AN39" i="18"/>
  <c r="AN47" i="18"/>
  <c r="AN52" i="18"/>
  <c r="AN58" i="18"/>
  <c r="AN28" i="18"/>
  <c r="AC46" i="18"/>
  <c r="Q32" i="20"/>
  <c r="Q29" i="20"/>
  <c r="Y29" i="18"/>
  <c r="J46" i="20"/>
  <c r="J27" i="20"/>
  <c r="F46" i="20"/>
  <c r="AI68" i="20" l="1"/>
  <c r="K62" i="20"/>
  <c r="J62" i="20"/>
  <c r="K60" i="20"/>
  <c r="J60" i="20"/>
  <c r="K63" i="20"/>
  <c r="J63" i="20"/>
  <c r="K61" i="20"/>
  <c r="J61" i="20"/>
  <c r="K64" i="20"/>
  <c r="J64" i="20"/>
  <c r="K59" i="20"/>
  <c r="J59" i="20"/>
  <c r="K56" i="20"/>
  <c r="J56" i="20"/>
  <c r="K57" i="20"/>
  <c r="J57" i="20"/>
  <c r="K53" i="20"/>
  <c r="J53" i="20"/>
  <c r="K54" i="20"/>
  <c r="J54" i="20"/>
  <c r="K55" i="20"/>
  <c r="J55" i="20"/>
  <c r="K49" i="20"/>
  <c r="J49" i="20"/>
  <c r="AJ46" i="20"/>
  <c r="K48" i="20"/>
  <c r="J48" i="20"/>
  <c r="K50" i="20"/>
  <c r="J50" i="20"/>
  <c r="K51" i="20"/>
  <c r="J51" i="20"/>
  <c r="K45" i="20"/>
  <c r="J45" i="20"/>
  <c r="K41" i="20"/>
  <c r="J41" i="20"/>
  <c r="K42" i="20"/>
  <c r="J42" i="20"/>
  <c r="K40" i="20"/>
  <c r="J40" i="20"/>
  <c r="K43" i="20"/>
  <c r="J43" i="20"/>
  <c r="K44" i="20"/>
  <c r="J44" i="20"/>
  <c r="K34" i="20"/>
  <c r="J34" i="20"/>
  <c r="K38" i="20"/>
  <c r="J38" i="20"/>
  <c r="K36" i="20"/>
  <c r="J36" i="20"/>
  <c r="K35" i="20"/>
  <c r="J35" i="20"/>
  <c r="K37" i="20"/>
  <c r="J37" i="20"/>
  <c r="K31" i="20"/>
  <c r="J31" i="20"/>
  <c r="K29" i="20"/>
  <c r="J29" i="20"/>
  <c r="J32" i="20"/>
  <c r="K30" i="20"/>
  <c r="J30" i="20"/>
  <c r="M69" i="19"/>
  <c r="T27" i="19"/>
  <c r="AL27" i="19"/>
  <c r="AM27" i="19" s="1"/>
  <c r="T67" i="19"/>
  <c r="D68" i="20"/>
  <c r="AI69" i="20"/>
  <c r="AI70" i="20" s="1"/>
  <c r="AI71" i="20" s="1"/>
  <c r="AB68" i="19"/>
  <c r="AL68" i="19" s="1"/>
  <c r="AM68" i="19" s="1"/>
  <c r="AB69" i="19"/>
  <c r="AL46" i="19"/>
  <c r="AM46" i="19" s="1"/>
  <c r="AI46" i="19"/>
  <c r="AL67" i="19"/>
  <c r="AM67" i="19" s="1"/>
  <c r="R46" i="20"/>
  <c r="Z29" i="18"/>
  <c r="AN23" i="18"/>
  <c r="AO23" i="18" s="1"/>
  <c r="AP23" i="18" s="1"/>
  <c r="AQ23" i="18" s="1"/>
  <c r="AK23" i="18"/>
  <c r="AL23" i="18" s="1"/>
  <c r="AM23" i="18" s="1"/>
  <c r="M29" i="20"/>
  <c r="J69" i="20"/>
  <c r="K46" i="20" l="1"/>
  <c r="M32" i="20"/>
  <c r="K32" i="20"/>
  <c r="K27" i="20"/>
  <c r="AL69" i="19"/>
  <c r="AM69" i="19" s="1"/>
  <c r="AL71" i="19" s="1"/>
  <c r="T69" i="19"/>
  <c r="D67" i="19"/>
  <c r="AI68" i="19"/>
  <c r="D68" i="19"/>
  <c r="AI69" i="19"/>
  <c r="AI70" i="19" s="1"/>
  <c r="AI71" i="19" s="1"/>
  <c r="AB29" i="18"/>
  <c r="Q51" i="20"/>
  <c r="M51" i="20"/>
  <c r="Q64" i="20"/>
  <c r="M64" i="20"/>
  <c r="Q57" i="20"/>
  <c r="M57" i="20"/>
  <c r="M38" i="20"/>
  <c r="Q38" i="20"/>
  <c r="M45" i="20"/>
  <c r="Q45" i="20"/>
  <c r="M37" i="20"/>
  <c r="Q37" i="20"/>
  <c r="M41" i="20"/>
  <c r="Q41" i="20"/>
  <c r="Q50" i="20"/>
  <c r="M50" i="20"/>
  <c r="Q43" i="20"/>
  <c r="M43" i="20"/>
  <c r="Q54" i="20"/>
  <c r="M54" i="20"/>
  <c r="Q59" i="20"/>
  <c r="M59" i="20"/>
  <c r="Q63" i="20"/>
  <c r="M63" i="20"/>
  <c r="Q30" i="20"/>
  <c r="M30" i="20"/>
  <c r="M56" i="20"/>
  <c r="Q56" i="20"/>
  <c r="M61" i="20"/>
  <c r="Q61" i="20"/>
  <c r="M31" i="20"/>
  <c r="Q31" i="20"/>
  <c r="M36" i="20"/>
  <c r="Q36" i="20"/>
  <c r="M42" i="20"/>
  <c r="Q42" i="20"/>
  <c r="Q53" i="20"/>
  <c r="M53" i="20"/>
  <c r="Q62" i="20"/>
  <c r="M62" i="20"/>
  <c r="Q34" i="20"/>
  <c r="M34" i="20"/>
  <c r="Q48" i="20"/>
  <c r="M48" i="20"/>
  <c r="Q35" i="20"/>
  <c r="M35" i="20"/>
  <c r="Q40" i="20"/>
  <c r="M40" i="20"/>
  <c r="M44" i="20"/>
  <c r="Q44" i="20"/>
  <c r="Q55" i="20"/>
  <c r="M55" i="20"/>
  <c r="Q49" i="20"/>
  <c r="M49" i="20"/>
  <c r="M60" i="20"/>
  <c r="Q60" i="20"/>
  <c r="D58" i="18"/>
  <c r="D52" i="18"/>
  <c r="D47" i="18"/>
  <c r="D28" i="18"/>
  <c r="D33" i="18"/>
  <c r="AG64" i="18"/>
  <c r="AG63" i="18"/>
  <c r="AH63" i="18" s="1"/>
  <c r="AG62" i="18"/>
  <c r="AH62" i="18" s="1"/>
  <c r="AG61" i="18"/>
  <c r="AH61" i="18" s="1"/>
  <c r="AG60" i="18"/>
  <c r="AH60" i="18" s="1"/>
  <c r="AG59" i="18"/>
  <c r="AH59" i="18" s="1"/>
  <c r="AG57" i="18"/>
  <c r="AH57" i="18" s="1"/>
  <c r="AG56" i="18"/>
  <c r="AH56" i="18" s="1"/>
  <c r="AG55" i="18"/>
  <c r="AH55" i="18" s="1"/>
  <c r="AG54" i="18"/>
  <c r="AH54" i="18" s="1"/>
  <c r="AG53" i="18"/>
  <c r="AH53" i="18" s="1"/>
  <c r="AG51" i="18"/>
  <c r="AH51" i="18" s="1"/>
  <c r="AG50" i="18"/>
  <c r="AH50" i="18" s="1"/>
  <c r="AG49" i="18"/>
  <c r="AH49" i="18" s="1"/>
  <c r="AG48" i="18"/>
  <c r="AH48" i="18" s="1"/>
  <c r="AG46" i="18"/>
  <c r="AG45" i="18"/>
  <c r="AH45" i="18" s="1"/>
  <c r="AG44" i="18"/>
  <c r="AH44" i="18" s="1"/>
  <c r="AG43" i="18"/>
  <c r="AH43" i="18" s="1"/>
  <c r="AG42" i="18"/>
  <c r="AH42" i="18" s="1"/>
  <c r="AG41" i="18"/>
  <c r="AH41" i="18" s="1"/>
  <c r="AG40" i="18"/>
  <c r="AH40" i="18" s="1"/>
  <c r="AG38" i="18"/>
  <c r="AH38" i="18" s="1"/>
  <c r="AG37" i="18"/>
  <c r="AH37" i="18" s="1"/>
  <c r="AG36" i="18"/>
  <c r="AH36" i="18" s="1"/>
  <c r="AG35" i="18"/>
  <c r="AH35" i="18" s="1"/>
  <c r="AG34" i="18"/>
  <c r="AH34" i="18" s="1"/>
  <c r="AG32" i="18"/>
  <c r="AH32" i="18" s="1"/>
  <c r="AJ32" i="18" s="1"/>
  <c r="AG31" i="18"/>
  <c r="AH31" i="18" s="1"/>
  <c r="AG30" i="18"/>
  <c r="AH30" i="18" s="1"/>
  <c r="AG29" i="18"/>
  <c r="AG27" i="18"/>
  <c r="T70" i="19" l="1"/>
  <c r="T71" i="19" s="1"/>
  <c r="AJ63" i="18"/>
  <c r="AJ49" i="18"/>
  <c r="AJ48" i="18"/>
  <c r="AJ37" i="18"/>
  <c r="AJ38" i="18"/>
  <c r="AJ44" i="18"/>
  <c r="AJ35" i="18"/>
  <c r="AJ62" i="18"/>
  <c r="AJ53" i="18"/>
  <c r="AJ36" i="18"/>
  <c r="AJ61" i="18"/>
  <c r="AJ30" i="18"/>
  <c r="AJ54" i="18"/>
  <c r="AJ34" i="18"/>
  <c r="AJ50" i="18"/>
  <c r="AJ41" i="18"/>
  <c r="AJ45" i="18"/>
  <c r="AJ51" i="18"/>
  <c r="AJ55" i="18"/>
  <c r="AJ60" i="18"/>
  <c r="AJ40" i="18"/>
  <c r="AJ42" i="18"/>
  <c r="AJ31" i="18"/>
  <c r="AJ56" i="18"/>
  <c r="AJ59" i="18"/>
  <c r="AJ43" i="18"/>
  <c r="AJ57" i="18"/>
  <c r="M47" i="20"/>
  <c r="Q28" i="20"/>
  <c r="M39" i="20"/>
  <c r="Q47" i="20"/>
  <c r="M33" i="20"/>
  <c r="Q33" i="20"/>
  <c r="Q52" i="20"/>
  <c r="M52" i="20"/>
  <c r="M28" i="20"/>
  <c r="M58" i="20"/>
  <c r="Q58" i="20"/>
  <c r="Q39" i="20"/>
  <c r="AH64" i="18"/>
  <c r="AH58" i="18" s="1"/>
  <c r="AH29" i="18"/>
  <c r="AJ29" i="18" s="1"/>
  <c r="K69" i="20"/>
  <c r="AG69" i="18"/>
  <c r="AH52" i="18"/>
  <c r="AH47" i="18"/>
  <c r="AH33" i="18"/>
  <c r="AH39" i="18"/>
  <c r="AJ33" i="18" l="1"/>
  <c r="AJ47" i="18"/>
  <c r="AH28" i="18"/>
  <c r="AH27" i="18" s="1"/>
  <c r="AJ52" i="18"/>
  <c r="AJ28" i="18"/>
  <c r="AJ39" i="18"/>
  <c r="AJ64" i="18"/>
  <c r="AJ58" i="18" s="1"/>
  <c r="M46" i="20"/>
  <c r="M27" i="20"/>
  <c r="Q46" i="20"/>
  <c r="Q27" i="20"/>
  <c r="AH46" i="18"/>
  <c r="AC64" i="18"/>
  <c r="AC63" i="18"/>
  <c r="AD63" i="18" s="1"/>
  <c r="AF63" i="18" s="1"/>
  <c r="AC62" i="18"/>
  <c r="AD62" i="18" s="1"/>
  <c r="AF62" i="18" s="1"/>
  <c r="AC61" i="18"/>
  <c r="AD61" i="18" s="1"/>
  <c r="AF61" i="18" s="1"/>
  <c r="AC60" i="18"/>
  <c r="AD60" i="18" s="1"/>
  <c r="AF60" i="18" s="1"/>
  <c r="AC59" i="18"/>
  <c r="AD59" i="18" s="1"/>
  <c r="AF59" i="18" s="1"/>
  <c r="Y64" i="18"/>
  <c r="AK64" i="18" s="1"/>
  <c r="Y63" i="18"/>
  <c r="AK63" i="18" s="1"/>
  <c r="Y62" i="18"/>
  <c r="Y61" i="18"/>
  <c r="Y60" i="18"/>
  <c r="AK60" i="18" s="1"/>
  <c r="Y59" i="18"/>
  <c r="AK59" i="18" s="1"/>
  <c r="AC57" i="18"/>
  <c r="AD57" i="18" s="1"/>
  <c r="AF57" i="18" s="1"/>
  <c r="AC56" i="18"/>
  <c r="AD56" i="18" s="1"/>
  <c r="AF56" i="18" s="1"/>
  <c r="AC55" i="18"/>
  <c r="AD55" i="18" s="1"/>
  <c r="AF55" i="18" s="1"/>
  <c r="AC54" i="18"/>
  <c r="AD54" i="18" s="1"/>
  <c r="AF54" i="18" s="1"/>
  <c r="AC53" i="18"/>
  <c r="AD53" i="18" s="1"/>
  <c r="AF53" i="18" s="1"/>
  <c r="Y57" i="18"/>
  <c r="AK57" i="18" s="1"/>
  <c r="Y56" i="18"/>
  <c r="Y55" i="18"/>
  <c r="Y54" i="18"/>
  <c r="Y53" i="18"/>
  <c r="AC51" i="18"/>
  <c r="AD51" i="18" s="1"/>
  <c r="AF51" i="18" s="1"/>
  <c r="AC50" i="18"/>
  <c r="AD50" i="18" s="1"/>
  <c r="AF50" i="18" s="1"/>
  <c r="AC49" i="18"/>
  <c r="AD49" i="18" s="1"/>
  <c r="AF49" i="18" s="1"/>
  <c r="AC48" i="18"/>
  <c r="AD48" i="18" s="1"/>
  <c r="AF48" i="18" s="1"/>
  <c r="Y51" i="18"/>
  <c r="Y50" i="18"/>
  <c r="Y49" i="18"/>
  <c r="Y48" i="18"/>
  <c r="AK48" i="18" s="1"/>
  <c r="F48" i="20"/>
  <c r="AJ48" i="20" s="1"/>
  <c r="A52" i="18"/>
  <c r="A58" i="18" s="1"/>
  <c r="A47" i="18"/>
  <c r="Y46" i="18"/>
  <c r="AK61" i="18" l="1"/>
  <c r="AK62" i="18"/>
  <c r="R63" i="20"/>
  <c r="F63" i="20"/>
  <c r="AJ63" i="20" s="1"/>
  <c r="R59" i="20"/>
  <c r="F59" i="20"/>
  <c r="AJ59" i="20" s="1"/>
  <c r="R60" i="20"/>
  <c r="F60" i="20"/>
  <c r="AJ60" i="20" s="1"/>
  <c r="R61" i="20"/>
  <c r="F61" i="20"/>
  <c r="AJ61" i="20" s="1"/>
  <c r="R62" i="20"/>
  <c r="F62" i="20"/>
  <c r="AJ62" i="20" s="1"/>
  <c r="R64" i="20"/>
  <c r="F64" i="20"/>
  <c r="AJ64" i="20" s="1"/>
  <c r="R56" i="20"/>
  <c r="F56" i="20"/>
  <c r="AJ56" i="20" s="1"/>
  <c r="R54" i="20"/>
  <c r="F54" i="20"/>
  <c r="AJ54" i="20" s="1"/>
  <c r="R55" i="20"/>
  <c r="F55" i="20"/>
  <c r="AJ55" i="20" s="1"/>
  <c r="R57" i="20"/>
  <c r="F57" i="20"/>
  <c r="AJ57" i="20" s="1"/>
  <c r="R53" i="20"/>
  <c r="F53" i="20"/>
  <c r="AJ53" i="20" s="1"/>
  <c r="R51" i="20"/>
  <c r="F51" i="20"/>
  <c r="AJ51" i="20" s="1"/>
  <c r="R49" i="20"/>
  <c r="F49" i="20"/>
  <c r="AJ49" i="20" s="1"/>
  <c r="R50" i="20"/>
  <c r="F50" i="20"/>
  <c r="AJ50" i="20" s="1"/>
  <c r="AK49" i="18"/>
  <c r="AK55" i="18"/>
  <c r="AK51" i="18"/>
  <c r="AK53" i="18"/>
  <c r="R48" i="20"/>
  <c r="AK50" i="18"/>
  <c r="AK54" i="18"/>
  <c r="AK56" i="18"/>
  <c r="AN46" i="18"/>
  <c r="AK46" i="18"/>
  <c r="AJ46" i="18"/>
  <c r="G51" i="20"/>
  <c r="AK51" i="20" s="1"/>
  <c r="G56" i="20"/>
  <c r="AK56" i="20" s="1"/>
  <c r="G59" i="20"/>
  <c r="AK59" i="20" s="1"/>
  <c r="G57" i="20"/>
  <c r="AK57" i="20" s="1"/>
  <c r="G60" i="20"/>
  <c r="AK60" i="20" s="1"/>
  <c r="G61" i="20"/>
  <c r="AK61" i="20" s="1"/>
  <c r="AJ27" i="18"/>
  <c r="G53" i="20"/>
  <c r="AK53" i="20" s="1"/>
  <c r="G62" i="20"/>
  <c r="AK62" i="20" s="1"/>
  <c r="G49" i="20"/>
  <c r="AK49" i="20" s="1"/>
  <c r="G54" i="20"/>
  <c r="AK54" i="20" s="1"/>
  <c r="G63" i="20"/>
  <c r="AK63" i="20" s="1"/>
  <c r="G50" i="20"/>
  <c r="AK50" i="20" s="1"/>
  <c r="G55" i="20"/>
  <c r="AK55" i="20" s="1"/>
  <c r="G64" i="20"/>
  <c r="AK64" i="20" s="1"/>
  <c r="M69" i="20"/>
  <c r="AF52" i="18"/>
  <c r="M67" i="20"/>
  <c r="AF47" i="18"/>
  <c r="AD64" i="18"/>
  <c r="AF64" i="18" s="1"/>
  <c r="AN64" i="18"/>
  <c r="Q67" i="20"/>
  <c r="Q69" i="20"/>
  <c r="AP66" i="18"/>
  <c r="AQ66" i="18" s="1"/>
  <c r="AQ71" i="18" s="1"/>
  <c r="Z53" i="18"/>
  <c r="AL53" i="18" s="1"/>
  <c r="AN53" i="18"/>
  <c r="Z54" i="18"/>
  <c r="AL54" i="18" s="1"/>
  <c r="AN54" i="18"/>
  <c r="Z55" i="18"/>
  <c r="AL55" i="18" s="1"/>
  <c r="AN55" i="18"/>
  <c r="Z56" i="18"/>
  <c r="AL56" i="18" s="1"/>
  <c r="AN56" i="18"/>
  <c r="Z57" i="18"/>
  <c r="AL57" i="18" s="1"/>
  <c r="AN57" i="18"/>
  <c r="Z61" i="18"/>
  <c r="AL61" i="18" s="1"/>
  <c r="AN61" i="18"/>
  <c r="Z62" i="18"/>
  <c r="AL62" i="18" s="1"/>
  <c r="AN62" i="18"/>
  <c r="Z63" i="18"/>
  <c r="AL63" i="18" s="1"/>
  <c r="AN63" i="18"/>
  <c r="Z64" i="18"/>
  <c r="Z59" i="18"/>
  <c r="AL59" i="18" s="1"/>
  <c r="AN59" i="18"/>
  <c r="Z60" i="18"/>
  <c r="AN60" i="18"/>
  <c r="Z48" i="18"/>
  <c r="AL48" i="18" s="1"/>
  <c r="AN48" i="18"/>
  <c r="Z51" i="18"/>
  <c r="AL51" i="18" s="1"/>
  <c r="AN51" i="18"/>
  <c r="Z49" i="18"/>
  <c r="AL49" i="18" s="1"/>
  <c r="AN49" i="18"/>
  <c r="Z50" i="18"/>
  <c r="AL50" i="18" s="1"/>
  <c r="AN50" i="18"/>
  <c r="AD47" i="18"/>
  <c r="AD52" i="18"/>
  <c r="S48" i="20" l="1"/>
  <c r="G48" i="20"/>
  <c r="AK48" i="20" s="1"/>
  <c r="AB60" i="18"/>
  <c r="AM60" i="18" s="1"/>
  <c r="AL60" i="18"/>
  <c r="S62" i="20"/>
  <c r="S59" i="20"/>
  <c r="S55" i="20"/>
  <c r="S53" i="20"/>
  <c r="S56" i="20"/>
  <c r="S50" i="20"/>
  <c r="AJ69" i="18"/>
  <c r="S51" i="20"/>
  <c r="S64" i="20"/>
  <c r="S63" i="20"/>
  <c r="S54" i="20"/>
  <c r="S60" i="20"/>
  <c r="AL64" i="18"/>
  <c r="S61" i="20"/>
  <c r="S49" i="20"/>
  <c r="S57" i="20"/>
  <c r="AD58" i="18"/>
  <c r="AD46" i="18" s="1"/>
  <c r="AO49" i="18"/>
  <c r="AB49" i="18"/>
  <c r="AO48" i="18"/>
  <c r="AB48" i="18"/>
  <c r="AM48" i="18" s="1"/>
  <c r="AO59" i="18"/>
  <c r="AB59" i="18"/>
  <c r="AM59" i="18" s="1"/>
  <c r="AO62" i="18"/>
  <c r="AB62" i="18"/>
  <c r="AO53" i="18"/>
  <c r="AB53" i="18"/>
  <c r="AM53" i="18" s="1"/>
  <c r="AO57" i="18"/>
  <c r="AB57" i="18"/>
  <c r="AO51" i="18"/>
  <c r="AB51" i="18"/>
  <c r="AO64" i="18"/>
  <c r="AB64" i="18"/>
  <c r="AO55" i="18"/>
  <c r="AB55" i="18"/>
  <c r="AO50" i="18"/>
  <c r="AB50" i="18"/>
  <c r="AO63" i="18"/>
  <c r="AB63" i="18"/>
  <c r="AO61" i="18"/>
  <c r="AB61" i="18"/>
  <c r="AO56" i="18"/>
  <c r="AB56" i="18"/>
  <c r="AO54" i="18"/>
  <c r="AB54" i="18"/>
  <c r="AF58" i="18"/>
  <c r="AF46" i="18" s="1"/>
  <c r="Z52" i="18"/>
  <c r="Z58" i="18"/>
  <c r="AO60" i="18"/>
  <c r="Z47" i="18"/>
  <c r="S46" i="20" l="1"/>
  <c r="G46" i="20"/>
  <c r="AK46" i="20" s="1"/>
  <c r="T56" i="20"/>
  <c r="I56" i="20"/>
  <c r="AL56" i="20" s="1"/>
  <c r="AM56" i="20" s="1"/>
  <c r="T59" i="20"/>
  <c r="I59" i="20"/>
  <c r="AL59" i="20" s="1"/>
  <c r="AM59" i="20" s="1"/>
  <c r="T54" i="20"/>
  <c r="I54" i="20"/>
  <c r="AL54" i="20" s="1"/>
  <c r="AM54" i="20" s="1"/>
  <c r="T51" i="20"/>
  <c r="I51" i="20"/>
  <c r="AL51" i="20" s="1"/>
  <c r="AM51" i="20" s="1"/>
  <c r="T62" i="20"/>
  <c r="I62" i="20"/>
  <c r="AL62" i="20" s="1"/>
  <c r="AM62" i="20" s="1"/>
  <c r="T63" i="20"/>
  <c r="I63" i="20"/>
  <c r="AL63" i="20" s="1"/>
  <c r="AM63" i="20" s="1"/>
  <c r="T50" i="20"/>
  <c r="I50" i="20"/>
  <c r="AL50" i="20" s="1"/>
  <c r="AM50" i="20" s="1"/>
  <c r="T55" i="20"/>
  <c r="I55" i="20"/>
  <c r="AL55" i="20" s="1"/>
  <c r="AM55" i="20" s="1"/>
  <c r="T49" i="20"/>
  <c r="I49" i="20"/>
  <c r="AL49" i="20" s="1"/>
  <c r="AM49" i="20" s="1"/>
  <c r="T61" i="20"/>
  <c r="I61" i="20"/>
  <c r="AL61" i="20" s="1"/>
  <c r="AM61" i="20" s="1"/>
  <c r="T53" i="20"/>
  <c r="I53" i="20"/>
  <c r="AL53" i="20" s="1"/>
  <c r="AM53" i="20" s="1"/>
  <c r="T57" i="20"/>
  <c r="I57" i="20"/>
  <c r="AL57" i="20" s="1"/>
  <c r="AM57" i="20" s="1"/>
  <c r="T60" i="20"/>
  <c r="I60" i="20"/>
  <c r="AL60" i="20" s="1"/>
  <c r="AM60" i="20" s="1"/>
  <c r="T64" i="20"/>
  <c r="I64" i="20"/>
  <c r="AL64" i="20" s="1"/>
  <c r="AM64" i="20" s="1"/>
  <c r="T48" i="20"/>
  <c r="I48" i="20"/>
  <c r="AL48" i="20" s="1"/>
  <c r="AM48" i="20" s="1"/>
  <c r="AO52" i="18"/>
  <c r="AL52" i="18"/>
  <c r="AP60" i="18"/>
  <c r="AO47" i="18"/>
  <c r="AL47" i="18"/>
  <c r="AL58" i="18"/>
  <c r="AP54" i="18"/>
  <c r="AM54" i="18"/>
  <c r="AP50" i="18"/>
  <c r="AM50" i="18"/>
  <c r="AP64" i="18"/>
  <c r="AM64" i="18"/>
  <c r="AP62" i="18"/>
  <c r="AM62" i="18"/>
  <c r="AP49" i="18"/>
  <c r="AM49" i="18"/>
  <c r="AP61" i="18"/>
  <c r="AM61" i="18"/>
  <c r="AP57" i="18"/>
  <c r="AM57" i="18"/>
  <c r="AP56" i="18"/>
  <c r="AM56" i="18"/>
  <c r="AP63" i="18"/>
  <c r="AM63" i="18"/>
  <c r="AP55" i="18"/>
  <c r="AM55" i="18"/>
  <c r="AP51" i="18"/>
  <c r="AM51" i="18"/>
  <c r="AO58" i="18"/>
  <c r="AB47" i="18"/>
  <c r="AP48" i="18"/>
  <c r="AB52" i="18"/>
  <c r="AP53" i="18"/>
  <c r="AB58" i="18"/>
  <c r="AP59" i="18"/>
  <c r="Z46" i="18"/>
  <c r="AL46" i="18" s="1"/>
  <c r="T58" i="20" l="1"/>
  <c r="I58" i="20"/>
  <c r="AL58" i="20" s="1"/>
  <c r="AM58" i="20" s="1"/>
  <c r="T47" i="20"/>
  <c r="I47" i="20"/>
  <c r="AL47" i="20" s="1"/>
  <c r="AM47" i="20" s="1"/>
  <c r="T52" i="20"/>
  <c r="I52" i="20"/>
  <c r="AL52" i="20" s="1"/>
  <c r="AM52" i="20" s="1"/>
  <c r="AP47" i="18"/>
  <c r="AM47" i="18"/>
  <c r="AP52" i="18"/>
  <c r="AM52" i="18"/>
  <c r="AP58" i="18"/>
  <c r="AM58" i="18"/>
  <c r="AB46" i="18"/>
  <c r="AM46" i="18" s="1"/>
  <c r="AO46" i="18"/>
  <c r="T46" i="20" l="1"/>
  <c r="I46" i="20"/>
  <c r="AL46" i="20" s="1"/>
  <c r="AM46" i="20" s="1"/>
  <c r="AQ62" i="18"/>
  <c r="AQ59" i="18"/>
  <c r="AQ55" i="18"/>
  <c r="AQ51" i="18"/>
  <c r="AQ48" i="18"/>
  <c r="AQ63" i="18"/>
  <c r="AQ53" i="18"/>
  <c r="AQ64" i="18"/>
  <c r="AQ61" i="18"/>
  <c r="AQ57" i="18"/>
  <c r="AQ54" i="18"/>
  <c r="AQ50" i="18"/>
  <c r="AQ60" i="18"/>
  <c r="AQ49" i="18"/>
  <c r="AQ56" i="18"/>
  <c r="AQ47" i="18" l="1"/>
  <c r="AQ52" i="18"/>
  <c r="AQ58" i="18"/>
  <c r="AC27" i="18"/>
  <c r="AC69" i="18" s="1"/>
  <c r="Y27" i="18"/>
  <c r="A33" i="18"/>
  <c r="R27" i="20" l="1"/>
  <c r="F27" i="20"/>
  <c r="AJ27" i="20" s="1"/>
  <c r="Y69" i="18"/>
  <c r="AK27" i="18"/>
  <c r="F69" i="20"/>
  <c r="AN27" i="18"/>
  <c r="AP46" i="18"/>
  <c r="AQ46" i="18" s="1"/>
  <c r="C67" i="20" l="1"/>
  <c r="AJ69" i="20"/>
  <c r="C67" i="18"/>
  <c r="R69" i="20"/>
  <c r="C68" i="18"/>
  <c r="AK69" i="18"/>
  <c r="AN69" i="18"/>
  <c r="Y38" i="18"/>
  <c r="Z38" i="18" l="1"/>
  <c r="Y36" i="18"/>
  <c r="Y35" i="18"/>
  <c r="Y34" i="18"/>
  <c r="Y37" i="18"/>
  <c r="Y45" i="18"/>
  <c r="Y44" i="18"/>
  <c r="Y43" i="18"/>
  <c r="Y42" i="18"/>
  <c r="Y40" i="18"/>
  <c r="Y41" i="18"/>
  <c r="Z41" i="18" l="1"/>
  <c r="AB38" i="18"/>
  <c r="Z40" i="18"/>
  <c r="Z42" i="18"/>
  <c r="Z43" i="18"/>
  <c r="Z44" i="18"/>
  <c r="Z45" i="18"/>
  <c r="Z37" i="18"/>
  <c r="Z34" i="18"/>
  <c r="Z35" i="18"/>
  <c r="Z36" i="18"/>
  <c r="D39" i="18"/>
  <c r="AB36" i="18" l="1"/>
  <c r="AB43" i="18"/>
  <c r="AB45" i="18"/>
  <c r="AB35" i="18"/>
  <c r="AB42" i="18"/>
  <c r="AB34" i="18"/>
  <c r="AB44" i="18"/>
  <c r="AB37" i="18"/>
  <c r="AB40" i="18"/>
  <c r="AB41" i="18"/>
  <c r="Y32" i="18"/>
  <c r="Y31" i="18"/>
  <c r="AK31" i="18" s="1"/>
  <c r="Y30" i="18"/>
  <c r="AC45" i="18"/>
  <c r="AC44" i="18"/>
  <c r="AC43" i="18"/>
  <c r="AC42" i="18"/>
  <c r="AC41" i="18"/>
  <c r="AC40" i="18"/>
  <c r="AC38" i="18"/>
  <c r="AK38" i="18" s="1"/>
  <c r="AC37" i="18"/>
  <c r="AK37" i="18" s="1"/>
  <c r="AC36" i="18"/>
  <c r="AK36" i="18" s="1"/>
  <c r="AC35" i="18"/>
  <c r="AK35" i="18" s="1"/>
  <c r="AC34" i="18"/>
  <c r="AK34" i="18" s="1"/>
  <c r="AC32" i="18"/>
  <c r="AD32" i="18" s="1"/>
  <c r="AF32" i="18" s="1"/>
  <c r="AC31" i="18"/>
  <c r="AD31" i="18" s="1"/>
  <c r="AF31" i="18" s="1"/>
  <c r="AC30" i="18"/>
  <c r="AD30" i="18" s="1"/>
  <c r="AF30" i="18" s="1"/>
  <c r="AC29" i="18"/>
  <c r="AK29" i="18" s="1"/>
  <c r="F45" i="20"/>
  <c r="AJ45" i="20" s="1"/>
  <c r="F44" i="20"/>
  <c r="AJ44" i="20" s="1"/>
  <c r="F43" i="20"/>
  <c r="AJ43" i="20" s="1"/>
  <c r="F42" i="20"/>
  <c r="AJ42" i="20" s="1"/>
  <c r="F41" i="20"/>
  <c r="AJ41" i="20" s="1"/>
  <c r="F40" i="20"/>
  <c r="AJ40" i="20" s="1"/>
  <c r="F30" i="20"/>
  <c r="AJ30" i="20" s="1"/>
  <c r="F31" i="20"/>
  <c r="AJ31" i="20" s="1"/>
  <c r="F32" i="20"/>
  <c r="AJ32" i="20" s="1"/>
  <c r="F29" i="20"/>
  <c r="AJ29" i="20" s="1"/>
  <c r="A28" i="18"/>
  <c r="A39" i="18" s="1"/>
  <c r="R37" i="20" l="1"/>
  <c r="F37" i="20"/>
  <c r="AJ37" i="20" s="1"/>
  <c r="R38" i="20"/>
  <c r="F38" i="20"/>
  <c r="AJ38" i="20" s="1"/>
  <c r="R34" i="20"/>
  <c r="F34" i="20"/>
  <c r="AJ34" i="20" s="1"/>
  <c r="R35" i="20"/>
  <c r="F35" i="20"/>
  <c r="AJ35" i="20" s="1"/>
  <c r="R36" i="20"/>
  <c r="F36" i="20"/>
  <c r="AJ36" i="20" s="1"/>
  <c r="AK30" i="18"/>
  <c r="AB33" i="18"/>
  <c r="R43" i="20"/>
  <c r="R44" i="20"/>
  <c r="AD41" i="18"/>
  <c r="AK41" i="18"/>
  <c r="AB39" i="18"/>
  <c r="AD40" i="18"/>
  <c r="AK40" i="18"/>
  <c r="R32" i="20"/>
  <c r="R31" i="20"/>
  <c r="R45" i="20"/>
  <c r="AD42" i="18"/>
  <c r="AK42" i="18"/>
  <c r="AK32" i="18"/>
  <c r="R29" i="20"/>
  <c r="AD44" i="18"/>
  <c r="AK44" i="18"/>
  <c r="R30" i="20"/>
  <c r="R40" i="20"/>
  <c r="AD43" i="18"/>
  <c r="AK43" i="18"/>
  <c r="R41" i="20"/>
  <c r="R42" i="20"/>
  <c r="AD45" i="18"/>
  <c r="AK45" i="18"/>
  <c r="G34" i="20"/>
  <c r="AK34" i="20" s="1"/>
  <c r="G36" i="20"/>
  <c r="AK36" i="20" s="1"/>
  <c r="G35" i="20"/>
  <c r="AK35" i="20" s="1"/>
  <c r="G37" i="20"/>
  <c r="AK37" i="20" s="1"/>
  <c r="G38" i="20"/>
  <c r="AK38" i="20" s="1"/>
  <c r="AN45" i="18"/>
  <c r="AN32" i="18"/>
  <c r="AN44" i="18"/>
  <c r="AN41" i="18"/>
  <c r="AN42" i="18"/>
  <c r="AD29" i="18"/>
  <c r="AN29" i="18"/>
  <c r="AN30" i="18"/>
  <c r="AD38" i="18"/>
  <c r="AL38" i="18" s="1"/>
  <c r="AN38" i="18"/>
  <c r="AD34" i="18"/>
  <c r="AL34" i="18" s="1"/>
  <c r="AN34" i="18"/>
  <c r="AD35" i="18"/>
  <c r="AL35" i="18" s="1"/>
  <c r="AN35" i="18"/>
  <c r="AD36" i="18"/>
  <c r="AL36" i="18" s="1"/>
  <c r="AN36" i="18"/>
  <c r="AD37" i="18"/>
  <c r="AL37" i="18" s="1"/>
  <c r="AN37" i="18"/>
  <c r="Z31" i="18"/>
  <c r="AL31" i="18" s="1"/>
  <c r="AN31" i="18"/>
  <c r="AN40" i="18"/>
  <c r="I43" i="20"/>
  <c r="AL43" i="20" s="1"/>
  <c r="AM43" i="20" s="1"/>
  <c r="AN43" i="18"/>
  <c r="Z30" i="18"/>
  <c r="Z32" i="18"/>
  <c r="I41" i="20"/>
  <c r="AL41" i="20" s="1"/>
  <c r="AM41" i="20" s="1"/>
  <c r="Z39" i="18"/>
  <c r="Z33" i="18"/>
  <c r="S41" i="20" l="1"/>
  <c r="G41" i="20"/>
  <c r="AK41" i="20" s="1"/>
  <c r="S44" i="20"/>
  <c r="G44" i="20"/>
  <c r="AK44" i="20" s="1"/>
  <c r="S45" i="20"/>
  <c r="G45" i="20"/>
  <c r="AK45" i="20" s="1"/>
  <c r="S42" i="20"/>
  <c r="G42" i="20"/>
  <c r="AK42" i="20" s="1"/>
  <c r="S40" i="20"/>
  <c r="G40" i="20"/>
  <c r="AK40" i="20" s="1"/>
  <c r="S43" i="20"/>
  <c r="G43" i="20"/>
  <c r="AK43" i="20" s="1"/>
  <c r="S32" i="20"/>
  <c r="G32" i="20"/>
  <c r="AK32" i="20" s="1"/>
  <c r="S29" i="20"/>
  <c r="G29" i="20"/>
  <c r="AK29" i="20" s="1"/>
  <c r="S31" i="20"/>
  <c r="G31" i="20"/>
  <c r="AK31" i="20" s="1"/>
  <c r="S30" i="20"/>
  <c r="G30" i="20"/>
  <c r="AK30" i="20" s="1"/>
  <c r="T30" i="20"/>
  <c r="I30" i="20"/>
  <c r="AL30" i="20" s="1"/>
  <c r="AM30" i="20" s="1"/>
  <c r="I42" i="20"/>
  <c r="AL42" i="20" s="1"/>
  <c r="AM42" i="20" s="1"/>
  <c r="I45" i="20"/>
  <c r="AL45" i="20" s="1"/>
  <c r="AM45" i="20" s="1"/>
  <c r="AD39" i="18"/>
  <c r="I40" i="20"/>
  <c r="AL40" i="20" s="1"/>
  <c r="AM40" i="20" s="1"/>
  <c r="AD28" i="18"/>
  <c r="AL29" i="18"/>
  <c r="S34" i="20"/>
  <c r="AF41" i="18"/>
  <c r="AM41" i="18" s="1"/>
  <c r="AL41" i="18"/>
  <c r="S36" i="20"/>
  <c r="AL39" i="18"/>
  <c r="AF42" i="18"/>
  <c r="AM42" i="18" s="1"/>
  <c r="AL42" i="18"/>
  <c r="AF43" i="18"/>
  <c r="AM43" i="18" s="1"/>
  <c r="AL43" i="18"/>
  <c r="AB32" i="18"/>
  <c r="AM32" i="18" s="1"/>
  <c r="AL32" i="18"/>
  <c r="S37" i="20"/>
  <c r="AF40" i="18"/>
  <c r="AL40" i="18"/>
  <c r="S38" i="20"/>
  <c r="AF45" i="18"/>
  <c r="AM45" i="18" s="1"/>
  <c r="AL45" i="18"/>
  <c r="AF44" i="18"/>
  <c r="AM44" i="18" s="1"/>
  <c r="AL44" i="18"/>
  <c r="AB30" i="18"/>
  <c r="AM30" i="18" s="1"/>
  <c r="AL30" i="18"/>
  <c r="S35" i="20"/>
  <c r="T41" i="20"/>
  <c r="T40" i="20"/>
  <c r="T43" i="20"/>
  <c r="G27" i="20"/>
  <c r="AK27" i="20" s="1"/>
  <c r="AO31" i="18"/>
  <c r="AB31" i="18"/>
  <c r="AO29" i="18"/>
  <c r="AF29" i="18"/>
  <c r="AM29" i="18" s="1"/>
  <c r="AO36" i="18"/>
  <c r="AF36" i="18"/>
  <c r="AO34" i="18"/>
  <c r="AF34" i="18"/>
  <c r="AM34" i="18" s="1"/>
  <c r="AD33" i="18"/>
  <c r="AO33" i="18" s="1"/>
  <c r="AO37" i="18"/>
  <c r="AF37" i="18"/>
  <c r="AO35" i="18"/>
  <c r="AF35" i="18"/>
  <c r="AO38" i="18"/>
  <c r="AF38" i="18"/>
  <c r="AO32" i="18"/>
  <c r="AO30" i="18"/>
  <c r="AO44" i="18"/>
  <c r="AO42" i="18"/>
  <c r="AO43" i="18"/>
  <c r="AO45" i="18"/>
  <c r="AO41" i="18"/>
  <c r="AO40" i="18"/>
  <c r="AH69" i="18"/>
  <c r="Z28" i="18"/>
  <c r="AO39" i="18"/>
  <c r="T45" i="20" l="1"/>
  <c r="T42" i="20"/>
  <c r="T31" i="20"/>
  <c r="I31" i="20"/>
  <c r="AL31" i="20" s="1"/>
  <c r="AM31" i="20" s="1"/>
  <c r="T38" i="20"/>
  <c r="I38" i="20"/>
  <c r="AL38" i="20" s="1"/>
  <c r="AM38" i="20" s="1"/>
  <c r="T36" i="20"/>
  <c r="I36" i="20"/>
  <c r="AL36" i="20" s="1"/>
  <c r="AM36" i="20" s="1"/>
  <c r="T29" i="20"/>
  <c r="I29" i="20"/>
  <c r="AL29" i="20" s="1"/>
  <c r="AM29" i="20" s="1"/>
  <c r="T34" i="20"/>
  <c r="I34" i="20"/>
  <c r="AL34" i="20" s="1"/>
  <c r="AM34" i="20" s="1"/>
  <c r="T44" i="20"/>
  <c r="I44" i="20"/>
  <c r="AL44" i="20" s="1"/>
  <c r="AM44" i="20" s="1"/>
  <c r="T35" i="20"/>
  <c r="I35" i="20"/>
  <c r="AL35" i="20" s="1"/>
  <c r="AM35" i="20" s="1"/>
  <c r="T37" i="20"/>
  <c r="I37" i="20"/>
  <c r="AL37" i="20" s="1"/>
  <c r="AM37" i="20" s="1"/>
  <c r="T32" i="20"/>
  <c r="I32" i="20"/>
  <c r="AL32" i="20" s="1"/>
  <c r="AM32" i="20" s="1"/>
  <c r="AP40" i="18"/>
  <c r="AQ40" i="18" s="1"/>
  <c r="AL33" i="18"/>
  <c r="AP44" i="18"/>
  <c r="AQ44" i="18" s="1"/>
  <c r="AP32" i="18"/>
  <c r="AQ32" i="18" s="1"/>
  <c r="AP43" i="18"/>
  <c r="AQ43" i="18" s="1"/>
  <c r="S27" i="20"/>
  <c r="AP41" i="18"/>
  <c r="AQ41" i="18" s="1"/>
  <c r="AO28" i="18"/>
  <c r="AL28" i="18"/>
  <c r="AP42" i="18"/>
  <c r="AQ42" i="18" s="1"/>
  <c r="AP45" i="18"/>
  <c r="AQ45" i="18" s="1"/>
  <c r="AP30" i="18"/>
  <c r="AQ30" i="18" s="1"/>
  <c r="AM40" i="18"/>
  <c r="AF39" i="18"/>
  <c r="AM39" i="18" s="1"/>
  <c r="AP38" i="18"/>
  <c r="AQ38" i="18" s="1"/>
  <c r="AM38" i="18"/>
  <c r="AP37" i="18"/>
  <c r="AQ37" i="18" s="1"/>
  <c r="AM37" i="18"/>
  <c r="AP36" i="18"/>
  <c r="AQ36" i="18" s="1"/>
  <c r="AM36" i="18"/>
  <c r="AP35" i="18"/>
  <c r="AQ35" i="18" s="1"/>
  <c r="AM35" i="18"/>
  <c r="AP31" i="18"/>
  <c r="AQ31" i="18" s="1"/>
  <c r="AM31" i="18"/>
  <c r="AD27" i="18"/>
  <c r="AD69" i="18" s="1"/>
  <c r="AP34" i="18"/>
  <c r="AQ34" i="18" s="1"/>
  <c r="AF33" i="18"/>
  <c r="AB28" i="18"/>
  <c r="AP29" i="18"/>
  <c r="AQ29" i="18" s="1"/>
  <c r="AF28" i="18"/>
  <c r="AJ68" i="18"/>
  <c r="Z27" i="18"/>
  <c r="S69" i="20" l="1"/>
  <c r="G69" i="20"/>
  <c r="T28" i="20"/>
  <c r="I28" i="20"/>
  <c r="AL28" i="20" s="1"/>
  <c r="T39" i="20"/>
  <c r="I39" i="20"/>
  <c r="AL39" i="20" s="1"/>
  <c r="AM39" i="20" s="1"/>
  <c r="T33" i="20"/>
  <c r="I33" i="20"/>
  <c r="AL33" i="20" s="1"/>
  <c r="AM33" i="20" s="1"/>
  <c r="Z69" i="18"/>
  <c r="AL69" i="18" s="1"/>
  <c r="AL27" i="18"/>
  <c r="AB27" i="18"/>
  <c r="AM28" i="18"/>
  <c r="AP33" i="18"/>
  <c r="AQ33" i="18" s="1"/>
  <c r="AM33" i="18"/>
  <c r="AP28" i="18"/>
  <c r="AQ28" i="18" s="1"/>
  <c r="AF27" i="18"/>
  <c r="AF68" i="18" s="1"/>
  <c r="AP39" i="18"/>
  <c r="T27" i="20" l="1"/>
  <c r="I27" i="20"/>
  <c r="AM28" i="20"/>
  <c r="AL27" i="20"/>
  <c r="AM27" i="20" s="1"/>
  <c r="AM27" i="18"/>
  <c r="I67" i="20"/>
  <c r="AL67" i="20" s="1"/>
  <c r="AM67" i="20" s="1"/>
  <c r="AP27" i="18"/>
  <c r="AQ39" i="18"/>
  <c r="AB69" i="18"/>
  <c r="AF69" i="18"/>
  <c r="AB68" i="18"/>
  <c r="AO27" i="18"/>
  <c r="D67" i="18" l="1"/>
  <c r="I69" i="20"/>
  <c r="AP68" i="18"/>
  <c r="AQ68" i="18" s="1"/>
  <c r="AM68" i="18"/>
  <c r="AM69" i="18"/>
  <c r="AM70" i="18" s="1"/>
  <c r="AM71" i="18" s="1"/>
  <c r="AP67" i="18"/>
  <c r="AQ67" i="18" s="1"/>
  <c r="T67" i="20"/>
  <c r="AP69" i="18"/>
  <c r="D68" i="18"/>
  <c r="AQ27" i="18"/>
  <c r="X70" i="18" l="1"/>
  <c r="X71" i="18" s="1"/>
  <c r="T69" i="20"/>
  <c r="T70" i="20" s="1"/>
  <c r="T71" i="20" s="1"/>
  <c r="D67" i="20"/>
  <c r="AL69" i="20"/>
  <c r="AM69" i="20" s="1"/>
  <c r="AL71" i="20" s="1"/>
  <c r="AQ69" i="18"/>
  <c r="AP71" i="18" s="1"/>
</calcChain>
</file>

<file path=xl/sharedStrings.xml><?xml version="1.0" encoding="utf-8"?>
<sst xmlns="http://schemas.openxmlformats.org/spreadsheetml/2006/main" count="458" uniqueCount="77">
  <si>
    <t>№ п\п</t>
  </si>
  <si>
    <t>Единица измерения</t>
  </si>
  <si>
    <t>Кол-во скв.</t>
  </si>
  <si>
    <t>Диаметр долота, мм.</t>
  </si>
  <si>
    <t>295,3 – 300 (PDC)</t>
  </si>
  <si>
    <t>215,9 – 220,7 (PDC)</t>
  </si>
  <si>
    <t>руб./м</t>
  </si>
  <si>
    <t xml:space="preserve">СРОКИ МОБИЛИЗАЦИИ: </t>
  </si>
  <si>
    <t xml:space="preserve">ПЕРИОД ОКАЗАНИЯ УСЛУГ: </t>
  </si>
  <si>
    <t>Стоимость всего, руб.</t>
  </si>
  <si>
    <t>Кол-во всего, метры</t>
  </si>
  <si>
    <t>Норматив на скважину, м</t>
  </si>
  <si>
    <t>Стоимость за ед.изм., руб./м</t>
  </si>
  <si>
    <t>работы, не входящие в общую проходку по скважине</t>
  </si>
  <si>
    <t>Итого по ЛОТу</t>
  </si>
  <si>
    <t>СРОКИ НАЧАЛА БУРЕНИЯ 1-Й СКВАЖИНЫ:</t>
  </si>
  <si>
    <t>за 1-и сутки до начала бурения 1-й скважины</t>
  </si>
  <si>
    <t>393,7-558 (PDC)</t>
  </si>
  <si>
    <t>ГС</t>
  </si>
  <si>
    <t>120,6 – 155,6 (PDC)</t>
  </si>
  <si>
    <t>ГС, + Пилот</t>
  </si>
  <si>
    <t>215,9 – 220,7 (PDC) (Пилот)</t>
  </si>
  <si>
    <t xml:space="preserve">Наименование процедуры выбора </t>
  </si>
  <si>
    <t xml:space="preserve">Объект выполнения работ / оказания услуг </t>
  </si>
  <si>
    <t>10301 "Технологическое сопровождение (прокат) буровых долот"</t>
  </si>
  <si>
    <t>ВСЕГО,
руб. без НДС</t>
  </si>
  <si>
    <t>ВСЕГО,
руб. с НДС</t>
  </si>
  <si>
    <t>ННС</t>
  </si>
  <si>
    <t>Ориентировочное max кол-во постов:</t>
  </si>
  <si>
    <t>Авиатранспорт на вахтовые перевозки (ориентировочно, уточняется по факту по агентскому договору)</t>
  </si>
  <si>
    <t>Итого гарантированный объем</t>
  </si>
  <si>
    <t>Итого негарантированный объем</t>
  </si>
  <si>
    <t>Месторождения с круглогодичным дорожным сообщением</t>
  </si>
  <si>
    <t>Автономные м/р</t>
  </si>
  <si>
    <t>Гарантированная часть</t>
  </si>
  <si>
    <t>НЕгарантированная часть</t>
  </si>
  <si>
    <t>2023г.</t>
  </si>
  <si>
    <t>2022г.</t>
  </si>
  <si>
    <t>2024г.</t>
  </si>
  <si>
    <t>2025г.</t>
  </si>
  <si>
    <t>Резервные средства для проведения ОПИ/ОПР и непредвиденные расходы *</t>
  </si>
  <si>
    <t>К-т изменения стоимости</t>
  </si>
  <si>
    <t>месторождения ООО «Газпромнефть-Хантос» согласно ТЗ</t>
  </si>
  <si>
    <t>Итого</t>
  </si>
  <si>
    <t>01-0107766-523-2022</t>
  </si>
  <si>
    <t xml:space="preserve">1. В коммерческом предложении указываются  ставки (наименование) в соответствии с направленными лотами, не допускается внесение других наименований.
2. Механизм реализации негарантированного объема работ указан в проекте договора.
3. Коэффициент инфляции в 2023-2025гг. проставляется Участником самостоятельно.
4. Настоящим подтверждаем, что указанная итоговая стоимость работ, а также стоимость каждого лота подлежит корректировке только в сторону уменьшения.
5. Стоимость работ указана в соответствии с прилагаемым техническим заданием и включает все расходы, связанные с выполнением работ.
6. С проектом договора, представленного в документации по отбору,  ознакомлены и согласны. </t>
  </si>
  <si>
    <t>Итого по гарантированной части</t>
  </si>
  <si>
    <t>Итого по негарантированной части</t>
  </si>
  <si>
    <t>Реестровый номер процедуры (РНП):</t>
  </si>
  <si>
    <t>8 для обеспечения гарантированной части, 
максимум 10 с учетом раскрытия негарантированной части</t>
  </si>
  <si>
    <t>ЗАКАЗЧИК:
_____________________________________ФЕДОРОВ С.И.</t>
  </si>
  <si>
    <t>ИСПОЛНИТЕЛЬ:
________________________________________________ИШБАЕВ Г.Г.</t>
  </si>
  <si>
    <t>СПРАВОЧНО:</t>
  </si>
  <si>
    <t>с НДС</t>
  </si>
  <si>
    <t>лот всего</t>
  </si>
  <si>
    <t>ОПИ</t>
  </si>
  <si>
    <t>сумма НДС</t>
  </si>
  <si>
    <t>с даты подписания договора</t>
  </si>
  <si>
    <t>с даты подписания договора, но не позднее 01.11.2022 - 31.12.2024г</t>
  </si>
  <si>
    <t>1. Детальные технические требования изложены в прилагаемом Техническом задании к Договору.</t>
  </si>
  <si>
    <r>
      <t>2. Стоимость услуг по настоящему Наряд-Заказу определяется в соответствии с</t>
    </r>
    <r>
      <rPr>
        <b/>
        <sz val="18"/>
        <rFont val="Arial"/>
        <family val="2"/>
        <charset val="204"/>
      </rPr>
      <t xml:space="preserve"> Приложением №1</t>
    </r>
    <r>
      <rPr>
        <sz val="18"/>
        <rFont val="Arial"/>
        <family val="2"/>
        <charset val="204"/>
      </rPr>
      <t xml:space="preserve"> к Договору</t>
    </r>
  </si>
  <si>
    <t>3. Настоящим Заказчик уполномочивает Исполнителя на выполнение услуг по предоставлению и инженерно-технологическому сопровождению (прокат) буровых долот  при бурении скважин (далее Услуги) на условиях и в сроки, указанные в настоящем Наряд-Заказе, а Исполнитель соглашается выполнять Услуги на условиях и в сроки, указанные в Наряд-Заказе.</t>
  </si>
  <si>
    <t>4. Наряд-Заказ становится неотъемлемой частью Договора с момента подписания обеими Сторонами. В случае расхождения между условиями Договора и Наряд-Заказа приоритет имеют условия, согласованные в Наряд-Заказе.</t>
  </si>
  <si>
    <r>
      <t>5. Максимальная стоимость Услуг, выполняемых по настоящему Наряд-Заказу, не должна превышать стоимости указанной в расчете</t>
    </r>
    <r>
      <rPr>
        <b/>
        <sz val="18"/>
        <rFont val="Arial"/>
        <family val="2"/>
        <charset val="204"/>
      </rPr>
      <t>.</t>
    </r>
  </si>
  <si>
    <t>6. Условия настоящего Наряд-Заказа вступают в силу с даты подписания и действуют до полного исполнения Сторонами своих обязательств.</t>
  </si>
  <si>
    <t>7. Условия настоящего Наряд-Заказа распространяются на отношения Сторон, фактически сложившиеся с даты подписания.</t>
  </si>
  <si>
    <t xml:space="preserve">8. Заказчик вправе скорректировать объем работ, определенный наряд-заказом, в пределах согласованного Сторонами размера уменьшения/увеличения:                                                                                                                                                                                                                      
    – уменьшение Заказчиком объема работ составляет 20 % (двадцать процентов) от объема работ, предусмотренного Производственной программой;
    – увеличение Заказчиком объема работ составляет 20 % (двадцать процентов) от объема работ, предусмотренного Производственной программой.  </t>
  </si>
  <si>
    <t>Корректировочный Наряд-заказ №1.1. 
на оказание услуги 10301 по Договору №ХНТ-22/10000/01688/Р/49 от 28.12.2022г.</t>
  </si>
  <si>
    <t>Отклонение</t>
  </si>
  <si>
    <t xml:space="preserve">Приложение __ к Договору №_______ от ______г. 
 </t>
  </si>
  <si>
    <t xml:space="preserve"> Наряд-заказ №__
на оказание услуги 10301 по Договору №_________ от _____г.</t>
  </si>
  <si>
    <t xml:space="preserve"> ________ - __________</t>
  </si>
  <si>
    <t>_____ для обеспечения гарантированной части, максимум ____ с учетом раскрытия негарантированной части</t>
  </si>
  <si>
    <t>ИСПОЛНИТЕЛЬ:
____________________________________________   __________</t>
  </si>
  <si>
    <t>2026г.</t>
  </si>
  <si>
    <t>2027г.</t>
  </si>
  <si>
    <t xml:space="preserve">1. В коммерческом предложении указываются  ставки (наименование) в соответствии с направленными лотами, не допускается внесение других наименований.
2. Механизм реализации негарантированного объема работ указан в проекте договора.
3. Коэффициент инфляции в 2024-2027гг. проставляется Участником самостоятельно.
4. Настоящим подтверждаем, что указанная итоговая стоимость работ, а также стоимость каждого лота подлежит корректировке только в сторону уменьшения.
5. Стоимость работ указана в соответствии с прилагаемым техническим заданием и включает все расходы, связанные с выполнением работ.
6. С проектом договора, представленного в документации по отбору,  ознакомлены и согласны.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</si>
</sst>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3" formatCode="_-* #,##0.00_-;\-* #,##0.00_-;_-* &quot;-&quot;??_-;_-@_-"/>
    <numFmt numFmtId="164" formatCode="_-* #,##0.00_р_._-;\-* #,##0.00_р_._-;_-* &quot;-&quot;??_р_._-;_-@_-"/>
    <numFmt numFmtId="165" formatCode="&quot;$&quot;* #,##0.0_);[Red]&quot;$&quot;* \(#,##0.0\)"/>
    <numFmt numFmtId="166" formatCode="&quot;$&quot;* #,##0.00_);[Red]&quot;$&quot;* \(#,##0.00\)"/>
    <numFmt numFmtId="167" formatCode="&quot;$&quot;* #,##0_);[Red]&quot;$&quot;* \(#,##0\)"/>
    <numFmt numFmtId="168" formatCode="dd\-mmmm\-yy"/>
    <numFmt numFmtId="169" formatCode="#,##0.0_);[Red]\(#,##0.0\)"/>
    <numFmt numFmtId="170" formatCode="_(* #,##0.0_);[Red]_(* \(#,##0.0\);_(* &quot;-&quot;??_);_(@_)"/>
    <numFmt numFmtId="171" formatCode="_(* #,##0.00_);[Red]_(* \(#,##0.00\);_(* &quot;-&quot;???_);_(@_)"/>
    <numFmt numFmtId="172" formatCode="&quot;$&quot;#,##0.0_);[Red]\(&quot;$&quot;#,##0.0\)"/>
    <numFmt numFmtId="173" formatCode="&quot;$&quot;#,##0.00_);[Red]\(&quot;$&quot;#,##0.00\)"/>
    <numFmt numFmtId="174" formatCode="_(&quot;$&quot;* #,##0.0_);[Red]_(&quot;$&quot;* \(#,##0.0\);_(&quot;$&quot;* &quot;-&quot;??_);_(@_)"/>
    <numFmt numFmtId="175" formatCode="_(&quot;$&quot;* #,##0.00_);[Red]_(&quot;$&quot;* \(#,##0.00\);_(&quot;$&quot;* &quot;-&quot;???_);_(@_)"/>
    <numFmt numFmtId="176" formatCode="_(&quot;$&quot;* #,##0.00_);_(&quot;$&quot;* \(#,##0.00\);_(&quot;$&quot;* &quot;-&quot;??_);_(@_)"/>
    <numFmt numFmtId="177" formatCode="mmm\ d\,\ yyyy"/>
    <numFmt numFmtId="178" formatCode="mmm\-dd"/>
    <numFmt numFmtId="179" formatCode="_(* #,##0_);_(* \(#,##0\);_(* &quot;-&quot;_);_(@_)"/>
    <numFmt numFmtId="180" formatCode="_(* #,##0.00_);_(* \(#,##0.00\);_(* &quot;-&quot;??_);_(@_)"/>
    <numFmt numFmtId="181" formatCode="_(* #,###.0,,_);[Red]* \(#,###.0,,\);_(* &quot;-&quot;??_);_(@_)"/>
    <numFmt numFmtId="182" formatCode="_(* #,###.00,,_);[Red]* \(#,###.00,,\);_(* &quot;-&quot;???_);_(@_)"/>
    <numFmt numFmtId="183" formatCode="_(* #,###,,_);[Red]* \(#,###,,\);_(* &quot;-&quot;_);_(@_)"/>
    <numFmt numFmtId="184" formatCode="_(&quot;$&quot;* #,###.0,,_);[Red]_(&quot;$&quot;* \(#,###.0,,\);_(&quot;$&quot;* &quot;-&quot;??_);_(@_)"/>
    <numFmt numFmtId="185" formatCode="_(&quot;$&quot;* #,###.00,,_);[Red]_(&quot;$&quot;* \(#,###.00,,\);_(&quot;$&quot;* &quot;-&quot;???_);_(@_)"/>
    <numFmt numFmtId="186" formatCode="_(&quot;$&quot;* #,###,,_);[Red]_(&quot;$&quot;* \(#,###,,\);_(&quot;$&quot;* &quot;-&quot;_);_(@_)"/>
    <numFmt numFmtId="187" formatCode="_(&quot;$&quot;* #,##0_);_(&quot;$&quot;* \(#,##0\);_(&quot;$&quot;* &quot;-&quot;_);_(@_)"/>
    <numFmt numFmtId="188" formatCode="0.00_)"/>
    <numFmt numFmtId="189" formatCode="[$-409]mmmm\ d\,\ yyyy;@"/>
    <numFmt numFmtId="190" formatCode="0.00%_);[Red]\(0.00%\);_(* &quot;-&quot;????_);_(@_)"/>
    <numFmt numFmtId="191" formatCode="0%_);[Red]\(0%\);_(* &quot;-&quot;??_);_(@_)"/>
    <numFmt numFmtId="192" formatCode="_(* #,###.0,_);[Red]* \(#,###.0,\);_(* &quot;-&quot;??_);_(@_)"/>
    <numFmt numFmtId="193" formatCode="_(* #,###.00,_);[Red]* \(#,###.00,\);_(* &quot;-&quot;???_);_(@_)"/>
    <numFmt numFmtId="194" formatCode="_(* #,###,_);[Red]* \(#,###,\);_(* &quot;-&quot;_);_(@_)"/>
    <numFmt numFmtId="195" formatCode="_(&quot;$&quot;* #,###.0,_);[Red]_(&quot;$&quot;* \(#,###.0,\);_(&quot;$&quot;* &quot;-&quot;??_);_(@_)"/>
    <numFmt numFmtId="196" formatCode="_(&quot;$&quot;* #,###.00,_);[Red]_(&quot;$&quot;* \(#,###.00,\);_(&quot;$&quot;* &quot;-&quot;???_);_(@_)"/>
    <numFmt numFmtId="197" formatCode="_(&quot;$&quot;* #,###,_);[Red]_(&quot;$&quot;* \(#,###,\);_(&quot;$&quot;* &quot;-&quot;_);_(@_)"/>
    <numFmt numFmtId="198" formatCode="#,##0.000_р_."/>
    <numFmt numFmtId="199" formatCode="0.0000"/>
    <numFmt numFmtId="200" formatCode="#,##0.00_р_."/>
    <numFmt numFmtId="201" formatCode="#,##0_ ;\-#,##0\ "/>
    <numFmt numFmtId="202" formatCode="0.000"/>
  </numFmts>
  <fonts count="65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1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2"/>
      <name val="Arial"/>
      <family val="2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Arial"/>
      <family val="2"/>
      <charset val="204"/>
    </font>
    <font>
      <b/>
      <sz val="16"/>
      <name val="Arial"/>
      <family val="2"/>
      <charset val="204"/>
    </font>
    <font>
      <sz val="10"/>
      <name val="Arial Cyr"/>
      <family val="2"/>
      <charset val="204"/>
    </font>
    <font>
      <sz val="10"/>
      <name val="Geneva"/>
      <family val="2"/>
    </font>
    <font>
      <sz val="12"/>
      <name val="Geneva"/>
      <family val="2"/>
    </font>
    <font>
      <sz val="12"/>
      <name val="Tms Rmn"/>
    </font>
    <font>
      <sz val="10"/>
      <name val="MS Sans Serif"/>
      <family val="2"/>
      <charset val="204"/>
    </font>
    <font>
      <b/>
      <i/>
      <sz val="16"/>
      <name val="Helv"/>
    </font>
    <font>
      <sz val="10"/>
      <name val="Helv"/>
    </font>
    <font>
      <sz val="12"/>
      <name val="Helv"/>
    </font>
    <font>
      <b/>
      <sz val="12"/>
      <name val="Arial"/>
      <family val="2"/>
      <charset val="204"/>
    </font>
    <font>
      <b/>
      <sz val="16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name val="Times New Roman"/>
      <family val="1"/>
      <charset val="204"/>
    </font>
    <font>
      <b/>
      <sz val="14"/>
      <name val="Arial"/>
      <family val="2"/>
      <charset val="204"/>
    </font>
    <font>
      <sz val="10"/>
      <color theme="1"/>
      <name val="Arial"/>
      <family val="2"/>
      <charset val="204"/>
    </font>
    <font>
      <b/>
      <sz val="14"/>
      <name val="Arial Cyr"/>
      <charset val="204"/>
    </font>
    <font>
      <sz val="16"/>
      <color indexed="8"/>
      <name val="Arial"/>
      <family val="2"/>
      <charset val="204"/>
    </font>
    <font>
      <b/>
      <sz val="18"/>
      <name val="Arial"/>
      <family val="2"/>
      <charset val="204"/>
    </font>
    <font>
      <sz val="18"/>
      <name val="Arial"/>
      <family val="2"/>
      <charset val="204"/>
    </font>
    <font>
      <sz val="11"/>
      <name val="Calibri"/>
      <family val="2"/>
      <charset val="204"/>
    </font>
    <font>
      <b/>
      <sz val="16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Arial Cyr"/>
    </font>
    <font>
      <sz val="14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b/>
      <sz val="26"/>
      <color rgb="FF000000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7" borderId="1" applyNumberFormat="0" applyAlignment="0" applyProtection="0"/>
    <xf numFmtId="0" fontId="11" fillId="20" borderId="2" applyNumberFormat="0" applyAlignment="0" applyProtection="0"/>
    <xf numFmtId="0" fontId="12" fillId="20" borderId="1" applyNumberFormat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6" applyNumberFormat="0" applyFill="0" applyAlignment="0" applyProtection="0"/>
    <xf numFmtId="0" fontId="18" fillId="21" borderId="7" applyNumberFormat="0" applyAlignment="0" applyProtection="0"/>
    <xf numFmtId="0" fontId="19" fillId="0" borderId="0" applyNumberFormat="0" applyFill="0" applyBorder="0" applyAlignment="0" applyProtection="0"/>
    <xf numFmtId="0" fontId="20" fillId="22" borderId="0" applyNumberFormat="0" applyBorder="0" applyAlignment="0" applyProtection="0"/>
    <xf numFmtId="0" fontId="7" fillId="0" borderId="0"/>
    <xf numFmtId="0" fontId="28" fillId="0" borderId="0"/>
    <xf numFmtId="0" fontId="29" fillId="0" borderId="0"/>
    <xf numFmtId="0" fontId="21" fillId="0" borderId="0"/>
    <xf numFmtId="0" fontId="13" fillId="0" borderId="0"/>
    <xf numFmtId="0" fontId="22" fillId="3" borderId="0" applyNumberFormat="0" applyBorder="0" applyAlignment="0" applyProtection="0"/>
    <xf numFmtId="0" fontId="23" fillId="0" borderId="0" applyNumberFormat="0" applyFill="0" applyBorder="0" applyAlignment="0" applyProtection="0"/>
    <xf numFmtId="0" fontId="21" fillId="23" borderId="8" applyNumberFormat="0" applyFont="0" applyAlignment="0" applyProtection="0"/>
    <xf numFmtId="0" fontId="13" fillId="23" borderId="8" applyNumberFormat="0" applyFont="0" applyAlignment="0" applyProtection="0"/>
    <xf numFmtId="9" fontId="28" fillId="0" borderId="0" applyFon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64" fontId="28" fillId="0" borderId="0" applyFont="0" applyFill="0" applyBorder="0" applyAlignment="0" applyProtection="0"/>
    <xf numFmtId="0" fontId="26" fillId="4" borderId="0" applyNumberFormat="0" applyBorder="0" applyAlignment="0" applyProtection="0"/>
    <xf numFmtId="164" fontId="28" fillId="0" borderId="0" applyFont="0" applyFill="0" applyBorder="0" applyAlignment="0" applyProtection="0"/>
    <xf numFmtId="0" fontId="28" fillId="0" borderId="0"/>
    <xf numFmtId="0" fontId="29" fillId="0" borderId="0"/>
    <xf numFmtId="0" fontId="32" fillId="0" borderId="0"/>
    <xf numFmtId="0" fontId="6" fillId="0" borderId="0"/>
    <xf numFmtId="0" fontId="13" fillId="0" borderId="0"/>
    <xf numFmtId="0" fontId="36" fillId="0" borderId="0"/>
    <xf numFmtId="2" fontId="37" fillId="0" borderId="0"/>
    <xf numFmtId="165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7" fontId="38" fillId="0" borderId="0" applyFont="0" applyFill="0" applyBorder="0" applyAlignment="0" applyProtection="0"/>
    <xf numFmtId="168" fontId="13" fillId="0" borderId="11">
      <alignment horizontal="center"/>
      <protection locked="0"/>
    </xf>
    <xf numFmtId="169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40" fontId="40" fillId="0" borderId="0" applyFont="0" applyFill="0" applyBorder="0" applyAlignment="0" applyProtection="0"/>
    <xf numFmtId="172" fontId="38" fillId="0" borderId="0" applyFont="0" applyFill="0" applyBorder="0" applyAlignment="0" applyProtection="0"/>
    <xf numFmtId="173" fontId="38" fillId="0" borderId="0" applyFont="0" applyFill="0" applyBorder="0" applyAlignment="0" applyProtection="0"/>
    <xf numFmtId="174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176" fontId="32" fillId="0" borderId="0" applyFont="0" applyFill="0" applyBorder="0" applyAlignment="0" applyProtection="0"/>
    <xf numFmtId="15" fontId="38" fillId="0" borderId="0" applyFont="0" applyFill="0" applyBorder="0" applyAlignment="0" applyProtection="0"/>
    <xf numFmtId="14" fontId="38" fillId="0" borderId="0" applyFont="0" applyFill="0" applyBorder="0" applyAlignment="0" applyProtection="0"/>
    <xf numFmtId="17" fontId="38" fillId="0" borderId="0" applyFont="0" applyFill="0" applyBorder="0" applyAlignment="0" applyProtection="0"/>
    <xf numFmtId="15" fontId="39" fillId="0" borderId="0" applyFont="0" applyFill="0" applyBorder="0" applyAlignment="0" applyProtection="0"/>
    <xf numFmtId="14" fontId="39" fillId="0" borderId="0" applyFont="0" applyFill="0" applyBorder="0" applyAlignment="0" applyProtection="0"/>
    <xf numFmtId="177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" fontId="39" fillId="0" borderId="0" applyFont="0" applyFill="0" applyBorder="0" applyAlignment="0" applyProtection="0"/>
    <xf numFmtId="22" fontId="38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1" fontId="39" fillId="0" borderId="0" applyFont="0" applyFill="0" applyBorder="0" applyAlignment="0" applyProtection="0"/>
    <xf numFmtId="182" fontId="39" fillId="0" borderId="0" applyFont="0" applyFill="0" applyBorder="0" applyAlignment="0" applyProtection="0"/>
    <xf numFmtId="183" fontId="39" fillId="0" borderId="0" applyFont="0" applyFill="0" applyBorder="0" applyAlignment="0" applyProtection="0"/>
    <xf numFmtId="184" fontId="39" fillId="0" borderId="0" applyFont="0" applyFill="0" applyBorder="0" applyAlignment="0" applyProtection="0"/>
    <xf numFmtId="185" fontId="39" fillId="0" borderId="0" applyFont="0" applyFill="0" applyBorder="0" applyAlignment="0" applyProtection="0"/>
    <xf numFmtId="186" fontId="39" fillId="0" borderId="0" applyFont="0" applyFill="0" applyBorder="0" applyAlignment="0" applyProtection="0"/>
    <xf numFmtId="187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188" fontId="41" fillId="0" borderId="0"/>
    <xf numFmtId="0" fontId="13" fillId="0" borderId="0"/>
    <xf numFmtId="0" fontId="13" fillId="0" borderId="0"/>
    <xf numFmtId="0" fontId="13" fillId="0" borderId="0"/>
    <xf numFmtId="189" fontId="13" fillId="0" borderId="0"/>
    <xf numFmtId="0" fontId="13" fillId="0" borderId="0"/>
    <xf numFmtId="0" fontId="13" fillId="0" borderId="0"/>
    <xf numFmtId="9" fontId="38" fillId="0" borderId="0" applyFont="0" applyFill="0" applyBorder="0" applyAlignment="0" applyProtection="0"/>
    <xf numFmtId="190" fontId="39" fillId="0" borderId="0" applyFont="0" applyFill="0" applyBorder="0" applyAlignment="0" applyProtection="0"/>
    <xf numFmtId="191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2" fillId="0" borderId="0"/>
    <xf numFmtId="192" fontId="39" fillId="0" borderId="0" applyFont="0" applyFill="0" applyAlignment="0" applyProtection="0"/>
    <xf numFmtId="193" fontId="39" fillId="0" borderId="0" applyFont="0" applyFill="0" applyBorder="0" applyAlignment="0" applyProtection="0"/>
    <xf numFmtId="194" fontId="39" fillId="0" borderId="0" applyFont="0" applyFill="0" applyBorder="0" applyAlignment="0" applyProtection="0"/>
    <xf numFmtId="195" fontId="39" fillId="0" borderId="0" applyFont="0" applyFill="0" applyBorder="0" applyAlignment="0" applyProtection="0"/>
    <xf numFmtId="196" fontId="39" fillId="0" borderId="0" applyFont="0" applyFill="0" applyBorder="0" applyAlignment="0" applyProtection="0"/>
    <xf numFmtId="197" fontId="39" fillId="0" borderId="0" applyFont="0" applyFill="0" applyBorder="0" applyAlignment="0" applyProtection="0"/>
    <xf numFmtId="20" fontId="38" fillId="0" borderId="0" applyFont="0" applyFill="0" applyBorder="0" applyAlignment="0" applyProtection="0"/>
    <xf numFmtId="21" fontId="43" fillId="0" borderId="0" applyFont="0" applyFill="0" applyBorder="0" applyAlignment="0" applyProtection="0"/>
    <xf numFmtId="18" fontId="38" fillId="0" borderId="0" applyFont="0" applyFill="0" applyBorder="0" applyAlignment="0" applyProtection="0"/>
    <xf numFmtId="19" fontId="38" fillId="0" borderId="0" applyFont="0" applyFill="0" applyBorder="0" applyAlignment="0" applyProtection="0"/>
    <xf numFmtId="0" fontId="13" fillId="0" borderId="0"/>
    <xf numFmtId="0" fontId="36" fillId="0" borderId="0"/>
    <xf numFmtId="0" fontId="42" fillId="0" borderId="0"/>
    <xf numFmtId="0" fontId="13" fillId="0" borderId="0"/>
    <xf numFmtId="0" fontId="5" fillId="0" borderId="0"/>
    <xf numFmtId="0" fontId="4" fillId="0" borderId="0"/>
    <xf numFmtId="0" fontId="4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2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7" fillId="0" borderId="0" applyFont="0" applyFill="0" applyBorder="0" applyAlignment="0" applyProtection="0"/>
    <xf numFmtId="0" fontId="58" fillId="0" borderId="0"/>
  </cellStyleXfs>
  <cellXfs count="275">
    <xf numFmtId="0" fontId="0" fillId="0" borderId="0" xfId="0"/>
    <xf numFmtId="0" fontId="31" fillId="0" borderId="0" xfId="38" applyFont="1" applyAlignment="1">
      <alignment horizontal="center" vertical="center" wrapText="1"/>
    </xf>
    <xf numFmtId="0" fontId="31" fillId="0" borderId="0" xfId="38" applyFont="1" applyAlignment="1">
      <alignment vertical="center"/>
    </xf>
    <xf numFmtId="0" fontId="34" fillId="0" borderId="0" xfId="38" applyFont="1" applyAlignment="1">
      <alignment vertical="center"/>
    </xf>
    <xf numFmtId="0" fontId="44" fillId="0" borderId="0" xfId="38" applyFont="1" applyAlignment="1">
      <alignment horizontal="center" vertical="center" wrapText="1"/>
    </xf>
    <xf numFmtId="0" fontId="31" fillId="0" borderId="0" xfId="37" applyFont="1" applyAlignment="1">
      <alignment vertical="center" wrapText="1"/>
    </xf>
    <xf numFmtId="0" fontId="45" fillId="0" borderId="0" xfId="0" applyFont="1" applyAlignment="1">
      <alignment horizontal="center" vertical="center"/>
    </xf>
    <xf numFmtId="49" fontId="35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6" fillId="0" borderId="0" xfId="0" applyFont="1" applyAlignment="1">
      <alignment horizontal="center" vertical="center"/>
    </xf>
    <xf numFmtId="0" fontId="33" fillId="0" borderId="0" xfId="0" applyFont="1"/>
    <xf numFmtId="0" fontId="44" fillId="0" borderId="0" xfId="38" applyFont="1" applyAlignment="1">
      <alignment vertical="center" wrapText="1"/>
    </xf>
    <xf numFmtId="0" fontId="44" fillId="24" borderId="45" xfId="0" applyFont="1" applyFill="1" applyBorder="1" applyAlignment="1">
      <alignment horizontal="center" vertical="center" wrapText="1"/>
    </xf>
    <xf numFmtId="0" fontId="44" fillId="24" borderId="22" xfId="0" applyFont="1" applyFill="1" applyBorder="1" applyAlignment="1">
      <alignment horizontal="center" vertical="center" wrapText="1"/>
    </xf>
    <xf numFmtId="0" fontId="44" fillId="24" borderId="23" xfId="0" applyFont="1" applyFill="1" applyBorder="1" applyAlignment="1">
      <alignment horizontal="center" vertical="center" wrapText="1"/>
    </xf>
    <xf numFmtId="0" fontId="44" fillId="24" borderId="24" xfId="0" applyFont="1" applyFill="1" applyBorder="1" applyAlignment="1">
      <alignment horizontal="center" vertical="center" wrapText="1"/>
    </xf>
    <xf numFmtId="0" fontId="44" fillId="28" borderId="24" xfId="0" applyFont="1" applyFill="1" applyBorder="1" applyAlignment="1">
      <alignment horizontal="center" vertical="center" wrapText="1"/>
    </xf>
    <xf numFmtId="0" fontId="44" fillId="28" borderId="22" xfId="0" applyFont="1" applyFill="1" applyBorder="1" applyAlignment="1">
      <alignment horizontal="center" vertical="center" wrapText="1"/>
    </xf>
    <xf numFmtId="0" fontId="44" fillId="28" borderId="23" xfId="0" applyFont="1" applyFill="1" applyBorder="1" applyAlignment="1">
      <alignment horizontal="center" vertical="center" wrapText="1"/>
    </xf>
    <xf numFmtId="0" fontId="44" fillId="24" borderId="57" xfId="0" applyFont="1" applyFill="1" applyBorder="1" applyAlignment="1">
      <alignment horizontal="center" vertical="center" wrapText="1"/>
    </xf>
    <xf numFmtId="0" fontId="44" fillId="24" borderId="58" xfId="0" applyFont="1" applyFill="1" applyBorder="1" applyAlignment="1">
      <alignment horizontal="center" vertical="center" wrapText="1"/>
    </xf>
    <xf numFmtId="0" fontId="44" fillId="24" borderId="67" xfId="0" applyFont="1" applyFill="1" applyBorder="1" applyAlignment="1">
      <alignment horizontal="center" vertical="center" wrapText="1"/>
    </xf>
    <xf numFmtId="0" fontId="44" fillId="24" borderId="12" xfId="38" applyFont="1" applyFill="1" applyBorder="1" applyAlignment="1">
      <alignment horizontal="center" vertical="center" wrapText="1"/>
    </xf>
    <xf numFmtId="0" fontId="44" fillId="24" borderId="16" xfId="38" applyFont="1" applyFill="1" applyBorder="1" applyAlignment="1">
      <alignment horizontal="center" vertical="center" wrapText="1"/>
    </xf>
    <xf numFmtId="0" fontId="44" fillId="28" borderId="24" xfId="38" applyFont="1" applyFill="1" applyBorder="1" applyAlignment="1">
      <alignment horizontal="center" vertical="center" wrapText="1"/>
    </xf>
    <xf numFmtId="0" fontId="44" fillId="28" borderId="22" xfId="38" applyFont="1" applyFill="1" applyBorder="1" applyAlignment="1">
      <alignment horizontal="center" vertical="center" wrapText="1"/>
    </xf>
    <xf numFmtId="0" fontId="44" fillId="28" borderId="23" xfId="38" applyFont="1" applyFill="1" applyBorder="1" applyAlignment="1">
      <alignment horizontal="center" vertical="center" wrapText="1"/>
    </xf>
    <xf numFmtId="0" fontId="44" fillId="28" borderId="12" xfId="38" applyFont="1" applyFill="1" applyBorder="1" applyAlignment="1">
      <alignment horizontal="center" vertical="center" wrapText="1"/>
    </xf>
    <xf numFmtId="0" fontId="44" fillId="24" borderId="24" xfId="38" applyFont="1" applyFill="1" applyBorder="1" applyAlignment="1">
      <alignment horizontal="center" vertical="center" wrapText="1"/>
    </xf>
    <xf numFmtId="0" fontId="44" fillId="24" borderId="22" xfId="38" applyFont="1" applyFill="1" applyBorder="1" applyAlignment="1">
      <alignment horizontal="center" vertical="center" wrapText="1"/>
    </xf>
    <xf numFmtId="0" fontId="44" fillId="24" borderId="46" xfId="38" applyFont="1" applyFill="1" applyBorder="1" applyAlignment="1">
      <alignment horizontal="center" vertical="center" wrapText="1"/>
    </xf>
    <xf numFmtId="0" fontId="44" fillId="24" borderId="72" xfId="38" applyFont="1" applyFill="1" applyBorder="1" applyAlignment="1">
      <alignment horizontal="center" vertical="center" wrapText="1"/>
    </xf>
    <xf numFmtId="0" fontId="44" fillId="0" borderId="14" xfId="38" applyFont="1" applyBorder="1" applyAlignment="1">
      <alignment horizontal="center" vertical="center" wrapText="1"/>
    </xf>
    <xf numFmtId="0" fontId="44" fillId="0" borderId="39" xfId="38" applyFont="1" applyBorder="1" applyAlignment="1">
      <alignment horizontal="center" vertical="center" wrapText="1"/>
    </xf>
    <xf numFmtId="0" fontId="44" fillId="0" borderId="36" xfId="38" applyFont="1" applyBorder="1" applyAlignment="1">
      <alignment horizontal="center" vertical="center" wrapText="1"/>
    </xf>
    <xf numFmtId="0" fontId="44" fillId="0" borderId="37" xfId="38" applyFont="1" applyBorder="1" applyAlignment="1">
      <alignment horizontal="center" vertical="center" wrapText="1"/>
    </xf>
    <xf numFmtId="0" fontId="44" fillId="0" borderId="38" xfId="38" applyFont="1" applyBorder="1" applyAlignment="1">
      <alignment horizontal="center" vertical="center" wrapText="1"/>
    </xf>
    <xf numFmtId="2" fontId="44" fillId="0" borderId="37" xfId="38" applyNumberFormat="1" applyFont="1" applyBorder="1" applyAlignment="1">
      <alignment horizontal="center" vertical="center" wrapText="1"/>
    </xf>
    <xf numFmtId="0" fontId="44" fillId="0" borderId="49" xfId="38" applyFont="1" applyBorder="1" applyAlignment="1">
      <alignment horizontal="center" vertical="center" wrapText="1"/>
    </xf>
    <xf numFmtId="0" fontId="44" fillId="0" borderId="50" xfId="38" applyFont="1" applyBorder="1" applyAlignment="1">
      <alignment horizontal="center" vertical="center" wrapText="1"/>
    </xf>
    <xf numFmtId="2" fontId="44" fillId="0" borderId="50" xfId="38" applyNumberFormat="1" applyFont="1" applyBorder="1" applyAlignment="1">
      <alignment horizontal="center" vertical="center" wrapText="1"/>
    </xf>
    <xf numFmtId="0" fontId="44" fillId="0" borderId="51" xfId="38" applyFont="1" applyBorder="1" applyAlignment="1">
      <alignment horizontal="center" vertical="center" wrapText="1"/>
    </xf>
    <xf numFmtId="0" fontId="44" fillId="0" borderId="65" xfId="38" applyFont="1" applyBorder="1" applyAlignment="1">
      <alignment horizontal="center" vertical="center" wrapText="1"/>
    </xf>
    <xf numFmtId="0" fontId="44" fillId="0" borderId="70" xfId="38" applyFont="1" applyBorder="1" applyAlignment="1">
      <alignment horizontal="center" vertical="center" wrapText="1"/>
    </xf>
    <xf numFmtId="0" fontId="44" fillId="0" borderId="52" xfId="38" applyFont="1" applyBorder="1" applyAlignment="1">
      <alignment horizontal="center" vertical="center" wrapText="1"/>
    </xf>
    <xf numFmtId="0" fontId="44" fillId="0" borderId="60" xfId="38" applyFont="1" applyBorder="1" applyAlignment="1">
      <alignment horizontal="center" vertical="center" wrapText="1"/>
    </xf>
    <xf numFmtId="0" fontId="44" fillId="0" borderId="34" xfId="38" applyFont="1" applyBorder="1" applyAlignment="1">
      <alignment horizontal="center" vertical="center" wrapText="1"/>
    </xf>
    <xf numFmtId="0" fontId="44" fillId="0" borderId="10" xfId="38" applyFont="1" applyBorder="1" applyAlignment="1">
      <alignment horizontal="center" vertical="center" wrapText="1"/>
    </xf>
    <xf numFmtId="0" fontId="44" fillId="0" borderId="61" xfId="38" applyFont="1" applyBorder="1" applyAlignment="1">
      <alignment horizontal="center" vertical="center" wrapText="1"/>
    </xf>
    <xf numFmtId="0" fontId="44" fillId="0" borderId="62" xfId="38" applyFont="1" applyBorder="1" applyAlignment="1">
      <alignment horizontal="center" vertical="center" wrapText="1"/>
    </xf>
    <xf numFmtId="0" fontId="44" fillId="0" borderId="63" xfId="38" applyFont="1" applyBorder="1" applyAlignment="1">
      <alignment horizontal="center" vertical="center" wrapText="1"/>
    </xf>
    <xf numFmtId="0" fontId="44" fillId="0" borderId="64" xfId="38" applyFont="1" applyBorder="1" applyAlignment="1">
      <alignment horizontal="center" vertical="center" wrapText="1"/>
    </xf>
    <xf numFmtId="0" fontId="44" fillId="0" borderId="66" xfId="38" applyFont="1" applyBorder="1" applyAlignment="1">
      <alignment horizontal="center" vertical="center" wrapText="1"/>
    </xf>
    <xf numFmtId="0" fontId="44" fillId="0" borderId="35" xfId="38" applyFont="1" applyBorder="1" applyAlignment="1">
      <alignment horizontal="center" vertical="center" wrapText="1"/>
    </xf>
    <xf numFmtId="0" fontId="44" fillId="0" borderId="15" xfId="38" applyFont="1" applyBorder="1" applyAlignment="1">
      <alignment horizontal="center" vertical="center" wrapText="1"/>
    </xf>
    <xf numFmtId="0" fontId="44" fillId="0" borderId="40" xfId="38" applyFont="1" applyBorder="1" applyAlignment="1">
      <alignment horizontal="center" vertical="center" wrapText="1"/>
    </xf>
    <xf numFmtId="2" fontId="44" fillId="0" borderId="15" xfId="38" applyNumberFormat="1" applyFont="1" applyBorder="1" applyAlignment="1">
      <alignment horizontal="center" vertical="center" wrapText="1"/>
    </xf>
    <xf numFmtId="0" fontId="44" fillId="0" borderId="53" xfId="38" applyFont="1" applyBorder="1" applyAlignment="1">
      <alignment horizontal="center" vertical="center" wrapText="1"/>
    </xf>
    <xf numFmtId="0" fontId="44" fillId="0" borderId="54" xfId="38" applyFont="1" applyBorder="1" applyAlignment="1">
      <alignment horizontal="center" vertical="center" wrapText="1"/>
    </xf>
    <xf numFmtId="2" fontId="44" fillId="0" borderId="54" xfId="38" applyNumberFormat="1" applyFont="1" applyBorder="1" applyAlignment="1">
      <alignment horizontal="center" vertical="center" wrapText="1"/>
    </xf>
    <xf numFmtId="0" fontId="44" fillId="0" borderId="55" xfId="38" applyFont="1" applyBorder="1" applyAlignment="1">
      <alignment horizontal="center" vertical="center" wrapText="1"/>
    </xf>
    <xf numFmtId="0" fontId="44" fillId="0" borderId="56" xfId="38" applyFont="1" applyBorder="1" applyAlignment="1">
      <alignment horizontal="center" vertical="center" wrapText="1"/>
    </xf>
    <xf numFmtId="0" fontId="44" fillId="0" borderId="57" xfId="38" applyFont="1" applyBorder="1" applyAlignment="1">
      <alignment horizontal="center" vertical="center" wrapText="1"/>
    </xf>
    <xf numFmtId="0" fontId="44" fillId="0" borderId="58" xfId="38" applyFont="1" applyBorder="1" applyAlignment="1">
      <alignment horizontal="center" vertical="center" wrapText="1"/>
    </xf>
    <xf numFmtId="0" fontId="44" fillId="0" borderId="59" xfId="38" applyFont="1" applyBorder="1" applyAlignment="1">
      <alignment horizontal="center" vertical="center" wrapText="1"/>
    </xf>
    <xf numFmtId="0" fontId="44" fillId="0" borderId="67" xfId="38" applyFont="1" applyBorder="1" applyAlignment="1">
      <alignment horizontal="center" vertical="center" wrapText="1"/>
    </xf>
    <xf numFmtId="0" fontId="30" fillId="25" borderId="12" xfId="38" applyFont="1" applyFill="1" applyBorder="1" applyAlignment="1">
      <alignment horizontal="center" vertical="center" wrapText="1"/>
    </xf>
    <xf numFmtId="0" fontId="27" fillId="25" borderId="12" xfId="38" applyFont="1" applyFill="1" applyBorder="1" applyAlignment="1">
      <alignment horizontal="left" vertical="center" wrapText="1"/>
    </xf>
    <xf numFmtId="0" fontId="31" fillId="25" borderId="12" xfId="38" applyFont="1" applyFill="1" applyBorder="1" applyAlignment="1">
      <alignment horizontal="center" vertical="center" wrapText="1"/>
    </xf>
    <xf numFmtId="3" fontId="31" fillId="25" borderId="16" xfId="38" applyNumberFormat="1" applyFont="1" applyFill="1" applyBorder="1" applyAlignment="1">
      <alignment horizontal="center" vertical="center" wrapText="1"/>
    </xf>
    <xf numFmtId="4" fontId="31" fillId="25" borderId="12" xfId="38" applyNumberFormat="1" applyFont="1" applyFill="1" applyBorder="1" applyAlignment="1">
      <alignment horizontal="center" vertical="center" wrapText="1"/>
    </xf>
    <xf numFmtId="3" fontId="31" fillId="25" borderId="24" xfId="38" applyNumberFormat="1" applyFont="1" applyFill="1" applyBorder="1" applyAlignment="1">
      <alignment horizontal="center" vertical="center" wrapText="1"/>
    </xf>
    <xf numFmtId="4" fontId="31" fillId="25" borderId="22" xfId="38" applyNumberFormat="1" applyFont="1" applyFill="1" applyBorder="1" applyAlignment="1">
      <alignment horizontal="center" vertical="center" wrapText="1"/>
    </xf>
    <xf numFmtId="4" fontId="31" fillId="25" borderId="23" xfId="38" applyNumberFormat="1" applyFont="1" applyFill="1" applyBorder="1" applyAlignment="1">
      <alignment horizontal="center" vertical="center" wrapText="1"/>
    </xf>
    <xf numFmtId="4" fontId="31" fillId="25" borderId="46" xfId="38" applyNumberFormat="1" applyFont="1" applyFill="1" applyBorder="1" applyAlignment="1">
      <alignment horizontal="center" vertical="center" wrapText="1"/>
    </xf>
    <xf numFmtId="4" fontId="31" fillId="25" borderId="72" xfId="38" applyNumberFormat="1" applyFont="1" applyFill="1" applyBorder="1" applyAlignment="1">
      <alignment horizontal="center" vertical="center" wrapText="1"/>
    </xf>
    <xf numFmtId="0" fontId="30" fillId="26" borderId="12" xfId="38" applyFont="1" applyFill="1" applyBorder="1" applyAlignment="1">
      <alignment horizontal="center" vertical="center" wrapText="1"/>
    </xf>
    <xf numFmtId="0" fontId="27" fillId="26" borderId="12" xfId="38" applyFont="1" applyFill="1" applyBorder="1" applyAlignment="1">
      <alignment horizontal="left" vertical="center" wrapText="1"/>
    </xf>
    <xf numFmtId="0" fontId="31" fillId="26" borderId="12" xfId="38" applyFont="1" applyFill="1" applyBorder="1" applyAlignment="1">
      <alignment horizontal="center" vertical="center" wrapText="1"/>
    </xf>
    <xf numFmtId="3" fontId="31" fillId="26" borderId="16" xfId="38" applyNumberFormat="1" applyFont="1" applyFill="1" applyBorder="1" applyAlignment="1">
      <alignment horizontal="center" vertical="center" wrapText="1"/>
    </xf>
    <xf numFmtId="4" fontId="31" fillId="26" borderId="12" xfId="38" applyNumberFormat="1" applyFont="1" applyFill="1" applyBorder="1" applyAlignment="1">
      <alignment horizontal="center" vertical="center" wrapText="1"/>
    </xf>
    <xf numFmtId="3" fontId="31" fillId="26" borderId="24" xfId="38" applyNumberFormat="1" applyFont="1" applyFill="1" applyBorder="1" applyAlignment="1">
      <alignment horizontal="center" vertical="center" wrapText="1"/>
    </xf>
    <xf numFmtId="4" fontId="31" fillId="26" borderId="22" xfId="38" applyNumberFormat="1" applyFont="1" applyFill="1" applyBorder="1" applyAlignment="1">
      <alignment horizontal="center" vertical="center" wrapText="1"/>
    </xf>
    <xf numFmtId="4" fontId="31" fillId="26" borderId="23" xfId="38" applyNumberFormat="1" applyFont="1" applyFill="1" applyBorder="1" applyAlignment="1">
      <alignment horizontal="center" vertical="center" wrapText="1"/>
    </xf>
    <xf numFmtId="4" fontId="31" fillId="26" borderId="46" xfId="38" applyNumberFormat="1" applyFont="1" applyFill="1" applyBorder="1" applyAlignment="1">
      <alignment horizontal="center" vertical="center" wrapText="1"/>
    </xf>
    <xf numFmtId="4" fontId="31" fillId="26" borderId="73" xfId="38" applyNumberFormat="1" applyFont="1" applyFill="1" applyBorder="1" applyAlignment="1">
      <alignment horizontal="center" vertical="center" wrapText="1"/>
    </xf>
    <xf numFmtId="0" fontId="13" fillId="0" borderId="29" xfId="38" applyFont="1" applyBorder="1" applyAlignment="1">
      <alignment horizontal="center" vertical="center" wrapText="1"/>
    </xf>
    <xf numFmtId="0" fontId="31" fillId="0" borderId="11" xfId="38" applyFont="1" applyBorder="1" applyAlignment="1">
      <alignment vertical="center" wrapText="1"/>
    </xf>
    <xf numFmtId="0" fontId="31" fillId="0" borderId="29" xfId="38" applyFont="1" applyBorder="1" applyAlignment="1">
      <alignment horizontal="center" vertical="center" wrapText="1"/>
    </xf>
    <xf numFmtId="3" fontId="31" fillId="0" borderId="41" xfId="38" applyNumberFormat="1" applyFont="1" applyBorder="1" applyAlignment="1">
      <alignment horizontal="center" vertical="center" wrapText="1"/>
    </xf>
    <xf numFmtId="3" fontId="31" fillId="0" borderId="17" xfId="38" applyNumberFormat="1" applyFont="1" applyBorder="1" applyAlignment="1">
      <alignment horizontal="center" vertical="center" wrapText="1"/>
    </xf>
    <xf numFmtId="4" fontId="31" fillId="0" borderId="18" xfId="38" applyNumberFormat="1" applyFont="1" applyBorder="1" applyAlignment="1">
      <alignment horizontal="center" vertical="center" wrapText="1"/>
    </xf>
    <xf numFmtId="4" fontId="31" fillId="0" borderId="19" xfId="38" applyNumberFormat="1" applyFont="1" applyBorder="1" applyAlignment="1">
      <alignment horizontal="center" vertical="center" wrapText="1"/>
    </xf>
    <xf numFmtId="4" fontId="31" fillId="0" borderId="68" xfId="38" applyNumberFormat="1" applyFont="1" applyBorder="1" applyAlignment="1">
      <alignment horizontal="center" vertical="center" wrapText="1"/>
    </xf>
    <xf numFmtId="4" fontId="31" fillId="0" borderId="74" xfId="38" applyNumberFormat="1" applyFont="1" applyBorder="1" applyAlignment="1">
      <alignment horizontal="center" vertical="center" wrapText="1"/>
    </xf>
    <xf numFmtId="0" fontId="13" fillId="0" borderId="27" xfId="38" applyFont="1" applyBorder="1" applyAlignment="1">
      <alignment horizontal="center" vertical="center" wrapText="1"/>
    </xf>
    <xf numFmtId="0" fontId="31" fillId="0" borderId="10" xfId="38" applyFont="1" applyBorder="1" applyAlignment="1">
      <alignment horizontal="left" vertical="center" wrapText="1"/>
    </xf>
    <xf numFmtId="0" fontId="31" fillId="0" borderId="10" xfId="38" applyFont="1" applyBorder="1" applyAlignment="1">
      <alignment vertical="center" wrapText="1"/>
    </xf>
    <xf numFmtId="0" fontId="13" fillId="0" borderId="30" xfId="38" applyFont="1" applyBorder="1" applyAlignment="1">
      <alignment horizontal="center" vertical="center" wrapText="1"/>
    </xf>
    <xf numFmtId="0" fontId="47" fillId="0" borderId="30" xfId="38" applyFont="1" applyBorder="1" applyAlignment="1">
      <alignment vertical="center" wrapText="1"/>
    </xf>
    <xf numFmtId="0" fontId="31" fillId="0" borderId="25" xfId="38" applyFont="1" applyBorder="1" applyAlignment="1">
      <alignment horizontal="center" vertical="center" wrapText="1"/>
    </xf>
    <xf numFmtId="3" fontId="31" fillId="0" borderId="42" xfId="38" applyNumberFormat="1" applyFont="1" applyBorder="1" applyAlignment="1">
      <alignment horizontal="center" vertical="center" wrapText="1"/>
    </xf>
    <xf numFmtId="4" fontId="31" fillId="0" borderId="32" xfId="38" applyNumberFormat="1" applyFont="1" applyBorder="1" applyAlignment="1">
      <alignment horizontal="center" vertical="center" wrapText="1"/>
    </xf>
    <xf numFmtId="4" fontId="31" fillId="0" borderId="33" xfId="38" applyNumberFormat="1" applyFont="1" applyBorder="1" applyAlignment="1">
      <alignment horizontal="center" vertical="center" wrapText="1"/>
    </xf>
    <xf numFmtId="3" fontId="31" fillId="0" borderId="31" xfId="38" applyNumberFormat="1" applyFont="1" applyBorder="1" applyAlignment="1">
      <alignment horizontal="center" vertical="center" wrapText="1"/>
    </xf>
    <xf numFmtId="4" fontId="31" fillId="0" borderId="69" xfId="38" applyNumberFormat="1" applyFont="1" applyBorder="1" applyAlignment="1">
      <alignment horizontal="center" vertical="center" wrapText="1"/>
    </xf>
    <xf numFmtId="4" fontId="31" fillId="0" borderId="71" xfId="38" applyNumberFormat="1" applyFont="1" applyBorder="1" applyAlignment="1">
      <alignment horizontal="center" vertical="center" wrapText="1"/>
    </xf>
    <xf numFmtId="0" fontId="30" fillId="26" borderId="14" xfId="38" applyFont="1" applyFill="1" applyBorder="1" applyAlignment="1">
      <alignment horizontal="center" vertical="center" wrapText="1"/>
    </xf>
    <xf numFmtId="4" fontId="31" fillId="26" borderId="72" xfId="38" applyNumberFormat="1" applyFont="1" applyFill="1" applyBorder="1" applyAlignment="1">
      <alignment horizontal="center" vertical="center" wrapText="1"/>
    </xf>
    <xf numFmtId="0" fontId="13" fillId="0" borderId="26" xfId="38" applyFont="1" applyBorder="1" applyAlignment="1">
      <alignment horizontal="center" vertical="center" wrapText="1"/>
    </xf>
    <xf numFmtId="0" fontId="47" fillId="0" borderId="27" xfId="38" applyFont="1" applyBorder="1" applyAlignment="1">
      <alignment vertical="center" wrapText="1"/>
    </xf>
    <xf numFmtId="0" fontId="13" fillId="0" borderId="28" xfId="38" applyFont="1" applyBorder="1" applyAlignment="1">
      <alignment horizontal="center" vertical="center" wrapText="1"/>
    </xf>
    <xf numFmtId="0" fontId="47" fillId="0" borderId="28" xfId="38" applyFont="1" applyBorder="1" applyAlignment="1">
      <alignment vertical="center" wrapText="1"/>
    </xf>
    <xf numFmtId="0" fontId="30" fillId="27" borderId="14" xfId="38" applyFont="1" applyFill="1" applyBorder="1" applyAlignment="1">
      <alignment horizontal="center" vertical="center" wrapText="1"/>
    </xf>
    <xf numFmtId="0" fontId="27" fillId="27" borderId="12" xfId="38" applyFont="1" applyFill="1" applyBorder="1" applyAlignment="1">
      <alignment horizontal="left" vertical="center" wrapText="1"/>
    </xf>
    <xf numFmtId="3" fontId="31" fillId="27" borderId="12" xfId="38" applyNumberFormat="1" applyFont="1" applyFill="1" applyBorder="1" applyAlignment="1">
      <alignment horizontal="center" vertical="center" wrapText="1"/>
    </xf>
    <xf numFmtId="3" fontId="31" fillId="27" borderId="16" xfId="38" applyNumberFormat="1" applyFont="1" applyFill="1" applyBorder="1" applyAlignment="1">
      <alignment horizontal="center" vertical="center" wrapText="1"/>
    </xf>
    <xf numFmtId="4" fontId="31" fillId="27" borderId="12" xfId="38" applyNumberFormat="1" applyFont="1" applyFill="1" applyBorder="1" applyAlignment="1">
      <alignment horizontal="center" vertical="center" wrapText="1"/>
    </xf>
    <xf numFmtId="3" fontId="31" fillId="27" borderId="24" xfId="38" applyNumberFormat="1" applyFont="1" applyFill="1" applyBorder="1" applyAlignment="1">
      <alignment horizontal="center" vertical="center" wrapText="1"/>
    </xf>
    <xf numFmtId="4" fontId="31" fillId="27" borderId="22" xfId="38" applyNumberFormat="1" applyFont="1" applyFill="1" applyBorder="1" applyAlignment="1">
      <alignment horizontal="center" vertical="center" wrapText="1"/>
    </xf>
    <xf numFmtId="4" fontId="31" fillId="27" borderId="23" xfId="38" applyNumberFormat="1" applyFont="1" applyFill="1" applyBorder="1" applyAlignment="1">
      <alignment horizontal="center" vertical="center" wrapText="1"/>
    </xf>
    <xf numFmtId="3" fontId="31" fillId="28" borderId="24" xfId="38" applyNumberFormat="1" applyFont="1" applyFill="1" applyBorder="1" applyAlignment="1">
      <alignment horizontal="center" vertical="center" wrapText="1"/>
    </xf>
    <xf numFmtId="4" fontId="31" fillId="28" borderId="22" xfId="38" applyNumberFormat="1" applyFont="1" applyFill="1" applyBorder="1" applyAlignment="1">
      <alignment horizontal="center" vertical="center" wrapText="1"/>
    </xf>
    <xf numFmtId="4" fontId="31" fillId="28" borderId="23" xfId="38" applyNumberFormat="1" applyFont="1" applyFill="1" applyBorder="1" applyAlignment="1">
      <alignment horizontal="center" vertical="center" wrapText="1"/>
    </xf>
    <xf numFmtId="4" fontId="31" fillId="27" borderId="46" xfId="38" applyNumberFormat="1" applyFont="1" applyFill="1" applyBorder="1" applyAlignment="1">
      <alignment horizontal="center" vertical="center" wrapText="1"/>
    </xf>
    <xf numFmtId="4" fontId="31" fillId="27" borderId="72" xfId="38" applyNumberFormat="1" applyFont="1" applyFill="1" applyBorder="1" applyAlignment="1">
      <alignment horizontal="center" vertical="center" wrapText="1"/>
    </xf>
    <xf numFmtId="0" fontId="44" fillId="24" borderId="12" xfId="38" applyFont="1" applyFill="1" applyBorder="1" applyAlignment="1">
      <alignment horizontal="left" vertical="center" wrapText="1"/>
    </xf>
    <xf numFmtId="0" fontId="44" fillId="24" borderId="12" xfId="38" applyFont="1" applyFill="1" applyBorder="1" applyAlignment="1">
      <alignment vertical="center" wrapText="1"/>
    </xf>
    <xf numFmtId="3" fontId="44" fillId="24" borderId="16" xfId="38" applyNumberFormat="1" applyFont="1" applyFill="1" applyBorder="1" applyAlignment="1">
      <alignment horizontal="center" vertical="center" wrapText="1"/>
    </xf>
    <xf numFmtId="4" fontId="44" fillId="24" borderId="12" xfId="38" applyNumberFormat="1" applyFont="1" applyFill="1" applyBorder="1" applyAlignment="1">
      <alignment horizontal="center" vertical="center" wrapText="1"/>
    </xf>
    <xf numFmtId="3" fontId="44" fillId="24" borderId="24" xfId="38" applyNumberFormat="1" applyFont="1" applyFill="1" applyBorder="1" applyAlignment="1">
      <alignment horizontal="center" vertical="center" wrapText="1"/>
    </xf>
    <xf numFmtId="4" fontId="44" fillId="24" borderId="22" xfId="38" applyNumberFormat="1" applyFont="1" applyFill="1" applyBorder="1" applyAlignment="1">
      <alignment horizontal="center" vertical="center" wrapText="1"/>
    </xf>
    <xf numFmtId="4" fontId="44" fillId="24" borderId="23" xfId="38" applyNumberFormat="1" applyFont="1" applyFill="1" applyBorder="1" applyAlignment="1">
      <alignment horizontal="center" vertical="center" wrapText="1"/>
    </xf>
    <xf numFmtId="3" fontId="44" fillId="28" borderId="24" xfId="38" applyNumberFormat="1" applyFont="1" applyFill="1" applyBorder="1" applyAlignment="1">
      <alignment horizontal="center" vertical="center" wrapText="1"/>
    </xf>
    <xf numFmtId="4" fontId="44" fillId="28" borderId="22" xfId="38" applyNumberFormat="1" applyFont="1" applyFill="1" applyBorder="1" applyAlignment="1">
      <alignment horizontal="center" vertical="center" wrapText="1"/>
    </xf>
    <xf numFmtId="4" fontId="44" fillId="28" borderId="23" xfId="38" applyNumberFormat="1" applyFont="1" applyFill="1" applyBorder="1" applyAlignment="1">
      <alignment horizontal="center" vertical="center" wrapText="1"/>
    </xf>
    <xf numFmtId="4" fontId="44" fillId="24" borderId="46" xfId="38" applyNumberFormat="1" applyFont="1" applyFill="1" applyBorder="1" applyAlignment="1">
      <alignment horizontal="center" vertical="center" wrapText="1"/>
    </xf>
    <xf numFmtId="4" fontId="44" fillId="24" borderId="72" xfId="38" applyNumberFormat="1" applyFont="1" applyFill="1" applyBorder="1" applyAlignment="1">
      <alignment horizontal="center" vertical="center" wrapText="1"/>
    </xf>
    <xf numFmtId="0" fontId="31" fillId="0" borderId="0" xfId="38" applyFont="1" applyAlignment="1">
      <alignment horizontal="right" vertical="center" wrapText="1"/>
    </xf>
    <xf numFmtId="0" fontId="52" fillId="0" borderId="0" xfId="0" applyFont="1" applyAlignment="1">
      <alignment horizontal="left" vertical="center"/>
    </xf>
    <xf numFmtId="0" fontId="54" fillId="0" borderId="0" xfId="38" applyFont="1" applyAlignment="1">
      <alignment horizontal="center" vertical="center"/>
    </xf>
    <xf numFmtId="199" fontId="44" fillId="29" borderId="10" xfId="38" applyNumberFormat="1" applyFont="1" applyFill="1" applyBorder="1" applyAlignment="1">
      <alignment horizontal="center" vertical="center" wrapText="1"/>
    </xf>
    <xf numFmtId="199" fontId="44" fillId="0" borderId="61" xfId="38" applyNumberFormat="1" applyFont="1" applyBorder="1" applyAlignment="1">
      <alignment horizontal="center" vertical="center" wrapText="1"/>
    </xf>
    <xf numFmtId="199" fontId="44" fillId="0" borderId="34" xfId="38" applyNumberFormat="1" applyFont="1" applyBorder="1" applyAlignment="1">
      <alignment horizontal="center" vertical="center" wrapText="1"/>
    </xf>
    <xf numFmtId="199" fontId="44" fillId="0" borderId="10" xfId="38" applyNumberFormat="1" applyFont="1" applyBorder="1" applyAlignment="1">
      <alignment horizontal="center" vertical="center" wrapText="1"/>
    </xf>
    <xf numFmtId="199" fontId="44" fillId="0" borderId="62" xfId="38" applyNumberFormat="1" applyFont="1" applyBorder="1" applyAlignment="1">
      <alignment horizontal="center" vertical="center" wrapText="1"/>
    </xf>
    <xf numFmtId="199" fontId="44" fillId="0" borderId="63" xfId="38" applyNumberFormat="1" applyFont="1" applyBorder="1" applyAlignment="1">
      <alignment horizontal="center" vertical="center" wrapText="1"/>
    </xf>
    <xf numFmtId="199" fontId="44" fillId="0" borderId="64" xfId="38" applyNumberFormat="1" applyFont="1" applyBorder="1" applyAlignment="1">
      <alignment horizontal="center" vertical="center" wrapText="1"/>
    </xf>
    <xf numFmtId="199" fontId="44" fillId="29" borderId="63" xfId="38" applyNumberFormat="1" applyFont="1" applyFill="1" applyBorder="1" applyAlignment="1">
      <alignment horizontal="center" vertical="center" wrapText="1"/>
    </xf>
    <xf numFmtId="4" fontId="31" fillId="29" borderId="29" xfId="135" applyNumberFormat="1" applyFont="1" applyFill="1" applyBorder="1" applyAlignment="1">
      <alignment horizontal="center" vertical="center" wrapText="1"/>
    </xf>
    <xf numFmtId="4" fontId="31" fillId="29" borderId="25" xfId="135" applyNumberFormat="1" applyFont="1" applyFill="1" applyBorder="1" applyAlignment="1">
      <alignment horizontal="center" vertical="center" wrapText="1"/>
    </xf>
    <xf numFmtId="4" fontId="31" fillId="26" borderId="12" xfId="135" applyNumberFormat="1" applyFont="1" applyFill="1" applyBorder="1" applyAlignment="1">
      <alignment horizontal="center" vertical="center" wrapText="1"/>
    </xf>
    <xf numFmtId="4" fontId="31" fillId="25" borderId="12" xfId="135" applyNumberFormat="1" applyFont="1" applyFill="1" applyBorder="1" applyAlignment="1">
      <alignment horizontal="center" vertical="center" wrapText="1"/>
    </xf>
    <xf numFmtId="0" fontId="53" fillId="0" borderId="0" xfId="38" applyFont="1" applyAlignment="1">
      <alignment horizontal="center" vertical="center" wrapText="1"/>
    </xf>
    <xf numFmtId="0" fontId="48" fillId="0" borderId="10" xfId="0" applyFont="1" applyBorder="1" applyAlignment="1">
      <alignment horizontal="center" vertical="center" wrapText="1"/>
    </xf>
    <xf numFmtId="43" fontId="48" fillId="0" borderId="10" xfId="136" applyFont="1" applyFill="1" applyBorder="1" applyAlignment="1" applyProtection="1">
      <alignment horizontal="center" vertical="center" wrapText="1"/>
    </xf>
    <xf numFmtId="201" fontId="48" fillId="0" borderId="10" xfId="136" applyNumberFormat="1" applyFont="1" applyFill="1" applyBorder="1" applyAlignment="1" applyProtection="1">
      <alignment horizontal="center" vertical="center" wrapText="1"/>
    </xf>
    <xf numFmtId="0" fontId="56" fillId="0" borderId="10" xfId="0" applyFont="1" applyBorder="1" applyAlignment="1">
      <alignment horizontal="center" vertical="center"/>
    </xf>
    <xf numFmtId="202" fontId="48" fillId="30" borderId="10" xfId="0" applyNumberFormat="1" applyFont="1" applyFill="1" applyBorder="1" applyAlignment="1">
      <alignment horizontal="center" vertical="center" wrapText="1"/>
    </xf>
    <xf numFmtId="0" fontId="51" fillId="0" borderId="0" xfId="0" applyFont="1"/>
    <xf numFmtId="0" fontId="49" fillId="0" borderId="0" xfId="38" applyFont="1" applyAlignment="1">
      <alignment horizontal="center" vertical="center" wrapText="1"/>
    </xf>
    <xf numFmtId="0" fontId="50" fillId="0" borderId="0" xfId="38" applyFont="1" applyAlignment="1">
      <alignment vertical="center" wrapText="1"/>
    </xf>
    <xf numFmtId="0" fontId="13" fillId="0" borderId="0" xfId="38" applyFont="1" applyAlignment="1">
      <alignment horizontal="center" vertical="center" wrapText="1"/>
    </xf>
    <xf numFmtId="0" fontId="55" fillId="0" borderId="0" xfId="0" applyFont="1" applyAlignment="1">
      <alignment vertical="center" wrapText="1"/>
    </xf>
    <xf numFmtId="0" fontId="55" fillId="0" borderId="0" xfId="0" applyFont="1" applyAlignment="1">
      <alignment horizontal="center" vertical="center" wrapText="1"/>
    </xf>
    <xf numFmtId="200" fontId="31" fillId="0" borderId="0" xfId="135" applyNumberFormat="1" applyFont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98" fontId="31" fillId="0" borderId="0" xfId="135" applyNumberFormat="1" applyFont="1" applyAlignment="1" applyProtection="1">
      <alignment horizontal="center" vertical="center" wrapText="1"/>
      <protection locked="0"/>
    </xf>
    <xf numFmtId="49" fontId="55" fillId="0" borderId="0" xfId="0" applyNumberFormat="1" applyFont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59" fillId="0" borderId="0" xfId="0" applyFont="1"/>
    <xf numFmtId="0" fontId="60" fillId="0" borderId="0" xfId="0" applyFont="1"/>
    <xf numFmtId="0" fontId="53" fillId="0" borderId="0" xfId="38" applyFont="1" applyAlignment="1">
      <alignment vertical="center" wrapText="1"/>
    </xf>
    <xf numFmtId="1" fontId="63" fillId="0" borderId="34" xfId="38" applyNumberFormat="1" applyFont="1" applyBorder="1" applyAlignment="1">
      <alignment horizontal="center" vertical="center" wrapText="1"/>
    </xf>
    <xf numFmtId="1" fontId="63" fillId="0" borderId="10" xfId="38" applyNumberFormat="1" applyFont="1" applyBorder="1" applyAlignment="1">
      <alignment horizontal="center" vertical="center" wrapText="1"/>
    </xf>
    <xf numFmtId="1" fontId="63" fillId="0" borderId="61" xfId="38" applyNumberFormat="1" applyFont="1" applyBorder="1" applyAlignment="1">
      <alignment horizontal="center" vertical="center" wrapText="1"/>
    </xf>
    <xf numFmtId="1" fontId="63" fillId="0" borderId="53" xfId="38" applyNumberFormat="1" applyFont="1" applyBorder="1" applyAlignment="1">
      <alignment horizontal="center" vertical="center" wrapText="1"/>
    </xf>
    <xf numFmtId="1" fontId="63" fillId="0" borderId="54" xfId="38" applyNumberFormat="1" applyFont="1" applyBorder="1" applyAlignment="1">
      <alignment horizontal="center" vertical="center" wrapText="1"/>
    </xf>
    <xf numFmtId="1" fontId="63" fillId="0" borderId="56" xfId="38" applyNumberFormat="1" applyFont="1" applyBorder="1" applyAlignment="1">
      <alignment horizontal="center" vertical="center" wrapText="1"/>
    </xf>
    <xf numFmtId="1" fontId="64" fillId="0" borderId="24" xfId="38" applyNumberFormat="1" applyFont="1" applyBorder="1" applyAlignment="1">
      <alignment horizontal="center" vertical="center" wrapText="1"/>
    </xf>
    <xf numFmtId="1" fontId="64" fillId="0" borderId="22" xfId="38" applyNumberFormat="1" applyFont="1" applyBorder="1" applyAlignment="1">
      <alignment horizontal="center" vertical="center" wrapText="1"/>
    </xf>
    <xf numFmtId="1" fontId="64" fillId="0" borderId="23" xfId="38" applyNumberFormat="1" applyFont="1" applyBorder="1" applyAlignment="1">
      <alignment horizontal="center" vertical="center" wrapText="1"/>
    </xf>
    <xf numFmtId="1" fontId="64" fillId="0" borderId="17" xfId="38" applyNumberFormat="1" applyFont="1" applyBorder="1" applyAlignment="1">
      <alignment horizontal="center" vertical="center" wrapText="1"/>
    </xf>
    <xf numFmtId="1" fontId="64" fillId="0" borderId="18" xfId="38" applyNumberFormat="1" applyFont="1" applyBorder="1" applyAlignment="1">
      <alignment horizontal="center" vertical="center" wrapText="1"/>
    </xf>
    <xf numFmtId="1" fontId="64" fillId="0" borderId="19" xfId="38" applyNumberFormat="1" applyFont="1" applyBorder="1" applyAlignment="1">
      <alignment horizontal="center" vertical="center" wrapText="1"/>
    </xf>
    <xf numFmtId="1" fontId="64" fillId="0" borderId="32" xfId="38" applyNumberFormat="1" applyFont="1" applyBorder="1" applyAlignment="1">
      <alignment horizontal="center" vertical="center" wrapText="1"/>
    </xf>
    <xf numFmtId="1" fontId="64" fillId="0" borderId="33" xfId="38" applyNumberFormat="1" applyFont="1" applyBorder="1" applyAlignment="1">
      <alignment horizontal="center" vertical="center" wrapText="1"/>
    </xf>
    <xf numFmtId="1" fontId="64" fillId="0" borderId="31" xfId="38" applyNumberFormat="1" applyFont="1" applyBorder="1" applyAlignment="1">
      <alignment horizontal="center" vertical="center" wrapText="1"/>
    </xf>
    <xf numFmtId="1" fontId="63" fillId="0" borderId="24" xfId="38" applyNumberFormat="1" applyFont="1" applyBorder="1" applyAlignment="1">
      <alignment horizontal="center" vertical="center" wrapText="1"/>
    </xf>
    <xf numFmtId="1" fontId="63" fillId="0" borderId="22" xfId="38" applyNumberFormat="1" applyFont="1" applyBorder="1" applyAlignment="1">
      <alignment horizontal="center" vertical="center" wrapText="1"/>
    </xf>
    <xf numFmtId="1" fontId="63" fillId="0" borderId="23" xfId="38" applyNumberFormat="1" applyFont="1" applyBorder="1" applyAlignment="1">
      <alignment horizontal="center" vertical="center" wrapText="1"/>
    </xf>
    <xf numFmtId="1" fontId="64" fillId="0" borderId="0" xfId="38" applyNumberFormat="1" applyFont="1" applyAlignment="1">
      <alignment vertical="center"/>
    </xf>
    <xf numFmtId="1" fontId="64" fillId="0" borderId="0" xfId="38" applyNumberFormat="1" applyFont="1" applyAlignment="1">
      <alignment horizontal="center" vertical="center" wrapText="1"/>
    </xf>
    <xf numFmtId="1" fontId="62" fillId="0" borderId="10" xfId="0" applyNumberFormat="1" applyFont="1" applyBorder="1" applyAlignment="1">
      <alignment horizontal="center" vertical="center" wrapText="1"/>
    </xf>
    <xf numFmtId="1" fontId="62" fillId="0" borderId="10" xfId="136" applyNumberFormat="1" applyFont="1" applyFill="1" applyBorder="1" applyAlignment="1" applyProtection="1">
      <alignment horizontal="center" vertical="center" wrapText="1"/>
    </xf>
    <xf numFmtId="3" fontId="44" fillId="0" borderId="0" xfId="38" applyNumberFormat="1" applyFont="1" applyAlignment="1">
      <alignment horizontal="center" vertical="center" wrapText="1"/>
    </xf>
    <xf numFmtId="3" fontId="45" fillId="0" borderId="0" xfId="0" applyNumberFormat="1" applyFont="1" applyAlignment="1">
      <alignment horizontal="center" vertical="center"/>
    </xf>
    <xf numFmtId="3" fontId="44" fillId="24" borderId="22" xfId="0" applyNumberFormat="1" applyFont="1" applyFill="1" applyBorder="1" applyAlignment="1">
      <alignment horizontal="center" vertical="center" wrapText="1"/>
    </xf>
    <xf numFmtId="3" fontId="44" fillId="24" borderId="12" xfId="38" applyNumberFormat="1" applyFont="1" applyFill="1" applyBorder="1" applyAlignment="1">
      <alignment horizontal="center" vertical="center" wrapText="1"/>
    </xf>
    <xf numFmtId="3" fontId="44" fillId="0" borderId="37" xfId="38" applyNumberFormat="1" applyFont="1" applyBorder="1" applyAlignment="1">
      <alignment horizontal="center" vertical="center" wrapText="1"/>
    </xf>
    <xf numFmtId="3" fontId="63" fillId="0" borderId="10" xfId="38" applyNumberFormat="1" applyFont="1" applyBorder="1" applyAlignment="1">
      <alignment horizontal="center" vertical="center" wrapText="1"/>
    </xf>
    <xf numFmtId="3" fontId="63" fillId="0" borderId="54" xfId="38" applyNumberFormat="1" applyFont="1" applyBorder="1" applyAlignment="1">
      <alignment horizontal="center" vertical="center" wrapText="1"/>
    </xf>
    <xf numFmtId="3" fontId="64" fillId="0" borderId="22" xfId="38" applyNumberFormat="1" applyFont="1" applyBorder="1" applyAlignment="1">
      <alignment horizontal="center" vertical="center" wrapText="1"/>
    </xf>
    <xf numFmtId="3" fontId="64" fillId="0" borderId="18" xfId="38" applyNumberFormat="1" applyFont="1" applyBorder="1" applyAlignment="1">
      <alignment horizontal="center" vertical="center" wrapText="1"/>
    </xf>
    <xf numFmtId="3" fontId="64" fillId="0" borderId="32" xfId="38" applyNumberFormat="1" applyFont="1" applyBorder="1" applyAlignment="1">
      <alignment horizontal="center" vertical="center" wrapText="1"/>
    </xf>
    <xf numFmtId="3" fontId="63" fillId="0" borderId="22" xfId="38" applyNumberFormat="1" applyFont="1" applyBorder="1" applyAlignment="1">
      <alignment horizontal="center" vertical="center" wrapText="1"/>
    </xf>
    <xf numFmtId="3" fontId="64" fillId="0" borderId="0" xfId="38" applyNumberFormat="1" applyFont="1" applyAlignment="1">
      <alignment vertical="center"/>
    </xf>
    <xf numFmtId="3" fontId="64" fillId="0" borderId="0" xfId="38" applyNumberFormat="1" applyFont="1" applyAlignment="1">
      <alignment horizontal="center" vertical="center" wrapText="1"/>
    </xf>
    <xf numFmtId="3" fontId="31" fillId="0" borderId="0" xfId="38" applyNumberFormat="1" applyFont="1" applyAlignment="1">
      <alignment horizontal="center" vertical="center" wrapText="1"/>
    </xf>
    <xf numFmtId="3" fontId="44" fillId="0" borderId="0" xfId="38" applyNumberFormat="1" applyFont="1" applyAlignment="1">
      <alignment vertical="center" wrapText="1"/>
    </xf>
    <xf numFmtId="3" fontId="31" fillId="0" borderId="0" xfId="37" applyNumberFormat="1" applyFont="1" applyAlignment="1">
      <alignment vertical="center" wrapText="1"/>
    </xf>
    <xf numFmtId="3" fontId="44" fillId="24" borderId="23" xfId="0" applyNumberFormat="1" applyFont="1" applyFill="1" applyBorder="1" applyAlignment="1">
      <alignment horizontal="center" vertical="center" wrapText="1"/>
    </xf>
    <xf numFmtId="3" fontId="44" fillId="0" borderId="38" xfId="38" applyNumberFormat="1" applyFont="1" applyBorder="1" applyAlignment="1">
      <alignment horizontal="center" vertical="center" wrapText="1"/>
    </xf>
    <xf numFmtId="3" fontId="63" fillId="0" borderId="61" xfId="38" applyNumberFormat="1" applyFont="1" applyBorder="1" applyAlignment="1">
      <alignment horizontal="center" vertical="center" wrapText="1"/>
    </xf>
    <xf numFmtId="3" fontId="63" fillId="0" borderId="55" xfId="38" applyNumberFormat="1" applyFont="1" applyBorder="1" applyAlignment="1">
      <alignment horizontal="center" vertical="center" wrapText="1"/>
    </xf>
    <xf numFmtId="3" fontId="64" fillId="0" borderId="23" xfId="38" applyNumberFormat="1" applyFont="1" applyBorder="1" applyAlignment="1">
      <alignment horizontal="center" vertical="center" wrapText="1"/>
    </xf>
    <xf numFmtId="3" fontId="64" fillId="0" borderId="19" xfId="38" applyNumberFormat="1" applyFont="1" applyBorder="1" applyAlignment="1">
      <alignment horizontal="center" vertical="center" wrapText="1"/>
    </xf>
    <xf numFmtId="3" fontId="64" fillId="0" borderId="33" xfId="38" applyNumberFormat="1" applyFont="1" applyBorder="1" applyAlignment="1">
      <alignment horizontal="center" vertical="center" wrapText="1"/>
    </xf>
    <xf numFmtId="3" fontId="63" fillId="0" borderId="23" xfId="38" applyNumberFormat="1" applyFont="1" applyBorder="1" applyAlignment="1">
      <alignment horizontal="center" vertical="center" wrapText="1"/>
    </xf>
    <xf numFmtId="3" fontId="55" fillId="0" borderId="0" xfId="0" applyNumberFormat="1" applyFont="1" applyAlignment="1">
      <alignment vertical="center" wrapText="1"/>
    </xf>
    <xf numFmtId="3" fontId="55" fillId="0" borderId="0" xfId="0" applyNumberFormat="1" applyFont="1" applyAlignment="1">
      <alignment horizontal="center" vertical="center" wrapText="1"/>
    </xf>
    <xf numFmtId="3" fontId="0" fillId="0" borderId="0" xfId="0" applyNumberFormat="1"/>
    <xf numFmtId="3" fontId="31" fillId="0" borderId="0" xfId="38" applyNumberFormat="1" applyFont="1" applyAlignment="1">
      <alignment vertical="center"/>
    </xf>
    <xf numFmtId="3" fontId="51" fillId="0" borderId="0" xfId="0" applyNumberFormat="1" applyFont="1"/>
    <xf numFmtId="3" fontId="63" fillId="0" borderId="56" xfId="38" applyNumberFormat="1" applyFont="1" applyBorder="1" applyAlignment="1">
      <alignment horizontal="center" vertical="center" wrapText="1"/>
    </xf>
    <xf numFmtId="3" fontId="0" fillId="0" borderId="0" xfId="0" applyNumberFormat="1" applyAlignment="1">
      <alignment vertical="center"/>
    </xf>
    <xf numFmtId="0" fontId="52" fillId="0" borderId="0" xfId="0" applyFont="1" applyAlignment="1">
      <alignment vertical="center"/>
    </xf>
    <xf numFmtId="0" fontId="35" fillId="24" borderId="24" xfId="0" applyFont="1" applyFill="1" applyBorder="1" applyAlignment="1">
      <alignment horizontal="center" vertical="center" wrapText="1"/>
    </xf>
    <xf numFmtId="0" fontId="35" fillId="24" borderId="22" xfId="0" applyFont="1" applyFill="1" applyBorder="1" applyAlignment="1">
      <alignment horizontal="center" vertical="center" wrapText="1"/>
    </xf>
    <xf numFmtId="0" fontId="35" fillId="24" borderId="23" xfId="0" applyFont="1" applyFill="1" applyBorder="1" applyAlignment="1">
      <alignment horizontal="center" vertical="center" wrapText="1"/>
    </xf>
    <xf numFmtId="0" fontId="35" fillId="28" borderId="24" xfId="0" applyFont="1" applyFill="1" applyBorder="1" applyAlignment="1">
      <alignment horizontal="center" vertical="center" wrapText="1"/>
    </xf>
    <xf numFmtId="0" fontId="35" fillId="28" borderId="22" xfId="0" applyFont="1" applyFill="1" applyBorder="1" applyAlignment="1">
      <alignment horizontal="center" vertical="center" wrapText="1"/>
    </xf>
    <xf numFmtId="0" fontId="35" fillId="28" borderId="23" xfId="0" applyFont="1" applyFill="1" applyBorder="1" applyAlignment="1">
      <alignment horizontal="center" vertical="center" wrapText="1"/>
    </xf>
    <xf numFmtId="43" fontId="48" fillId="0" borderId="10" xfId="136" applyFont="1" applyFill="1" applyBorder="1" applyAlignment="1" applyProtection="1">
      <alignment horizontal="center" vertical="center" wrapText="1"/>
    </xf>
    <xf numFmtId="0" fontId="44" fillId="24" borderId="39" xfId="0" applyFont="1" applyFill="1" applyBorder="1" applyAlignment="1">
      <alignment horizontal="center" vertical="center" wrapText="1"/>
    </xf>
    <xf numFmtId="0" fontId="44" fillId="24" borderId="47" xfId="0" applyFont="1" applyFill="1" applyBorder="1" applyAlignment="1">
      <alignment horizontal="center" vertical="center" wrapText="1"/>
    </xf>
    <xf numFmtId="0" fontId="44" fillId="24" borderId="75" xfId="0" applyFont="1" applyFill="1" applyBorder="1" applyAlignment="1">
      <alignment horizontal="center" vertical="center" wrapText="1"/>
    </xf>
    <xf numFmtId="0" fontId="44" fillId="24" borderId="76" xfId="0" applyFont="1" applyFill="1" applyBorder="1" applyAlignment="1">
      <alignment horizontal="center" vertical="center" wrapText="1"/>
    </xf>
    <xf numFmtId="0" fontId="44" fillId="24" borderId="13" xfId="0" applyFont="1" applyFill="1" applyBorder="1" applyAlignment="1">
      <alignment horizontal="center" vertical="center" wrapText="1"/>
    </xf>
    <xf numFmtId="0" fontId="44" fillId="24" borderId="77" xfId="0" applyFont="1" applyFill="1" applyBorder="1" applyAlignment="1">
      <alignment horizontal="center" vertical="center" wrapText="1"/>
    </xf>
    <xf numFmtId="0" fontId="44" fillId="24" borderId="70" xfId="0" applyFont="1" applyFill="1" applyBorder="1" applyAlignment="1">
      <alignment horizontal="center" vertical="center" wrapText="1"/>
    </xf>
    <xf numFmtId="0" fontId="44" fillId="24" borderId="71" xfId="0" applyFont="1" applyFill="1" applyBorder="1" applyAlignment="1">
      <alignment horizontal="center" vertical="center" wrapText="1"/>
    </xf>
    <xf numFmtId="0" fontId="44" fillId="24" borderId="55" xfId="0" applyFont="1" applyFill="1" applyBorder="1" applyAlignment="1">
      <alignment horizontal="center" vertical="center" wrapText="1"/>
    </xf>
    <xf numFmtId="0" fontId="35" fillId="27" borderId="39" xfId="38" applyFont="1" applyFill="1" applyBorder="1" applyAlignment="1">
      <alignment horizontal="center" vertical="center" wrapText="1"/>
    </xf>
    <xf numFmtId="0" fontId="35" fillId="27" borderId="47" xfId="38" applyFont="1" applyFill="1" applyBorder="1" applyAlignment="1">
      <alignment horizontal="center" vertical="center" wrapText="1"/>
    </xf>
    <xf numFmtId="0" fontId="35" fillId="27" borderId="48" xfId="38" applyFont="1" applyFill="1" applyBorder="1" applyAlignment="1">
      <alignment horizontal="center" vertical="center" wrapText="1"/>
    </xf>
    <xf numFmtId="0" fontId="35" fillId="27" borderId="40" xfId="38" applyFont="1" applyFill="1" applyBorder="1" applyAlignment="1">
      <alignment horizontal="center" vertical="center" wrapText="1"/>
    </xf>
    <xf numFmtId="0" fontId="35" fillId="27" borderId="44" xfId="38" applyFont="1" applyFill="1" applyBorder="1" applyAlignment="1">
      <alignment horizontal="center" vertical="center" wrapText="1"/>
    </xf>
    <xf numFmtId="0" fontId="35" fillId="27" borderId="43" xfId="38" applyFont="1" applyFill="1" applyBorder="1" applyAlignment="1">
      <alignment horizontal="center" vertical="center" wrapText="1"/>
    </xf>
    <xf numFmtId="0" fontId="35" fillId="28" borderId="39" xfId="38" applyFont="1" applyFill="1" applyBorder="1" applyAlignment="1">
      <alignment horizontal="center" vertical="center" wrapText="1"/>
    </xf>
    <xf numFmtId="0" fontId="35" fillId="28" borderId="47" xfId="38" applyFont="1" applyFill="1" applyBorder="1" applyAlignment="1">
      <alignment horizontal="center" vertical="center" wrapText="1"/>
    </xf>
    <xf numFmtId="0" fontId="35" fillId="28" borderId="48" xfId="38" applyFont="1" applyFill="1" applyBorder="1" applyAlignment="1">
      <alignment horizontal="center" vertical="center" wrapText="1"/>
    </xf>
    <xf numFmtId="0" fontId="35" fillId="28" borderId="40" xfId="38" applyFont="1" applyFill="1" applyBorder="1" applyAlignment="1">
      <alignment horizontal="center" vertical="center" wrapText="1"/>
    </xf>
    <xf numFmtId="0" fontId="35" fillId="28" borderId="44" xfId="38" applyFont="1" applyFill="1" applyBorder="1" applyAlignment="1">
      <alignment horizontal="center" vertical="center" wrapText="1"/>
    </xf>
    <xf numFmtId="0" fontId="35" fillId="28" borderId="43" xfId="38" applyFont="1" applyFill="1" applyBorder="1" applyAlignment="1">
      <alignment horizontal="center" vertical="center" wrapText="1"/>
    </xf>
    <xf numFmtId="0" fontId="49" fillId="0" borderId="0" xfId="38" applyFont="1" applyAlignment="1">
      <alignment horizontal="center" vertical="center" wrapText="1"/>
    </xf>
    <xf numFmtId="0" fontId="54" fillId="0" borderId="0" xfId="137" applyFont="1" applyAlignment="1">
      <alignment horizontal="left" vertical="top" wrapText="1"/>
    </xf>
    <xf numFmtId="0" fontId="53" fillId="0" borderId="0" xfId="38" applyFont="1" applyAlignment="1">
      <alignment horizontal="right" vertical="top" wrapText="1"/>
    </xf>
    <xf numFmtId="0" fontId="49" fillId="0" borderId="0" xfId="0" applyFont="1" applyAlignment="1">
      <alignment horizontal="left" vertical="center" wrapText="1"/>
    </xf>
    <xf numFmtId="0" fontId="61" fillId="0" borderId="0" xfId="0" applyFont="1" applyAlignment="1">
      <alignment horizontal="center" vertical="center" wrapText="1"/>
    </xf>
    <xf numFmtId="0" fontId="44" fillId="24" borderId="42" xfId="0" applyFont="1" applyFill="1" applyBorder="1" applyAlignment="1">
      <alignment horizontal="center" vertical="center" wrapText="1"/>
    </xf>
    <xf numFmtId="0" fontId="44" fillId="24" borderId="40" xfId="0" applyFont="1" applyFill="1" applyBorder="1" applyAlignment="1">
      <alignment horizontal="center" vertical="center" wrapText="1"/>
    </xf>
    <xf numFmtId="0" fontId="44" fillId="24" borderId="14" xfId="0" applyFont="1" applyFill="1" applyBorder="1" applyAlignment="1">
      <alignment horizontal="center" vertical="center" wrapText="1"/>
    </xf>
    <xf numFmtId="0" fontId="44" fillId="24" borderId="25" xfId="0" applyFont="1" applyFill="1" applyBorder="1" applyAlignment="1">
      <alignment horizontal="center" vertical="center" wrapText="1"/>
    </xf>
    <xf numFmtId="0" fontId="44" fillId="24" borderId="15" xfId="0" applyFont="1" applyFill="1" applyBorder="1" applyAlignment="1">
      <alignment horizontal="center" vertical="center" wrapText="1"/>
    </xf>
    <xf numFmtId="0" fontId="44" fillId="24" borderId="14" xfId="38" applyFont="1" applyFill="1" applyBorder="1" applyAlignment="1">
      <alignment horizontal="center" vertical="center" wrapText="1"/>
    </xf>
    <xf numFmtId="0" fontId="44" fillId="24" borderId="25" xfId="38" applyFont="1" applyFill="1" applyBorder="1" applyAlignment="1">
      <alignment horizontal="center" vertical="center" wrapText="1"/>
    </xf>
    <xf numFmtId="0" fontId="44" fillId="24" borderId="15" xfId="38" applyFont="1" applyFill="1" applyBorder="1" applyAlignment="1">
      <alignment horizontal="center" vertical="center" wrapText="1"/>
    </xf>
    <xf numFmtId="0" fontId="35" fillId="24" borderId="45" xfId="0" applyFont="1" applyFill="1" applyBorder="1" applyAlignment="1">
      <alignment horizontal="center" vertical="center" wrapText="1"/>
    </xf>
    <xf numFmtId="0" fontId="35" fillId="28" borderId="46" xfId="0" applyFont="1" applyFill="1" applyBorder="1" applyAlignment="1">
      <alignment horizontal="center" vertical="center" wrapText="1"/>
    </xf>
    <xf numFmtId="0" fontId="35" fillId="27" borderId="20" xfId="38" applyFont="1" applyFill="1" applyBorder="1" applyAlignment="1">
      <alignment horizontal="center" vertical="center" wrapText="1"/>
    </xf>
    <xf numFmtId="0" fontId="35" fillId="27" borderId="21" xfId="38" applyFont="1" applyFill="1" applyBorder="1" applyAlignment="1">
      <alignment horizontal="center" vertical="center" wrapText="1"/>
    </xf>
    <xf numFmtId="0" fontId="35" fillId="28" borderId="16" xfId="38" applyFont="1" applyFill="1" applyBorder="1" applyAlignment="1">
      <alignment horizontal="center" vertical="center" wrapText="1"/>
    </xf>
    <xf numFmtId="0" fontId="35" fillId="28" borderId="20" xfId="38" applyFont="1" applyFill="1" applyBorder="1" applyAlignment="1">
      <alignment horizontal="center" vertical="center" wrapText="1"/>
    </xf>
    <xf numFmtId="1" fontId="62" fillId="0" borderId="10" xfId="136" applyNumberFormat="1" applyFont="1" applyFill="1" applyBorder="1" applyAlignment="1" applyProtection="1">
      <alignment horizontal="center" vertical="center" wrapText="1"/>
    </xf>
  </cellXfs>
  <cellStyles count="138">
    <cellStyle name=" 1" xfId="56" xr:uid="{00000000-0005-0000-0000-000000000000}"/>
    <cellStyle name="#" xfId="57" xr:uid="{00000000-0005-0000-0000-000001000000}"/>
    <cellStyle name="$* #,##0.0;[Red]" xfId="58" xr:uid="{00000000-0005-0000-0000-000002000000}"/>
    <cellStyle name="$* #,##0.00;[Red]" xfId="59" xr:uid="{00000000-0005-0000-0000-000003000000}"/>
    <cellStyle name="$* #,##0;[Red]" xfId="60" xr:uid="{00000000-0005-0000-0000-000004000000}"/>
    <cellStyle name="10/16" xfId="61" xr:uid="{00000000-0005-0000-0000-000005000000}"/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Comma (0.0)" xfId="62" xr:uid="{00000000-0005-0000-0000-000018000000}"/>
    <cellStyle name="Comma (0.00)" xfId="63" xr:uid="{00000000-0005-0000-0000-000019000000}"/>
    <cellStyle name="Comma [0.0]" xfId="64" xr:uid="{00000000-0005-0000-0000-00001A000000}"/>
    <cellStyle name="Comma [0.00]" xfId="65" xr:uid="{00000000-0005-0000-0000-00001B000000}"/>
    <cellStyle name="Comma 2" xfId="66" xr:uid="{00000000-0005-0000-0000-00001C000000}"/>
    <cellStyle name="Currency ($0.0)" xfId="67" xr:uid="{00000000-0005-0000-0000-00001D000000}"/>
    <cellStyle name="Currency ($0.00)" xfId="68" xr:uid="{00000000-0005-0000-0000-00001E000000}"/>
    <cellStyle name="Currency [0.0]" xfId="69" xr:uid="{00000000-0005-0000-0000-00001F000000}"/>
    <cellStyle name="Currency [0.00]" xfId="70" xr:uid="{00000000-0005-0000-0000-000020000000}"/>
    <cellStyle name="Currency 2" xfId="71" xr:uid="{00000000-0005-0000-0000-000021000000}"/>
    <cellStyle name="Date (4-Aug-93)" xfId="72" xr:uid="{00000000-0005-0000-0000-000022000000}"/>
    <cellStyle name="Date (8/4/93)" xfId="73" xr:uid="{00000000-0005-0000-0000-000023000000}"/>
    <cellStyle name="Date (Aug-93)" xfId="74" xr:uid="{00000000-0005-0000-0000-000024000000}"/>
    <cellStyle name="Date [4-Aug-50]" xfId="75" xr:uid="{00000000-0005-0000-0000-000025000000}"/>
    <cellStyle name="Date [8/4/50]" xfId="76" xr:uid="{00000000-0005-0000-0000-000026000000}"/>
    <cellStyle name="Date [Aug 4, 1950]" xfId="77" xr:uid="{00000000-0005-0000-0000-000027000000}"/>
    <cellStyle name="Date [Aug-04]" xfId="78" xr:uid="{00000000-0005-0000-0000-000028000000}"/>
    <cellStyle name="Date [Aug-50]" xfId="79" xr:uid="{00000000-0005-0000-0000-000029000000}"/>
    <cellStyle name="Date/Time (8/4/93 20:50)" xfId="80" xr:uid="{00000000-0005-0000-0000-00002A000000}"/>
    <cellStyle name="Millares [0]_BHAs div" xfId="81" xr:uid="{00000000-0005-0000-0000-00002B000000}"/>
    <cellStyle name="Millares_BHAs div" xfId="82" xr:uid="{00000000-0005-0000-0000-00002C000000}"/>
    <cellStyle name="Millions [0.0]" xfId="83" xr:uid="{00000000-0005-0000-0000-00002D000000}"/>
    <cellStyle name="Millions [0.00]" xfId="84" xr:uid="{00000000-0005-0000-0000-00002E000000}"/>
    <cellStyle name="Millions [0]" xfId="85" xr:uid="{00000000-0005-0000-0000-00002F000000}"/>
    <cellStyle name="Millions-$ [0.0]" xfId="86" xr:uid="{00000000-0005-0000-0000-000030000000}"/>
    <cellStyle name="Millions-$ [0.00]" xfId="87" xr:uid="{00000000-0005-0000-0000-000031000000}"/>
    <cellStyle name="Millions-$ [0]" xfId="88" xr:uid="{00000000-0005-0000-0000-000032000000}"/>
    <cellStyle name="Moneda [0]_BHAs div" xfId="89" xr:uid="{00000000-0005-0000-0000-000033000000}"/>
    <cellStyle name="Moneda_BHAs div" xfId="90" xr:uid="{00000000-0005-0000-0000-000034000000}"/>
    <cellStyle name="Normal - Style1" xfId="91" xr:uid="{00000000-0005-0000-0000-000035000000}"/>
    <cellStyle name="Normal 2" xfId="92" xr:uid="{00000000-0005-0000-0000-000036000000}"/>
    <cellStyle name="Normal 3" xfId="93" xr:uid="{00000000-0005-0000-0000-000037000000}"/>
    <cellStyle name="Normal 4" xfId="94" xr:uid="{00000000-0005-0000-0000-000038000000}"/>
    <cellStyle name="Normal 5" xfId="95" xr:uid="{00000000-0005-0000-0000-000039000000}"/>
    <cellStyle name="Normal 5 2" xfId="96" xr:uid="{00000000-0005-0000-0000-00003A000000}"/>
    <cellStyle name="Normal 6" xfId="97" xr:uid="{00000000-0005-0000-0000-00003B000000}"/>
    <cellStyle name="Percent (0%)" xfId="98" xr:uid="{00000000-0005-0000-0000-00003C000000}"/>
    <cellStyle name="Percent [0.00]" xfId="99" xr:uid="{00000000-0005-0000-0000-00003D000000}"/>
    <cellStyle name="Percent [0]" xfId="100" xr:uid="{00000000-0005-0000-0000-00003E000000}"/>
    <cellStyle name="Social Security #" xfId="101" xr:uid="{00000000-0005-0000-0000-00003F000000}"/>
    <cellStyle name="Style 1" xfId="102" xr:uid="{00000000-0005-0000-0000-000040000000}"/>
    <cellStyle name="Thousands [0.0]" xfId="103" xr:uid="{00000000-0005-0000-0000-000041000000}"/>
    <cellStyle name="Thousands [0.00]" xfId="104" xr:uid="{00000000-0005-0000-0000-000042000000}"/>
    <cellStyle name="Thousands [0]" xfId="105" xr:uid="{00000000-0005-0000-0000-000043000000}"/>
    <cellStyle name="Thousands-$ [0.0]" xfId="106" xr:uid="{00000000-0005-0000-0000-000044000000}"/>
    <cellStyle name="Thousands-$ [0.00]" xfId="107" xr:uid="{00000000-0005-0000-0000-000045000000}"/>
    <cellStyle name="Thousands-$ [0]" xfId="108" xr:uid="{00000000-0005-0000-0000-000046000000}"/>
    <cellStyle name="Time (20:50)" xfId="109" xr:uid="{00000000-0005-0000-0000-000047000000}"/>
    <cellStyle name="Time (20:50:35)" xfId="110" xr:uid="{00000000-0005-0000-0000-000048000000}"/>
    <cellStyle name="Time (8:50 PM)" xfId="111" xr:uid="{00000000-0005-0000-0000-000049000000}"/>
    <cellStyle name="Time (8:50:35 PM)" xfId="112" xr:uid="{00000000-0005-0000-0000-00004A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16" xfId="116" xr:uid="{00000000-0005-0000-0000-00005D000000}"/>
    <cellStyle name="Обычный 2" xfId="36" xr:uid="{00000000-0005-0000-0000-00005E000000}"/>
    <cellStyle name="Обычный 2 10" xfId="137" xr:uid="{00000000-0005-0000-0000-00005F000000}"/>
    <cellStyle name="Обычный 2 2" xfId="37" xr:uid="{00000000-0005-0000-0000-000060000000}"/>
    <cellStyle name="Обычный 2 2 2" xfId="51" xr:uid="{00000000-0005-0000-0000-000061000000}"/>
    <cellStyle name="Обычный 2 2 2 2" xfId="123" xr:uid="{00000000-0005-0000-0000-000062000000}"/>
    <cellStyle name="Обычный 2 2 3" xfId="55" xr:uid="{00000000-0005-0000-0000-000063000000}"/>
    <cellStyle name="Обычный 2 2 4" xfId="120" xr:uid="{00000000-0005-0000-0000-000064000000}"/>
    <cellStyle name="Обычный 2 38" xfId="38" xr:uid="{00000000-0005-0000-0000-000065000000}"/>
    <cellStyle name="Обычный 2 38 2" xfId="54" xr:uid="{00000000-0005-0000-0000-000066000000}"/>
    <cellStyle name="Обычный 2 38 2 2" xfId="122" xr:uid="{00000000-0005-0000-0000-000067000000}"/>
    <cellStyle name="Обычный 2 38 2 2 2" xfId="134" xr:uid="{00000000-0005-0000-0000-000068000000}"/>
    <cellStyle name="Обычный 2 38 2 3" xfId="129" xr:uid="{00000000-0005-0000-0000-000069000000}"/>
    <cellStyle name="Обычный 2 38 3" xfId="119" xr:uid="{00000000-0005-0000-0000-00006A000000}"/>
    <cellStyle name="Обычный 2 38 3 2" xfId="132" xr:uid="{00000000-0005-0000-0000-00006B000000}"/>
    <cellStyle name="Обычный 2 38 4" xfId="121" xr:uid="{00000000-0005-0000-0000-00006C000000}"/>
    <cellStyle name="Обычный 2 38 4 2" xfId="133" xr:uid="{00000000-0005-0000-0000-00006D000000}"/>
    <cellStyle name="Обычный 2 38 5" xfId="124" xr:uid="{00000000-0005-0000-0000-00006E000000}"/>
    <cellStyle name="Обычный 2 38 6" xfId="135" xr:uid="{00000000-0005-0000-0000-00006F000000}"/>
    <cellStyle name="Обычный 2 7" xfId="113" xr:uid="{00000000-0005-0000-0000-000070000000}"/>
    <cellStyle name="Обычный 20" xfId="52" xr:uid="{00000000-0005-0000-0000-000071000000}"/>
    <cellStyle name="Обычный 20 2" xfId="128" xr:uid="{00000000-0005-0000-0000-000072000000}"/>
    <cellStyle name="Обычный 27" xfId="117" xr:uid="{00000000-0005-0000-0000-000073000000}"/>
    <cellStyle name="Обычный 27 2" xfId="130" xr:uid="{00000000-0005-0000-0000-000074000000}"/>
    <cellStyle name="Обычный 3" xfId="39" xr:uid="{00000000-0005-0000-0000-000075000000}"/>
    <cellStyle name="Обычный 3 2" xfId="40" xr:uid="{00000000-0005-0000-0000-000076000000}"/>
    <cellStyle name="Обычный 4" xfId="53" xr:uid="{00000000-0005-0000-0000-000077000000}"/>
    <cellStyle name="Обычный 8 2 2" xfId="118" xr:uid="{00000000-0005-0000-0000-000078000000}"/>
    <cellStyle name="Обычный 8 2 2 2" xfId="131" xr:uid="{00000000-0005-0000-0000-000079000000}"/>
    <cellStyle name="Плохой" xfId="41" builtinId="27" customBuiltin="1"/>
    <cellStyle name="Пояснение" xfId="42" builtinId="53" customBuiltin="1"/>
    <cellStyle name="Примечание" xfId="43" builtinId="10" customBuiltin="1"/>
    <cellStyle name="Примечание 2" xfId="44" xr:uid="{00000000-0005-0000-0000-00007D000000}"/>
    <cellStyle name="Процентный 2" xfId="45" xr:uid="{00000000-0005-0000-0000-00007E000000}"/>
    <cellStyle name="Процентный 2 2" xfId="125" xr:uid="{00000000-0005-0000-0000-00007F000000}"/>
    <cellStyle name="Связанная ячейка" xfId="46" builtinId="24" customBuiltin="1"/>
    <cellStyle name="Стиль 1" xfId="114" xr:uid="{00000000-0005-0000-0000-000081000000}"/>
    <cellStyle name="Стиль 1 2" xfId="115" xr:uid="{00000000-0005-0000-0000-000082000000}"/>
    <cellStyle name="Текст предупреждения" xfId="47" builtinId="11" customBuiltin="1"/>
    <cellStyle name="Финансовый" xfId="136" builtinId="3"/>
    <cellStyle name="Финансовый 2" xfId="48" xr:uid="{00000000-0005-0000-0000-000085000000}"/>
    <cellStyle name="Финансовый 2 2" xfId="126" xr:uid="{00000000-0005-0000-0000-000086000000}"/>
    <cellStyle name="Финансовый 3" xfId="50" xr:uid="{00000000-0005-0000-0000-000087000000}"/>
    <cellStyle name="Финансовый 3 2" xfId="127" xr:uid="{00000000-0005-0000-0000-000088000000}"/>
    <cellStyle name="Хороший" xfId="49" builtinId="26" customBuiltin="1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.6\sap\Documents%20and%20Settings\thonaidoo\My%20Documents\Deloitte%20Work\Companies\Harmony\HIP%20Roll%20Out\Masimong\Info%20Out\Model\DOCUME~1\DANIE~1.MUL\LOCALS~1\Temp\OPTERMISERstevemay05mar04+102D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zprom-neft\dfs\&#1073;&#1102;&#1076;&#1078;&#1077;&#1090;&#1085;&#1072;&#1103;%20&#1084;&#1086;&#1076;&#1077;&#1083;&#110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hi44kq4q1\&#1086;&#1083;&#1100;&#1075;&#1072;\Temp\wza75f\Documents%20and%20Settings\&#1048;&#1074;&#1072;&#1085;\&#1056;&#1072;&#1073;&#1086;&#1095;&#1080;&#1081;%20&#1089;&#1090;&#1086;&#1083;\&#1040;&#1082;&#1090;&#1072;-&#1043;&#1088;&#1072;&#1092;&#1080;&#1082;&#1080;\&#1054;&#1058;&#1063;&#1045;&#1058;&#1067;\&#1053;&#1054;&#1042;&#1067;&#1049;%20&#1054;&#1041;&#1056;&#1040;&#1047;&#1045;&#106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Control"/>
      <sheetName val="Graphs"/>
      <sheetName val="Data"/>
      <sheetName val="Module1"/>
      <sheetName val="Значение"/>
      <sheetName val="автофильтр"/>
      <sheetName val="Рабочий"/>
      <sheetName val="Лист1"/>
      <sheetName val="Справочник"/>
      <sheetName val="Списки"/>
      <sheetName val="Настройки"/>
      <sheetName val="Данные"/>
      <sheetName val="Input"/>
      <sheetName val="Статус"/>
      <sheetName val="database"/>
      <sheetName val="Прайс"/>
      <sheetName val="Расчет начальной цены (утв. ИК "/>
      <sheetName val="Справочник (не удалять)"/>
      <sheetName val="Лист2"/>
      <sheetName val="Тендер"/>
      <sheetName val="RSOILBAL"/>
      <sheetName val="БД"/>
      <sheetName val="П"/>
      <sheetName val="OPTERMISERstevemay05mar04+102DK"/>
      <sheetName val="График 1131 "/>
      <sheetName val="Май"/>
      <sheetName val="Лист3"/>
      <sheetName val="Исход."/>
      <sheetName val="2018г"/>
      <sheetName val="Свод лот"/>
      <sheetName val="Прайс_КГРП"/>
      <sheetName val="БД_общ"/>
      <sheetName val="Справочно"/>
      <sheetName val="Классификатор отказов"/>
      <sheetName val="БД_доп"/>
      <sheetName val="Справочник ЦФО"/>
      <sheetName val="нормативные сроки"/>
      <sheetName val="КТ-115 (версия 13.0)"/>
      <sheetName val="График"/>
      <sheetName val="Ставки и расценки"/>
      <sheetName val="Sheet3"/>
      <sheetName val="июн"/>
      <sheetName val="vs"/>
      <sheetName val="Классификаторы"/>
      <sheetName val="1"/>
      <sheetName val="Список для шаблона"/>
      <sheetName val="Смета"/>
      <sheetName val="Справочники"/>
      <sheetName val="вспом Списки"/>
      <sheetName val="Комментарии ЦОУЗ к формированию"/>
      <sheetName val="Список"/>
      <sheetName val="Список (2)"/>
      <sheetName val="7. Costs"/>
      <sheetName val="Справочники (2)"/>
      <sheetName val="Groupings"/>
      <sheetName val="Дебиторы"/>
      <sheetName val="#ССЫЛКА"/>
      <sheetName val="2003г."/>
      <sheetName val="НМЦ II (вывоз НСЖ 20-21)"/>
      <sheetName val="#¡REF"/>
      <sheetName val="SOW"/>
      <sheetName val="PnL CPS"/>
      <sheetName val="Product Revenue"/>
      <sheetName val="Quotes"/>
      <sheetName val="Equip Rental&amp;Depreciation"/>
      <sheetName val="M&amp;S"/>
      <sheetName val="НС"/>
      <sheetName val="Transportation"/>
      <sheetName val="Service Revenue"/>
      <sheetName val="Параметры"/>
      <sheetName val="Инструкция"/>
      <sheetName val="Параметры_i"/>
      <sheetName val="text"/>
      <sheetName val="АТК-86_00089"/>
      <sheetName val="Издержки обращения"/>
      <sheetName val="Расчет_начальной_цены_(утв__ИК_"/>
      <sheetName val="Справочник_(не_удалять)"/>
      <sheetName val="График_1131_"/>
      <sheetName val="Исход_"/>
      <sheetName val="Свод_лот"/>
      <sheetName val="Классификатор_отказов"/>
      <sheetName val="Справочник_ЦФО"/>
      <sheetName val="нормативные_сроки"/>
      <sheetName val="КТ-115_(версия_13_0)"/>
      <sheetName val="Ставки_и_расценки"/>
      <sheetName val="Список_для_шаблона"/>
      <sheetName val="вспом_Списки"/>
      <sheetName val="Комментарии_ЦОУЗ_к_формированию"/>
      <sheetName val="декабрь"/>
      <sheetName val="Tabulation Specification"/>
      <sheetName val="Условия по ТЗ (скрыть)"/>
      <sheetName val="ТУ Хакасия Переработка"/>
      <sheetName val="предлаг. - Премия 33%+ПН "/>
      <sheetName val="ТУ Хакасия Переработка (2)"/>
      <sheetName val="vec"/>
      <sheetName val="Расчет_начальной_цены_(утв__ИК1"/>
      <sheetName val="Справочник_(не_удалять)1"/>
      <sheetName val="График_1131_1"/>
      <sheetName val="Исход_1"/>
      <sheetName val="Свод_лот1"/>
      <sheetName val="Классификатор_отказов1"/>
      <sheetName val="Справочник_ЦФО1"/>
      <sheetName val="нормативные_сроки1"/>
      <sheetName val="КТ-115_(версия_13_0)1"/>
      <sheetName val="Ставки_и_расценки1"/>
      <sheetName val="Список_для_шаблона1"/>
      <sheetName val="вспом_Списки1"/>
      <sheetName val="Комментарии_ЦОУЗ_к_формировани1"/>
      <sheetName val="Справочники_(2)"/>
      <sheetName val="7__Costs"/>
      <sheetName val="Список_(2)"/>
      <sheetName val="2003г_"/>
      <sheetName val="НМЦ_II_(вывоз_НСЖ_20-21)"/>
      <sheetName val="PnL_CPS"/>
      <sheetName val="Product_Revenue"/>
      <sheetName val="Equip_Rental&amp;Depreciation"/>
      <sheetName val="Service_Revenue"/>
      <sheetName val="Издержки_обращения"/>
      <sheetName val="Tabulation_Specification"/>
      <sheetName val="Условия_по_ТЗ_(скрыть)"/>
      <sheetName val="ТУ_Хакасия_Переработка"/>
      <sheetName val="предлаг__-_Премия_33%+ПН_"/>
      <sheetName val="ТУ_Хакасия_Переработка_(2)"/>
      <sheetName val="Справочник ЭЦН"/>
      <sheetName val="Справочник по пластам"/>
      <sheetName val="Hyperionlink"/>
      <sheetName val="RnM"/>
      <sheetName val="Downstream1 2YNORM"/>
      <sheetName val="RefiningnMarketing new"/>
      <sheetName val="ооо &quot; нпрс-1&quot; (ктрс и прочие)"/>
      <sheetName val="база"/>
      <sheetName val="Тер коэф (сортировка)"/>
      <sheetName val="Списки и формулы"/>
      <sheetName val="Номенклатурные группы"/>
      <sheetName val="авиа "/>
      <sheetName val="Факт Dink-Inv 2004"/>
      <sheetName val="rollforward"/>
      <sheetName val="analysis"/>
      <sheetName val="Категории DB"/>
      <sheetName val="опт"/>
      <sheetName val="col 21169"/>
      <sheetName val="Appendix 1"/>
      <sheetName val="СТАВКИ_I"/>
      <sheetName val="новуренг"/>
      <sheetName val="Реестр_2022"/>
      <sheetName val="TRAFFIC CALC"/>
      <sheetName val="TRAFFIC PARM"/>
      <sheetName val="ECONOMIC DATA"/>
      <sheetName val="XLR_NoRangeSheet"/>
      <sheetName val="proforma"/>
      <sheetName val="база общ"/>
      <sheetName val="бурение"/>
      <sheetName val="гр5(о)"/>
    </sheetNames>
    <sheetDataSet>
      <sheetData sheetId="0" refreshError="1"/>
      <sheetData sheetId="1" refreshError="1"/>
      <sheetData sheetId="2" refreshError="1"/>
      <sheetData sheetId="3" refreshError="1">
        <row r="13">
          <cell r="H13">
            <v>1</v>
          </cell>
          <cell r="I13">
            <v>1</v>
          </cell>
          <cell r="J13">
            <v>912</v>
          </cell>
          <cell r="K13">
            <v>120</v>
          </cell>
        </row>
        <row r="14">
          <cell r="H14">
            <v>1</v>
          </cell>
          <cell r="I14">
            <v>1</v>
          </cell>
          <cell r="J14">
            <v>440</v>
          </cell>
          <cell r="K14">
            <v>120</v>
          </cell>
        </row>
        <row r="15">
          <cell r="H15">
            <v>1</v>
          </cell>
          <cell r="I15">
            <v>1</v>
          </cell>
          <cell r="J15">
            <v>317</v>
          </cell>
          <cell r="K15">
            <v>120</v>
          </cell>
        </row>
        <row r="16">
          <cell r="H16">
            <v>2</v>
          </cell>
          <cell r="I16">
            <v>1</v>
          </cell>
          <cell r="J16">
            <v>1059</v>
          </cell>
          <cell r="K16">
            <v>120</v>
          </cell>
        </row>
        <row r="17">
          <cell r="H17">
            <v>7</v>
          </cell>
          <cell r="I17">
            <v>11</v>
          </cell>
          <cell r="J17">
            <v>1198</v>
          </cell>
          <cell r="K17">
            <v>120</v>
          </cell>
        </row>
        <row r="18">
          <cell r="H18">
            <v>8</v>
          </cell>
          <cell r="I18">
            <v>10</v>
          </cell>
          <cell r="J18">
            <v>1220</v>
          </cell>
          <cell r="K18">
            <v>120</v>
          </cell>
        </row>
        <row r="19">
          <cell r="H19">
            <v>8</v>
          </cell>
          <cell r="I19">
            <v>24</v>
          </cell>
          <cell r="J19">
            <v>741</v>
          </cell>
          <cell r="K19">
            <v>120</v>
          </cell>
        </row>
        <row r="20">
          <cell r="H20">
            <v>9</v>
          </cell>
          <cell r="I20">
            <v>12</v>
          </cell>
          <cell r="J20">
            <v>324</v>
          </cell>
          <cell r="K20">
            <v>120</v>
          </cell>
        </row>
        <row r="21">
          <cell r="H21">
            <v>9</v>
          </cell>
          <cell r="I21">
            <v>13</v>
          </cell>
          <cell r="J21">
            <v>1130</v>
          </cell>
          <cell r="K21">
            <v>120</v>
          </cell>
        </row>
        <row r="22">
          <cell r="H22">
            <v>9</v>
          </cell>
          <cell r="I22">
            <v>14</v>
          </cell>
          <cell r="J22">
            <v>300</v>
          </cell>
          <cell r="K22">
            <v>120</v>
          </cell>
        </row>
        <row r="23">
          <cell r="H23">
            <v>10</v>
          </cell>
          <cell r="I23">
            <v>23</v>
          </cell>
          <cell r="J23">
            <v>853</v>
          </cell>
          <cell r="K23">
            <v>120</v>
          </cell>
        </row>
        <row r="24">
          <cell r="H24">
            <v>10</v>
          </cell>
          <cell r="I24">
            <v>28</v>
          </cell>
          <cell r="J24">
            <v>1210</v>
          </cell>
          <cell r="K24">
            <v>120</v>
          </cell>
        </row>
        <row r="25">
          <cell r="H25">
            <v>11</v>
          </cell>
          <cell r="I25">
            <v>9</v>
          </cell>
          <cell r="J25">
            <v>764.5</v>
          </cell>
          <cell r="K25">
            <v>120</v>
          </cell>
        </row>
        <row r="26">
          <cell r="H26">
            <v>11</v>
          </cell>
          <cell r="I26">
            <v>10</v>
          </cell>
          <cell r="J26">
            <v>939</v>
          </cell>
          <cell r="K26">
            <v>120</v>
          </cell>
        </row>
        <row r="27">
          <cell r="H27">
            <v>11</v>
          </cell>
          <cell r="I27">
            <v>10</v>
          </cell>
          <cell r="J27">
            <v>836</v>
          </cell>
          <cell r="K27">
            <v>120</v>
          </cell>
        </row>
        <row r="28">
          <cell r="H28">
            <v>12</v>
          </cell>
          <cell r="I28">
            <v>10</v>
          </cell>
          <cell r="J28">
            <v>829.8</v>
          </cell>
          <cell r="K28">
            <v>120</v>
          </cell>
        </row>
        <row r="29">
          <cell r="H29">
            <v>12</v>
          </cell>
          <cell r="I29">
            <v>18</v>
          </cell>
          <cell r="J29">
            <v>1026.5</v>
          </cell>
          <cell r="K29">
            <v>120</v>
          </cell>
        </row>
        <row r="30">
          <cell r="H30">
            <v>13</v>
          </cell>
          <cell r="I30">
            <v>16</v>
          </cell>
          <cell r="J30">
            <v>1010</v>
          </cell>
          <cell r="K30">
            <v>120</v>
          </cell>
        </row>
        <row r="31">
          <cell r="H31">
            <v>13</v>
          </cell>
          <cell r="I31">
            <v>25</v>
          </cell>
          <cell r="J31">
            <v>562</v>
          </cell>
          <cell r="K31">
            <v>120</v>
          </cell>
        </row>
        <row r="32">
          <cell r="H32">
            <v>14</v>
          </cell>
          <cell r="I32">
            <v>2</v>
          </cell>
          <cell r="J32">
            <v>1384</v>
          </cell>
          <cell r="K32">
            <v>120</v>
          </cell>
        </row>
        <row r="33">
          <cell r="H33">
            <v>14</v>
          </cell>
          <cell r="I33">
            <v>12</v>
          </cell>
          <cell r="J33">
            <v>1196</v>
          </cell>
          <cell r="K33">
            <v>120</v>
          </cell>
        </row>
        <row r="34">
          <cell r="H34">
            <v>14</v>
          </cell>
          <cell r="I34">
            <v>32</v>
          </cell>
          <cell r="J34">
            <v>663</v>
          </cell>
          <cell r="K34">
            <v>120</v>
          </cell>
        </row>
        <row r="35">
          <cell r="H35">
            <v>15</v>
          </cell>
          <cell r="I35">
            <v>20</v>
          </cell>
          <cell r="J35">
            <v>861</v>
          </cell>
          <cell r="K35">
            <v>120</v>
          </cell>
        </row>
        <row r="36">
          <cell r="H36">
            <v>16</v>
          </cell>
          <cell r="I36">
            <v>13</v>
          </cell>
          <cell r="J36">
            <v>319</v>
          </cell>
          <cell r="K36">
            <v>120</v>
          </cell>
        </row>
        <row r="37">
          <cell r="H37">
            <v>17</v>
          </cell>
          <cell r="I37">
            <v>13</v>
          </cell>
          <cell r="J37">
            <v>1420</v>
          </cell>
          <cell r="K37">
            <v>120</v>
          </cell>
        </row>
        <row r="38">
          <cell r="H38">
            <v>17</v>
          </cell>
          <cell r="I38">
            <v>16</v>
          </cell>
          <cell r="J38">
            <v>384.7</v>
          </cell>
          <cell r="K38">
            <v>120</v>
          </cell>
        </row>
        <row r="39">
          <cell r="H39">
            <v>17</v>
          </cell>
          <cell r="I39">
            <v>23</v>
          </cell>
          <cell r="J39">
            <v>955</v>
          </cell>
          <cell r="K39">
            <v>120</v>
          </cell>
        </row>
        <row r="40">
          <cell r="H40">
            <v>17</v>
          </cell>
          <cell r="I40">
            <v>26</v>
          </cell>
          <cell r="J40">
            <v>1228</v>
          </cell>
          <cell r="K40">
            <v>120</v>
          </cell>
        </row>
        <row r="41">
          <cell r="H41">
            <v>17</v>
          </cell>
          <cell r="I41">
            <v>33</v>
          </cell>
          <cell r="J41">
            <v>1127</v>
          </cell>
          <cell r="K41">
            <v>120</v>
          </cell>
        </row>
        <row r="42">
          <cell r="H42">
            <v>17</v>
          </cell>
          <cell r="I42">
            <v>46</v>
          </cell>
          <cell r="J42">
            <v>886</v>
          </cell>
          <cell r="K42">
            <v>120</v>
          </cell>
        </row>
        <row r="43">
          <cell r="H43">
            <v>19</v>
          </cell>
          <cell r="I43">
            <v>32</v>
          </cell>
          <cell r="J43">
            <v>1174</v>
          </cell>
          <cell r="K43">
            <v>120</v>
          </cell>
        </row>
        <row r="44">
          <cell r="H44">
            <v>21</v>
          </cell>
          <cell r="I44">
            <v>22</v>
          </cell>
          <cell r="J44">
            <v>156</v>
          </cell>
          <cell r="K44">
            <v>120</v>
          </cell>
        </row>
        <row r="45">
          <cell r="H45">
            <v>22</v>
          </cell>
          <cell r="I45">
            <v>13</v>
          </cell>
          <cell r="J45">
            <v>847.3</v>
          </cell>
          <cell r="K45">
            <v>120</v>
          </cell>
        </row>
        <row r="46">
          <cell r="H46">
            <v>22</v>
          </cell>
          <cell r="I46">
            <v>22</v>
          </cell>
          <cell r="J46">
            <v>1029.5999999999999</v>
          </cell>
          <cell r="K46">
            <v>120</v>
          </cell>
        </row>
        <row r="47">
          <cell r="H47">
            <v>22</v>
          </cell>
          <cell r="I47">
            <v>23</v>
          </cell>
          <cell r="J47">
            <v>913.6</v>
          </cell>
          <cell r="K47">
            <v>120</v>
          </cell>
        </row>
        <row r="48">
          <cell r="H48">
            <v>22</v>
          </cell>
          <cell r="I48">
            <v>28</v>
          </cell>
          <cell r="J48">
            <v>369</v>
          </cell>
          <cell r="K48">
            <v>120</v>
          </cell>
        </row>
        <row r="49">
          <cell r="H49">
            <v>22</v>
          </cell>
          <cell r="I49">
            <v>45</v>
          </cell>
          <cell r="J49">
            <v>1214</v>
          </cell>
          <cell r="K49">
            <v>120</v>
          </cell>
        </row>
        <row r="50">
          <cell r="H50">
            <v>22</v>
          </cell>
          <cell r="I50">
            <v>55</v>
          </cell>
          <cell r="J50">
            <v>1067.4000000000001</v>
          </cell>
          <cell r="K50">
            <v>120</v>
          </cell>
        </row>
        <row r="51">
          <cell r="H51">
            <v>22</v>
          </cell>
          <cell r="I51">
            <v>22</v>
          </cell>
          <cell r="J51">
            <v>1193</v>
          </cell>
          <cell r="K51">
            <v>120</v>
          </cell>
        </row>
        <row r="52">
          <cell r="H52">
            <v>22</v>
          </cell>
          <cell r="I52">
            <v>48</v>
          </cell>
          <cell r="J52">
            <v>911.6</v>
          </cell>
          <cell r="K52">
            <v>120</v>
          </cell>
        </row>
        <row r="53">
          <cell r="H53">
            <v>23</v>
          </cell>
          <cell r="I53">
            <v>48</v>
          </cell>
          <cell r="J53">
            <v>910.3</v>
          </cell>
          <cell r="K53">
            <v>120</v>
          </cell>
        </row>
        <row r="54">
          <cell r="H54">
            <v>23</v>
          </cell>
          <cell r="I54">
            <v>50</v>
          </cell>
          <cell r="J54">
            <v>911.4</v>
          </cell>
          <cell r="K54">
            <v>120</v>
          </cell>
        </row>
        <row r="55">
          <cell r="H55">
            <v>24</v>
          </cell>
          <cell r="I55">
            <v>9</v>
          </cell>
          <cell r="J55">
            <v>913</v>
          </cell>
          <cell r="K55">
            <v>120</v>
          </cell>
        </row>
        <row r="56">
          <cell r="H56">
            <v>24</v>
          </cell>
          <cell r="I56">
            <v>38</v>
          </cell>
          <cell r="J56">
            <v>885</v>
          </cell>
          <cell r="K56">
            <v>120</v>
          </cell>
        </row>
        <row r="57">
          <cell r="H57">
            <v>24</v>
          </cell>
          <cell r="I57">
            <v>51</v>
          </cell>
          <cell r="J57">
            <v>911.7</v>
          </cell>
          <cell r="K57">
            <v>120</v>
          </cell>
        </row>
        <row r="58">
          <cell r="H58">
            <v>24</v>
          </cell>
          <cell r="I58">
            <v>55</v>
          </cell>
          <cell r="J58">
            <v>1032.2</v>
          </cell>
          <cell r="K58">
            <v>120</v>
          </cell>
        </row>
        <row r="59">
          <cell r="H59">
            <v>24</v>
          </cell>
          <cell r="I59">
            <v>48</v>
          </cell>
          <cell r="J59">
            <v>1031.3</v>
          </cell>
          <cell r="K59">
            <v>120</v>
          </cell>
        </row>
        <row r="60">
          <cell r="H60">
            <v>24</v>
          </cell>
          <cell r="I60">
            <v>49</v>
          </cell>
          <cell r="J60">
            <v>910.1</v>
          </cell>
          <cell r="K60">
            <v>120</v>
          </cell>
        </row>
        <row r="61">
          <cell r="H61">
            <v>24</v>
          </cell>
          <cell r="I61">
            <v>51</v>
          </cell>
          <cell r="J61">
            <v>910.4</v>
          </cell>
          <cell r="K61">
            <v>120</v>
          </cell>
        </row>
        <row r="62">
          <cell r="H62">
            <v>24</v>
          </cell>
          <cell r="I62">
            <v>52</v>
          </cell>
          <cell r="J62">
            <v>913.3</v>
          </cell>
          <cell r="K62">
            <v>120</v>
          </cell>
        </row>
        <row r="63">
          <cell r="H63">
            <v>24</v>
          </cell>
          <cell r="I63">
            <v>55</v>
          </cell>
          <cell r="J63">
            <v>909.7</v>
          </cell>
          <cell r="K63">
            <v>120</v>
          </cell>
        </row>
        <row r="64">
          <cell r="H64">
            <v>25</v>
          </cell>
          <cell r="I64">
            <v>20</v>
          </cell>
          <cell r="J64">
            <v>875</v>
          </cell>
          <cell r="K64">
            <v>120</v>
          </cell>
        </row>
        <row r="65">
          <cell r="H65">
            <v>25</v>
          </cell>
          <cell r="I65">
            <v>43</v>
          </cell>
          <cell r="J65">
            <v>1007.3</v>
          </cell>
          <cell r="K65">
            <v>120</v>
          </cell>
        </row>
        <row r="66">
          <cell r="H66">
            <v>25</v>
          </cell>
          <cell r="I66">
            <v>46</v>
          </cell>
          <cell r="J66">
            <v>1120.2</v>
          </cell>
          <cell r="K66">
            <v>120</v>
          </cell>
        </row>
        <row r="67">
          <cell r="H67">
            <v>25</v>
          </cell>
          <cell r="I67">
            <v>53</v>
          </cell>
          <cell r="J67">
            <v>1033.0999999999999</v>
          </cell>
          <cell r="K67">
            <v>120</v>
          </cell>
        </row>
        <row r="68">
          <cell r="H68">
            <v>25</v>
          </cell>
          <cell r="I68">
            <v>55</v>
          </cell>
          <cell r="J68">
            <v>911.9</v>
          </cell>
          <cell r="K68">
            <v>120</v>
          </cell>
        </row>
        <row r="69">
          <cell r="H69">
            <v>25</v>
          </cell>
          <cell r="I69">
            <v>49</v>
          </cell>
          <cell r="J69">
            <v>910</v>
          </cell>
          <cell r="K69">
            <v>120</v>
          </cell>
        </row>
        <row r="70">
          <cell r="H70">
            <v>25</v>
          </cell>
          <cell r="I70">
            <v>49</v>
          </cell>
          <cell r="J70">
            <v>909.8</v>
          </cell>
          <cell r="K70">
            <v>120</v>
          </cell>
        </row>
        <row r="71">
          <cell r="H71">
            <v>25</v>
          </cell>
          <cell r="I71">
            <v>55</v>
          </cell>
          <cell r="J71">
            <v>910.6</v>
          </cell>
          <cell r="K71">
            <v>120</v>
          </cell>
        </row>
        <row r="72">
          <cell r="H72">
            <v>26</v>
          </cell>
          <cell r="I72">
            <v>21</v>
          </cell>
          <cell r="J72">
            <v>486</v>
          </cell>
          <cell r="K72">
            <v>120</v>
          </cell>
        </row>
        <row r="73">
          <cell r="H73">
            <v>26</v>
          </cell>
          <cell r="I73">
            <v>49</v>
          </cell>
          <cell r="J73">
            <v>912.1</v>
          </cell>
          <cell r="K73">
            <v>120</v>
          </cell>
        </row>
        <row r="74">
          <cell r="H74">
            <v>26</v>
          </cell>
          <cell r="I74">
            <v>52</v>
          </cell>
          <cell r="J74">
            <v>461.6</v>
          </cell>
          <cell r="K74">
            <v>120</v>
          </cell>
        </row>
        <row r="75">
          <cell r="H75">
            <v>26</v>
          </cell>
          <cell r="I75">
            <v>52</v>
          </cell>
          <cell r="J75">
            <v>912</v>
          </cell>
          <cell r="K75">
            <v>120</v>
          </cell>
        </row>
        <row r="76">
          <cell r="H76">
            <v>27</v>
          </cell>
          <cell r="I76">
            <v>13</v>
          </cell>
          <cell r="J76">
            <v>847</v>
          </cell>
          <cell r="K76">
            <v>120</v>
          </cell>
        </row>
        <row r="77">
          <cell r="H77">
            <v>27</v>
          </cell>
          <cell r="I77">
            <v>17</v>
          </cell>
          <cell r="J77">
            <v>910.6</v>
          </cell>
          <cell r="K77">
            <v>120</v>
          </cell>
        </row>
        <row r="78">
          <cell r="H78">
            <v>27</v>
          </cell>
          <cell r="I78">
            <v>18</v>
          </cell>
          <cell r="J78">
            <v>1004.5</v>
          </cell>
          <cell r="K78">
            <v>120</v>
          </cell>
        </row>
        <row r="79">
          <cell r="H79">
            <v>27</v>
          </cell>
          <cell r="I79">
            <v>26</v>
          </cell>
          <cell r="J79">
            <v>911.3</v>
          </cell>
          <cell r="K79">
            <v>120</v>
          </cell>
        </row>
        <row r="80">
          <cell r="H80">
            <v>27</v>
          </cell>
          <cell r="I80">
            <v>47</v>
          </cell>
          <cell r="J80">
            <v>1034.7</v>
          </cell>
          <cell r="K80">
            <v>120</v>
          </cell>
        </row>
        <row r="81">
          <cell r="H81">
            <v>27</v>
          </cell>
          <cell r="I81">
            <v>55</v>
          </cell>
          <cell r="J81">
            <v>913.1</v>
          </cell>
          <cell r="K81">
            <v>120</v>
          </cell>
        </row>
        <row r="82">
          <cell r="H82">
            <v>28</v>
          </cell>
          <cell r="I82">
            <v>11</v>
          </cell>
          <cell r="J82">
            <v>784</v>
          </cell>
          <cell r="K82">
            <v>120</v>
          </cell>
        </row>
        <row r="83">
          <cell r="H83">
            <v>28</v>
          </cell>
          <cell r="I83">
            <v>11</v>
          </cell>
          <cell r="J83">
            <v>662</v>
          </cell>
          <cell r="K83">
            <v>120</v>
          </cell>
        </row>
        <row r="84">
          <cell r="H84">
            <v>28</v>
          </cell>
          <cell r="I84">
            <v>15</v>
          </cell>
          <cell r="J84">
            <v>862.3</v>
          </cell>
          <cell r="K84">
            <v>120</v>
          </cell>
        </row>
        <row r="85">
          <cell r="H85">
            <v>28</v>
          </cell>
          <cell r="I85">
            <v>50</v>
          </cell>
          <cell r="J85">
            <v>1033.9000000000001</v>
          </cell>
          <cell r="K85">
            <v>120</v>
          </cell>
        </row>
        <row r="86">
          <cell r="H86">
            <v>29</v>
          </cell>
          <cell r="I86">
            <v>14</v>
          </cell>
          <cell r="J86">
            <v>1079</v>
          </cell>
          <cell r="K86">
            <v>120</v>
          </cell>
        </row>
        <row r="87">
          <cell r="H87">
            <v>29</v>
          </cell>
          <cell r="I87">
            <v>55</v>
          </cell>
          <cell r="J87">
            <v>912.2</v>
          </cell>
          <cell r="K87">
            <v>120</v>
          </cell>
        </row>
        <row r="88">
          <cell r="H88">
            <v>31</v>
          </cell>
          <cell r="I88">
            <v>22</v>
          </cell>
          <cell r="J88">
            <v>620</v>
          </cell>
          <cell r="K88">
            <v>120</v>
          </cell>
        </row>
        <row r="89">
          <cell r="H89">
            <v>32</v>
          </cell>
          <cell r="I89">
            <v>10</v>
          </cell>
          <cell r="J89">
            <v>898</v>
          </cell>
          <cell r="K89">
            <v>120</v>
          </cell>
        </row>
        <row r="90">
          <cell r="H90">
            <v>32</v>
          </cell>
          <cell r="I90">
            <v>11</v>
          </cell>
          <cell r="J90">
            <v>676</v>
          </cell>
          <cell r="K90">
            <v>120</v>
          </cell>
        </row>
        <row r="91">
          <cell r="H91">
            <v>33</v>
          </cell>
          <cell r="I91">
            <v>15</v>
          </cell>
          <cell r="J91">
            <v>1100.0999999999999</v>
          </cell>
          <cell r="K91">
            <v>120</v>
          </cell>
        </row>
        <row r="92">
          <cell r="H92">
            <v>33</v>
          </cell>
          <cell r="I92">
            <v>24</v>
          </cell>
          <cell r="J92">
            <v>1010.4</v>
          </cell>
          <cell r="K92">
            <v>120</v>
          </cell>
        </row>
        <row r="93">
          <cell r="H93">
            <v>33</v>
          </cell>
          <cell r="I93">
            <v>27</v>
          </cell>
          <cell r="J93">
            <v>911.2</v>
          </cell>
          <cell r="K93">
            <v>120</v>
          </cell>
        </row>
        <row r="94">
          <cell r="H94">
            <v>33</v>
          </cell>
          <cell r="I94">
            <v>35</v>
          </cell>
          <cell r="J94">
            <v>1140</v>
          </cell>
          <cell r="K94">
            <v>120</v>
          </cell>
        </row>
        <row r="95">
          <cell r="H95">
            <v>33</v>
          </cell>
          <cell r="I95">
            <v>34</v>
          </cell>
          <cell r="J95">
            <v>1030.5</v>
          </cell>
          <cell r="K95">
            <v>120</v>
          </cell>
        </row>
        <row r="96">
          <cell r="H96">
            <v>34</v>
          </cell>
          <cell r="I96">
            <v>26</v>
          </cell>
          <cell r="J96">
            <v>901</v>
          </cell>
          <cell r="K96">
            <v>120</v>
          </cell>
        </row>
        <row r="97">
          <cell r="H97">
            <v>35</v>
          </cell>
          <cell r="I97">
            <v>17</v>
          </cell>
          <cell r="J97">
            <v>204.7</v>
          </cell>
          <cell r="K97">
            <v>120</v>
          </cell>
        </row>
        <row r="98">
          <cell r="H98">
            <v>36</v>
          </cell>
          <cell r="I98">
            <v>16</v>
          </cell>
          <cell r="J98">
            <v>947</v>
          </cell>
          <cell r="K98">
            <v>120</v>
          </cell>
        </row>
        <row r="99">
          <cell r="H99">
            <v>36</v>
          </cell>
          <cell r="I99">
            <v>16</v>
          </cell>
          <cell r="J99">
            <v>981.7</v>
          </cell>
          <cell r="K99">
            <v>120</v>
          </cell>
        </row>
        <row r="100">
          <cell r="H100">
            <v>36</v>
          </cell>
          <cell r="I100">
            <v>18</v>
          </cell>
          <cell r="J100">
            <v>911.1</v>
          </cell>
          <cell r="K100">
            <v>120</v>
          </cell>
        </row>
        <row r="101">
          <cell r="H101">
            <v>36</v>
          </cell>
          <cell r="I101">
            <v>19</v>
          </cell>
          <cell r="J101">
            <v>479</v>
          </cell>
          <cell r="K101">
            <v>120</v>
          </cell>
        </row>
        <row r="102">
          <cell r="H102">
            <v>37</v>
          </cell>
          <cell r="I102">
            <v>12</v>
          </cell>
          <cell r="J102">
            <v>755</v>
          </cell>
          <cell r="K102">
            <v>120</v>
          </cell>
        </row>
        <row r="103">
          <cell r="H103">
            <v>37</v>
          </cell>
          <cell r="I103">
            <v>13</v>
          </cell>
          <cell r="J103">
            <v>919</v>
          </cell>
          <cell r="K103">
            <v>120</v>
          </cell>
        </row>
        <row r="104">
          <cell r="H104">
            <v>37</v>
          </cell>
          <cell r="I104">
            <v>20</v>
          </cell>
          <cell r="J104">
            <v>1665</v>
          </cell>
          <cell r="K104">
            <v>120</v>
          </cell>
        </row>
        <row r="105">
          <cell r="H105">
            <v>37</v>
          </cell>
          <cell r="I105">
            <v>11</v>
          </cell>
          <cell r="J105">
            <v>200</v>
          </cell>
          <cell r="K105">
            <v>120</v>
          </cell>
        </row>
        <row r="106">
          <cell r="H106">
            <v>38</v>
          </cell>
          <cell r="I106">
            <v>11</v>
          </cell>
          <cell r="J106">
            <v>811</v>
          </cell>
          <cell r="K106">
            <v>120</v>
          </cell>
        </row>
        <row r="107">
          <cell r="H107">
            <v>38</v>
          </cell>
          <cell r="I107">
            <v>12</v>
          </cell>
          <cell r="J107">
            <v>908.5</v>
          </cell>
          <cell r="K107">
            <v>120</v>
          </cell>
        </row>
        <row r="108">
          <cell r="H108">
            <v>38</v>
          </cell>
          <cell r="I108">
            <v>38</v>
          </cell>
          <cell r="J108">
            <v>452</v>
          </cell>
          <cell r="K108">
            <v>120</v>
          </cell>
        </row>
        <row r="109">
          <cell r="H109">
            <v>38</v>
          </cell>
          <cell r="I109">
            <v>43</v>
          </cell>
          <cell r="J109">
            <v>908</v>
          </cell>
          <cell r="K109">
            <v>120</v>
          </cell>
        </row>
        <row r="110">
          <cell r="H110">
            <v>39</v>
          </cell>
          <cell r="I110">
            <v>22</v>
          </cell>
          <cell r="J110">
            <v>911.1</v>
          </cell>
          <cell r="K110">
            <v>120</v>
          </cell>
        </row>
        <row r="111">
          <cell r="H111">
            <v>39</v>
          </cell>
          <cell r="I111">
            <v>24</v>
          </cell>
          <cell r="J111">
            <v>349.8</v>
          </cell>
          <cell r="K111">
            <v>120</v>
          </cell>
        </row>
        <row r="112">
          <cell r="H112">
            <v>39</v>
          </cell>
          <cell r="I112">
            <v>26</v>
          </cell>
          <cell r="J112">
            <v>933.5</v>
          </cell>
          <cell r="K112">
            <v>120</v>
          </cell>
        </row>
        <row r="113">
          <cell r="H113">
            <v>40</v>
          </cell>
          <cell r="I113">
            <v>19</v>
          </cell>
          <cell r="J113">
            <v>937</v>
          </cell>
          <cell r="K113">
            <v>120</v>
          </cell>
        </row>
        <row r="114">
          <cell r="H114">
            <v>40</v>
          </cell>
          <cell r="I114">
            <v>10</v>
          </cell>
          <cell r="J114">
            <v>1003</v>
          </cell>
          <cell r="K114">
            <v>120</v>
          </cell>
        </row>
        <row r="115">
          <cell r="H115">
            <v>40</v>
          </cell>
          <cell r="I115">
            <v>18</v>
          </cell>
          <cell r="J115">
            <v>1131.7</v>
          </cell>
          <cell r="K115">
            <v>120</v>
          </cell>
        </row>
        <row r="116">
          <cell r="H116">
            <v>41</v>
          </cell>
          <cell r="I116">
            <v>26</v>
          </cell>
          <cell r="J116">
            <v>912.5</v>
          </cell>
          <cell r="K116">
            <v>120</v>
          </cell>
        </row>
        <row r="117">
          <cell r="H117">
            <v>41</v>
          </cell>
          <cell r="I117">
            <v>31</v>
          </cell>
          <cell r="J117">
            <v>867</v>
          </cell>
          <cell r="K117">
            <v>120</v>
          </cell>
        </row>
        <row r="118">
          <cell r="H118">
            <v>42</v>
          </cell>
          <cell r="I118">
            <v>12</v>
          </cell>
          <cell r="J118">
            <v>904</v>
          </cell>
          <cell r="K118">
            <v>120</v>
          </cell>
        </row>
        <row r="119">
          <cell r="H119">
            <v>42</v>
          </cell>
          <cell r="I119">
            <v>15</v>
          </cell>
          <cell r="J119">
            <v>998</v>
          </cell>
          <cell r="K119">
            <v>120</v>
          </cell>
        </row>
        <row r="120">
          <cell r="H120">
            <v>42</v>
          </cell>
          <cell r="I120">
            <v>56</v>
          </cell>
          <cell r="J120">
            <v>1148</v>
          </cell>
          <cell r="K120">
            <v>120</v>
          </cell>
        </row>
        <row r="121">
          <cell r="H121">
            <v>42</v>
          </cell>
          <cell r="I121">
            <v>17</v>
          </cell>
          <cell r="J121">
            <v>1148.4000000000001</v>
          </cell>
          <cell r="K121">
            <v>120</v>
          </cell>
        </row>
        <row r="122">
          <cell r="H122">
            <v>43</v>
          </cell>
          <cell r="I122">
            <v>15</v>
          </cell>
          <cell r="J122">
            <v>1881</v>
          </cell>
          <cell r="K122">
            <v>120</v>
          </cell>
        </row>
        <row r="123">
          <cell r="H123">
            <v>44</v>
          </cell>
          <cell r="I123">
            <v>50</v>
          </cell>
          <cell r="J123">
            <v>345</v>
          </cell>
          <cell r="K123">
            <v>120</v>
          </cell>
        </row>
        <row r="124">
          <cell r="H124">
            <v>44</v>
          </cell>
          <cell r="I124">
            <v>10</v>
          </cell>
          <cell r="J124">
            <v>362</v>
          </cell>
          <cell r="K124">
            <v>120</v>
          </cell>
        </row>
        <row r="125">
          <cell r="H125">
            <v>45</v>
          </cell>
          <cell r="I125">
            <v>35</v>
          </cell>
          <cell r="J125">
            <v>910.9</v>
          </cell>
          <cell r="K125">
            <v>120</v>
          </cell>
        </row>
        <row r="126">
          <cell r="H126">
            <v>45</v>
          </cell>
          <cell r="I126">
            <v>10</v>
          </cell>
          <cell r="J126">
            <v>499</v>
          </cell>
          <cell r="K126">
            <v>120</v>
          </cell>
        </row>
        <row r="127">
          <cell r="H127">
            <v>45</v>
          </cell>
          <cell r="I127">
            <v>13</v>
          </cell>
          <cell r="J127">
            <v>991.6</v>
          </cell>
          <cell r="K127">
            <v>120</v>
          </cell>
        </row>
        <row r="128">
          <cell r="H128">
            <v>46</v>
          </cell>
          <cell r="I128">
            <v>6</v>
          </cell>
          <cell r="J128">
            <v>1216</v>
          </cell>
          <cell r="K128">
            <v>120</v>
          </cell>
        </row>
        <row r="129">
          <cell r="H129">
            <v>46</v>
          </cell>
          <cell r="I129">
            <v>12</v>
          </cell>
          <cell r="J129">
            <v>912.6</v>
          </cell>
          <cell r="K129">
            <v>120</v>
          </cell>
        </row>
        <row r="130">
          <cell r="H130">
            <v>46</v>
          </cell>
          <cell r="I130">
            <v>34</v>
          </cell>
          <cell r="J130">
            <v>347.5</v>
          </cell>
          <cell r="K130">
            <v>120</v>
          </cell>
        </row>
        <row r="131">
          <cell r="H131">
            <v>48</v>
          </cell>
          <cell r="I131">
            <v>12</v>
          </cell>
          <cell r="J131">
            <v>48</v>
          </cell>
          <cell r="K131">
            <v>120</v>
          </cell>
        </row>
        <row r="132">
          <cell r="H132">
            <v>48</v>
          </cell>
          <cell r="I132">
            <v>17</v>
          </cell>
          <cell r="J132">
            <v>498</v>
          </cell>
          <cell r="K132">
            <v>120</v>
          </cell>
        </row>
        <row r="133">
          <cell r="H133">
            <v>49</v>
          </cell>
          <cell r="I133">
            <v>11</v>
          </cell>
          <cell r="J133">
            <v>1161</v>
          </cell>
          <cell r="K133">
            <v>120</v>
          </cell>
        </row>
        <row r="134">
          <cell r="H134">
            <v>50</v>
          </cell>
          <cell r="I134">
            <v>14</v>
          </cell>
          <cell r="J134">
            <v>1175</v>
          </cell>
          <cell r="K134">
            <v>120</v>
          </cell>
        </row>
        <row r="135">
          <cell r="H135">
            <v>51</v>
          </cell>
          <cell r="I135">
            <v>16</v>
          </cell>
          <cell r="J135">
            <v>1010</v>
          </cell>
          <cell r="K135">
            <v>120</v>
          </cell>
        </row>
        <row r="136">
          <cell r="H136">
            <v>51</v>
          </cell>
          <cell r="I136">
            <v>10</v>
          </cell>
          <cell r="J136">
            <v>556</v>
          </cell>
          <cell r="K136">
            <v>120</v>
          </cell>
        </row>
        <row r="137">
          <cell r="H137">
            <v>51</v>
          </cell>
          <cell r="I137">
            <v>18</v>
          </cell>
          <cell r="J137">
            <v>1281</v>
          </cell>
          <cell r="K137">
            <v>120</v>
          </cell>
        </row>
        <row r="138">
          <cell r="H138">
            <v>51</v>
          </cell>
          <cell r="I138">
            <v>28</v>
          </cell>
          <cell r="J138">
            <v>659</v>
          </cell>
          <cell r="K138">
            <v>120</v>
          </cell>
        </row>
        <row r="139">
          <cell r="H139">
            <v>52</v>
          </cell>
          <cell r="I139">
            <v>17</v>
          </cell>
          <cell r="J139">
            <v>571</v>
          </cell>
          <cell r="K139">
            <v>120</v>
          </cell>
        </row>
        <row r="140">
          <cell r="H140">
            <v>52</v>
          </cell>
          <cell r="I140">
            <v>10</v>
          </cell>
          <cell r="J140">
            <v>466</v>
          </cell>
          <cell r="K140">
            <v>120</v>
          </cell>
        </row>
        <row r="141">
          <cell r="H141">
            <v>53</v>
          </cell>
          <cell r="I141">
            <v>15</v>
          </cell>
          <cell r="J141">
            <v>835</v>
          </cell>
          <cell r="K141">
            <v>120</v>
          </cell>
        </row>
        <row r="142">
          <cell r="H142">
            <v>53</v>
          </cell>
          <cell r="I142">
            <v>14</v>
          </cell>
          <cell r="J142">
            <v>431</v>
          </cell>
          <cell r="K142">
            <v>120</v>
          </cell>
        </row>
        <row r="143">
          <cell r="H143">
            <v>54</v>
          </cell>
          <cell r="I143">
            <v>16</v>
          </cell>
          <cell r="J143">
            <v>1319</v>
          </cell>
          <cell r="K143">
            <v>120</v>
          </cell>
        </row>
        <row r="144">
          <cell r="H144">
            <v>54</v>
          </cell>
          <cell r="I144">
            <v>22</v>
          </cell>
          <cell r="J144">
            <v>516</v>
          </cell>
          <cell r="K144">
            <v>120</v>
          </cell>
        </row>
        <row r="145">
          <cell r="H145">
            <v>54</v>
          </cell>
          <cell r="I145">
            <v>26</v>
          </cell>
          <cell r="J145">
            <v>935</v>
          </cell>
          <cell r="K145">
            <v>120</v>
          </cell>
        </row>
        <row r="146">
          <cell r="H146">
            <v>55</v>
          </cell>
          <cell r="I146">
            <v>20</v>
          </cell>
          <cell r="J146">
            <v>881</v>
          </cell>
          <cell r="K146">
            <v>120</v>
          </cell>
        </row>
        <row r="147">
          <cell r="H147">
            <v>55</v>
          </cell>
          <cell r="I147">
            <v>84</v>
          </cell>
          <cell r="J147">
            <v>464</v>
          </cell>
          <cell r="K147">
            <v>120</v>
          </cell>
        </row>
        <row r="148">
          <cell r="H148">
            <v>55</v>
          </cell>
          <cell r="I148">
            <v>17</v>
          </cell>
          <cell r="J148">
            <v>513</v>
          </cell>
          <cell r="K148">
            <v>120</v>
          </cell>
        </row>
        <row r="149">
          <cell r="H149">
            <v>56</v>
          </cell>
          <cell r="I149">
            <v>13</v>
          </cell>
          <cell r="J149">
            <v>94</v>
          </cell>
          <cell r="K149">
            <v>120</v>
          </cell>
        </row>
        <row r="150">
          <cell r="H150">
            <v>57</v>
          </cell>
          <cell r="I150">
            <v>15</v>
          </cell>
          <cell r="J150">
            <v>933</v>
          </cell>
          <cell r="K150">
            <v>120</v>
          </cell>
        </row>
        <row r="151">
          <cell r="H151">
            <v>59</v>
          </cell>
          <cell r="I151">
            <v>14</v>
          </cell>
          <cell r="J151">
            <v>902</v>
          </cell>
          <cell r="K151">
            <v>120</v>
          </cell>
        </row>
        <row r="152">
          <cell r="H152">
            <v>59</v>
          </cell>
          <cell r="I152">
            <v>18</v>
          </cell>
          <cell r="J152">
            <v>858.2</v>
          </cell>
          <cell r="K152">
            <v>120</v>
          </cell>
        </row>
        <row r="153">
          <cell r="H153">
            <v>59</v>
          </cell>
          <cell r="I153">
            <v>45</v>
          </cell>
          <cell r="J153">
            <v>1035.5999999999999</v>
          </cell>
          <cell r="K153">
            <v>120</v>
          </cell>
        </row>
        <row r="154">
          <cell r="H154">
            <v>59</v>
          </cell>
          <cell r="I154">
            <v>17</v>
          </cell>
          <cell r="J154">
            <v>812</v>
          </cell>
          <cell r="K154">
            <v>120</v>
          </cell>
        </row>
        <row r="155">
          <cell r="H155">
            <v>59</v>
          </cell>
          <cell r="I155">
            <v>17</v>
          </cell>
          <cell r="J155">
            <v>664</v>
          </cell>
          <cell r="K155">
            <v>120</v>
          </cell>
        </row>
        <row r="156">
          <cell r="H156">
            <v>60</v>
          </cell>
          <cell r="I156">
            <v>26</v>
          </cell>
          <cell r="J156">
            <v>927</v>
          </cell>
          <cell r="K156">
            <v>120</v>
          </cell>
        </row>
        <row r="157">
          <cell r="H157">
            <v>60</v>
          </cell>
          <cell r="I157">
            <v>30</v>
          </cell>
          <cell r="J157">
            <v>972.6</v>
          </cell>
          <cell r="K157">
            <v>120</v>
          </cell>
        </row>
        <row r="158">
          <cell r="H158">
            <v>60</v>
          </cell>
          <cell r="I158">
            <v>46</v>
          </cell>
          <cell r="J158">
            <v>219</v>
          </cell>
          <cell r="K158">
            <v>120</v>
          </cell>
        </row>
        <row r="159">
          <cell r="H159">
            <v>61</v>
          </cell>
          <cell r="I159">
            <v>28</v>
          </cell>
          <cell r="J159">
            <v>647.6</v>
          </cell>
          <cell r="K159">
            <v>120</v>
          </cell>
        </row>
        <row r="160">
          <cell r="H160">
            <v>62</v>
          </cell>
          <cell r="I160">
            <v>16</v>
          </cell>
          <cell r="J160">
            <v>750.8</v>
          </cell>
          <cell r="K160">
            <v>120</v>
          </cell>
        </row>
        <row r="161">
          <cell r="H161">
            <v>62</v>
          </cell>
          <cell r="I161">
            <v>26</v>
          </cell>
          <cell r="J161">
            <v>392</v>
          </cell>
          <cell r="K161">
            <v>120</v>
          </cell>
        </row>
        <row r="162">
          <cell r="H162">
            <v>63</v>
          </cell>
          <cell r="I162">
            <v>16</v>
          </cell>
          <cell r="J162">
            <v>928.3</v>
          </cell>
          <cell r="K162">
            <v>120</v>
          </cell>
        </row>
        <row r="163">
          <cell r="H163">
            <v>63</v>
          </cell>
          <cell r="I163">
            <v>17</v>
          </cell>
          <cell r="J163">
            <v>1446</v>
          </cell>
          <cell r="K163">
            <v>120</v>
          </cell>
        </row>
        <row r="164">
          <cell r="H164">
            <v>63</v>
          </cell>
          <cell r="I164">
            <v>22</v>
          </cell>
          <cell r="J164">
            <v>1283</v>
          </cell>
          <cell r="K164">
            <v>120</v>
          </cell>
        </row>
        <row r="165">
          <cell r="H165">
            <v>63</v>
          </cell>
          <cell r="I165">
            <v>49</v>
          </cell>
          <cell r="J165">
            <v>913.4</v>
          </cell>
          <cell r="K165">
            <v>120</v>
          </cell>
        </row>
        <row r="166">
          <cell r="H166">
            <v>63</v>
          </cell>
          <cell r="I166">
            <v>52</v>
          </cell>
          <cell r="J166">
            <v>909.2</v>
          </cell>
          <cell r="K166">
            <v>120</v>
          </cell>
        </row>
        <row r="167">
          <cell r="H167">
            <v>64</v>
          </cell>
          <cell r="I167">
            <v>14</v>
          </cell>
          <cell r="J167">
            <v>624</v>
          </cell>
          <cell r="K167">
            <v>120</v>
          </cell>
        </row>
        <row r="168">
          <cell r="H168">
            <v>64</v>
          </cell>
          <cell r="I168">
            <v>45</v>
          </cell>
          <cell r="J168">
            <v>1068.8</v>
          </cell>
          <cell r="K168">
            <v>120</v>
          </cell>
        </row>
        <row r="169">
          <cell r="H169">
            <v>64</v>
          </cell>
          <cell r="I169">
            <v>50</v>
          </cell>
          <cell r="J169">
            <v>773</v>
          </cell>
          <cell r="K169">
            <v>120</v>
          </cell>
        </row>
        <row r="170">
          <cell r="H170">
            <v>64</v>
          </cell>
          <cell r="I170">
            <v>14</v>
          </cell>
          <cell r="J170">
            <v>504</v>
          </cell>
          <cell r="K170">
            <v>120</v>
          </cell>
        </row>
        <row r="171">
          <cell r="H171">
            <v>65</v>
          </cell>
          <cell r="I171">
            <v>17</v>
          </cell>
          <cell r="J171">
            <v>588</v>
          </cell>
          <cell r="K171">
            <v>120</v>
          </cell>
        </row>
        <row r="172">
          <cell r="H172">
            <v>65</v>
          </cell>
          <cell r="I172">
            <v>20</v>
          </cell>
          <cell r="J172">
            <v>1796</v>
          </cell>
          <cell r="K172">
            <v>120</v>
          </cell>
        </row>
        <row r="173">
          <cell r="H173">
            <v>65</v>
          </cell>
          <cell r="I173">
            <v>39</v>
          </cell>
          <cell r="J173">
            <v>416</v>
          </cell>
          <cell r="K173">
            <v>120</v>
          </cell>
        </row>
        <row r="174">
          <cell r="H174">
            <v>66</v>
          </cell>
          <cell r="I174">
            <v>29</v>
          </cell>
          <cell r="J174">
            <v>1081.8</v>
          </cell>
          <cell r="K174">
            <v>120</v>
          </cell>
        </row>
        <row r="175">
          <cell r="H175">
            <v>66</v>
          </cell>
          <cell r="I175">
            <v>72</v>
          </cell>
          <cell r="J175">
            <v>870</v>
          </cell>
          <cell r="K175">
            <v>120</v>
          </cell>
        </row>
        <row r="176">
          <cell r="H176">
            <v>66</v>
          </cell>
          <cell r="I176">
            <v>46</v>
          </cell>
          <cell r="J176">
            <v>643</v>
          </cell>
          <cell r="K176">
            <v>120</v>
          </cell>
        </row>
        <row r="177">
          <cell r="H177">
            <v>67</v>
          </cell>
          <cell r="I177">
            <v>26</v>
          </cell>
          <cell r="J177">
            <v>877</v>
          </cell>
          <cell r="K177">
            <v>120</v>
          </cell>
        </row>
        <row r="178">
          <cell r="H178">
            <v>67</v>
          </cell>
          <cell r="I178">
            <v>10</v>
          </cell>
          <cell r="J178">
            <v>36</v>
          </cell>
          <cell r="K178">
            <v>120</v>
          </cell>
        </row>
        <row r="179">
          <cell r="H179">
            <v>67</v>
          </cell>
          <cell r="I179">
            <v>14</v>
          </cell>
          <cell r="J179">
            <v>480.9</v>
          </cell>
          <cell r="K179">
            <v>120</v>
          </cell>
        </row>
        <row r="180">
          <cell r="H180">
            <v>67</v>
          </cell>
          <cell r="I180">
            <v>14</v>
          </cell>
          <cell r="J180">
            <v>811</v>
          </cell>
          <cell r="K180">
            <v>120</v>
          </cell>
        </row>
        <row r="181">
          <cell r="H181">
            <v>67</v>
          </cell>
          <cell r="I181">
            <v>18</v>
          </cell>
          <cell r="J181">
            <v>931</v>
          </cell>
          <cell r="K181">
            <v>120</v>
          </cell>
        </row>
        <row r="182">
          <cell r="H182">
            <v>68</v>
          </cell>
          <cell r="I182">
            <v>16</v>
          </cell>
          <cell r="J182">
            <v>433</v>
          </cell>
          <cell r="K182">
            <v>120</v>
          </cell>
        </row>
        <row r="183">
          <cell r="H183">
            <v>68</v>
          </cell>
          <cell r="I183">
            <v>19</v>
          </cell>
          <cell r="J183">
            <v>1397</v>
          </cell>
          <cell r="K183">
            <v>120</v>
          </cell>
        </row>
        <row r="184">
          <cell r="H184">
            <v>68</v>
          </cell>
          <cell r="I184">
            <v>55</v>
          </cell>
          <cell r="J184">
            <v>551</v>
          </cell>
          <cell r="K184">
            <v>120</v>
          </cell>
        </row>
        <row r="185">
          <cell r="H185">
            <v>68</v>
          </cell>
          <cell r="I185">
            <v>31</v>
          </cell>
          <cell r="J185">
            <v>562</v>
          </cell>
          <cell r="K185">
            <v>120</v>
          </cell>
        </row>
        <row r="186">
          <cell r="H186">
            <v>69</v>
          </cell>
          <cell r="I186">
            <v>36</v>
          </cell>
          <cell r="J186">
            <v>549.70000000000005</v>
          </cell>
          <cell r="K186">
            <v>120</v>
          </cell>
        </row>
        <row r="187">
          <cell r="H187">
            <v>69</v>
          </cell>
          <cell r="I187">
            <v>42</v>
          </cell>
          <cell r="J187">
            <v>633</v>
          </cell>
          <cell r="K187">
            <v>120</v>
          </cell>
        </row>
        <row r="188">
          <cell r="H188">
            <v>70</v>
          </cell>
          <cell r="I188">
            <v>33</v>
          </cell>
          <cell r="J188">
            <v>876</v>
          </cell>
          <cell r="K188">
            <v>120</v>
          </cell>
        </row>
        <row r="189">
          <cell r="H189">
            <v>70</v>
          </cell>
          <cell r="I189">
            <v>25</v>
          </cell>
          <cell r="J189">
            <v>858</v>
          </cell>
          <cell r="K189">
            <v>120</v>
          </cell>
        </row>
        <row r="190">
          <cell r="H190">
            <v>70</v>
          </cell>
          <cell r="I190">
            <v>29</v>
          </cell>
          <cell r="J190">
            <v>1122</v>
          </cell>
          <cell r="K190">
            <v>120</v>
          </cell>
        </row>
        <row r="191">
          <cell r="H191">
            <v>71</v>
          </cell>
          <cell r="I191">
            <v>13</v>
          </cell>
          <cell r="J191">
            <v>397</v>
          </cell>
          <cell r="K191">
            <v>120</v>
          </cell>
        </row>
        <row r="192">
          <cell r="H192">
            <v>71</v>
          </cell>
          <cell r="I192">
            <v>14</v>
          </cell>
          <cell r="J192">
            <v>803</v>
          </cell>
          <cell r="K192">
            <v>120</v>
          </cell>
        </row>
        <row r="193">
          <cell r="H193">
            <v>71</v>
          </cell>
          <cell r="I193">
            <v>39</v>
          </cell>
          <cell r="J193">
            <v>698</v>
          </cell>
          <cell r="K193">
            <v>120</v>
          </cell>
        </row>
        <row r="194">
          <cell r="H194">
            <v>71</v>
          </cell>
          <cell r="I194">
            <v>67</v>
          </cell>
          <cell r="J194">
            <v>281</v>
          </cell>
          <cell r="K194">
            <v>120</v>
          </cell>
        </row>
        <row r="195">
          <cell r="H195">
            <v>71</v>
          </cell>
          <cell r="I195">
            <v>28</v>
          </cell>
          <cell r="J195">
            <v>289.5</v>
          </cell>
          <cell r="K195">
            <v>120</v>
          </cell>
        </row>
        <row r="196">
          <cell r="H196">
            <v>72</v>
          </cell>
          <cell r="I196">
            <v>10</v>
          </cell>
          <cell r="J196">
            <v>900</v>
          </cell>
          <cell r="K196">
            <v>120</v>
          </cell>
        </row>
        <row r="197">
          <cell r="H197">
            <v>72</v>
          </cell>
          <cell r="I197">
            <v>10</v>
          </cell>
          <cell r="J197">
            <v>333</v>
          </cell>
          <cell r="K197">
            <v>120</v>
          </cell>
        </row>
        <row r="198">
          <cell r="H198">
            <v>72</v>
          </cell>
          <cell r="I198">
            <v>19</v>
          </cell>
          <cell r="J198">
            <v>975.2</v>
          </cell>
          <cell r="K198">
            <v>120</v>
          </cell>
        </row>
        <row r="199">
          <cell r="H199">
            <v>73</v>
          </cell>
          <cell r="I199">
            <v>61</v>
          </cell>
          <cell r="J199">
            <v>828</v>
          </cell>
          <cell r="K199">
            <v>120</v>
          </cell>
        </row>
        <row r="200">
          <cell r="H200">
            <v>74</v>
          </cell>
          <cell r="I200">
            <v>12</v>
          </cell>
          <cell r="J200">
            <v>1196</v>
          </cell>
          <cell r="K200">
            <v>120</v>
          </cell>
        </row>
        <row r="201">
          <cell r="H201">
            <v>74</v>
          </cell>
          <cell r="I201">
            <v>48</v>
          </cell>
          <cell r="J201">
            <v>913.7</v>
          </cell>
          <cell r="K201">
            <v>120</v>
          </cell>
        </row>
        <row r="202">
          <cell r="H202">
            <v>75</v>
          </cell>
          <cell r="I202">
            <v>22</v>
          </cell>
          <cell r="J202">
            <v>1153</v>
          </cell>
          <cell r="K202">
            <v>120</v>
          </cell>
        </row>
        <row r="203">
          <cell r="H203">
            <v>77</v>
          </cell>
          <cell r="I203">
            <v>36</v>
          </cell>
          <cell r="J203">
            <v>593</v>
          </cell>
          <cell r="K203">
            <v>120</v>
          </cell>
        </row>
        <row r="204">
          <cell r="H204">
            <v>78</v>
          </cell>
          <cell r="I204">
            <v>9</v>
          </cell>
          <cell r="J204">
            <v>898</v>
          </cell>
          <cell r="K204">
            <v>120</v>
          </cell>
        </row>
        <row r="205">
          <cell r="H205">
            <v>78</v>
          </cell>
          <cell r="I205">
            <v>11</v>
          </cell>
          <cell r="J205">
            <v>220.8</v>
          </cell>
          <cell r="K205">
            <v>120</v>
          </cell>
        </row>
        <row r="206">
          <cell r="H206">
            <v>78</v>
          </cell>
          <cell r="I206">
            <v>18</v>
          </cell>
          <cell r="J206">
            <v>395.1</v>
          </cell>
          <cell r="K206">
            <v>120</v>
          </cell>
        </row>
        <row r="207">
          <cell r="H207">
            <v>79</v>
          </cell>
          <cell r="I207">
            <v>23</v>
          </cell>
          <cell r="J207">
            <v>808</v>
          </cell>
          <cell r="K207">
            <v>120</v>
          </cell>
        </row>
        <row r="208">
          <cell r="H208">
            <v>79</v>
          </cell>
          <cell r="I208">
            <v>51</v>
          </cell>
          <cell r="J208">
            <v>916</v>
          </cell>
          <cell r="K208">
            <v>120</v>
          </cell>
        </row>
        <row r="209">
          <cell r="H209">
            <v>79</v>
          </cell>
          <cell r="I209">
            <v>22</v>
          </cell>
          <cell r="J209">
            <v>954</v>
          </cell>
          <cell r="K209">
            <v>120</v>
          </cell>
        </row>
        <row r="210">
          <cell r="H210">
            <v>79</v>
          </cell>
          <cell r="I210">
            <v>43</v>
          </cell>
          <cell r="J210">
            <v>902</v>
          </cell>
          <cell r="K210">
            <v>120</v>
          </cell>
        </row>
        <row r="211">
          <cell r="H211">
            <v>80</v>
          </cell>
          <cell r="I211">
            <v>16</v>
          </cell>
          <cell r="J211">
            <v>835.6</v>
          </cell>
          <cell r="K211">
            <v>120</v>
          </cell>
        </row>
        <row r="212">
          <cell r="H212">
            <v>80</v>
          </cell>
          <cell r="I212">
            <v>28</v>
          </cell>
          <cell r="J212">
            <v>158</v>
          </cell>
          <cell r="K212">
            <v>120</v>
          </cell>
        </row>
        <row r="213">
          <cell r="H213">
            <v>81</v>
          </cell>
          <cell r="I213">
            <v>10</v>
          </cell>
          <cell r="J213">
            <v>126</v>
          </cell>
          <cell r="K213">
            <v>120</v>
          </cell>
        </row>
        <row r="214">
          <cell r="H214">
            <v>81</v>
          </cell>
          <cell r="I214">
            <v>15</v>
          </cell>
          <cell r="J214">
            <v>343.6</v>
          </cell>
          <cell r="K214">
            <v>120</v>
          </cell>
        </row>
        <row r="215">
          <cell r="H215">
            <v>81</v>
          </cell>
          <cell r="I215">
            <v>32</v>
          </cell>
          <cell r="J215">
            <v>911</v>
          </cell>
          <cell r="K215">
            <v>120</v>
          </cell>
        </row>
        <row r="216">
          <cell r="H216">
            <v>81</v>
          </cell>
          <cell r="I216">
            <v>28</v>
          </cell>
          <cell r="J216">
            <v>654</v>
          </cell>
          <cell r="K216">
            <v>120</v>
          </cell>
        </row>
        <row r="217">
          <cell r="H217">
            <v>82</v>
          </cell>
          <cell r="I217">
            <v>27</v>
          </cell>
          <cell r="J217">
            <v>919</v>
          </cell>
          <cell r="K217">
            <v>120</v>
          </cell>
        </row>
        <row r="218">
          <cell r="H218">
            <v>82</v>
          </cell>
          <cell r="I218">
            <v>22</v>
          </cell>
          <cell r="J218">
            <v>1142</v>
          </cell>
          <cell r="K218">
            <v>120</v>
          </cell>
        </row>
        <row r="219">
          <cell r="H219">
            <v>82</v>
          </cell>
          <cell r="I219">
            <v>48</v>
          </cell>
          <cell r="J219">
            <v>913.6</v>
          </cell>
          <cell r="K219">
            <v>120</v>
          </cell>
        </row>
        <row r="220">
          <cell r="H220">
            <v>83</v>
          </cell>
          <cell r="I220">
            <v>28</v>
          </cell>
          <cell r="J220">
            <v>1146</v>
          </cell>
          <cell r="K220">
            <v>120</v>
          </cell>
        </row>
        <row r="221">
          <cell r="H221">
            <v>83</v>
          </cell>
          <cell r="I221">
            <v>23</v>
          </cell>
          <cell r="J221">
            <v>1100</v>
          </cell>
          <cell r="K221">
            <v>120</v>
          </cell>
        </row>
        <row r="222">
          <cell r="H222">
            <v>84</v>
          </cell>
          <cell r="I222">
            <v>31</v>
          </cell>
          <cell r="J222">
            <v>817</v>
          </cell>
          <cell r="K222">
            <v>120</v>
          </cell>
        </row>
        <row r="223">
          <cell r="H223">
            <v>84</v>
          </cell>
          <cell r="I223">
            <v>22</v>
          </cell>
          <cell r="J223">
            <v>1128</v>
          </cell>
          <cell r="K223">
            <v>120</v>
          </cell>
        </row>
        <row r="224">
          <cell r="H224">
            <v>85</v>
          </cell>
          <cell r="I224">
            <v>26</v>
          </cell>
          <cell r="J224">
            <v>726.2</v>
          </cell>
          <cell r="K224">
            <v>120</v>
          </cell>
        </row>
        <row r="225">
          <cell r="H225">
            <v>85</v>
          </cell>
          <cell r="I225">
            <v>13</v>
          </cell>
          <cell r="J225">
            <v>550</v>
          </cell>
          <cell r="K225">
            <v>120</v>
          </cell>
        </row>
        <row r="226">
          <cell r="H226">
            <v>85</v>
          </cell>
          <cell r="I226">
            <v>24</v>
          </cell>
          <cell r="J226">
            <v>720</v>
          </cell>
          <cell r="K226">
            <v>120</v>
          </cell>
        </row>
        <row r="227">
          <cell r="H227">
            <v>85</v>
          </cell>
          <cell r="I227">
            <v>15</v>
          </cell>
          <cell r="J227">
            <v>839.5</v>
          </cell>
          <cell r="K227">
            <v>120</v>
          </cell>
        </row>
        <row r="228">
          <cell r="H228">
            <v>87</v>
          </cell>
          <cell r="I228">
            <v>25</v>
          </cell>
          <cell r="J228">
            <v>971</v>
          </cell>
          <cell r="K228">
            <v>120</v>
          </cell>
        </row>
        <row r="229">
          <cell r="H229">
            <v>87</v>
          </cell>
          <cell r="I229">
            <v>27</v>
          </cell>
          <cell r="J229">
            <v>1072</v>
          </cell>
          <cell r="K229">
            <v>120</v>
          </cell>
        </row>
        <row r="230">
          <cell r="H230">
            <v>87</v>
          </cell>
          <cell r="I230">
            <v>49</v>
          </cell>
          <cell r="J230">
            <v>1376.9</v>
          </cell>
          <cell r="K230">
            <v>120</v>
          </cell>
        </row>
        <row r="231">
          <cell r="H231">
            <v>88</v>
          </cell>
          <cell r="I231">
            <v>43</v>
          </cell>
          <cell r="J231">
            <v>588</v>
          </cell>
          <cell r="K231">
            <v>120</v>
          </cell>
        </row>
        <row r="232">
          <cell r="H232">
            <v>88</v>
          </cell>
          <cell r="I232">
            <v>29</v>
          </cell>
          <cell r="J232">
            <v>327</v>
          </cell>
          <cell r="K232">
            <v>120</v>
          </cell>
        </row>
        <row r="233">
          <cell r="H233">
            <v>88</v>
          </cell>
          <cell r="I233">
            <v>59</v>
          </cell>
          <cell r="J233">
            <v>884</v>
          </cell>
          <cell r="K233">
            <v>120</v>
          </cell>
        </row>
        <row r="234">
          <cell r="H234">
            <v>90</v>
          </cell>
          <cell r="I234">
            <v>10</v>
          </cell>
          <cell r="J234">
            <v>313</v>
          </cell>
          <cell r="K234">
            <v>120</v>
          </cell>
        </row>
        <row r="235">
          <cell r="H235">
            <v>90</v>
          </cell>
          <cell r="I235">
            <v>40</v>
          </cell>
          <cell r="J235">
            <v>786</v>
          </cell>
          <cell r="K235">
            <v>120</v>
          </cell>
        </row>
        <row r="236">
          <cell r="H236">
            <v>90</v>
          </cell>
          <cell r="I236">
            <v>22</v>
          </cell>
          <cell r="J236">
            <v>875</v>
          </cell>
          <cell r="K236">
            <v>120</v>
          </cell>
        </row>
        <row r="237">
          <cell r="H237">
            <v>91</v>
          </cell>
          <cell r="I237">
            <v>11</v>
          </cell>
          <cell r="J237">
            <v>537</v>
          </cell>
          <cell r="K237">
            <v>120</v>
          </cell>
        </row>
        <row r="238">
          <cell r="H238">
            <v>91</v>
          </cell>
          <cell r="I238">
            <v>17</v>
          </cell>
          <cell r="J238">
            <v>898.9</v>
          </cell>
          <cell r="K238">
            <v>120</v>
          </cell>
        </row>
        <row r="239">
          <cell r="H239">
            <v>91</v>
          </cell>
          <cell r="I239">
            <v>23</v>
          </cell>
          <cell r="J239">
            <v>1117</v>
          </cell>
          <cell r="K239">
            <v>120</v>
          </cell>
        </row>
        <row r="240">
          <cell r="H240">
            <v>92</v>
          </cell>
          <cell r="I240">
            <v>10</v>
          </cell>
          <cell r="J240">
            <v>47</v>
          </cell>
          <cell r="K240">
            <v>120</v>
          </cell>
        </row>
        <row r="241">
          <cell r="H241">
            <v>92</v>
          </cell>
          <cell r="I241">
            <v>15</v>
          </cell>
          <cell r="J241">
            <v>1025</v>
          </cell>
          <cell r="K241">
            <v>120</v>
          </cell>
        </row>
        <row r="242">
          <cell r="H242">
            <v>92</v>
          </cell>
          <cell r="I242">
            <v>32</v>
          </cell>
          <cell r="J242">
            <v>191.5</v>
          </cell>
          <cell r="K242">
            <v>120</v>
          </cell>
        </row>
        <row r="243">
          <cell r="H243">
            <v>93</v>
          </cell>
          <cell r="I243">
            <v>31</v>
          </cell>
          <cell r="J243">
            <v>675.1</v>
          </cell>
          <cell r="K243">
            <v>120</v>
          </cell>
        </row>
        <row r="244">
          <cell r="H244">
            <v>93</v>
          </cell>
          <cell r="I244">
            <v>28</v>
          </cell>
          <cell r="J244">
            <v>680</v>
          </cell>
          <cell r="K244">
            <v>120</v>
          </cell>
        </row>
        <row r="245">
          <cell r="H245">
            <v>94</v>
          </cell>
          <cell r="I245">
            <v>22</v>
          </cell>
          <cell r="J245">
            <v>918</v>
          </cell>
          <cell r="K245">
            <v>120</v>
          </cell>
        </row>
        <row r="246">
          <cell r="H246">
            <v>94</v>
          </cell>
          <cell r="I246">
            <v>26</v>
          </cell>
          <cell r="J246">
            <v>915</v>
          </cell>
          <cell r="K246">
            <v>120</v>
          </cell>
        </row>
        <row r="247">
          <cell r="H247">
            <v>96</v>
          </cell>
          <cell r="I247">
            <v>9</v>
          </cell>
          <cell r="J247">
            <v>898</v>
          </cell>
          <cell r="K247">
            <v>120</v>
          </cell>
        </row>
        <row r="248">
          <cell r="H248">
            <v>96</v>
          </cell>
          <cell r="I248">
            <v>33</v>
          </cell>
          <cell r="J248">
            <v>1217</v>
          </cell>
          <cell r="K248">
            <v>120</v>
          </cell>
        </row>
        <row r="249">
          <cell r="H249">
            <v>97</v>
          </cell>
          <cell r="I249">
            <v>22</v>
          </cell>
          <cell r="J249">
            <v>525</v>
          </cell>
          <cell r="K249">
            <v>120</v>
          </cell>
        </row>
        <row r="250">
          <cell r="H250">
            <v>97</v>
          </cell>
          <cell r="I250">
            <v>12</v>
          </cell>
          <cell r="J250">
            <v>381.5</v>
          </cell>
          <cell r="K250">
            <v>120</v>
          </cell>
        </row>
        <row r="251">
          <cell r="H251">
            <v>97</v>
          </cell>
          <cell r="I251">
            <v>13</v>
          </cell>
          <cell r="J251">
            <v>472</v>
          </cell>
          <cell r="K251">
            <v>120</v>
          </cell>
        </row>
        <row r="252">
          <cell r="H252">
            <v>97</v>
          </cell>
          <cell r="I252">
            <v>24</v>
          </cell>
          <cell r="J252">
            <v>1116</v>
          </cell>
          <cell r="K252">
            <v>120</v>
          </cell>
        </row>
        <row r="253">
          <cell r="H253">
            <v>97</v>
          </cell>
          <cell r="I253">
            <v>31</v>
          </cell>
          <cell r="J253">
            <v>910.1</v>
          </cell>
          <cell r="K253">
            <v>120</v>
          </cell>
        </row>
        <row r="254">
          <cell r="H254">
            <v>98</v>
          </cell>
          <cell r="I254">
            <v>26</v>
          </cell>
          <cell r="J254">
            <v>382</v>
          </cell>
          <cell r="K254">
            <v>120</v>
          </cell>
        </row>
        <row r="255">
          <cell r="H255">
            <v>98</v>
          </cell>
          <cell r="I255">
            <v>32</v>
          </cell>
          <cell r="J255">
            <v>287</v>
          </cell>
          <cell r="K255">
            <v>120</v>
          </cell>
        </row>
        <row r="256">
          <cell r="H256">
            <v>99</v>
          </cell>
          <cell r="I256">
            <v>28</v>
          </cell>
          <cell r="J256">
            <v>410</v>
          </cell>
          <cell r="K256">
            <v>120</v>
          </cell>
        </row>
        <row r="257">
          <cell r="H257">
            <v>99</v>
          </cell>
          <cell r="I257">
            <v>22</v>
          </cell>
          <cell r="J257">
            <v>999</v>
          </cell>
          <cell r="K257">
            <v>120</v>
          </cell>
        </row>
        <row r="258">
          <cell r="H258">
            <v>100</v>
          </cell>
          <cell r="I258">
            <v>32</v>
          </cell>
          <cell r="J258">
            <v>588</v>
          </cell>
          <cell r="K258">
            <v>120</v>
          </cell>
        </row>
        <row r="259">
          <cell r="H259">
            <v>101</v>
          </cell>
          <cell r="I259">
            <v>9</v>
          </cell>
          <cell r="J259">
            <v>898</v>
          </cell>
          <cell r="K259">
            <v>120</v>
          </cell>
        </row>
        <row r="260">
          <cell r="H260">
            <v>101</v>
          </cell>
          <cell r="I260">
            <v>9</v>
          </cell>
          <cell r="J260">
            <v>1832.4</v>
          </cell>
          <cell r="K260">
            <v>120</v>
          </cell>
        </row>
        <row r="261">
          <cell r="H261">
            <v>102</v>
          </cell>
          <cell r="I261">
            <v>23</v>
          </cell>
          <cell r="J261">
            <v>1302</v>
          </cell>
          <cell r="K261">
            <v>120</v>
          </cell>
        </row>
        <row r="262">
          <cell r="H262">
            <v>103</v>
          </cell>
          <cell r="I262">
            <v>20</v>
          </cell>
          <cell r="J262">
            <v>940</v>
          </cell>
          <cell r="K262">
            <v>120</v>
          </cell>
        </row>
        <row r="263">
          <cell r="H263">
            <v>103</v>
          </cell>
          <cell r="I263">
            <v>26</v>
          </cell>
          <cell r="J263">
            <v>307</v>
          </cell>
          <cell r="K263">
            <v>120</v>
          </cell>
        </row>
        <row r="264">
          <cell r="H264">
            <v>103</v>
          </cell>
          <cell r="I264">
            <v>56</v>
          </cell>
          <cell r="J264">
            <v>1213</v>
          </cell>
          <cell r="K264">
            <v>120</v>
          </cell>
        </row>
        <row r="265">
          <cell r="H265">
            <v>104</v>
          </cell>
          <cell r="I265">
            <v>9</v>
          </cell>
          <cell r="J265">
            <v>898</v>
          </cell>
          <cell r="K265">
            <v>120</v>
          </cell>
        </row>
        <row r="266">
          <cell r="H266">
            <v>104</v>
          </cell>
          <cell r="I266">
            <v>9</v>
          </cell>
          <cell r="J266">
            <v>898</v>
          </cell>
          <cell r="K266">
            <v>120</v>
          </cell>
        </row>
        <row r="267">
          <cell r="H267">
            <v>104</v>
          </cell>
          <cell r="I267">
            <v>45</v>
          </cell>
          <cell r="J267">
            <v>748</v>
          </cell>
          <cell r="K267">
            <v>120</v>
          </cell>
        </row>
        <row r="268">
          <cell r="H268">
            <v>104</v>
          </cell>
          <cell r="I268">
            <v>14</v>
          </cell>
          <cell r="J268">
            <v>836.6</v>
          </cell>
          <cell r="K268">
            <v>120</v>
          </cell>
        </row>
        <row r="269">
          <cell r="H269">
            <v>104</v>
          </cell>
          <cell r="I269">
            <v>27</v>
          </cell>
          <cell r="J269">
            <v>998</v>
          </cell>
          <cell r="K269">
            <v>120</v>
          </cell>
        </row>
        <row r="270">
          <cell r="H270">
            <v>105</v>
          </cell>
          <cell r="I270">
            <v>9</v>
          </cell>
          <cell r="J270">
            <v>912.8</v>
          </cell>
          <cell r="K270">
            <v>120</v>
          </cell>
        </row>
        <row r="271">
          <cell r="H271">
            <v>105</v>
          </cell>
          <cell r="I271">
            <v>9</v>
          </cell>
          <cell r="J271">
            <v>898</v>
          </cell>
          <cell r="K271">
            <v>120</v>
          </cell>
        </row>
        <row r="272">
          <cell r="H272">
            <v>106</v>
          </cell>
          <cell r="I272">
            <v>22</v>
          </cell>
          <cell r="J272">
            <v>839</v>
          </cell>
          <cell r="K272">
            <v>120</v>
          </cell>
        </row>
        <row r="273">
          <cell r="H273">
            <v>106</v>
          </cell>
          <cell r="I273">
            <v>23</v>
          </cell>
          <cell r="J273">
            <v>477</v>
          </cell>
          <cell r="K273">
            <v>120</v>
          </cell>
        </row>
        <row r="274">
          <cell r="H274">
            <v>107</v>
          </cell>
          <cell r="I274">
            <v>9</v>
          </cell>
          <cell r="J274">
            <v>898</v>
          </cell>
          <cell r="K274">
            <v>120</v>
          </cell>
        </row>
        <row r="275">
          <cell r="H275">
            <v>107</v>
          </cell>
          <cell r="I275">
            <v>9</v>
          </cell>
          <cell r="J275">
            <v>898</v>
          </cell>
          <cell r="K275">
            <v>120</v>
          </cell>
        </row>
        <row r="276">
          <cell r="H276">
            <v>107</v>
          </cell>
          <cell r="I276">
            <v>10</v>
          </cell>
          <cell r="J276">
            <v>588</v>
          </cell>
          <cell r="K276">
            <v>120</v>
          </cell>
        </row>
        <row r="277">
          <cell r="H277">
            <v>107</v>
          </cell>
          <cell r="I277">
            <v>18</v>
          </cell>
          <cell r="J277">
            <v>524.20000000000005</v>
          </cell>
          <cell r="K277">
            <v>120</v>
          </cell>
        </row>
        <row r="278">
          <cell r="H278">
            <v>107</v>
          </cell>
          <cell r="I278">
            <v>33</v>
          </cell>
          <cell r="J278">
            <v>904.2</v>
          </cell>
          <cell r="K278">
            <v>120</v>
          </cell>
        </row>
        <row r="279">
          <cell r="H279">
            <v>107</v>
          </cell>
          <cell r="I279">
            <v>9</v>
          </cell>
          <cell r="J279">
            <v>898</v>
          </cell>
          <cell r="K279">
            <v>120</v>
          </cell>
        </row>
        <row r="280">
          <cell r="H280">
            <v>107</v>
          </cell>
          <cell r="I280">
            <v>9</v>
          </cell>
          <cell r="J280">
            <v>898</v>
          </cell>
          <cell r="K280">
            <v>120</v>
          </cell>
        </row>
        <row r="281">
          <cell r="H281">
            <v>107</v>
          </cell>
          <cell r="I281">
            <v>9</v>
          </cell>
          <cell r="J281">
            <v>898</v>
          </cell>
          <cell r="K281">
            <v>120</v>
          </cell>
        </row>
        <row r="282">
          <cell r="H282">
            <v>107</v>
          </cell>
          <cell r="I282">
            <v>9</v>
          </cell>
          <cell r="J282">
            <v>898</v>
          </cell>
          <cell r="K282">
            <v>120</v>
          </cell>
        </row>
        <row r="283">
          <cell r="H283">
            <v>107</v>
          </cell>
          <cell r="I283">
            <v>9</v>
          </cell>
          <cell r="J283">
            <v>898</v>
          </cell>
          <cell r="K283">
            <v>120</v>
          </cell>
        </row>
        <row r="284">
          <cell r="H284">
            <v>107</v>
          </cell>
          <cell r="I284">
            <v>9</v>
          </cell>
          <cell r="J284">
            <v>898</v>
          </cell>
          <cell r="K284">
            <v>120</v>
          </cell>
        </row>
        <row r="285">
          <cell r="H285">
            <v>107</v>
          </cell>
          <cell r="I285">
            <v>9</v>
          </cell>
          <cell r="J285">
            <v>898</v>
          </cell>
          <cell r="K285">
            <v>120</v>
          </cell>
        </row>
        <row r="286">
          <cell r="H286">
            <v>107</v>
          </cell>
          <cell r="I286">
            <v>9</v>
          </cell>
          <cell r="J286">
            <v>898</v>
          </cell>
          <cell r="K286">
            <v>120</v>
          </cell>
        </row>
        <row r="287">
          <cell r="H287">
            <v>107</v>
          </cell>
          <cell r="I287">
            <v>9</v>
          </cell>
          <cell r="J287">
            <v>898</v>
          </cell>
          <cell r="K287">
            <v>120</v>
          </cell>
        </row>
        <row r="288">
          <cell r="H288">
            <v>107</v>
          </cell>
          <cell r="I288">
            <v>9</v>
          </cell>
          <cell r="J288">
            <v>898</v>
          </cell>
          <cell r="K288">
            <v>120</v>
          </cell>
        </row>
        <row r="289">
          <cell r="H289">
            <v>107</v>
          </cell>
          <cell r="I289">
            <v>9</v>
          </cell>
          <cell r="J289">
            <v>2172</v>
          </cell>
          <cell r="K289">
            <v>120</v>
          </cell>
        </row>
        <row r="290">
          <cell r="H290">
            <v>107</v>
          </cell>
          <cell r="I290">
            <v>9</v>
          </cell>
          <cell r="J290">
            <v>912.8</v>
          </cell>
          <cell r="K290">
            <v>120</v>
          </cell>
        </row>
        <row r="291">
          <cell r="H291">
            <v>107</v>
          </cell>
          <cell r="I291">
            <v>9</v>
          </cell>
          <cell r="J291">
            <v>912.8</v>
          </cell>
          <cell r="K291">
            <v>120</v>
          </cell>
        </row>
        <row r="292">
          <cell r="H292">
            <v>107</v>
          </cell>
          <cell r="I292">
            <v>9</v>
          </cell>
          <cell r="J292">
            <v>912.8</v>
          </cell>
          <cell r="K292">
            <v>120</v>
          </cell>
        </row>
        <row r="293">
          <cell r="H293">
            <v>107</v>
          </cell>
          <cell r="I293">
            <v>9</v>
          </cell>
          <cell r="J293">
            <v>912.8</v>
          </cell>
          <cell r="K293">
            <v>120</v>
          </cell>
        </row>
        <row r="294">
          <cell r="H294">
            <v>107</v>
          </cell>
          <cell r="I294">
            <v>9</v>
          </cell>
          <cell r="J294">
            <v>912.8</v>
          </cell>
          <cell r="K294">
            <v>120</v>
          </cell>
        </row>
        <row r="295">
          <cell r="H295">
            <v>107</v>
          </cell>
          <cell r="I295">
            <v>9</v>
          </cell>
          <cell r="J295">
            <v>912.8</v>
          </cell>
          <cell r="K295">
            <v>120</v>
          </cell>
        </row>
        <row r="296">
          <cell r="H296">
            <v>107</v>
          </cell>
          <cell r="I296">
            <v>9</v>
          </cell>
          <cell r="J296">
            <v>912.8</v>
          </cell>
          <cell r="K296">
            <v>120</v>
          </cell>
        </row>
        <row r="297">
          <cell r="H297">
            <v>107</v>
          </cell>
          <cell r="I297">
            <v>9</v>
          </cell>
          <cell r="J297">
            <v>912.8</v>
          </cell>
          <cell r="K297">
            <v>120</v>
          </cell>
        </row>
        <row r="298">
          <cell r="H298">
            <v>107</v>
          </cell>
          <cell r="I298">
            <v>9</v>
          </cell>
          <cell r="J298">
            <v>912.8</v>
          </cell>
          <cell r="K298">
            <v>120</v>
          </cell>
        </row>
        <row r="299">
          <cell r="H299">
            <v>107</v>
          </cell>
          <cell r="I299">
            <v>9</v>
          </cell>
          <cell r="J299">
            <v>912.8</v>
          </cell>
          <cell r="K299">
            <v>120</v>
          </cell>
        </row>
        <row r="300">
          <cell r="H300">
            <v>107</v>
          </cell>
          <cell r="I300">
            <v>9</v>
          </cell>
          <cell r="J300">
            <v>912.8</v>
          </cell>
          <cell r="K300">
            <v>120</v>
          </cell>
        </row>
        <row r="301">
          <cell r="H301">
            <v>107</v>
          </cell>
          <cell r="I301">
            <v>9</v>
          </cell>
          <cell r="J301">
            <v>912.8</v>
          </cell>
          <cell r="K301">
            <v>120</v>
          </cell>
        </row>
        <row r="302">
          <cell r="H302">
            <v>107</v>
          </cell>
          <cell r="I302">
            <v>9</v>
          </cell>
          <cell r="J302">
            <v>912.8</v>
          </cell>
          <cell r="K302">
            <v>120</v>
          </cell>
        </row>
        <row r="303">
          <cell r="H303">
            <v>107</v>
          </cell>
          <cell r="I303">
            <v>9</v>
          </cell>
          <cell r="J303">
            <v>912.8</v>
          </cell>
          <cell r="K303">
            <v>120</v>
          </cell>
        </row>
        <row r="304">
          <cell r="H304">
            <v>107</v>
          </cell>
          <cell r="I304">
            <v>9</v>
          </cell>
          <cell r="J304">
            <v>912.8</v>
          </cell>
          <cell r="K304">
            <v>120</v>
          </cell>
        </row>
        <row r="305">
          <cell r="H305">
            <v>107</v>
          </cell>
          <cell r="I305">
            <v>9</v>
          </cell>
          <cell r="J305">
            <v>912.8</v>
          </cell>
          <cell r="K305">
            <v>120</v>
          </cell>
        </row>
        <row r="306">
          <cell r="H306">
            <v>107</v>
          </cell>
          <cell r="I306">
            <v>9</v>
          </cell>
          <cell r="J306">
            <v>912.8</v>
          </cell>
          <cell r="K306">
            <v>120</v>
          </cell>
        </row>
        <row r="307">
          <cell r="H307">
            <v>107</v>
          </cell>
          <cell r="I307">
            <v>9</v>
          </cell>
          <cell r="J307">
            <v>912.8</v>
          </cell>
          <cell r="K307">
            <v>120</v>
          </cell>
        </row>
        <row r="308">
          <cell r="H308">
            <v>107</v>
          </cell>
          <cell r="I308">
            <v>9</v>
          </cell>
          <cell r="J308">
            <v>912.8</v>
          </cell>
          <cell r="K308">
            <v>120</v>
          </cell>
        </row>
        <row r="309">
          <cell r="H309">
            <v>107</v>
          </cell>
          <cell r="I309">
            <v>9</v>
          </cell>
          <cell r="J309">
            <v>912.8</v>
          </cell>
          <cell r="K309">
            <v>120</v>
          </cell>
        </row>
        <row r="310">
          <cell r="H310">
            <v>107</v>
          </cell>
          <cell r="I310">
            <v>9</v>
          </cell>
          <cell r="J310">
            <v>912.8</v>
          </cell>
          <cell r="K310">
            <v>120</v>
          </cell>
        </row>
        <row r="311">
          <cell r="H311">
            <v>107</v>
          </cell>
          <cell r="I311">
            <v>9</v>
          </cell>
          <cell r="J311">
            <v>912.8</v>
          </cell>
          <cell r="K311">
            <v>120</v>
          </cell>
        </row>
        <row r="312">
          <cell r="H312">
            <v>107</v>
          </cell>
          <cell r="I312">
            <v>9</v>
          </cell>
          <cell r="J312">
            <v>912.8</v>
          </cell>
          <cell r="K312">
            <v>120</v>
          </cell>
        </row>
        <row r="313">
          <cell r="H313">
            <v>107</v>
          </cell>
          <cell r="I313">
            <v>9</v>
          </cell>
          <cell r="J313">
            <v>912.8</v>
          </cell>
          <cell r="K313">
            <v>120</v>
          </cell>
        </row>
        <row r="314">
          <cell r="H314">
            <v>107</v>
          </cell>
          <cell r="I314">
            <v>9</v>
          </cell>
          <cell r="J314">
            <v>912.8</v>
          </cell>
          <cell r="K314">
            <v>120</v>
          </cell>
        </row>
        <row r="315">
          <cell r="H315">
            <v>107</v>
          </cell>
          <cell r="I315">
            <v>9</v>
          </cell>
          <cell r="J315">
            <v>912.8</v>
          </cell>
          <cell r="K315">
            <v>120</v>
          </cell>
        </row>
        <row r="316">
          <cell r="H316">
            <v>107</v>
          </cell>
          <cell r="I316">
            <v>27</v>
          </cell>
          <cell r="J316">
            <v>1166</v>
          </cell>
          <cell r="K316">
            <v>120</v>
          </cell>
        </row>
        <row r="317">
          <cell r="H317">
            <v>108</v>
          </cell>
          <cell r="I317">
            <v>9</v>
          </cell>
          <cell r="J317">
            <v>898</v>
          </cell>
          <cell r="K317">
            <v>120</v>
          </cell>
        </row>
        <row r="318">
          <cell r="H318">
            <v>108</v>
          </cell>
          <cell r="I318">
            <v>33</v>
          </cell>
          <cell r="J318">
            <v>350</v>
          </cell>
          <cell r="K318">
            <v>120</v>
          </cell>
        </row>
        <row r="319">
          <cell r="H319">
            <v>108</v>
          </cell>
          <cell r="I319">
            <v>9</v>
          </cell>
          <cell r="J319">
            <v>898</v>
          </cell>
          <cell r="K319">
            <v>120</v>
          </cell>
        </row>
        <row r="320">
          <cell r="H320">
            <v>110</v>
          </cell>
          <cell r="I320">
            <v>9</v>
          </cell>
          <cell r="J320">
            <v>898</v>
          </cell>
          <cell r="K320">
            <v>120</v>
          </cell>
        </row>
        <row r="321">
          <cell r="H321">
            <v>110</v>
          </cell>
          <cell r="I321">
            <v>16</v>
          </cell>
          <cell r="J321">
            <v>1343</v>
          </cell>
          <cell r="K321">
            <v>120</v>
          </cell>
        </row>
        <row r="322">
          <cell r="H322">
            <v>110</v>
          </cell>
          <cell r="I322">
            <v>56</v>
          </cell>
          <cell r="J322">
            <v>909.3</v>
          </cell>
          <cell r="K322">
            <v>120</v>
          </cell>
        </row>
        <row r="323">
          <cell r="H323">
            <v>111</v>
          </cell>
          <cell r="I323">
            <v>27</v>
          </cell>
          <cell r="J323">
            <v>363.2</v>
          </cell>
          <cell r="K323">
            <v>120</v>
          </cell>
        </row>
        <row r="324">
          <cell r="H324">
            <v>111</v>
          </cell>
          <cell r="I324">
            <v>9</v>
          </cell>
          <cell r="J324">
            <v>898</v>
          </cell>
          <cell r="K324">
            <v>120</v>
          </cell>
        </row>
        <row r="325">
          <cell r="H325">
            <v>112</v>
          </cell>
          <cell r="I325">
            <v>11</v>
          </cell>
          <cell r="J325">
            <v>1159</v>
          </cell>
          <cell r="K325">
            <v>120</v>
          </cell>
        </row>
        <row r="326">
          <cell r="H326">
            <v>112</v>
          </cell>
          <cell r="I326">
            <v>42</v>
          </cell>
          <cell r="J326">
            <v>1140</v>
          </cell>
          <cell r="K326">
            <v>120</v>
          </cell>
        </row>
        <row r="327">
          <cell r="H327">
            <v>112</v>
          </cell>
          <cell r="I327">
            <v>9</v>
          </cell>
          <cell r="J327">
            <v>898</v>
          </cell>
          <cell r="K327">
            <v>120</v>
          </cell>
        </row>
        <row r="328">
          <cell r="H328">
            <v>113</v>
          </cell>
          <cell r="I328">
            <v>27</v>
          </cell>
          <cell r="J328">
            <v>530</v>
          </cell>
          <cell r="K328">
            <v>120</v>
          </cell>
        </row>
        <row r="329">
          <cell r="H329">
            <v>114</v>
          </cell>
          <cell r="I329">
            <v>14</v>
          </cell>
          <cell r="J329">
            <v>1341</v>
          </cell>
          <cell r="K329">
            <v>120</v>
          </cell>
        </row>
        <row r="330">
          <cell r="H330">
            <v>115</v>
          </cell>
          <cell r="I330">
            <v>28</v>
          </cell>
          <cell r="J330">
            <v>829</v>
          </cell>
          <cell r="K330">
            <v>120</v>
          </cell>
        </row>
        <row r="331">
          <cell r="H331">
            <v>115</v>
          </cell>
          <cell r="I331">
            <v>28</v>
          </cell>
          <cell r="J331">
            <v>323.60000000000002</v>
          </cell>
          <cell r="K331">
            <v>120</v>
          </cell>
        </row>
        <row r="332">
          <cell r="H332">
            <v>115</v>
          </cell>
          <cell r="I332">
            <v>14</v>
          </cell>
          <cell r="J332">
            <v>951</v>
          </cell>
          <cell r="K332">
            <v>120</v>
          </cell>
        </row>
        <row r="333">
          <cell r="H333">
            <v>115</v>
          </cell>
          <cell r="I333">
            <v>28</v>
          </cell>
          <cell r="J333">
            <v>978</v>
          </cell>
          <cell r="K333">
            <v>120</v>
          </cell>
        </row>
        <row r="334">
          <cell r="H334">
            <v>115</v>
          </cell>
          <cell r="I334">
            <v>61</v>
          </cell>
          <cell r="J334">
            <v>1125</v>
          </cell>
          <cell r="K334">
            <v>120</v>
          </cell>
        </row>
        <row r="335">
          <cell r="H335">
            <v>115</v>
          </cell>
          <cell r="I335">
            <v>65</v>
          </cell>
          <cell r="J335">
            <v>288.39999999999998</v>
          </cell>
          <cell r="K335">
            <v>120</v>
          </cell>
        </row>
        <row r="336">
          <cell r="H336">
            <v>116</v>
          </cell>
          <cell r="I336">
            <v>12</v>
          </cell>
          <cell r="J336">
            <v>701</v>
          </cell>
          <cell r="K336">
            <v>120</v>
          </cell>
        </row>
        <row r="337">
          <cell r="H337">
            <v>117</v>
          </cell>
          <cell r="I337">
            <v>14</v>
          </cell>
          <cell r="J337">
            <v>603</v>
          </cell>
          <cell r="K337">
            <v>120</v>
          </cell>
        </row>
        <row r="338">
          <cell r="H338">
            <v>117</v>
          </cell>
          <cell r="I338">
            <v>16</v>
          </cell>
          <cell r="J338">
            <v>1503</v>
          </cell>
          <cell r="K338">
            <v>120</v>
          </cell>
        </row>
        <row r="339">
          <cell r="H339">
            <v>117</v>
          </cell>
          <cell r="I339">
            <v>9</v>
          </cell>
          <cell r="J339">
            <v>898</v>
          </cell>
          <cell r="K339">
            <v>120</v>
          </cell>
        </row>
        <row r="340">
          <cell r="H340">
            <v>117</v>
          </cell>
          <cell r="I340">
            <v>10</v>
          </cell>
          <cell r="J340">
            <v>898</v>
          </cell>
          <cell r="K340">
            <v>120</v>
          </cell>
        </row>
        <row r="341">
          <cell r="H341">
            <v>118</v>
          </cell>
          <cell r="I341">
            <v>12</v>
          </cell>
          <cell r="J341">
            <v>1087.0999999999999</v>
          </cell>
          <cell r="K341">
            <v>120</v>
          </cell>
        </row>
        <row r="342">
          <cell r="H342">
            <v>118</v>
          </cell>
          <cell r="I342">
            <v>27</v>
          </cell>
          <cell r="J342">
            <v>1278</v>
          </cell>
          <cell r="K342">
            <v>120</v>
          </cell>
        </row>
        <row r="343">
          <cell r="H343">
            <v>118</v>
          </cell>
          <cell r="I343">
            <v>35</v>
          </cell>
          <cell r="J343">
            <v>861.7</v>
          </cell>
          <cell r="K343">
            <v>120</v>
          </cell>
        </row>
        <row r="344">
          <cell r="H344">
            <v>118</v>
          </cell>
          <cell r="I344">
            <v>28</v>
          </cell>
          <cell r="J344">
            <v>1292</v>
          </cell>
          <cell r="K344">
            <v>120</v>
          </cell>
        </row>
        <row r="345">
          <cell r="H345">
            <v>119</v>
          </cell>
          <cell r="I345">
            <v>66</v>
          </cell>
          <cell r="J345">
            <v>890</v>
          </cell>
          <cell r="K345">
            <v>120</v>
          </cell>
        </row>
        <row r="346">
          <cell r="H346">
            <v>119</v>
          </cell>
          <cell r="I346">
            <v>9</v>
          </cell>
          <cell r="J346">
            <v>898</v>
          </cell>
          <cell r="K346">
            <v>120</v>
          </cell>
        </row>
        <row r="347">
          <cell r="H347">
            <v>119</v>
          </cell>
          <cell r="I347">
            <v>10</v>
          </cell>
          <cell r="J347">
            <v>898</v>
          </cell>
          <cell r="K347">
            <v>120</v>
          </cell>
        </row>
        <row r="348">
          <cell r="H348">
            <v>120</v>
          </cell>
          <cell r="I348">
            <v>48</v>
          </cell>
          <cell r="J348">
            <v>1229</v>
          </cell>
          <cell r="K348">
            <v>120</v>
          </cell>
        </row>
        <row r="349">
          <cell r="H349">
            <v>120</v>
          </cell>
          <cell r="I349">
            <v>73</v>
          </cell>
          <cell r="J349">
            <v>868</v>
          </cell>
          <cell r="K349">
            <v>120</v>
          </cell>
        </row>
        <row r="350">
          <cell r="H350">
            <v>121</v>
          </cell>
          <cell r="I350">
            <v>15</v>
          </cell>
          <cell r="J350">
            <v>1264</v>
          </cell>
          <cell r="K350">
            <v>120</v>
          </cell>
        </row>
        <row r="351">
          <cell r="H351">
            <v>121</v>
          </cell>
          <cell r="I351">
            <v>49</v>
          </cell>
          <cell r="J351">
            <v>932</v>
          </cell>
          <cell r="K351">
            <v>120</v>
          </cell>
        </row>
        <row r="352">
          <cell r="H352">
            <v>121</v>
          </cell>
          <cell r="I352">
            <v>86</v>
          </cell>
          <cell r="J352">
            <v>723</v>
          </cell>
          <cell r="K352">
            <v>120</v>
          </cell>
        </row>
        <row r="353">
          <cell r="H353">
            <v>122</v>
          </cell>
          <cell r="I353">
            <v>59</v>
          </cell>
          <cell r="J353">
            <v>936</v>
          </cell>
          <cell r="K353">
            <v>120</v>
          </cell>
        </row>
        <row r="354">
          <cell r="H354">
            <v>123</v>
          </cell>
          <cell r="I354">
            <v>17</v>
          </cell>
          <cell r="J354">
            <v>1006</v>
          </cell>
          <cell r="K354">
            <v>120</v>
          </cell>
        </row>
        <row r="355">
          <cell r="H355">
            <v>123</v>
          </cell>
          <cell r="I355">
            <v>17</v>
          </cell>
          <cell r="J355">
            <v>696.5</v>
          </cell>
          <cell r="K355">
            <v>120</v>
          </cell>
        </row>
        <row r="356">
          <cell r="H356">
            <v>124</v>
          </cell>
          <cell r="I356">
            <v>18</v>
          </cell>
          <cell r="J356">
            <v>906</v>
          </cell>
          <cell r="K356">
            <v>120</v>
          </cell>
        </row>
        <row r="357">
          <cell r="H357">
            <v>124</v>
          </cell>
          <cell r="I357">
            <v>42</v>
          </cell>
          <cell r="J357">
            <v>910.7</v>
          </cell>
          <cell r="K357">
            <v>120</v>
          </cell>
        </row>
        <row r="358">
          <cell r="H358">
            <v>124</v>
          </cell>
          <cell r="I358">
            <v>10</v>
          </cell>
          <cell r="J358">
            <v>912.8</v>
          </cell>
          <cell r="K358">
            <v>120</v>
          </cell>
        </row>
        <row r="359">
          <cell r="H359">
            <v>124</v>
          </cell>
          <cell r="I359">
            <v>28</v>
          </cell>
          <cell r="J359">
            <v>803</v>
          </cell>
          <cell r="K359">
            <v>120</v>
          </cell>
        </row>
        <row r="360">
          <cell r="H360">
            <v>125</v>
          </cell>
          <cell r="I360">
            <v>24</v>
          </cell>
          <cell r="J360">
            <v>1362</v>
          </cell>
          <cell r="K360">
            <v>120</v>
          </cell>
        </row>
        <row r="361">
          <cell r="H361">
            <v>125</v>
          </cell>
          <cell r="I361">
            <v>31</v>
          </cell>
          <cell r="J361">
            <v>284</v>
          </cell>
          <cell r="K361">
            <v>120</v>
          </cell>
        </row>
        <row r="362">
          <cell r="H362">
            <v>126</v>
          </cell>
          <cell r="I362">
            <v>65</v>
          </cell>
          <cell r="J362">
            <v>660</v>
          </cell>
          <cell r="K362">
            <v>120</v>
          </cell>
        </row>
        <row r="363">
          <cell r="H363">
            <v>127</v>
          </cell>
          <cell r="I363">
            <v>13</v>
          </cell>
          <cell r="J363">
            <v>502</v>
          </cell>
          <cell r="K363">
            <v>120</v>
          </cell>
        </row>
        <row r="364">
          <cell r="H364">
            <v>127</v>
          </cell>
          <cell r="I364">
            <v>18</v>
          </cell>
          <cell r="J364">
            <v>333</v>
          </cell>
          <cell r="K364">
            <v>120</v>
          </cell>
        </row>
        <row r="365">
          <cell r="H365">
            <v>127</v>
          </cell>
          <cell r="I365">
            <v>38</v>
          </cell>
          <cell r="J365">
            <v>411</v>
          </cell>
          <cell r="K365">
            <v>120</v>
          </cell>
        </row>
        <row r="366">
          <cell r="H366">
            <v>127</v>
          </cell>
          <cell r="I366">
            <v>42</v>
          </cell>
          <cell r="J366">
            <v>250</v>
          </cell>
          <cell r="K366">
            <v>120</v>
          </cell>
        </row>
        <row r="367">
          <cell r="H367">
            <v>127</v>
          </cell>
          <cell r="I367">
            <v>9</v>
          </cell>
          <cell r="J367">
            <v>912.8</v>
          </cell>
          <cell r="K367">
            <v>120</v>
          </cell>
        </row>
        <row r="368">
          <cell r="H368">
            <v>128</v>
          </cell>
          <cell r="I368">
            <v>17</v>
          </cell>
          <cell r="J368">
            <v>944.4</v>
          </cell>
          <cell r="K368">
            <v>120</v>
          </cell>
        </row>
        <row r="369">
          <cell r="H369">
            <v>129</v>
          </cell>
          <cell r="I369">
            <v>9</v>
          </cell>
          <cell r="J369">
            <v>1372</v>
          </cell>
          <cell r="K369">
            <v>120</v>
          </cell>
        </row>
        <row r="370">
          <cell r="H370">
            <v>129</v>
          </cell>
          <cell r="I370">
            <v>48</v>
          </cell>
          <cell r="J370">
            <v>1041</v>
          </cell>
          <cell r="K370">
            <v>120</v>
          </cell>
        </row>
        <row r="371">
          <cell r="H371">
            <v>129</v>
          </cell>
          <cell r="I371">
            <v>65</v>
          </cell>
          <cell r="J371">
            <v>1113</v>
          </cell>
          <cell r="K371">
            <v>120</v>
          </cell>
        </row>
        <row r="372">
          <cell r="H372">
            <v>129</v>
          </cell>
          <cell r="I372">
            <v>10</v>
          </cell>
          <cell r="J372">
            <v>912.8</v>
          </cell>
          <cell r="K372">
            <v>120</v>
          </cell>
        </row>
        <row r="373">
          <cell r="H373">
            <v>130</v>
          </cell>
          <cell r="I373">
            <v>12</v>
          </cell>
          <cell r="J373">
            <v>1033</v>
          </cell>
          <cell r="K373">
            <v>120</v>
          </cell>
        </row>
        <row r="374">
          <cell r="H374">
            <v>130</v>
          </cell>
          <cell r="I374">
            <v>61</v>
          </cell>
          <cell r="J374">
            <v>342</v>
          </cell>
          <cell r="K374">
            <v>120</v>
          </cell>
        </row>
        <row r="375">
          <cell r="H375">
            <v>131</v>
          </cell>
          <cell r="I375">
            <v>14</v>
          </cell>
          <cell r="J375">
            <v>223</v>
          </cell>
          <cell r="K375">
            <v>120</v>
          </cell>
        </row>
        <row r="376">
          <cell r="H376">
            <v>131</v>
          </cell>
          <cell r="I376">
            <v>19</v>
          </cell>
          <cell r="J376">
            <v>927</v>
          </cell>
          <cell r="K376">
            <v>120</v>
          </cell>
        </row>
        <row r="377">
          <cell r="H377">
            <v>131</v>
          </cell>
          <cell r="I377">
            <v>28</v>
          </cell>
          <cell r="J377">
            <v>307.39999999999998</v>
          </cell>
          <cell r="K377">
            <v>120</v>
          </cell>
        </row>
        <row r="378">
          <cell r="H378">
            <v>132</v>
          </cell>
          <cell r="I378">
            <v>12</v>
          </cell>
          <cell r="J378">
            <v>1412</v>
          </cell>
          <cell r="K378">
            <v>120</v>
          </cell>
        </row>
        <row r="379">
          <cell r="H379">
            <v>133</v>
          </cell>
          <cell r="I379">
            <v>15</v>
          </cell>
          <cell r="J379">
            <v>416</v>
          </cell>
          <cell r="K379">
            <v>120</v>
          </cell>
        </row>
        <row r="380">
          <cell r="H380">
            <v>133</v>
          </cell>
          <cell r="I380">
            <v>40</v>
          </cell>
          <cell r="J380">
            <v>700</v>
          </cell>
          <cell r="K380">
            <v>120</v>
          </cell>
        </row>
        <row r="381">
          <cell r="H381">
            <v>133</v>
          </cell>
          <cell r="I381">
            <v>15</v>
          </cell>
          <cell r="J381">
            <v>816.5</v>
          </cell>
          <cell r="K381">
            <v>120</v>
          </cell>
        </row>
        <row r="382">
          <cell r="H382">
            <v>133</v>
          </cell>
          <cell r="I382">
            <v>26</v>
          </cell>
          <cell r="J382">
            <v>682</v>
          </cell>
          <cell r="K382">
            <v>120</v>
          </cell>
        </row>
        <row r="383">
          <cell r="H383">
            <v>133</v>
          </cell>
          <cell r="I383">
            <v>54</v>
          </cell>
          <cell r="J383">
            <v>62564</v>
          </cell>
          <cell r="K383">
            <v>120</v>
          </cell>
        </row>
        <row r="384">
          <cell r="H384">
            <v>133</v>
          </cell>
          <cell r="I384">
            <v>55</v>
          </cell>
          <cell r="J384">
            <v>815</v>
          </cell>
          <cell r="K384">
            <v>120</v>
          </cell>
        </row>
        <row r="385">
          <cell r="H385">
            <v>134</v>
          </cell>
          <cell r="I385">
            <v>18</v>
          </cell>
          <cell r="J385">
            <v>908</v>
          </cell>
          <cell r="K385">
            <v>120</v>
          </cell>
        </row>
        <row r="386">
          <cell r="H386">
            <v>134</v>
          </cell>
          <cell r="I386">
            <v>60</v>
          </cell>
          <cell r="J386">
            <v>909.5</v>
          </cell>
          <cell r="K386">
            <v>120</v>
          </cell>
        </row>
        <row r="387">
          <cell r="H387">
            <v>135</v>
          </cell>
          <cell r="I387">
            <v>23</v>
          </cell>
          <cell r="J387">
            <v>1600</v>
          </cell>
          <cell r="K387">
            <v>120</v>
          </cell>
        </row>
        <row r="388">
          <cell r="H388">
            <v>135</v>
          </cell>
          <cell r="I388">
            <v>43</v>
          </cell>
          <cell r="J388">
            <v>449</v>
          </cell>
          <cell r="K388">
            <v>120</v>
          </cell>
        </row>
        <row r="389">
          <cell r="H389">
            <v>135</v>
          </cell>
          <cell r="I389">
            <v>95</v>
          </cell>
          <cell r="J389">
            <v>662</v>
          </cell>
          <cell r="K389">
            <v>120</v>
          </cell>
        </row>
        <row r="390">
          <cell r="H390">
            <v>135</v>
          </cell>
          <cell r="I390">
            <v>22</v>
          </cell>
          <cell r="J390">
            <v>859</v>
          </cell>
          <cell r="K390">
            <v>120</v>
          </cell>
        </row>
        <row r="391">
          <cell r="H391">
            <v>135</v>
          </cell>
          <cell r="I391">
            <v>47</v>
          </cell>
          <cell r="J391">
            <v>189</v>
          </cell>
          <cell r="K391">
            <v>120</v>
          </cell>
        </row>
        <row r="392">
          <cell r="H392">
            <v>136</v>
          </cell>
          <cell r="I392">
            <v>9</v>
          </cell>
          <cell r="J392">
            <v>898</v>
          </cell>
          <cell r="K392">
            <v>120</v>
          </cell>
        </row>
        <row r="393">
          <cell r="H393">
            <v>136</v>
          </cell>
          <cell r="I393">
            <v>13</v>
          </cell>
          <cell r="J393">
            <v>331</v>
          </cell>
          <cell r="K393">
            <v>120</v>
          </cell>
        </row>
        <row r="394">
          <cell r="H394">
            <v>137</v>
          </cell>
          <cell r="I394">
            <v>26</v>
          </cell>
          <cell r="J394">
            <v>949</v>
          </cell>
          <cell r="K394">
            <v>120</v>
          </cell>
        </row>
        <row r="395">
          <cell r="H395">
            <v>138</v>
          </cell>
          <cell r="I395">
            <v>9</v>
          </cell>
          <cell r="J395">
            <v>898</v>
          </cell>
          <cell r="K395">
            <v>120</v>
          </cell>
        </row>
        <row r="396">
          <cell r="H396">
            <v>138</v>
          </cell>
          <cell r="I396">
            <v>52</v>
          </cell>
          <cell r="J396">
            <v>656</v>
          </cell>
          <cell r="K396">
            <v>120</v>
          </cell>
        </row>
        <row r="397">
          <cell r="H397">
            <v>139</v>
          </cell>
          <cell r="I397">
            <v>39</v>
          </cell>
          <cell r="J397">
            <v>1046</v>
          </cell>
          <cell r="K397">
            <v>120</v>
          </cell>
        </row>
        <row r="398">
          <cell r="H398">
            <v>139</v>
          </cell>
          <cell r="I398">
            <v>9</v>
          </cell>
          <cell r="J398">
            <v>898</v>
          </cell>
          <cell r="K398">
            <v>120</v>
          </cell>
        </row>
        <row r="399">
          <cell r="H399">
            <v>139</v>
          </cell>
          <cell r="I399">
            <v>26</v>
          </cell>
          <cell r="J399">
            <v>1073</v>
          </cell>
          <cell r="K399">
            <v>120</v>
          </cell>
        </row>
        <row r="400">
          <cell r="H400">
            <v>139</v>
          </cell>
          <cell r="I400">
            <v>72</v>
          </cell>
          <cell r="J400">
            <v>485</v>
          </cell>
          <cell r="K400">
            <v>120</v>
          </cell>
        </row>
        <row r="401">
          <cell r="H401">
            <v>140</v>
          </cell>
          <cell r="I401">
            <v>42</v>
          </cell>
          <cell r="J401">
            <v>1264</v>
          </cell>
          <cell r="K401">
            <v>120</v>
          </cell>
        </row>
        <row r="402">
          <cell r="H402">
            <v>140</v>
          </cell>
          <cell r="I402">
            <v>104</v>
          </cell>
          <cell r="J402">
            <v>405</v>
          </cell>
          <cell r="K402">
            <v>124</v>
          </cell>
        </row>
        <row r="403">
          <cell r="H403">
            <v>140</v>
          </cell>
          <cell r="I403">
            <v>9</v>
          </cell>
          <cell r="J403">
            <v>898</v>
          </cell>
          <cell r="K403">
            <v>120</v>
          </cell>
        </row>
        <row r="404">
          <cell r="H404">
            <v>140</v>
          </cell>
          <cell r="I404">
            <v>30</v>
          </cell>
          <cell r="J404">
            <v>739</v>
          </cell>
          <cell r="K404">
            <v>120</v>
          </cell>
        </row>
        <row r="405">
          <cell r="H405">
            <v>140</v>
          </cell>
          <cell r="I405">
            <v>44</v>
          </cell>
          <cell r="J405">
            <v>151</v>
          </cell>
          <cell r="K405">
            <v>120</v>
          </cell>
        </row>
        <row r="406">
          <cell r="H406">
            <v>140</v>
          </cell>
          <cell r="I406">
            <v>53</v>
          </cell>
          <cell r="J406">
            <v>1418</v>
          </cell>
          <cell r="K406">
            <v>120</v>
          </cell>
        </row>
        <row r="407">
          <cell r="H407">
            <v>140</v>
          </cell>
          <cell r="I407">
            <v>14</v>
          </cell>
          <cell r="J407">
            <v>885</v>
          </cell>
          <cell r="K407">
            <v>120</v>
          </cell>
        </row>
        <row r="408">
          <cell r="H408">
            <v>141</v>
          </cell>
          <cell r="I408">
            <v>9</v>
          </cell>
          <cell r="J408">
            <v>898</v>
          </cell>
          <cell r="K408">
            <v>120</v>
          </cell>
        </row>
        <row r="409">
          <cell r="H409">
            <v>141</v>
          </cell>
          <cell r="I409">
            <v>17</v>
          </cell>
          <cell r="J409">
            <v>1501</v>
          </cell>
          <cell r="K409">
            <v>120</v>
          </cell>
        </row>
        <row r="410">
          <cell r="H410">
            <v>141</v>
          </cell>
          <cell r="I410">
            <v>30</v>
          </cell>
          <cell r="J410">
            <v>860</v>
          </cell>
          <cell r="K410">
            <v>120</v>
          </cell>
        </row>
        <row r="411">
          <cell r="H411">
            <v>141</v>
          </cell>
          <cell r="I411">
            <v>23</v>
          </cell>
          <cell r="J411">
            <v>1453</v>
          </cell>
          <cell r="K411">
            <v>120</v>
          </cell>
        </row>
        <row r="412">
          <cell r="H412">
            <v>142</v>
          </cell>
          <cell r="I412">
            <v>22</v>
          </cell>
          <cell r="J412">
            <v>563</v>
          </cell>
          <cell r="K412">
            <v>120</v>
          </cell>
        </row>
        <row r="413">
          <cell r="H413">
            <v>143</v>
          </cell>
          <cell r="I413">
            <v>17</v>
          </cell>
          <cell r="J413">
            <v>597</v>
          </cell>
          <cell r="K413">
            <v>120</v>
          </cell>
        </row>
        <row r="414">
          <cell r="H414">
            <v>143</v>
          </cell>
          <cell r="I414">
            <v>68</v>
          </cell>
          <cell r="J414">
            <v>979</v>
          </cell>
          <cell r="K414">
            <v>120</v>
          </cell>
        </row>
        <row r="415">
          <cell r="H415">
            <v>144</v>
          </cell>
          <cell r="I415">
            <v>11</v>
          </cell>
          <cell r="J415">
            <v>763</v>
          </cell>
          <cell r="K415">
            <v>120</v>
          </cell>
        </row>
        <row r="416">
          <cell r="H416">
            <v>144</v>
          </cell>
          <cell r="I416">
            <v>39</v>
          </cell>
          <cell r="J416">
            <v>880</v>
          </cell>
          <cell r="K416">
            <v>120</v>
          </cell>
        </row>
        <row r="417">
          <cell r="H417">
            <v>145</v>
          </cell>
          <cell r="I417">
            <v>16</v>
          </cell>
          <cell r="J417">
            <v>597</v>
          </cell>
          <cell r="K417">
            <v>120</v>
          </cell>
        </row>
        <row r="418">
          <cell r="H418">
            <v>146</v>
          </cell>
          <cell r="I418">
            <v>22</v>
          </cell>
          <cell r="J418">
            <v>911</v>
          </cell>
          <cell r="K418">
            <v>120</v>
          </cell>
        </row>
        <row r="419">
          <cell r="H419">
            <v>146</v>
          </cell>
          <cell r="I419">
            <v>23</v>
          </cell>
          <cell r="J419">
            <v>716</v>
          </cell>
          <cell r="K419">
            <v>120</v>
          </cell>
        </row>
        <row r="420">
          <cell r="H420">
            <v>146</v>
          </cell>
          <cell r="I420">
            <v>46</v>
          </cell>
          <cell r="J420">
            <v>799</v>
          </cell>
          <cell r="K420">
            <v>120</v>
          </cell>
        </row>
        <row r="421">
          <cell r="H421">
            <v>147</v>
          </cell>
          <cell r="I421">
            <v>31</v>
          </cell>
          <cell r="J421">
            <v>909</v>
          </cell>
          <cell r="K421">
            <v>120</v>
          </cell>
        </row>
        <row r="422">
          <cell r="H422">
            <v>147</v>
          </cell>
          <cell r="I422">
            <v>42</v>
          </cell>
          <cell r="J422">
            <v>420</v>
          </cell>
          <cell r="K422">
            <v>120</v>
          </cell>
        </row>
        <row r="423">
          <cell r="H423">
            <v>147</v>
          </cell>
          <cell r="I423">
            <v>56</v>
          </cell>
          <cell r="J423">
            <v>710</v>
          </cell>
          <cell r="K423">
            <v>120</v>
          </cell>
        </row>
        <row r="424">
          <cell r="H424">
            <v>147</v>
          </cell>
          <cell r="I424">
            <v>108</v>
          </cell>
          <cell r="J424">
            <v>904</v>
          </cell>
          <cell r="K424">
            <v>128</v>
          </cell>
        </row>
        <row r="425">
          <cell r="H425">
            <v>148</v>
          </cell>
          <cell r="I425">
            <v>33</v>
          </cell>
          <cell r="J425">
            <v>519.1</v>
          </cell>
          <cell r="K425">
            <v>120</v>
          </cell>
        </row>
        <row r="426">
          <cell r="H426">
            <v>148</v>
          </cell>
          <cell r="I426">
            <v>36</v>
          </cell>
          <cell r="J426">
            <v>841</v>
          </cell>
          <cell r="K426">
            <v>120</v>
          </cell>
        </row>
        <row r="427">
          <cell r="H427">
            <v>148</v>
          </cell>
          <cell r="I427">
            <v>68</v>
          </cell>
          <cell r="J427">
            <v>997</v>
          </cell>
          <cell r="K427">
            <v>120</v>
          </cell>
        </row>
        <row r="428">
          <cell r="H428">
            <v>149</v>
          </cell>
          <cell r="I428">
            <v>14</v>
          </cell>
          <cell r="J428">
            <v>917</v>
          </cell>
          <cell r="K428">
            <v>120</v>
          </cell>
        </row>
        <row r="429">
          <cell r="H429">
            <v>150</v>
          </cell>
          <cell r="I429">
            <v>10</v>
          </cell>
          <cell r="J429">
            <v>923.5</v>
          </cell>
          <cell r="K429">
            <v>120</v>
          </cell>
        </row>
        <row r="430">
          <cell r="H430">
            <v>150</v>
          </cell>
          <cell r="I430">
            <v>43</v>
          </cell>
          <cell r="J430">
            <v>526</v>
          </cell>
          <cell r="K430">
            <v>120</v>
          </cell>
        </row>
        <row r="431">
          <cell r="H431">
            <v>150</v>
          </cell>
          <cell r="I431">
            <v>74</v>
          </cell>
          <cell r="J431">
            <v>933</v>
          </cell>
          <cell r="K431">
            <v>120</v>
          </cell>
        </row>
        <row r="432">
          <cell r="H432">
            <v>150</v>
          </cell>
          <cell r="I432">
            <v>13</v>
          </cell>
          <cell r="J432">
            <v>1068</v>
          </cell>
          <cell r="K432">
            <v>120</v>
          </cell>
        </row>
        <row r="433">
          <cell r="H433">
            <v>150</v>
          </cell>
          <cell r="I433">
            <v>14</v>
          </cell>
          <cell r="J433">
            <v>857</v>
          </cell>
          <cell r="K433">
            <v>120</v>
          </cell>
        </row>
        <row r="434">
          <cell r="H434">
            <v>151</v>
          </cell>
          <cell r="I434">
            <v>16</v>
          </cell>
          <cell r="J434">
            <v>909</v>
          </cell>
          <cell r="K434">
            <v>120</v>
          </cell>
        </row>
        <row r="435">
          <cell r="H435">
            <v>151</v>
          </cell>
          <cell r="I435">
            <v>23</v>
          </cell>
          <cell r="J435">
            <v>315</v>
          </cell>
          <cell r="K435">
            <v>120</v>
          </cell>
        </row>
        <row r="436">
          <cell r="H436">
            <v>151</v>
          </cell>
          <cell r="I436">
            <v>23</v>
          </cell>
          <cell r="J436">
            <v>868</v>
          </cell>
          <cell r="K436">
            <v>120</v>
          </cell>
        </row>
        <row r="437">
          <cell r="H437">
            <v>151</v>
          </cell>
          <cell r="I437">
            <v>23</v>
          </cell>
          <cell r="J437">
            <v>1433</v>
          </cell>
          <cell r="K437">
            <v>120</v>
          </cell>
        </row>
        <row r="438">
          <cell r="H438">
            <v>151</v>
          </cell>
          <cell r="I438">
            <v>23</v>
          </cell>
          <cell r="J438">
            <v>1422</v>
          </cell>
          <cell r="K438">
            <v>120</v>
          </cell>
        </row>
        <row r="439">
          <cell r="H439">
            <v>151</v>
          </cell>
          <cell r="I439">
            <v>53</v>
          </cell>
          <cell r="J439">
            <v>822</v>
          </cell>
          <cell r="K439">
            <v>120</v>
          </cell>
        </row>
        <row r="440">
          <cell r="H440">
            <v>152</v>
          </cell>
          <cell r="I440">
            <v>14</v>
          </cell>
          <cell r="J440">
            <v>903</v>
          </cell>
          <cell r="K440">
            <v>120</v>
          </cell>
        </row>
        <row r="441">
          <cell r="H441">
            <v>153</v>
          </cell>
          <cell r="I441">
            <v>9</v>
          </cell>
          <cell r="J441">
            <v>898</v>
          </cell>
          <cell r="K441">
            <v>120</v>
          </cell>
        </row>
        <row r="442">
          <cell r="H442">
            <v>153</v>
          </cell>
          <cell r="I442">
            <v>69</v>
          </cell>
          <cell r="J442">
            <v>458</v>
          </cell>
          <cell r="K442">
            <v>120</v>
          </cell>
        </row>
        <row r="443">
          <cell r="H443">
            <v>154</v>
          </cell>
          <cell r="I443">
            <v>9</v>
          </cell>
          <cell r="J443">
            <v>898</v>
          </cell>
          <cell r="K443">
            <v>120</v>
          </cell>
        </row>
        <row r="444">
          <cell r="H444">
            <v>154</v>
          </cell>
          <cell r="I444">
            <v>46</v>
          </cell>
          <cell r="J444">
            <v>1063</v>
          </cell>
          <cell r="K444">
            <v>120</v>
          </cell>
        </row>
        <row r="445">
          <cell r="H445">
            <v>155</v>
          </cell>
          <cell r="I445">
            <v>10</v>
          </cell>
          <cell r="J445">
            <v>1051</v>
          </cell>
          <cell r="K445">
            <v>120</v>
          </cell>
        </row>
        <row r="446">
          <cell r="H446">
            <v>155</v>
          </cell>
          <cell r="I446">
            <v>18</v>
          </cell>
          <cell r="J446">
            <v>1206</v>
          </cell>
          <cell r="K446">
            <v>120</v>
          </cell>
        </row>
        <row r="447">
          <cell r="H447">
            <v>155</v>
          </cell>
          <cell r="I447">
            <v>58</v>
          </cell>
          <cell r="J447">
            <v>1545</v>
          </cell>
          <cell r="K447">
            <v>120</v>
          </cell>
        </row>
        <row r="448">
          <cell r="H448">
            <v>156</v>
          </cell>
          <cell r="I448">
            <v>17</v>
          </cell>
          <cell r="J448">
            <v>499.3</v>
          </cell>
          <cell r="K448">
            <v>120</v>
          </cell>
        </row>
        <row r="449">
          <cell r="H449">
            <v>156</v>
          </cell>
          <cell r="I449">
            <v>109</v>
          </cell>
          <cell r="J449">
            <v>628</v>
          </cell>
          <cell r="K449">
            <v>129</v>
          </cell>
        </row>
        <row r="450">
          <cell r="H450">
            <v>156</v>
          </cell>
          <cell r="I450">
            <v>26</v>
          </cell>
          <cell r="J450">
            <v>866</v>
          </cell>
          <cell r="K450">
            <v>120</v>
          </cell>
        </row>
        <row r="451">
          <cell r="H451">
            <v>156</v>
          </cell>
          <cell r="I451">
            <v>38</v>
          </cell>
          <cell r="J451">
            <v>909.9</v>
          </cell>
          <cell r="K451">
            <v>120</v>
          </cell>
        </row>
        <row r="452">
          <cell r="H452">
            <v>156</v>
          </cell>
          <cell r="I452">
            <v>74</v>
          </cell>
          <cell r="J452">
            <v>1123</v>
          </cell>
          <cell r="K452">
            <v>120</v>
          </cell>
        </row>
        <row r="453">
          <cell r="H453">
            <v>157</v>
          </cell>
          <cell r="I453">
            <v>26</v>
          </cell>
          <cell r="J453">
            <v>912.3</v>
          </cell>
          <cell r="K453">
            <v>120</v>
          </cell>
        </row>
        <row r="454">
          <cell r="H454">
            <v>158</v>
          </cell>
          <cell r="I454">
            <v>67</v>
          </cell>
          <cell r="J454">
            <v>895</v>
          </cell>
          <cell r="K454">
            <v>120</v>
          </cell>
        </row>
        <row r="455">
          <cell r="H455">
            <v>158</v>
          </cell>
          <cell r="I455">
            <v>69</v>
          </cell>
          <cell r="J455">
            <v>373</v>
          </cell>
          <cell r="K455">
            <v>120</v>
          </cell>
        </row>
        <row r="456">
          <cell r="H456">
            <v>158</v>
          </cell>
          <cell r="I456">
            <v>49</v>
          </cell>
          <cell r="J456">
            <v>1104</v>
          </cell>
          <cell r="K456">
            <v>120</v>
          </cell>
        </row>
        <row r="457">
          <cell r="H457">
            <v>159</v>
          </cell>
          <cell r="I457">
            <v>28</v>
          </cell>
          <cell r="J457">
            <v>542</v>
          </cell>
          <cell r="K457">
            <v>120</v>
          </cell>
        </row>
        <row r="458">
          <cell r="H458">
            <v>159</v>
          </cell>
          <cell r="I458">
            <v>46</v>
          </cell>
          <cell r="J458">
            <v>848</v>
          </cell>
          <cell r="K458">
            <v>120</v>
          </cell>
        </row>
        <row r="459">
          <cell r="H459">
            <v>159</v>
          </cell>
          <cell r="I459">
            <v>89</v>
          </cell>
          <cell r="J459">
            <v>719</v>
          </cell>
          <cell r="K459">
            <v>120</v>
          </cell>
        </row>
        <row r="460">
          <cell r="H460">
            <v>160</v>
          </cell>
          <cell r="I460">
            <v>39</v>
          </cell>
          <cell r="J460">
            <v>794</v>
          </cell>
          <cell r="K460">
            <v>120</v>
          </cell>
        </row>
        <row r="461">
          <cell r="H461">
            <v>160</v>
          </cell>
          <cell r="I461">
            <v>63</v>
          </cell>
          <cell r="J461">
            <v>1039.8</v>
          </cell>
          <cell r="K461">
            <v>120</v>
          </cell>
        </row>
        <row r="462">
          <cell r="H462">
            <v>160</v>
          </cell>
          <cell r="I462">
            <v>37</v>
          </cell>
          <cell r="J462">
            <v>1154</v>
          </cell>
          <cell r="K462">
            <v>120</v>
          </cell>
        </row>
        <row r="463">
          <cell r="H463">
            <v>161</v>
          </cell>
          <cell r="I463">
            <v>19</v>
          </cell>
          <cell r="J463">
            <v>893</v>
          </cell>
          <cell r="K463">
            <v>120</v>
          </cell>
        </row>
        <row r="464">
          <cell r="H464">
            <v>161</v>
          </cell>
          <cell r="I464">
            <v>14</v>
          </cell>
          <cell r="J464">
            <v>828</v>
          </cell>
          <cell r="K464">
            <v>120</v>
          </cell>
        </row>
        <row r="465">
          <cell r="H465">
            <v>161</v>
          </cell>
          <cell r="I465">
            <v>23</v>
          </cell>
          <cell r="J465">
            <v>966</v>
          </cell>
          <cell r="K465">
            <v>120</v>
          </cell>
        </row>
        <row r="466">
          <cell r="H466">
            <v>161</v>
          </cell>
          <cell r="I466">
            <v>47</v>
          </cell>
          <cell r="J466">
            <v>314</v>
          </cell>
          <cell r="K466">
            <v>120</v>
          </cell>
        </row>
        <row r="467">
          <cell r="H467">
            <v>162</v>
          </cell>
          <cell r="I467">
            <v>12</v>
          </cell>
          <cell r="J467">
            <v>1093</v>
          </cell>
          <cell r="K467">
            <v>120</v>
          </cell>
        </row>
        <row r="468">
          <cell r="H468">
            <v>162</v>
          </cell>
          <cell r="I468">
            <v>23</v>
          </cell>
          <cell r="J468">
            <v>942.4</v>
          </cell>
          <cell r="K468">
            <v>120</v>
          </cell>
        </row>
        <row r="469">
          <cell r="H469">
            <v>163</v>
          </cell>
          <cell r="I469">
            <v>25</v>
          </cell>
          <cell r="J469">
            <v>244</v>
          </cell>
          <cell r="K469">
            <v>120</v>
          </cell>
        </row>
        <row r="470">
          <cell r="H470">
            <v>163</v>
          </cell>
          <cell r="I470">
            <v>61</v>
          </cell>
          <cell r="J470">
            <v>913</v>
          </cell>
          <cell r="K470">
            <v>120</v>
          </cell>
        </row>
        <row r="471">
          <cell r="H471">
            <v>164</v>
          </cell>
          <cell r="I471">
            <v>12</v>
          </cell>
          <cell r="J471">
            <v>741.9</v>
          </cell>
          <cell r="K471">
            <v>120</v>
          </cell>
        </row>
        <row r="472">
          <cell r="H472">
            <v>164</v>
          </cell>
          <cell r="I472">
            <v>31</v>
          </cell>
          <cell r="J472">
            <v>1006</v>
          </cell>
          <cell r="K472">
            <v>120</v>
          </cell>
        </row>
        <row r="473">
          <cell r="H473">
            <v>164</v>
          </cell>
          <cell r="I473">
            <v>58</v>
          </cell>
          <cell r="J473">
            <v>1034</v>
          </cell>
          <cell r="K473">
            <v>120</v>
          </cell>
        </row>
        <row r="474">
          <cell r="H474">
            <v>164</v>
          </cell>
          <cell r="I474">
            <v>31</v>
          </cell>
          <cell r="J474">
            <v>12147</v>
          </cell>
          <cell r="K474">
            <v>120</v>
          </cell>
        </row>
        <row r="475">
          <cell r="H475">
            <v>165</v>
          </cell>
          <cell r="I475">
            <v>31</v>
          </cell>
          <cell r="J475">
            <v>851</v>
          </cell>
          <cell r="K475">
            <v>120</v>
          </cell>
        </row>
        <row r="476">
          <cell r="H476">
            <v>165</v>
          </cell>
          <cell r="I476">
            <v>22</v>
          </cell>
          <cell r="J476">
            <v>705</v>
          </cell>
          <cell r="K476">
            <v>120</v>
          </cell>
        </row>
        <row r="477">
          <cell r="H477">
            <v>165</v>
          </cell>
          <cell r="I477">
            <v>25</v>
          </cell>
          <cell r="J477">
            <v>877</v>
          </cell>
          <cell r="K477">
            <v>120</v>
          </cell>
        </row>
        <row r="478">
          <cell r="H478">
            <v>165</v>
          </cell>
          <cell r="I478">
            <v>57</v>
          </cell>
          <cell r="J478">
            <v>590</v>
          </cell>
          <cell r="K478">
            <v>120</v>
          </cell>
        </row>
        <row r="479">
          <cell r="H479">
            <v>165</v>
          </cell>
          <cell r="I479">
            <v>14</v>
          </cell>
          <cell r="J479">
            <v>888.5</v>
          </cell>
          <cell r="K479">
            <v>120</v>
          </cell>
        </row>
        <row r="480">
          <cell r="H480">
            <v>165</v>
          </cell>
          <cell r="I480">
            <v>23</v>
          </cell>
          <cell r="J480">
            <v>727</v>
          </cell>
          <cell r="K480">
            <v>120</v>
          </cell>
        </row>
        <row r="481">
          <cell r="H481">
            <v>165</v>
          </cell>
          <cell r="I481">
            <v>29</v>
          </cell>
          <cell r="J481">
            <v>1211</v>
          </cell>
          <cell r="K481">
            <v>120</v>
          </cell>
        </row>
        <row r="482">
          <cell r="H482">
            <v>165</v>
          </cell>
          <cell r="I482">
            <v>58</v>
          </cell>
          <cell r="J482">
            <v>913</v>
          </cell>
          <cell r="K482">
            <v>120</v>
          </cell>
        </row>
        <row r="483">
          <cell r="H483">
            <v>166</v>
          </cell>
          <cell r="I483">
            <v>22</v>
          </cell>
          <cell r="J483">
            <v>875</v>
          </cell>
          <cell r="K483">
            <v>120</v>
          </cell>
        </row>
        <row r="484">
          <cell r="H484">
            <v>167</v>
          </cell>
          <cell r="I484">
            <v>13</v>
          </cell>
          <cell r="J484">
            <v>718</v>
          </cell>
          <cell r="K484">
            <v>120</v>
          </cell>
        </row>
        <row r="485">
          <cell r="H485">
            <v>167</v>
          </cell>
          <cell r="I485">
            <v>15</v>
          </cell>
          <cell r="J485">
            <v>1017</v>
          </cell>
          <cell r="K485">
            <v>120</v>
          </cell>
        </row>
        <row r="486">
          <cell r="H486">
            <v>167</v>
          </cell>
          <cell r="I486">
            <v>21</v>
          </cell>
          <cell r="J486">
            <v>1312</v>
          </cell>
          <cell r="K486">
            <v>120</v>
          </cell>
        </row>
        <row r="487">
          <cell r="H487">
            <v>168</v>
          </cell>
          <cell r="I487">
            <v>41</v>
          </cell>
          <cell r="J487">
            <v>1147</v>
          </cell>
          <cell r="K487">
            <v>120</v>
          </cell>
        </row>
        <row r="488">
          <cell r="H488">
            <v>168</v>
          </cell>
          <cell r="I488">
            <v>61</v>
          </cell>
          <cell r="J488">
            <v>1146</v>
          </cell>
          <cell r="K488">
            <v>120</v>
          </cell>
        </row>
        <row r="489">
          <cell r="H489">
            <v>168</v>
          </cell>
          <cell r="I489">
            <v>13</v>
          </cell>
          <cell r="J489">
            <v>830.9</v>
          </cell>
          <cell r="K489">
            <v>120</v>
          </cell>
        </row>
        <row r="490">
          <cell r="H490">
            <v>169</v>
          </cell>
          <cell r="I490">
            <v>26</v>
          </cell>
          <cell r="J490">
            <v>981</v>
          </cell>
          <cell r="K490">
            <v>120</v>
          </cell>
        </row>
        <row r="491">
          <cell r="H491">
            <v>169</v>
          </cell>
          <cell r="I491">
            <v>82</v>
          </cell>
          <cell r="J491">
            <v>246</v>
          </cell>
          <cell r="K491">
            <v>120</v>
          </cell>
        </row>
        <row r="492">
          <cell r="H492">
            <v>169</v>
          </cell>
          <cell r="I492">
            <v>11</v>
          </cell>
          <cell r="J492">
            <v>898</v>
          </cell>
          <cell r="K492">
            <v>120</v>
          </cell>
        </row>
        <row r="493">
          <cell r="H493">
            <v>169</v>
          </cell>
          <cell r="I493">
            <v>14</v>
          </cell>
          <cell r="J493">
            <v>993.6</v>
          </cell>
          <cell r="K493">
            <v>120</v>
          </cell>
        </row>
        <row r="494">
          <cell r="H494">
            <v>169</v>
          </cell>
          <cell r="I494">
            <v>22</v>
          </cell>
          <cell r="J494">
            <v>1340</v>
          </cell>
          <cell r="K494">
            <v>120</v>
          </cell>
        </row>
        <row r="495">
          <cell r="H495">
            <v>170</v>
          </cell>
          <cell r="I495">
            <v>13</v>
          </cell>
          <cell r="J495">
            <v>934.6</v>
          </cell>
          <cell r="K495">
            <v>120</v>
          </cell>
        </row>
        <row r="496">
          <cell r="H496">
            <v>170</v>
          </cell>
          <cell r="I496">
            <v>25</v>
          </cell>
          <cell r="J496">
            <v>1905</v>
          </cell>
          <cell r="K496">
            <v>120</v>
          </cell>
        </row>
        <row r="497">
          <cell r="H497">
            <v>170</v>
          </cell>
          <cell r="I497">
            <v>27</v>
          </cell>
          <cell r="J497">
            <v>469</v>
          </cell>
          <cell r="K497">
            <v>120</v>
          </cell>
        </row>
        <row r="498">
          <cell r="H498">
            <v>171</v>
          </cell>
          <cell r="I498">
            <v>75</v>
          </cell>
          <cell r="J498">
            <v>527</v>
          </cell>
          <cell r="K498">
            <v>120</v>
          </cell>
        </row>
        <row r="499">
          <cell r="H499">
            <v>172</v>
          </cell>
          <cell r="I499">
            <v>32</v>
          </cell>
          <cell r="J499">
            <v>854</v>
          </cell>
          <cell r="K499">
            <v>120</v>
          </cell>
        </row>
        <row r="500">
          <cell r="H500">
            <v>172</v>
          </cell>
          <cell r="I500">
            <v>23</v>
          </cell>
          <cell r="J500">
            <v>898</v>
          </cell>
          <cell r="K500">
            <v>120</v>
          </cell>
        </row>
        <row r="501">
          <cell r="H501">
            <v>172</v>
          </cell>
          <cell r="I501">
            <v>23</v>
          </cell>
          <cell r="J501">
            <v>1283</v>
          </cell>
          <cell r="K501">
            <v>120</v>
          </cell>
        </row>
        <row r="502">
          <cell r="H502">
            <v>173</v>
          </cell>
          <cell r="I502">
            <v>27</v>
          </cell>
          <cell r="J502">
            <v>793</v>
          </cell>
          <cell r="K502">
            <v>120</v>
          </cell>
        </row>
        <row r="503">
          <cell r="H503">
            <v>173</v>
          </cell>
          <cell r="I503">
            <v>23</v>
          </cell>
          <cell r="J503">
            <v>1461</v>
          </cell>
          <cell r="K503">
            <v>120</v>
          </cell>
        </row>
        <row r="504">
          <cell r="H504">
            <v>173</v>
          </cell>
          <cell r="I504">
            <v>32</v>
          </cell>
          <cell r="J504">
            <v>555.5</v>
          </cell>
          <cell r="K504">
            <v>120</v>
          </cell>
        </row>
        <row r="505">
          <cell r="H505">
            <v>173</v>
          </cell>
          <cell r="I505">
            <v>102</v>
          </cell>
          <cell r="J505">
            <v>788</v>
          </cell>
          <cell r="K505">
            <v>122</v>
          </cell>
        </row>
        <row r="506">
          <cell r="H506">
            <v>174</v>
          </cell>
          <cell r="I506">
            <v>15</v>
          </cell>
          <cell r="J506">
            <v>909</v>
          </cell>
          <cell r="K506">
            <v>120</v>
          </cell>
        </row>
        <row r="507">
          <cell r="H507">
            <v>174</v>
          </cell>
          <cell r="I507">
            <v>15</v>
          </cell>
          <cell r="J507">
            <v>860</v>
          </cell>
          <cell r="K507">
            <v>120</v>
          </cell>
        </row>
        <row r="508">
          <cell r="H508">
            <v>175</v>
          </cell>
          <cell r="I508">
            <v>10</v>
          </cell>
          <cell r="J508">
            <v>354</v>
          </cell>
          <cell r="K508">
            <v>120</v>
          </cell>
        </row>
        <row r="509">
          <cell r="H509">
            <v>175</v>
          </cell>
          <cell r="I509">
            <v>29</v>
          </cell>
          <cell r="J509">
            <v>595</v>
          </cell>
          <cell r="K509">
            <v>120</v>
          </cell>
        </row>
        <row r="510">
          <cell r="H510">
            <v>175</v>
          </cell>
          <cell r="I510">
            <v>15</v>
          </cell>
          <cell r="J510">
            <v>888.5</v>
          </cell>
          <cell r="K510">
            <v>120</v>
          </cell>
        </row>
        <row r="511">
          <cell r="H511">
            <v>175</v>
          </cell>
          <cell r="I511">
            <v>41</v>
          </cell>
          <cell r="J511">
            <v>811</v>
          </cell>
          <cell r="K511">
            <v>120</v>
          </cell>
        </row>
        <row r="512">
          <cell r="H512">
            <v>176</v>
          </cell>
          <cell r="I512">
            <v>27</v>
          </cell>
          <cell r="J512">
            <v>997</v>
          </cell>
          <cell r="K512">
            <v>120</v>
          </cell>
        </row>
        <row r="513">
          <cell r="H513">
            <v>176</v>
          </cell>
          <cell r="I513">
            <v>61</v>
          </cell>
          <cell r="J513">
            <v>923.4</v>
          </cell>
          <cell r="K513">
            <v>120</v>
          </cell>
        </row>
        <row r="514">
          <cell r="H514">
            <v>176</v>
          </cell>
          <cell r="I514">
            <v>63</v>
          </cell>
          <cell r="J514">
            <v>1270</v>
          </cell>
          <cell r="K514">
            <v>120</v>
          </cell>
        </row>
        <row r="515">
          <cell r="H515">
            <v>177</v>
          </cell>
          <cell r="I515">
            <v>63</v>
          </cell>
          <cell r="J515">
            <v>1515</v>
          </cell>
          <cell r="K515">
            <v>120</v>
          </cell>
        </row>
        <row r="516">
          <cell r="H516">
            <v>177</v>
          </cell>
          <cell r="I516">
            <v>27</v>
          </cell>
          <cell r="J516">
            <v>1047</v>
          </cell>
          <cell r="K516">
            <v>120</v>
          </cell>
        </row>
        <row r="517">
          <cell r="H517">
            <v>177</v>
          </cell>
          <cell r="I517">
            <v>45</v>
          </cell>
          <cell r="J517">
            <v>730</v>
          </cell>
          <cell r="K517">
            <v>120</v>
          </cell>
        </row>
        <row r="518">
          <cell r="H518">
            <v>177</v>
          </cell>
          <cell r="I518">
            <v>52</v>
          </cell>
          <cell r="J518">
            <v>1690</v>
          </cell>
          <cell r="K518">
            <v>120</v>
          </cell>
        </row>
        <row r="519">
          <cell r="H519">
            <v>178</v>
          </cell>
          <cell r="I519">
            <v>24</v>
          </cell>
          <cell r="J519">
            <v>1103</v>
          </cell>
          <cell r="K519">
            <v>120</v>
          </cell>
        </row>
        <row r="520">
          <cell r="H520">
            <v>179</v>
          </cell>
          <cell r="I520">
            <v>38</v>
          </cell>
          <cell r="J520">
            <v>910</v>
          </cell>
          <cell r="K520">
            <v>120</v>
          </cell>
        </row>
        <row r="521">
          <cell r="H521">
            <v>180</v>
          </cell>
          <cell r="I521">
            <v>11</v>
          </cell>
          <cell r="J521">
            <v>864</v>
          </cell>
          <cell r="K521">
            <v>120</v>
          </cell>
        </row>
        <row r="522">
          <cell r="H522">
            <v>180</v>
          </cell>
          <cell r="I522">
            <v>26</v>
          </cell>
          <cell r="J522">
            <v>934</v>
          </cell>
          <cell r="K522">
            <v>120</v>
          </cell>
        </row>
        <row r="523">
          <cell r="H523">
            <v>180</v>
          </cell>
          <cell r="I523">
            <v>62</v>
          </cell>
          <cell r="J523">
            <v>1152.5</v>
          </cell>
          <cell r="K523">
            <v>120</v>
          </cell>
        </row>
        <row r="524">
          <cell r="H524">
            <v>180</v>
          </cell>
          <cell r="I524">
            <v>14</v>
          </cell>
          <cell r="J524">
            <v>891</v>
          </cell>
          <cell r="K524">
            <v>120</v>
          </cell>
        </row>
        <row r="525">
          <cell r="H525">
            <v>181</v>
          </cell>
          <cell r="I525">
            <v>13</v>
          </cell>
          <cell r="J525">
            <v>671</v>
          </cell>
          <cell r="K525">
            <v>120</v>
          </cell>
        </row>
        <row r="526">
          <cell r="H526">
            <v>181</v>
          </cell>
          <cell r="I526">
            <v>12</v>
          </cell>
          <cell r="J526">
            <v>888.5</v>
          </cell>
          <cell r="K526">
            <v>120</v>
          </cell>
        </row>
        <row r="527">
          <cell r="H527">
            <v>181</v>
          </cell>
          <cell r="I527">
            <v>13</v>
          </cell>
          <cell r="J527">
            <v>963</v>
          </cell>
          <cell r="K527">
            <v>120</v>
          </cell>
        </row>
        <row r="528">
          <cell r="H528">
            <v>181</v>
          </cell>
          <cell r="I528">
            <v>48</v>
          </cell>
          <cell r="J528">
            <v>506</v>
          </cell>
          <cell r="K528">
            <v>120</v>
          </cell>
        </row>
        <row r="529">
          <cell r="H529">
            <v>181</v>
          </cell>
          <cell r="I529">
            <v>60</v>
          </cell>
          <cell r="J529">
            <v>902</v>
          </cell>
          <cell r="K529">
            <v>120</v>
          </cell>
        </row>
        <row r="530">
          <cell r="H530">
            <v>182</v>
          </cell>
          <cell r="I530">
            <v>31</v>
          </cell>
          <cell r="J530">
            <v>819</v>
          </cell>
          <cell r="K530">
            <v>120</v>
          </cell>
        </row>
        <row r="531">
          <cell r="H531">
            <v>182</v>
          </cell>
          <cell r="I531">
            <v>58</v>
          </cell>
          <cell r="J531">
            <v>489</v>
          </cell>
          <cell r="K531">
            <v>120</v>
          </cell>
        </row>
        <row r="532">
          <cell r="H532">
            <v>182</v>
          </cell>
          <cell r="I532">
            <v>80</v>
          </cell>
          <cell r="J532">
            <v>886</v>
          </cell>
          <cell r="K532">
            <v>120</v>
          </cell>
        </row>
        <row r="533">
          <cell r="H533">
            <v>182</v>
          </cell>
          <cell r="I533">
            <v>13</v>
          </cell>
          <cell r="J533">
            <v>1003.8</v>
          </cell>
          <cell r="K533">
            <v>120</v>
          </cell>
        </row>
        <row r="534">
          <cell r="H534">
            <v>182</v>
          </cell>
          <cell r="I534">
            <v>31</v>
          </cell>
          <cell r="J534">
            <v>339</v>
          </cell>
          <cell r="K534">
            <v>120</v>
          </cell>
        </row>
        <row r="535">
          <cell r="H535">
            <v>182</v>
          </cell>
          <cell r="I535">
            <v>49</v>
          </cell>
          <cell r="J535">
            <v>913.9</v>
          </cell>
          <cell r="K535">
            <v>120</v>
          </cell>
        </row>
        <row r="536">
          <cell r="H536">
            <v>183</v>
          </cell>
          <cell r="I536">
            <v>129</v>
          </cell>
          <cell r="J536">
            <v>920</v>
          </cell>
          <cell r="K536">
            <v>149</v>
          </cell>
        </row>
        <row r="537">
          <cell r="H537">
            <v>183</v>
          </cell>
          <cell r="I537">
            <v>56</v>
          </cell>
          <cell r="J537">
            <v>1022.4</v>
          </cell>
          <cell r="K537">
            <v>120</v>
          </cell>
        </row>
        <row r="538">
          <cell r="H538">
            <v>184</v>
          </cell>
          <cell r="I538">
            <v>51</v>
          </cell>
          <cell r="J538">
            <v>854</v>
          </cell>
          <cell r="K538">
            <v>120</v>
          </cell>
        </row>
        <row r="539">
          <cell r="H539">
            <v>184</v>
          </cell>
          <cell r="I539">
            <v>12</v>
          </cell>
          <cell r="J539">
            <v>576.79999999999995</v>
          </cell>
          <cell r="K539">
            <v>120</v>
          </cell>
        </row>
        <row r="540">
          <cell r="H540">
            <v>184</v>
          </cell>
          <cell r="I540">
            <v>21</v>
          </cell>
          <cell r="J540">
            <v>489</v>
          </cell>
          <cell r="K540">
            <v>120</v>
          </cell>
        </row>
        <row r="541">
          <cell r="H541">
            <v>184</v>
          </cell>
          <cell r="I541">
            <v>52</v>
          </cell>
          <cell r="J541">
            <v>1629</v>
          </cell>
          <cell r="K541">
            <v>120</v>
          </cell>
        </row>
        <row r="542">
          <cell r="H542">
            <v>184</v>
          </cell>
          <cell r="I542">
            <v>14</v>
          </cell>
          <cell r="J542">
            <v>898</v>
          </cell>
          <cell r="K542">
            <v>120</v>
          </cell>
        </row>
        <row r="543">
          <cell r="H543">
            <v>184</v>
          </cell>
          <cell r="I543">
            <v>15</v>
          </cell>
          <cell r="J543">
            <v>915</v>
          </cell>
          <cell r="K543">
            <v>120</v>
          </cell>
        </row>
        <row r="544">
          <cell r="H544">
            <v>185</v>
          </cell>
          <cell r="I544">
            <v>35</v>
          </cell>
          <cell r="J544">
            <v>755</v>
          </cell>
          <cell r="K544">
            <v>120</v>
          </cell>
        </row>
        <row r="545">
          <cell r="H545">
            <v>185</v>
          </cell>
          <cell r="I545">
            <v>38</v>
          </cell>
          <cell r="J545">
            <v>904.1</v>
          </cell>
          <cell r="K545">
            <v>120</v>
          </cell>
        </row>
        <row r="546">
          <cell r="H546">
            <v>186</v>
          </cell>
          <cell r="I546">
            <v>33</v>
          </cell>
          <cell r="J546">
            <v>889.7</v>
          </cell>
          <cell r="K546">
            <v>120</v>
          </cell>
        </row>
        <row r="547">
          <cell r="H547">
            <v>186</v>
          </cell>
          <cell r="I547">
            <v>145</v>
          </cell>
          <cell r="J547">
            <v>253</v>
          </cell>
          <cell r="K547">
            <v>165</v>
          </cell>
        </row>
        <row r="548">
          <cell r="H548">
            <v>186</v>
          </cell>
          <cell r="I548">
            <v>14</v>
          </cell>
          <cell r="J548">
            <v>890</v>
          </cell>
          <cell r="K548">
            <v>120</v>
          </cell>
        </row>
        <row r="549">
          <cell r="H549">
            <v>186</v>
          </cell>
          <cell r="I549">
            <v>44</v>
          </cell>
          <cell r="J549">
            <v>1041</v>
          </cell>
          <cell r="K549">
            <v>120</v>
          </cell>
        </row>
        <row r="550">
          <cell r="H550">
            <v>187</v>
          </cell>
          <cell r="I550">
            <v>31</v>
          </cell>
          <cell r="J550">
            <v>1005</v>
          </cell>
          <cell r="K550">
            <v>120</v>
          </cell>
        </row>
        <row r="551">
          <cell r="H551">
            <v>187</v>
          </cell>
          <cell r="I551">
            <v>41</v>
          </cell>
          <cell r="J551">
            <v>780</v>
          </cell>
          <cell r="K551">
            <v>120</v>
          </cell>
        </row>
        <row r="552">
          <cell r="H552">
            <v>187</v>
          </cell>
          <cell r="I552">
            <v>50</v>
          </cell>
          <cell r="J552">
            <v>1258</v>
          </cell>
          <cell r="K552">
            <v>120</v>
          </cell>
        </row>
        <row r="553">
          <cell r="H553">
            <v>187</v>
          </cell>
          <cell r="I553">
            <v>118</v>
          </cell>
          <cell r="J553">
            <v>462.3</v>
          </cell>
          <cell r="K553">
            <v>138</v>
          </cell>
        </row>
        <row r="554">
          <cell r="H554">
            <v>187</v>
          </cell>
          <cell r="I554">
            <v>15</v>
          </cell>
          <cell r="J554">
            <v>896</v>
          </cell>
          <cell r="K554">
            <v>120</v>
          </cell>
        </row>
        <row r="555">
          <cell r="H555">
            <v>188</v>
          </cell>
          <cell r="I555">
            <v>40</v>
          </cell>
          <cell r="J555">
            <v>1109</v>
          </cell>
          <cell r="K555">
            <v>120</v>
          </cell>
        </row>
        <row r="556">
          <cell r="H556">
            <v>188</v>
          </cell>
          <cell r="I556">
            <v>13</v>
          </cell>
          <cell r="J556">
            <v>898</v>
          </cell>
          <cell r="K556">
            <v>120</v>
          </cell>
        </row>
        <row r="557">
          <cell r="H557">
            <v>188</v>
          </cell>
          <cell r="I557">
            <v>14</v>
          </cell>
          <cell r="J557">
            <v>903</v>
          </cell>
          <cell r="K557">
            <v>120</v>
          </cell>
        </row>
        <row r="558">
          <cell r="H558">
            <v>189</v>
          </cell>
          <cell r="I558">
            <v>84</v>
          </cell>
          <cell r="J558">
            <v>886</v>
          </cell>
          <cell r="K558">
            <v>120</v>
          </cell>
        </row>
        <row r="559">
          <cell r="H559">
            <v>189</v>
          </cell>
          <cell r="I559">
            <v>25</v>
          </cell>
          <cell r="J559">
            <v>885</v>
          </cell>
          <cell r="K559">
            <v>120</v>
          </cell>
        </row>
        <row r="560">
          <cell r="H560">
            <v>190</v>
          </cell>
          <cell r="I560">
            <v>11</v>
          </cell>
          <cell r="J560">
            <v>934.6</v>
          </cell>
          <cell r="K560">
            <v>120</v>
          </cell>
        </row>
        <row r="561">
          <cell r="H561">
            <v>190</v>
          </cell>
          <cell r="I561">
            <v>57</v>
          </cell>
          <cell r="J561">
            <v>817</v>
          </cell>
          <cell r="K561">
            <v>120</v>
          </cell>
        </row>
        <row r="562">
          <cell r="H562">
            <v>190</v>
          </cell>
          <cell r="I562">
            <v>65</v>
          </cell>
          <cell r="J562">
            <v>841</v>
          </cell>
          <cell r="K562">
            <v>120</v>
          </cell>
        </row>
        <row r="563">
          <cell r="H563">
            <v>190</v>
          </cell>
          <cell r="I563">
            <v>70</v>
          </cell>
          <cell r="J563">
            <v>838</v>
          </cell>
          <cell r="K563">
            <v>120</v>
          </cell>
        </row>
        <row r="564">
          <cell r="H564">
            <v>190</v>
          </cell>
          <cell r="I564">
            <v>86</v>
          </cell>
          <cell r="J564">
            <v>890</v>
          </cell>
          <cell r="K564">
            <v>120</v>
          </cell>
        </row>
        <row r="565">
          <cell r="H565">
            <v>190</v>
          </cell>
          <cell r="I565">
            <v>111</v>
          </cell>
          <cell r="J565">
            <v>762.2</v>
          </cell>
          <cell r="K565">
            <v>131</v>
          </cell>
        </row>
        <row r="566">
          <cell r="H566">
            <v>191</v>
          </cell>
          <cell r="I566">
            <v>48</v>
          </cell>
          <cell r="J566">
            <v>829</v>
          </cell>
          <cell r="K566">
            <v>120</v>
          </cell>
        </row>
        <row r="567">
          <cell r="H567">
            <v>191</v>
          </cell>
          <cell r="I567">
            <v>20</v>
          </cell>
          <cell r="J567">
            <v>1312.8</v>
          </cell>
          <cell r="K567">
            <v>120</v>
          </cell>
        </row>
        <row r="568">
          <cell r="H568">
            <v>191</v>
          </cell>
          <cell r="I568">
            <v>25</v>
          </cell>
          <cell r="J568">
            <v>560</v>
          </cell>
          <cell r="K568">
            <v>120</v>
          </cell>
        </row>
        <row r="569">
          <cell r="H569">
            <v>191</v>
          </cell>
          <cell r="I569">
            <v>27</v>
          </cell>
          <cell r="J569">
            <v>736</v>
          </cell>
          <cell r="K569">
            <v>120</v>
          </cell>
        </row>
        <row r="570">
          <cell r="H570">
            <v>191</v>
          </cell>
          <cell r="I570">
            <v>91</v>
          </cell>
          <cell r="J570">
            <v>888</v>
          </cell>
          <cell r="K570">
            <v>120</v>
          </cell>
        </row>
        <row r="571">
          <cell r="H571">
            <v>191</v>
          </cell>
          <cell r="I571">
            <v>32</v>
          </cell>
          <cell r="J571">
            <v>763</v>
          </cell>
          <cell r="K571">
            <v>120</v>
          </cell>
        </row>
        <row r="572">
          <cell r="H572">
            <v>191</v>
          </cell>
          <cell r="I572">
            <v>34</v>
          </cell>
          <cell r="J572">
            <v>1035</v>
          </cell>
          <cell r="K572">
            <v>120</v>
          </cell>
        </row>
        <row r="573">
          <cell r="H573">
            <v>191</v>
          </cell>
          <cell r="I573">
            <v>63</v>
          </cell>
          <cell r="J573">
            <v>255</v>
          </cell>
          <cell r="K573">
            <v>120</v>
          </cell>
        </row>
        <row r="574">
          <cell r="H574">
            <v>192</v>
          </cell>
          <cell r="I574">
            <v>29</v>
          </cell>
          <cell r="J574">
            <v>453</v>
          </cell>
          <cell r="K574">
            <v>120</v>
          </cell>
        </row>
        <row r="575">
          <cell r="H575">
            <v>192</v>
          </cell>
          <cell r="I575">
            <v>16</v>
          </cell>
          <cell r="J575">
            <v>926.2</v>
          </cell>
          <cell r="K575">
            <v>120</v>
          </cell>
        </row>
        <row r="576">
          <cell r="H576">
            <v>193</v>
          </cell>
          <cell r="I576">
            <v>35</v>
          </cell>
          <cell r="J576">
            <v>444</v>
          </cell>
          <cell r="K576">
            <v>120</v>
          </cell>
        </row>
        <row r="577">
          <cell r="H577">
            <v>193</v>
          </cell>
          <cell r="I577">
            <v>14</v>
          </cell>
          <cell r="J577">
            <v>509</v>
          </cell>
          <cell r="K577">
            <v>120</v>
          </cell>
        </row>
        <row r="578">
          <cell r="H578">
            <v>193</v>
          </cell>
          <cell r="I578">
            <v>16</v>
          </cell>
          <cell r="J578">
            <v>719</v>
          </cell>
          <cell r="K578">
            <v>120</v>
          </cell>
        </row>
        <row r="579">
          <cell r="H579">
            <v>193</v>
          </cell>
          <cell r="I579">
            <v>54</v>
          </cell>
          <cell r="J579">
            <v>542</v>
          </cell>
          <cell r="K579">
            <v>120</v>
          </cell>
        </row>
        <row r="580">
          <cell r="H580">
            <v>193</v>
          </cell>
          <cell r="I580">
            <v>15</v>
          </cell>
          <cell r="J580">
            <v>910</v>
          </cell>
          <cell r="K580">
            <v>120</v>
          </cell>
        </row>
        <row r="581">
          <cell r="H581">
            <v>194</v>
          </cell>
          <cell r="I581">
            <v>78</v>
          </cell>
          <cell r="J581">
            <v>887</v>
          </cell>
          <cell r="K581">
            <v>120</v>
          </cell>
        </row>
        <row r="582">
          <cell r="H582">
            <v>194</v>
          </cell>
          <cell r="I582">
            <v>23</v>
          </cell>
          <cell r="J582">
            <v>1107</v>
          </cell>
          <cell r="K582">
            <v>120</v>
          </cell>
        </row>
        <row r="583">
          <cell r="H583">
            <v>195</v>
          </cell>
          <cell r="I583">
            <v>12</v>
          </cell>
          <cell r="J583">
            <v>1015</v>
          </cell>
          <cell r="K583">
            <v>120</v>
          </cell>
        </row>
        <row r="584">
          <cell r="H584">
            <v>197</v>
          </cell>
          <cell r="I584">
            <v>84</v>
          </cell>
          <cell r="J584">
            <v>752</v>
          </cell>
          <cell r="K584">
            <v>120</v>
          </cell>
        </row>
        <row r="585">
          <cell r="H585">
            <v>198</v>
          </cell>
          <cell r="I585">
            <v>38</v>
          </cell>
          <cell r="J585">
            <v>574</v>
          </cell>
          <cell r="K585">
            <v>120</v>
          </cell>
        </row>
        <row r="586">
          <cell r="H586">
            <v>198</v>
          </cell>
          <cell r="I586">
            <v>73</v>
          </cell>
          <cell r="J586">
            <v>940</v>
          </cell>
          <cell r="K586">
            <v>120</v>
          </cell>
        </row>
        <row r="587">
          <cell r="H587">
            <v>199</v>
          </cell>
          <cell r="I587">
            <v>11</v>
          </cell>
          <cell r="J587">
            <v>668</v>
          </cell>
          <cell r="K587">
            <v>120</v>
          </cell>
        </row>
        <row r="588">
          <cell r="H588">
            <v>199</v>
          </cell>
          <cell r="I588">
            <v>12</v>
          </cell>
          <cell r="J588">
            <v>545.20000000000005</v>
          </cell>
          <cell r="K588">
            <v>120</v>
          </cell>
        </row>
        <row r="589">
          <cell r="H589">
            <v>199</v>
          </cell>
          <cell r="I589">
            <v>52</v>
          </cell>
          <cell r="J589">
            <v>463</v>
          </cell>
          <cell r="K589">
            <v>120</v>
          </cell>
        </row>
        <row r="590">
          <cell r="H590">
            <v>199</v>
          </cell>
          <cell r="I590">
            <v>86</v>
          </cell>
          <cell r="J590">
            <v>374</v>
          </cell>
          <cell r="K590">
            <v>120</v>
          </cell>
        </row>
        <row r="591">
          <cell r="H591">
            <v>199</v>
          </cell>
          <cell r="I591">
            <v>14</v>
          </cell>
          <cell r="J591">
            <v>733</v>
          </cell>
          <cell r="K591">
            <v>120</v>
          </cell>
        </row>
        <row r="592">
          <cell r="H592">
            <v>199</v>
          </cell>
          <cell r="I592">
            <v>31</v>
          </cell>
          <cell r="J592">
            <v>479</v>
          </cell>
          <cell r="K592">
            <v>120</v>
          </cell>
        </row>
        <row r="593">
          <cell r="H593">
            <v>200</v>
          </cell>
          <cell r="I593">
            <v>11</v>
          </cell>
          <cell r="J593">
            <v>934.6</v>
          </cell>
          <cell r="K593">
            <v>120</v>
          </cell>
        </row>
        <row r="594">
          <cell r="H594">
            <v>200</v>
          </cell>
          <cell r="I594">
            <v>28</v>
          </cell>
          <cell r="J594">
            <v>364</v>
          </cell>
          <cell r="K594">
            <v>120</v>
          </cell>
        </row>
        <row r="595">
          <cell r="H595">
            <v>200</v>
          </cell>
          <cell r="I595">
            <v>13</v>
          </cell>
          <cell r="J595">
            <v>903</v>
          </cell>
          <cell r="K595">
            <v>120</v>
          </cell>
        </row>
        <row r="596">
          <cell r="H596">
            <v>200</v>
          </cell>
          <cell r="I596">
            <v>14</v>
          </cell>
          <cell r="J596">
            <v>903.2</v>
          </cell>
          <cell r="K596">
            <v>120</v>
          </cell>
        </row>
        <row r="597">
          <cell r="H597">
            <v>200</v>
          </cell>
          <cell r="I597">
            <v>14</v>
          </cell>
          <cell r="J597">
            <v>849.8</v>
          </cell>
          <cell r="K597">
            <v>120</v>
          </cell>
        </row>
        <row r="598">
          <cell r="H598">
            <v>200</v>
          </cell>
          <cell r="I598">
            <v>14</v>
          </cell>
          <cell r="J598">
            <v>542.5</v>
          </cell>
          <cell r="K598">
            <v>120</v>
          </cell>
        </row>
        <row r="599">
          <cell r="H599">
            <v>200</v>
          </cell>
          <cell r="I599">
            <v>14</v>
          </cell>
          <cell r="J599">
            <v>946</v>
          </cell>
          <cell r="K599">
            <v>120</v>
          </cell>
        </row>
        <row r="600">
          <cell r="H600">
            <v>201</v>
          </cell>
          <cell r="I600">
            <v>13</v>
          </cell>
          <cell r="J600">
            <v>903</v>
          </cell>
          <cell r="K600">
            <v>120</v>
          </cell>
        </row>
        <row r="601">
          <cell r="H601">
            <v>201</v>
          </cell>
          <cell r="I601">
            <v>13</v>
          </cell>
          <cell r="J601">
            <v>903</v>
          </cell>
          <cell r="K601">
            <v>120</v>
          </cell>
        </row>
        <row r="602">
          <cell r="H602">
            <v>201</v>
          </cell>
          <cell r="I602">
            <v>13</v>
          </cell>
          <cell r="J602">
            <v>903</v>
          </cell>
          <cell r="K602">
            <v>120</v>
          </cell>
        </row>
        <row r="603">
          <cell r="H603">
            <v>201</v>
          </cell>
          <cell r="I603">
            <v>13</v>
          </cell>
          <cell r="J603">
            <v>903</v>
          </cell>
          <cell r="K603">
            <v>120</v>
          </cell>
        </row>
        <row r="604">
          <cell r="H604">
            <v>201</v>
          </cell>
          <cell r="I604">
            <v>13</v>
          </cell>
          <cell r="J604">
            <v>903</v>
          </cell>
          <cell r="K604">
            <v>120</v>
          </cell>
        </row>
        <row r="605">
          <cell r="H605">
            <v>201</v>
          </cell>
          <cell r="I605">
            <v>13</v>
          </cell>
          <cell r="J605">
            <v>903</v>
          </cell>
          <cell r="K605">
            <v>120</v>
          </cell>
        </row>
        <row r="606">
          <cell r="H606">
            <v>201</v>
          </cell>
          <cell r="I606">
            <v>13</v>
          </cell>
          <cell r="J606">
            <v>903</v>
          </cell>
          <cell r="K606">
            <v>120</v>
          </cell>
        </row>
        <row r="607">
          <cell r="H607">
            <v>201</v>
          </cell>
          <cell r="I607">
            <v>13</v>
          </cell>
          <cell r="J607">
            <v>903</v>
          </cell>
          <cell r="K607">
            <v>120</v>
          </cell>
        </row>
        <row r="608">
          <cell r="H608">
            <v>201</v>
          </cell>
          <cell r="I608">
            <v>13</v>
          </cell>
          <cell r="J608">
            <v>903</v>
          </cell>
          <cell r="K608">
            <v>120</v>
          </cell>
        </row>
        <row r="609">
          <cell r="H609">
            <v>201</v>
          </cell>
          <cell r="I609">
            <v>13</v>
          </cell>
          <cell r="J609">
            <v>904.2</v>
          </cell>
          <cell r="K609">
            <v>120</v>
          </cell>
        </row>
        <row r="610">
          <cell r="H610">
            <v>201</v>
          </cell>
          <cell r="I610">
            <v>13</v>
          </cell>
          <cell r="J610">
            <v>904.7</v>
          </cell>
          <cell r="K610">
            <v>120</v>
          </cell>
        </row>
        <row r="611">
          <cell r="H611">
            <v>201</v>
          </cell>
          <cell r="I611">
            <v>13</v>
          </cell>
          <cell r="J611">
            <v>908.5</v>
          </cell>
          <cell r="K611">
            <v>120</v>
          </cell>
        </row>
        <row r="612">
          <cell r="H612">
            <v>201</v>
          </cell>
          <cell r="I612">
            <v>13</v>
          </cell>
          <cell r="J612">
            <v>908.5</v>
          </cell>
          <cell r="K612">
            <v>120</v>
          </cell>
        </row>
        <row r="613">
          <cell r="H613">
            <v>201</v>
          </cell>
          <cell r="I613">
            <v>13</v>
          </cell>
          <cell r="J613">
            <v>905.7</v>
          </cell>
          <cell r="K613">
            <v>120</v>
          </cell>
        </row>
        <row r="614">
          <cell r="H614">
            <v>201</v>
          </cell>
          <cell r="I614">
            <v>13</v>
          </cell>
          <cell r="J614">
            <v>908.5</v>
          </cell>
          <cell r="K614">
            <v>120</v>
          </cell>
        </row>
        <row r="615">
          <cell r="H615">
            <v>201</v>
          </cell>
          <cell r="I615">
            <v>13</v>
          </cell>
          <cell r="J615">
            <v>908.5</v>
          </cell>
          <cell r="K615">
            <v>120</v>
          </cell>
        </row>
        <row r="616">
          <cell r="H616">
            <v>201</v>
          </cell>
          <cell r="I616">
            <v>13</v>
          </cell>
          <cell r="J616">
            <v>908.5</v>
          </cell>
          <cell r="K616">
            <v>120</v>
          </cell>
        </row>
        <row r="617">
          <cell r="H617">
            <v>201</v>
          </cell>
          <cell r="I617">
            <v>13</v>
          </cell>
          <cell r="J617">
            <v>910</v>
          </cell>
          <cell r="K617">
            <v>120</v>
          </cell>
        </row>
        <row r="618">
          <cell r="H618">
            <v>201</v>
          </cell>
          <cell r="I618">
            <v>13</v>
          </cell>
          <cell r="J618">
            <v>908.5</v>
          </cell>
          <cell r="K618">
            <v>120</v>
          </cell>
        </row>
        <row r="619">
          <cell r="H619">
            <v>201</v>
          </cell>
          <cell r="I619">
            <v>13</v>
          </cell>
          <cell r="J619">
            <v>908.5</v>
          </cell>
          <cell r="K619">
            <v>120</v>
          </cell>
        </row>
        <row r="620">
          <cell r="H620">
            <v>201</v>
          </cell>
          <cell r="I620">
            <v>15</v>
          </cell>
          <cell r="J620">
            <v>884</v>
          </cell>
          <cell r="K620">
            <v>120</v>
          </cell>
        </row>
        <row r="621">
          <cell r="H621">
            <v>201</v>
          </cell>
          <cell r="I621">
            <v>33</v>
          </cell>
          <cell r="J621">
            <v>600.5</v>
          </cell>
          <cell r="K621">
            <v>120</v>
          </cell>
        </row>
        <row r="622">
          <cell r="H622">
            <v>202</v>
          </cell>
          <cell r="I622">
            <v>19</v>
          </cell>
          <cell r="J622">
            <v>1227</v>
          </cell>
          <cell r="K622">
            <v>120</v>
          </cell>
        </row>
        <row r="623">
          <cell r="H623">
            <v>202</v>
          </cell>
          <cell r="I623">
            <v>13</v>
          </cell>
          <cell r="J623">
            <v>903</v>
          </cell>
          <cell r="K623">
            <v>120</v>
          </cell>
        </row>
        <row r="624">
          <cell r="H624">
            <v>202</v>
          </cell>
          <cell r="I624">
            <v>64</v>
          </cell>
          <cell r="J624">
            <v>922.6</v>
          </cell>
          <cell r="K624">
            <v>120</v>
          </cell>
        </row>
        <row r="625">
          <cell r="H625">
            <v>203</v>
          </cell>
          <cell r="I625">
            <v>11</v>
          </cell>
          <cell r="J625">
            <v>802</v>
          </cell>
          <cell r="K625">
            <v>120</v>
          </cell>
        </row>
        <row r="626">
          <cell r="H626">
            <v>203</v>
          </cell>
          <cell r="I626">
            <v>32</v>
          </cell>
          <cell r="J626">
            <v>846</v>
          </cell>
          <cell r="K626">
            <v>120</v>
          </cell>
        </row>
        <row r="627">
          <cell r="H627">
            <v>203</v>
          </cell>
          <cell r="I627">
            <v>13</v>
          </cell>
          <cell r="J627">
            <v>888.5</v>
          </cell>
          <cell r="K627">
            <v>120</v>
          </cell>
        </row>
        <row r="628">
          <cell r="H628">
            <v>203</v>
          </cell>
          <cell r="I628">
            <v>33</v>
          </cell>
          <cell r="J628">
            <v>959</v>
          </cell>
          <cell r="K628">
            <v>120</v>
          </cell>
        </row>
        <row r="629">
          <cell r="H629">
            <v>204</v>
          </cell>
          <cell r="I629">
            <v>32</v>
          </cell>
          <cell r="J629">
            <v>1482</v>
          </cell>
          <cell r="K629">
            <v>120</v>
          </cell>
        </row>
        <row r="630">
          <cell r="H630">
            <v>204</v>
          </cell>
          <cell r="I630">
            <v>51</v>
          </cell>
          <cell r="J630">
            <v>912.6</v>
          </cell>
          <cell r="K630">
            <v>120</v>
          </cell>
        </row>
        <row r="631">
          <cell r="H631">
            <v>204</v>
          </cell>
          <cell r="I631">
            <v>75</v>
          </cell>
          <cell r="J631">
            <v>907</v>
          </cell>
          <cell r="K631">
            <v>120</v>
          </cell>
        </row>
        <row r="632">
          <cell r="H632">
            <v>204</v>
          </cell>
          <cell r="I632">
            <v>13</v>
          </cell>
          <cell r="J632">
            <v>908.5</v>
          </cell>
          <cell r="K632">
            <v>120</v>
          </cell>
        </row>
        <row r="633">
          <cell r="H633">
            <v>204</v>
          </cell>
          <cell r="I633">
            <v>13</v>
          </cell>
          <cell r="J633">
            <v>908.5</v>
          </cell>
          <cell r="K633">
            <v>120</v>
          </cell>
        </row>
        <row r="634">
          <cell r="H634">
            <v>204</v>
          </cell>
          <cell r="I634">
            <v>14</v>
          </cell>
          <cell r="J634">
            <v>888.5</v>
          </cell>
          <cell r="K634">
            <v>120</v>
          </cell>
        </row>
        <row r="635">
          <cell r="H635">
            <v>205</v>
          </cell>
          <cell r="I635">
            <v>50</v>
          </cell>
          <cell r="J635">
            <v>367</v>
          </cell>
          <cell r="K635">
            <v>120</v>
          </cell>
        </row>
        <row r="636">
          <cell r="H636">
            <v>205</v>
          </cell>
          <cell r="I636">
            <v>16</v>
          </cell>
          <cell r="J636">
            <v>902</v>
          </cell>
          <cell r="K636">
            <v>120</v>
          </cell>
        </row>
        <row r="637">
          <cell r="H637">
            <v>206</v>
          </cell>
          <cell r="I637">
            <v>39</v>
          </cell>
          <cell r="J637">
            <v>904</v>
          </cell>
          <cell r="K637">
            <v>120</v>
          </cell>
        </row>
        <row r="638">
          <cell r="H638">
            <v>206</v>
          </cell>
          <cell r="I638">
            <v>75</v>
          </cell>
          <cell r="J638">
            <v>896</v>
          </cell>
          <cell r="K638">
            <v>120</v>
          </cell>
        </row>
        <row r="639">
          <cell r="H639">
            <v>206</v>
          </cell>
          <cell r="I639">
            <v>82</v>
          </cell>
          <cell r="J639">
            <v>936</v>
          </cell>
          <cell r="K639">
            <v>120</v>
          </cell>
        </row>
        <row r="640">
          <cell r="H640">
            <v>206</v>
          </cell>
          <cell r="I640">
            <v>12</v>
          </cell>
          <cell r="J640">
            <v>1098</v>
          </cell>
          <cell r="K640">
            <v>120</v>
          </cell>
        </row>
        <row r="641">
          <cell r="H641">
            <v>206</v>
          </cell>
          <cell r="I641">
            <v>13</v>
          </cell>
          <cell r="J641">
            <v>908.5</v>
          </cell>
          <cell r="K641">
            <v>120</v>
          </cell>
        </row>
        <row r="642">
          <cell r="H642">
            <v>206</v>
          </cell>
          <cell r="I642">
            <v>28</v>
          </cell>
          <cell r="J642">
            <v>1099</v>
          </cell>
          <cell r="K642">
            <v>120</v>
          </cell>
        </row>
        <row r="643">
          <cell r="H643">
            <v>206</v>
          </cell>
          <cell r="I643">
            <v>57</v>
          </cell>
          <cell r="J643">
            <v>911.1</v>
          </cell>
          <cell r="K643">
            <v>120</v>
          </cell>
        </row>
        <row r="644">
          <cell r="H644">
            <v>207</v>
          </cell>
          <cell r="I644">
            <v>14</v>
          </cell>
          <cell r="J644">
            <v>710</v>
          </cell>
          <cell r="K644">
            <v>120</v>
          </cell>
        </row>
        <row r="645">
          <cell r="H645">
            <v>207</v>
          </cell>
          <cell r="I645">
            <v>31</v>
          </cell>
          <cell r="J645">
            <v>914.6</v>
          </cell>
          <cell r="K645">
            <v>120</v>
          </cell>
        </row>
        <row r="646">
          <cell r="H646">
            <v>207</v>
          </cell>
          <cell r="I646">
            <v>49</v>
          </cell>
          <cell r="J646">
            <v>1080</v>
          </cell>
          <cell r="K646">
            <v>120</v>
          </cell>
        </row>
        <row r="647">
          <cell r="H647">
            <v>207</v>
          </cell>
          <cell r="I647">
            <v>84</v>
          </cell>
          <cell r="J647">
            <v>851</v>
          </cell>
          <cell r="K647">
            <v>120</v>
          </cell>
        </row>
        <row r="648">
          <cell r="H648">
            <v>207</v>
          </cell>
          <cell r="I648">
            <v>95</v>
          </cell>
          <cell r="J648">
            <v>750</v>
          </cell>
          <cell r="K648">
            <v>120</v>
          </cell>
        </row>
        <row r="649">
          <cell r="H649">
            <v>207</v>
          </cell>
          <cell r="I649">
            <v>13</v>
          </cell>
          <cell r="J649">
            <v>901.3</v>
          </cell>
          <cell r="K649">
            <v>120</v>
          </cell>
        </row>
        <row r="650">
          <cell r="H650">
            <v>208</v>
          </cell>
          <cell r="I650">
            <v>37</v>
          </cell>
          <cell r="J650">
            <v>719</v>
          </cell>
          <cell r="K650">
            <v>120</v>
          </cell>
        </row>
        <row r="651">
          <cell r="H651">
            <v>208</v>
          </cell>
          <cell r="I651">
            <v>76</v>
          </cell>
          <cell r="J651">
            <v>1186</v>
          </cell>
          <cell r="K651">
            <v>120</v>
          </cell>
        </row>
        <row r="652">
          <cell r="H652">
            <v>208</v>
          </cell>
          <cell r="I652">
            <v>131</v>
          </cell>
          <cell r="J652">
            <v>592</v>
          </cell>
          <cell r="K652">
            <v>151</v>
          </cell>
        </row>
        <row r="653">
          <cell r="H653">
            <v>208</v>
          </cell>
          <cell r="I653">
            <v>14</v>
          </cell>
          <cell r="J653">
            <v>1180.0999999999999</v>
          </cell>
          <cell r="K653">
            <v>120</v>
          </cell>
        </row>
        <row r="654">
          <cell r="H654">
            <v>208</v>
          </cell>
          <cell r="I654">
            <v>14</v>
          </cell>
          <cell r="J654">
            <v>890.5</v>
          </cell>
          <cell r="K654">
            <v>120</v>
          </cell>
        </row>
        <row r="655">
          <cell r="H655">
            <v>208</v>
          </cell>
          <cell r="I655">
            <v>51</v>
          </cell>
          <cell r="J655">
            <v>983.4</v>
          </cell>
          <cell r="K655">
            <v>120</v>
          </cell>
        </row>
        <row r="656">
          <cell r="H656">
            <v>209</v>
          </cell>
          <cell r="I656">
            <v>23</v>
          </cell>
          <cell r="J656">
            <v>537</v>
          </cell>
          <cell r="K656">
            <v>120</v>
          </cell>
        </row>
        <row r="657">
          <cell r="H657">
            <v>209</v>
          </cell>
          <cell r="I657">
            <v>29</v>
          </cell>
          <cell r="J657">
            <v>851</v>
          </cell>
          <cell r="K657">
            <v>120</v>
          </cell>
        </row>
        <row r="658">
          <cell r="H658">
            <v>210</v>
          </cell>
          <cell r="I658">
            <v>17</v>
          </cell>
          <cell r="J658">
            <v>1479</v>
          </cell>
          <cell r="K658">
            <v>120</v>
          </cell>
        </row>
        <row r="659">
          <cell r="H659">
            <v>210</v>
          </cell>
          <cell r="I659">
            <v>20</v>
          </cell>
          <cell r="J659">
            <v>1367</v>
          </cell>
          <cell r="K659">
            <v>120</v>
          </cell>
        </row>
        <row r="660">
          <cell r="H660">
            <v>210</v>
          </cell>
          <cell r="I660">
            <v>21</v>
          </cell>
          <cell r="J660">
            <v>839</v>
          </cell>
          <cell r="K660">
            <v>120</v>
          </cell>
        </row>
        <row r="661">
          <cell r="H661">
            <v>211</v>
          </cell>
          <cell r="I661">
            <v>42</v>
          </cell>
          <cell r="J661">
            <v>1234.5</v>
          </cell>
          <cell r="K661">
            <v>120</v>
          </cell>
        </row>
        <row r="662">
          <cell r="H662">
            <v>211</v>
          </cell>
          <cell r="I662">
            <v>51</v>
          </cell>
          <cell r="J662">
            <v>905</v>
          </cell>
          <cell r="K662">
            <v>120</v>
          </cell>
        </row>
        <row r="663">
          <cell r="H663">
            <v>211</v>
          </cell>
          <cell r="I663">
            <v>57</v>
          </cell>
          <cell r="J663">
            <v>1075</v>
          </cell>
          <cell r="K663">
            <v>120</v>
          </cell>
        </row>
        <row r="664">
          <cell r="H664">
            <v>212</v>
          </cell>
          <cell r="I664">
            <v>22</v>
          </cell>
          <cell r="J664">
            <v>911</v>
          </cell>
          <cell r="K664">
            <v>120</v>
          </cell>
        </row>
        <row r="665">
          <cell r="H665">
            <v>212</v>
          </cell>
          <cell r="I665">
            <v>10</v>
          </cell>
          <cell r="J665">
            <v>888.5</v>
          </cell>
          <cell r="K665">
            <v>120</v>
          </cell>
        </row>
        <row r="666">
          <cell r="H666">
            <v>212</v>
          </cell>
          <cell r="I666">
            <v>15</v>
          </cell>
          <cell r="J666">
            <v>875.1</v>
          </cell>
          <cell r="K666">
            <v>120</v>
          </cell>
        </row>
        <row r="667">
          <cell r="H667">
            <v>212</v>
          </cell>
          <cell r="I667">
            <v>66</v>
          </cell>
          <cell r="J667">
            <v>690</v>
          </cell>
          <cell r="K667">
            <v>120</v>
          </cell>
        </row>
        <row r="668">
          <cell r="H668">
            <v>212</v>
          </cell>
          <cell r="I668">
            <v>67</v>
          </cell>
          <cell r="J668">
            <v>1140</v>
          </cell>
          <cell r="K668">
            <v>120</v>
          </cell>
        </row>
        <row r="669">
          <cell r="H669">
            <v>212</v>
          </cell>
          <cell r="I669">
            <v>83</v>
          </cell>
          <cell r="J669">
            <v>456</v>
          </cell>
          <cell r="K669">
            <v>120</v>
          </cell>
        </row>
        <row r="670">
          <cell r="H670">
            <v>212</v>
          </cell>
          <cell r="I670">
            <v>13</v>
          </cell>
          <cell r="J670">
            <v>1135.9000000000001</v>
          </cell>
          <cell r="K670">
            <v>120</v>
          </cell>
        </row>
        <row r="671">
          <cell r="H671">
            <v>212</v>
          </cell>
          <cell r="I671">
            <v>13</v>
          </cell>
          <cell r="J671">
            <v>901.9</v>
          </cell>
          <cell r="K671">
            <v>120</v>
          </cell>
        </row>
        <row r="672">
          <cell r="H672">
            <v>213</v>
          </cell>
          <cell r="I672">
            <v>56</v>
          </cell>
          <cell r="J672">
            <v>131.80000000000001</v>
          </cell>
          <cell r="K672">
            <v>120</v>
          </cell>
        </row>
        <row r="673">
          <cell r="H673">
            <v>213</v>
          </cell>
          <cell r="I673">
            <v>13</v>
          </cell>
          <cell r="J673">
            <v>571.6</v>
          </cell>
          <cell r="K673">
            <v>120</v>
          </cell>
        </row>
        <row r="674">
          <cell r="H674">
            <v>213</v>
          </cell>
          <cell r="I674">
            <v>57</v>
          </cell>
          <cell r="J674">
            <v>1017</v>
          </cell>
          <cell r="K674">
            <v>120</v>
          </cell>
        </row>
        <row r="675">
          <cell r="H675">
            <v>214</v>
          </cell>
          <cell r="I675">
            <v>17</v>
          </cell>
          <cell r="J675">
            <v>895</v>
          </cell>
          <cell r="K675">
            <v>120</v>
          </cell>
        </row>
        <row r="676">
          <cell r="H676">
            <v>214</v>
          </cell>
          <cell r="I676">
            <v>25</v>
          </cell>
          <cell r="J676">
            <v>904</v>
          </cell>
          <cell r="K676">
            <v>120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>
        <row r="13">
          <cell r="A13">
            <v>6</v>
          </cell>
        </row>
      </sheetData>
      <sheetData sheetId="62">
        <row r="13">
          <cell r="A13">
            <v>6</v>
          </cell>
        </row>
      </sheetData>
      <sheetData sheetId="63">
        <row r="13">
          <cell r="A13">
            <v>6</v>
          </cell>
        </row>
      </sheetData>
      <sheetData sheetId="64">
        <row r="13">
          <cell r="A13">
            <v>6</v>
          </cell>
        </row>
      </sheetData>
      <sheetData sheetId="65">
        <row r="13">
          <cell r="A13">
            <v>6</v>
          </cell>
        </row>
      </sheetData>
      <sheetData sheetId="66">
        <row r="13">
          <cell r="A13">
            <v>6</v>
          </cell>
        </row>
      </sheetData>
      <sheetData sheetId="67">
        <row r="13">
          <cell r="A13">
            <v>6</v>
          </cell>
        </row>
      </sheetData>
      <sheetData sheetId="68">
        <row r="13">
          <cell r="A13">
            <v>6</v>
          </cell>
        </row>
      </sheetData>
      <sheetData sheetId="69">
        <row r="13">
          <cell r="A13">
            <v>6</v>
          </cell>
        </row>
      </sheetData>
      <sheetData sheetId="70">
        <row r="13">
          <cell r="A13">
            <v>6</v>
          </cell>
        </row>
      </sheetData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>
        <row r="13">
          <cell r="A13">
            <v>4</v>
          </cell>
        </row>
      </sheetData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>
        <row r="13">
          <cell r="A13">
            <v>6</v>
          </cell>
        </row>
      </sheetData>
      <sheetData sheetId="109">
        <row r="13">
          <cell r="A13">
            <v>6</v>
          </cell>
        </row>
      </sheetData>
      <sheetData sheetId="110">
        <row r="13">
          <cell r="A13">
            <v>6</v>
          </cell>
        </row>
      </sheetData>
      <sheetData sheetId="111">
        <row r="13">
          <cell r="A13">
            <v>6</v>
          </cell>
        </row>
      </sheetData>
      <sheetData sheetId="112">
        <row r="13">
          <cell r="A13">
            <v>6</v>
          </cell>
        </row>
      </sheetData>
      <sheetData sheetId="113">
        <row r="13">
          <cell r="A13">
            <v>6</v>
          </cell>
        </row>
      </sheetData>
      <sheetData sheetId="114">
        <row r="13">
          <cell r="A13">
            <v>6</v>
          </cell>
        </row>
      </sheetData>
      <sheetData sheetId="115">
        <row r="13">
          <cell r="A13">
            <v>6</v>
          </cell>
        </row>
      </sheetData>
      <sheetData sheetId="116">
        <row r="13">
          <cell r="A13">
            <v>6</v>
          </cell>
        </row>
      </sheetData>
      <sheetData sheetId="117">
        <row r="13">
          <cell r="A13">
            <v>6</v>
          </cell>
        </row>
      </sheetData>
      <sheetData sheetId="118">
        <row r="13">
          <cell r="A13">
            <v>6</v>
          </cell>
        </row>
      </sheetData>
      <sheetData sheetId="119">
        <row r="13">
          <cell r="A13">
            <v>6</v>
          </cell>
        </row>
      </sheetData>
      <sheetData sheetId="120">
        <row r="13">
          <cell r="A13">
            <v>6</v>
          </cell>
        </row>
      </sheetData>
      <sheetData sheetId="121">
        <row r="13">
          <cell r="A13">
            <v>6</v>
          </cell>
        </row>
      </sheetData>
      <sheetData sheetId="122">
        <row r="13">
          <cell r="A13">
            <v>4</v>
          </cell>
        </row>
      </sheetData>
      <sheetData sheetId="123">
        <row r="13">
          <cell r="A13">
            <v>4</v>
          </cell>
        </row>
      </sheetData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итул"/>
      <sheetName val="Лист согласования и вопросы"/>
      <sheetName val="Инструкция"/>
      <sheetName val="Финансовая структура"/>
      <sheetName val="Параметры"/>
      <sheetName val="Лист согласования"/>
      <sheetName val="Контроль изменений"/>
      <sheetName val="Продажи"/>
      <sheetName val="Маржинальная прибыль"/>
      <sheetName val="Дебиторская задолженность"/>
      <sheetName val="Себестоимость"/>
      <sheetName val="Бюджет закупок"/>
      <sheetName val="ТОиР"/>
      <sheetName val="Логистика"/>
      <sheetName val="Маркетинг"/>
      <sheetName val="Персонал "/>
      <sheetName val="Постоянные произв затраты"/>
      <sheetName val="Общие и админ затраты"/>
      <sheetName val="Налоги"/>
      <sheetName val="БДДС"/>
      <sheetName val="БДР"/>
      <sheetName val="ПБ"/>
      <sheetName val="Инвестиции"/>
      <sheetName val="Table"/>
      <sheetName val="БД"/>
      <sheetName val="99Budgt_80499_total sheet"/>
      <sheetName val="бюджетная модель"/>
      <sheetName val="Шкаф"/>
      <sheetName val="Коэфф1."/>
      <sheetName val="Прайс лист"/>
      <sheetName val="ПЭО"/>
      <sheetName val="Справочно"/>
      <sheetName val="Издержки обращения"/>
    </sheetNames>
    <sheetDataSet>
      <sheetData sheetId="0">
        <row r="3">
          <cell r="A3">
            <v>0.18</v>
          </cell>
        </row>
      </sheetData>
      <sheetData sheetId="1" refreshError="1"/>
      <sheetData sheetId="2" refreshError="1"/>
      <sheetData sheetId="3" refreshError="1"/>
      <sheetData sheetId="4" refreshError="1">
        <row r="3">
          <cell r="A3">
            <v>0.18</v>
          </cell>
        </row>
        <row r="4">
          <cell r="A4">
            <v>0.18</v>
          </cell>
        </row>
        <row r="5">
          <cell r="A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Титул (3)"/>
      <sheetName val="Start"/>
      <sheetName val="Время"/>
      <sheetName val="Dull bit data"/>
      <sheetName val="Баланс времени"/>
      <sheetName val="Диаграмма"/>
      <sheetName val="Стоимость"/>
    </sheetNames>
    <sheetDataSet>
      <sheetData sheetId="0"/>
      <sheetData sheetId="1"/>
      <sheetData sheetId="2">
        <row r="5">
          <cell r="C5" t="str">
            <v>Дата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fitToPage="1"/>
  </sheetPr>
  <dimension ref="A1:JP94"/>
  <sheetViews>
    <sheetView tabSelected="1" view="pageBreakPreview" zoomScale="50" zoomScaleNormal="85" zoomScaleSheetLayoutView="50" workbookViewId="0">
      <pane ySplit="22" topLeftCell="A23" activePane="bottomLeft" state="frozen"/>
      <selection pane="bottomLeft" activeCell="D32" sqref="D32"/>
    </sheetView>
  </sheetViews>
  <sheetFormatPr defaultRowHeight="15" outlineLevelRow="1"/>
  <cols>
    <col min="1" max="1" width="6.42578125" style="1" customWidth="1"/>
    <col min="2" max="2" width="63.42578125" style="1" customWidth="1"/>
    <col min="3" max="3" width="14.7109375" style="1" customWidth="1"/>
    <col min="4" max="4" width="21.42578125" style="1" customWidth="1"/>
    <col min="5" max="5" width="17.140625" style="1" customWidth="1"/>
    <col min="6" max="6" width="6.5703125" style="1" customWidth="1"/>
    <col min="7" max="7" width="15" style="1" customWidth="1"/>
    <col min="8" max="8" width="17.140625" style="1" customWidth="1"/>
    <col min="9" max="9" width="20.42578125" style="1" customWidth="1"/>
    <col min="10" max="10" width="6.5703125" style="1" customWidth="1"/>
    <col min="11" max="11" width="15" style="2" customWidth="1"/>
    <col min="12" max="12" width="17.140625" style="2" customWidth="1"/>
    <col min="13" max="13" width="20.42578125" style="2" customWidth="1"/>
    <col min="14" max="14" width="6.5703125" style="1" customWidth="1"/>
    <col min="15" max="15" width="15" style="2" customWidth="1"/>
    <col min="16" max="16" width="17.140625" style="2" customWidth="1"/>
    <col min="17" max="17" width="20.42578125" style="2" customWidth="1"/>
    <col min="18" max="18" width="6.5703125" style="1" customWidth="1"/>
    <col min="19" max="19" width="15" style="2" customWidth="1"/>
    <col min="20" max="20" width="17.140625" style="2" customWidth="1"/>
    <col min="21" max="21" width="20.42578125" style="2" customWidth="1"/>
    <col min="22" max="22" width="6.5703125" style="1" customWidth="1"/>
    <col min="23" max="23" width="16" style="2" customWidth="1"/>
    <col min="24" max="24" width="20.28515625" style="2" customWidth="1"/>
    <col min="25" max="25" width="6.5703125" style="1" hidden="1" customWidth="1"/>
    <col min="26" max="26" width="15" style="2" hidden="1" customWidth="1"/>
    <col min="27" max="27" width="17.140625" style="2" hidden="1" customWidth="1"/>
    <col min="28" max="28" width="20.42578125" style="2" hidden="1" customWidth="1"/>
    <col min="29" max="29" width="6.5703125" style="1" hidden="1" customWidth="1"/>
    <col min="30" max="30" width="15" style="2" hidden="1" customWidth="1"/>
    <col min="31" max="31" width="17.140625" style="2" hidden="1" customWidth="1"/>
    <col min="32" max="32" width="20.42578125" style="2" hidden="1" customWidth="1"/>
    <col min="33" max="33" width="6.5703125" style="1" hidden="1" customWidth="1"/>
    <col min="34" max="34" width="15" style="2" hidden="1" customWidth="1"/>
    <col min="35" max="35" width="17.140625" style="2" hidden="1" customWidth="1"/>
    <col min="36" max="36" width="20.42578125" style="2" hidden="1" customWidth="1"/>
    <col min="37" max="37" width="6.5703125" style="1" hidden="1" customWidth="1"/>
    <col min="38" max="38" width="16" style="2" hidden="1" customWidth="1"/>
    <col min="39" max="39" width="20.28515625" style="2" hidden="1" customWidth="1"/>
    <col min="40" max="40" width="6.5703125" style="2" hidden="1" customWidth="1"/>
    <col min="41" max="41" width="20.42578125" style="2" hidden="1" customWidth="1"/>
    <col min="42" max="43" width="20.140625" style="2" hidden="1" customWidth="1"/>
    <col min="44" max="16384" width="9.140625" style="2"/>
  </cols>
  <sheetData>
    <row r="1" spans="1:50" ht="84.75" customHeight="1">
      <c r="A1" s="257" t="s">
        <v>69</v>
      </c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257"/>
      <c r="AN1" s="257"/>
      <c r="AO1" s="257"/>
      <c r="AP1" s="257"/>
      <c r="AQ1" s="3"/>
    </row>
    <row r="2" spans="1:50" s="140" customFormat="1" ht="78" customHeight="1">
      <c r="A2" s="259" t="s">
        <v>70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259"/>
      <c r="V2" s="259"/>
      <c r="W2" s="259"/>
      <c r="X2" s="259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72"/>
      <c r="AN2" s="172"/>
      <c r="AO2" s="172"/>
      <c r="AP2" s="172"/>
      <c r="AQ2" s="153"/>
    </row>
    <row r="3" spans="1:50" ht="15.75">
      <c r="A3" s="4"/>
      <c r="B3" s="4"/>
      <c r="C3" s="4"/>
      <c r="D3" s="4"/>
      <c r="E3" s="5"/>
      <c r="F3" s="4"/>
      <c r="G3" s="4"/>
      <c r="H3" s="5"/>
      <c r="I3" s="5"/>
    </row>
    <row r="4" spans="1:50" customFormat="1" ht="20.25">
      <c r="A4" s="6"/>
      <c r="B4" s="7" t="s">
        <v>22</v>
      </c>
      <c r="C4" s="1"/>
      <c r="D4" s="139" t="s">
        <v>24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9"/>
      <c r="AE4" s="9"/>
      <c r="AF4" s="9"/>
      <c r="AG4" s="6"/>
      <c r="AH4" s="9"/>
      <c r="AI4" s="9"/>
      <c r="AJ4" s="9"/>
      <c r="AK4" s="6"/>
      <c r="AL4" s="6"/>
      <c r="AM4" s="6"/>
      <c r="AN4" s="9"/>
      <c r="AO4" s="9"/>
      <c r="AP4" s="9"/>
      <c r="AQ4" s="9"/>
      <c r="AR4" s="10"/>
      <c r="AS4" s="10"/>
      <c r="AT4" s="10"/>
      <c r="AU4" s="10"/>
      <c r="AV4" s="10"/>
      <c r="AW4" s="10"/>
      <c r="AX4" s="10"/>
    </row>
    <row r="5" spans="1:50" customFormat="1" ht="4.5" customHeight="1">
      <c r="A5" s="6"/>
      <c r="B5" s="7"/>
      <c r="C5" s="1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9"/>
      <c r="AE5" s="9"/>
      <c r="AF5" s="9"/>
      <c r="AG5" s="6"/>
      <c r="AH5" s="9"/>
      <c r="AI5" s="9"/>
      <c r="AJ5" s="9"/>
      <c r="AK5" s="6"/>
      <c r="AL5" s="6"/>
      <c r="AM5" s="6"/>
      <c r="AN5" s="9"/>
      <c r="AO5" s="9"/>
      <c r="AP5" s="9"/>
      <c r="AQ5" s="9"/>
      <c r="AR5" s="10"/>
      <c r="AS5" s="10"/>
      <c r="AT5" s="10"/>
      <c r="AU5" s="10"/>
      <c r="AV5" s="10"/>
      <c r="AW5" s="10"/>
      <c r="AX5" s="10"/>
    </row>
    <row r="6" spans="1:50" customFormat="1" ht="20.25">
      <c r="A6" s="6"/>
      <c r="B6" s="7"/>
      <c r="C6" s="1"/>
      <c r="D6" s="13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9"/>
      <c r="AE6" s="9"/>
      <c r="AF6" s="9"/>
      <c r="AG6" s="6"/>
      <c r="AH6" s="9"/>
      <c r="AI6" s="9"/>
      <c r="AJ6" s="9"/>
      <c r="AK6" s="6"/>
      <c r="AL6" s="6"/>
      <c r="AM6" s="6"/>
      <c r="AN6" s="9"/>
      <c r="AO6" s="9"/>
      <c r="AP6" s="9"/>
      <c r="AQ6" s="9"/>
      <c r="AR6" s="10"/>
      <c r="AS6" s="10"/>
      <c r="AT6" s="10"/>
      <c r="AU6" s="10"/>
      <c r="AV6" s="10"/>
      <c r="AW6" s="10"/>
      <c r="AX6" s="10"/>
    </row>
    <row r="7" spans="1:50" customFormat="1" ht="4.5" customHeight="1">
      <c r="A7" s="6"/>
      <c r="B7" s="7"/>
      <c r="C7" s="1"/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9"/>
      <c r="AE7" s="9"/>
      <c r="AF7" s="9"/>
      <c r="AG7" s="6"/>
      <c r="AH7" s="9"/>
      <c r="AI7" s="9"/>
      <c r="AJ7" s="9"/>
      <c r="AK7" s="6"/>
      <c r="AL7" s="6"/>
      <c r="AM7" s="6"/>
      <c r="AN7" s="9"/>
      <c r="AO7" s="9"/>
      <c r="AP7" s="9"/>
      <c r="AQ7" s="9"/>
      <c r="AR7" s="10"/>
      <c r="AS7" s="10"/>
      <c r="AT7" s="10"/>
      <c r="AU7" s="10"/>
      <c r="AV7" s="10"/>
      <c r="AW7" s="10"/>
      <c r="AX7" s="10"/>
    </row>
    <row r="8" spans="1:50" customFormat="1" ht="20.25">
      <c r="A8" s="6"/>
      <c r="B8" s="7" t="s">
        <v>23</v>
      </c>
      <c r="C8" s="1"/>
      <c r="D8" s="139" t="s">
        <v>42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9"/>
      <c r="AE8" s="9"/>
      <c r="AF8" s="9"/>
      <c r="AG8" s="6"/>
      <c r="AH8" s="9"/>
      <c r="AI8" s="9"/>
      <c r="AJ8" s="9"/>
      <c r="AK8" s="6"/>
      <c r="AL8" s="6"/>
      <c r="AM8" s="6"/>
      <c r="AN8" s="9"/>
      <c r="AO8" s="9"/>
      <c r="AP8" s="9"/>
      <c r="AQ8" s="9"/>
      <c r="AR8" s="10"/>
      <c r="AS8" s="10"/>
      <c r="AT8" s="10"/>
      <c r="AU8" s="10"/>
      <c r="AV8" s="10"/>
      <c r="AW8" s="10"/>
      <c r="AX8" s="10"/>
    </row>
    <row r="9" spans="1:50" customFormat="1" ht="4.5" customHeight="1">
      <c r="A9" s="6"/>
      <c r="B9" s="7"/>
      <c r="C9" s="1"/>
      <c r="D9" s="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9"/>
      <c r="AE9" s="9"/>
      <c r="AF9" s="9"/>
      <c r="AG9" s="6"/>
      <c r="AH9" s="9"/>
      <c r="AI9" s="9"/>
      <c r="AJ9" s="9"/>
      <c r="AK9" s="6"/>
      <c r="AL9" s="6"/>
      <c r="AM9" s="6"/>
      <c r="AN9" s="9"/>
      <c r="AO9" s="9"/>
      <c r="AP9" s="9"/>
      <c r="AQ9" s="9"/>
      <c r="AR9" s="10"/>
      <c r="AS9" s="10"/>
      <c r="AT9" s="10"/>
      <c r="AU9" s="10"/>
      <c r="AV9" s="10"/>
      <c r="AW9" s="10"/>
      <c r="AX9" s="10"/>
    </row>
    <row r="10" spans="1:50" customFormat="1" ht="20.25">
      <c r="A10" s="6"/>
      <c r="B10" s="7" t="s">
        <v>48</v>
      </c>
      <c r="C10" s="1"/>
      <c r="D10" s="139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9"/>
      <c r="AE10" s="9"/>
      <c r="AF10" s="9"/>
      <c r="AG10" s="6"/>
      <c r="AH10" s="9"/>
      <c r="AI10" s="9"/>
      <c r="AJ10" s="9"/>
      <c r="AK10" s="6"/>
      <c r="AL10" s="6"/>
      <c r="AM10" s="6"/>
      <c r="AN10" s="9"/>
      <c r="AO10" s="9"/>
      <c r="AP10" s="9"/>
      <c r="AQ10" s="9"/>
      <c r="AR10" s="10"/>
      <c r="AS10" s="10"/>
      <c r="AT10" s="10"/>
      <c r="AU10" s="10"/>
      <c r="AV10" s="10"/>
      <c r="AW10" s="10"/>
      <c r="AX10" s="10"/>
    </row>
    <row r="11" spans="1:50" customFormat="1" ht="4.5" customHeight="1">
      <c r="A11" s="6"/>
      <c r="B11" s="7"/>
      <c r="C11" s="1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9"/>
      <c r="AE11" s="9"/>
      <c r="AF11" s="9"/>
      <c r="AG11" s="6"/>
      <c r="AH11" s="9"/>
      <c r="AI11" s="9"/>
      <c r="AJ11" s="9"/>
      <c r="AK11" s="6"/>
      <c r="AL11" s="6"/>
      <c r="AM11" s="6"/>
      <c r="AN11" s="9"/>
      <c r="AO11" s="9"/>
      <c r="AP11" s="9"/>
      <c r="AQ11" s="9"/>
      <c r="AR11" s="10"/>
      <c r="AS11" s="10"/>
      <c r="AT11" s="10"/>
      <c r="AU11" s="10"/>
      <c r="AV11" s="10"/>
      <c r="AW11" s="10"/>
      <c r="AX11" s="10"/>
    </row>
    <row r="12" spans="1:50" customFormat="1" ht="20.25">
      <c r="A12" s="6"/>
      <c r="B12" s="7" t="s">
        <v>15</v>
      </c>
      <c r="C12" s="1"/>
      <c r="D12" s="139" t="s">
        <v>57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9"/>
      <c r="AE12" s="9"/>
      <c r="AF12" s="9"/>
      <c r="AG12" s="6"/>
      <c r="AH12" s="9"/>
      <c r="AI12" s="9"/>
      <c r="AJ12" s="9"/>
      <c r="AK12" s="6"/>
      <c r="AL12" s="6"/>
      <c r="AM12" s="6"/>
      <c r="AN12" s="9"/>
      <c r="AO12" s="9"/>
      <c r="AP12" s="9"/>
      <c r="AQ12" s="9"/>
      <c r="AR12" s="10"/>
      <c r="AS12" s="10"/>
      <c r="AT12" s="10"/>
      <c r="AU12" s="10"/>
      <c r="AV12" s="10"/>
      <c r="AW12" s="10"/>
      <c r="AX12" s="10"/>
    </row>
    <row r="13" spans="1:50" customFormat="1" ht="4.5" customHeight="1">
      <c r="A13" s="6"/>
      <c r="B13" s="7"/>
      <c r="C13" s="1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9"/>
      <c r="AE13" s="9"/>
      <c r="AF13" s="9"/>
      <c r="AG13" s="6"/>
      <c r="AH13" s="9"/>
      <c r="AI13" s="9"/>
      <c r="AJ13" s="9"/>
      <c r="AK13" s="6"/>
      <c r="AL13" s="6"/>
      <c r="AM13" s="6"/>
      <c r="AN13" s="9"/>
      <c r="AO13" s="9"/>
      <c r="AP13" s="9"/>
      <c r="AQ13" s="9"/>
      <c r="AR13" s="10"/>
      <c r="AS13" s="10"/>
      <c r="AT13" s="10"/>
      <c r="AU13" s="10"/>
      <c r="AV13" s="10"/>
      <c r="AW13" s="10"/>
      <c r="AX13" s="10"/>
    </row>
    <row r="14" spans="1:50" customFormat="1" ht="20.25">
      <c r="A14" s="6"/>
      <c r="B14" s="7" t="s">
        <v>7</v>
      </c>
      <c r="C14" s="1"/>
      <c r="D14" s="139" t="s">
        <v>16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9"/>
      <c r="AE14" s="9"/>
      <c r="AF14" s="9"/>
      <c r="AG14" s="6"/>
      <c r="AH14" s="9"/>
      <c r="AI14" s="9"/>
      <c r="AJ14" s="9"/>
      <c r="AK14" s="6"/>
      <c r="AL14" s="6"/>
      <c r="AM14" s="6"/>
      <c r="AN14" s="9"/>
      <c r="AO14" s="9"/>
      <c r="AP14" s="9"/>
      <c r="AQ14" s="9"/>
      <c r="AR14" s="10"/>
      <c r="AS14" s="10"/>
      <c r="AT14" s="10"/>
      <c r="AU14" s="10"/>
      <c r="AV14" s="10"/>
      <c r="AW14" s="10"/>
      <c r="AX14" s="10"/>
    </row>
    <row r="15" spans="1:50" customFormat="1" ht="4.5" customHeight="1">
      <c r="A15" s="6"/>
      <c r="B15" s="7"/>
      <c r="C15" s="1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9"/>
      <c r="AE15" s="9"/>
      <c r="AF15" s="9"/>
      <c r="AG15" s="6"/>
      <c r="AH15" s="9"/>
      <c r="AI15" s="9"/>
      <c r="AJ15" s="9"/>
      <c r="AK15" s="6"/>
      <c r="AL15" s="6"/>
      <c r="AM15" s="6"/>
      <c r="AN15" s="9"/>
      <c r="AO15" s="9"/>
      <c r="AP15" s="9"/>
      <c r="AQ15" s="9"/>
      <c r="AR15" s="10"/>
      <c r="AS15" s="10"/>
      <c r="AT15" s="10"/>
      <c r="AU15" s="10"/>
      <c r="AV15" s="10"/>
      <c r="AW15" s="10"/>
      <c r="AX15" s="10"/>
    </row>
    <row r="16" spans="1:50" customFormat="1" ht="20.25">
      <c r="A16" s="6"/>
      <c r="B16" s="7" t="s">
        <v>8</v>
      </c>
      <c r="C16" s="1"/>
      <c r="D16" s="139" t="s">
        <v>71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9"/>
      <c r="AE16" s="9"/>
      <c r="AF16" s="9"/>
      <c r="AG16" s="6"/>
      <c r="AH16" s="9"/>
      <c r="AI16" s="9"/>
      <c r="AJ16" s="9"/>
      <c r="AK16" s="6"/>
      <c r="AL16" s="6"/>
      <c r="AM16" s="6"/>
      <c r="AN16" s="9"/>
      <c r="AO16" s="9"/>
      <c r="AP16" s="9"/>
      <c r="AQ16" s="9"/>
      <c r="AR16" s="10"/>
      <c r="AS16" s="10"/>
      <c r="AT16" s="10"/>
      <c r="AU16" s="10"/>
      <c r="AV16" s="10"/>
      <c r="AW16" s="10"/>
      <c r="AX16" s="10"/>
    </row>
    <row r="17" spans="1:276" customFormat="1" ht="4.5" customHeight="1">
      <c r="A17" s="6"/>
      <c r="B17" s="7"/>
      <c r="C17" s="1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9"/>
      <c r="AE17" s="9"/>
      <c r="AF17" s="9"/>
      <c r="AG17" s="6"/>
      <c r="AH17" s="9"/>
      <c r="AI17" s="9"/>
      <c r="AJ17" s="9"/>
      <c r="AK17" s="6"/>
      <c r="AL17" s="6"/>
      <c r="AM17" s="6"/>
      <c r="AN17" s="9"/>
      <c r="AO17" s="9"/>
      <c r="AP17" s="9"/>
      <c r="AQ17" s="9"/>
      <c r="AR17" s="10"/>
      <c r="AS17" s="10"/>
      <c r="AT17" s="10"/>
      <c r="AU17" s="10"/>
      <c r="AV17" s="10"/>
      <c r="AW17" s="10"/>
      <c r="AX17" s="10"/>
    </row>
    <row r="18" spans="1:276" customFormat="1" ht="20.25">
      <c r="A18" s="6"/>
      <c r="B18" s="7" t="s">
        <v>28</v>
      </c>
      <c r="C18" s="1"/>
      <c r="D18" s="226" t="s">
        <v>72</v>
      </c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9"/>
      <c r="AE18" s="9"/>
      <c r="AF18" s="9"/>
      <c r="AG18" s="6"/>
      <c r="AH18" s="9"/>
      <c r="AI18" s="9"/>
      <c r="AJ18" s="9"/>
      <c r="AK18" s="6"/>
      <c r="AL18" s="6"/>
      <c r="AM18" s="6"/>
      <c r="AN18" s="9"/>
      <c r="AO18" s="9"/>
      <c r="AP18" s="9"/>
      <c r="AQ18" s="9"/>
      <c r="AR18" s="10"/>
      <c r="AS18" s="10"/>
      <c r="AT18" s="10"/>
      <c r="AU18" s="10"/>
      <c r="AV18" s="10"/>
      <c r="AW18" s="10"/>
      <c r="AX18" s="10"/>
    </row>
    <row r="19" spans="1:276" customFormat="1" ht="4.5" customHeight="1" thickBot="1">
      <c r="A19" s="6"/>
      <c r="B19" s="7"/>
      <c r="C19" s="1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9"/>
      <c r="AE19" s="9"/>
      <c r="AF19" s="9"/>
      <c r="AG19" s="6"/>
      <c r="AH19" s="9"/>
      <c r="AI19" s="9"/>
      <c r="AJ19" s="9"/>
      <c r="AK19" s="6"/>
      <c r="AL19" s="6"/>
      <c r="AM19" s="6"/>
      <c r="AN19" s="9"/>
      <c r="AO19" s="9"/>
      <c r="AP19" s="9"/>
      <c r="AQ19" s="9"/>
      <c r="AR19" s="10"/>
      <c r="AS19" s="10"/>
      <c r="AT19" s="10"/>
      <c r="AU19" s="10"/>
      <c r="AV19" s="10"/>
      <c r="AW19" s="10"/>
      <c r="AX19" s="10"/>
    </row>
    <row r="20" spans="1:276" ht="24" customHeight="1" thickBot="1">
      <c r="A20" s="265" t="s">
        <v>0</v>
      </c>
      <c r="B20" s="265" t="s">
        <v>3</v>
      </c>
      <c r="C20" s="262" t="s">
        <v>1</v>
      </c>
      <c r="D20" s="234" t="s">
        <v>11</v>
      </c>
      <c r="E20" s="262" t="s">
        <v>12</v>
      </c>
      <c r="F20" s="270" t="s">
        <v>34</v>
      </c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1"/>
      <c r="V20" s="243" t="s">
        <v>46</v>
      </c>
      <c r="W20" s="244"/>
      <c r="X20" s="245"/>
      <c r="Y20" s="272" t="s">
        <v>35</v>
      </c>
      <c r="Z20" s="273"/>
      <c r="AA20" s="273"/>
      <c r="AB20" s="273"/>
      <c r="AC20" s="273"/>
      <c r="AD20" s="273"/>
      <c r="AE20" s="273"/>
      <c r="AF20" s="273"/>
      <c r="AG20" s="273"/>
      <c r="AH20" s="273"/>
      <c r="AI20" s="273"/>
      <c r="AJ20" s="273"/>
      <c r="AK20" s="249" t="s">
        <v>47</v>
      </c>
      <c r="AL20" s="250"/>
      <c r="AM20" s="251"/>
      <c r="AN20" s="234" t="s">
        <v>14</v>
      </c>
      <c r="AO20" s="235"/>
      <c r="AP20" s="236"/>
      <c r="AQ20" s="240" t="s">
        <v>26</v>
      </c>
    </row>
    <row r="21" spans="1:276" ht="52.5" customHeight="1" thickBot="1">
      <c r="A21" s="266"/>
      <c r="B21" s="266"/>
      <c r="C21" s="263"/>
      <c r="D21" s="260"/>
      <c r="E21" s="263"/>
      <c r="F21" s="268" t="s">
        <v>38</v>
      </c>
      <c r="G21" s="228"/>
      <c r="H21" s="228"/>
      <c r="I21" s="229"/>
      <c r="J21" s="227" t="s">
        <v>39</v>
      </c>
      <c r="K21" s="228"/>
      <c r="L21" s="228"/>
      <c r="M21" s="229"/>
      <c r="N21" s="227" t="s">
        <v>74</v>
      </c>
      <c r="O21" s="228"/>
      <c r="P21" s="228"/>
      <c r="Q21" s="229"/>
      <c r="R21" s="227" t="s">
        <v>75</v>
      </c>
      <c r="S21" s="228"/>
      <c r="T21" s="228"/>
      <c r="U21" s="229"/>
      <c r="V21" s="246"/>
      <c r="W21" s="247"/>
      <c r="X21" s="248"/>
      <c r="Y21" s="230" t="s">
        <v>36</v>
      </c>
      <c r="Z21" s="231"/>
      <c r="AA21" s="231"/>
      <c r="AB21" s="232"/>
      <c r="AC21" s="230" t="s">
        <v>38</v>
      </c>
      <c r="AD21" s="231"/>
      <c r="AE21" s="231"/>
      <c r="AF21" s="232"/>
      <c r="AG21" s="230" t="s">
        <v>39</v>
      </c>
      <c r="AH21" s="231"/>
      <c r="AI21" s="231"/>
      <c r="AJ21" s="269"/>
      <c r="AK21" s="252"/>
      <c r="AL21" s="253"/>
      <c r="AM21" s="254"/>
      <c r="AN21" s="237"/>
      <c r="AO21" s="238"/>
      <c r="AP21" s="239"/>
      <c r="AQ21" s="241"/>
    </row>
    <row r="22" spans="1:276" ht="74.25" customHeight="1" thickBot="1">
      <c r="A22" s="267"/>
      <c r="B22" s="267"/>
      <c r="C22" s="264"/>
      <c r="D22" s="261"/>
      <c r="E22" s="264"/>
      <c r="F22" s="12" t="s">
        <v>2</v>
      </c>
      <c r="G22" s="13" t="s">
        <v>10</v>
      </c>
      <c r="H22" s="13" t="s">
        <v>12</v>
      </c>
      <c r="I22" s="14" t="s">
        <v>9</v>
      </c>
      <c r="J22" s="15" t="s">
        <v>2</v>
      </c>
      <c r="K22" s="13" t="s">
        <v>10</v>
      </c>
      <c r="L22" s="13" t="s">
        <v>12</v>
      </c>
      <c r="M22" s="14" t="s">
        <v>9</v>
      </c>
      <c r="N22" s="15" t="s">
        <v>2</v>
      </c>
      <c r="O22" s="13" t="s">
        <v>10</v>
      </c>
      <c r="P22" s="13" t="s">
        <v>12</v>
      </c>
      <c r="Q22" s="14" t="s">
        <v>9</v>
      </c>
      <c r="R22" s="15" t="s">
        <v>2</v>
      </c>
      <c r="S22" s="13" t="s">
        <v>10</v>
      </c>
      <c r="T22" s="13" t="s">
        <v>12</v>
      </c>
      <c r="U22" s="14" t="s">
        <v>9</v>
      </c>
      <c r="V22" s="15" t="s">
        <v>2</v>
      </c>
      <c r="W22" s="13" t="s">
        <v>10</v>
      </c>
      <c r="X22" s="13" t="s">
        <v>12</v>
      </c>
      <c r="Y22" s="16" t="s">
        <v>2</v>
      </c>
      <c r="Z22" s="17" t="s">
        <v>10</v>
      </c>
      <c r="AA22" s="17" t="s">
        <v>12</v>
      </c>
      <c r="AB22" s="18" t="s">
        <v>9</v>
      </c>
      <c r="AC22" s="16" t="s">
        <v>2</v>
      </c>
      <c r="AD22" s="17" t="s">
        <v>10</v>
      </c>
      <c r="AE22" s="17" t="s">
        <v>12</v>
      </c>
      <c r="AF22" s="18" t="s">
        <v>9</v>
      </c>
      <c r="AG22" s="16" t="s">
        <v>2</v>
      </c>
      <c r="AH22" s="17" t="s">
        <v>10</v>
      </c>
      <c r="AI22" s="17" t="s">
        <v>12</v>
      </c>
      <c r="AJ22" s="18" t="s">
        <v>9</v>
      </c>
      <c r="AK22" s="16" t="s">
        <v>2</v>
      </c>
      <c r="AL22" s="17" t="s">
        <v>10</v>
      </c>
      <c r="AM22" s="17" t="s">
        <v>12</v>
      </c>
      <c r="AN22" s="19" t="s">
        <v>2</v>
      </c>
      <c r="AO22" s="20" t="s">
        <v>10</v>
      </c>
      <c r="AP22" s="21" t="s">
        <v>25</v>
      </c>
      <c r="AQ22" s="242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</row>
    <row r="23" spans="1:276" ht="16.5" thickBot="1">
      <c r="A23" s="22">
        <v>1</v>
      </c>
      <c r="B23" s="22">
        <f>A23+1</f>
        <v>2</v>
      </c>
      <c r="C23" s="22">
        <f t="shared" ref="C23:AQ23" si="0">B23+1</f>
        <v>3</v>
      </c>
      <c r="D23" s="23">
        <f t="shared" si="0"/>
        <v>4</v>
      </c>
      <c r="E23" s="22">
        <f t="shared" si="0"/>
        <v>5</v>
      </c>
      <c r="F23" s="22">
        <f>D23+1</f>
        <v>5</v>
      </c>
      <c r="G23" s="22">
        <f t="shared" si="0"/>
        <v>6</v>
      </c>
      <c r="H23" s="22">
        <f t="shared" si="0"/>
        <v>7</v>
      </c>
      <c r="I23" s="22">
        <f t="shared" si="0"/>
        <v>8</v>
      </c>
      <c r="J23" s="22">
        <f t="shared" si="0"/>
        <v>9</v>
      </c>
      <c r="K23" s="22">
        <f t="shared" si="0"/>
        <v>10</v>
      </c>
      <c r="L23" s="22">
        <f t="shared" si="0"/>
        <v>11</v>
      </c>
      <c r="M23" s="22">
        <f t="shared" si="0"/>
        <v>12</v>
      </c>
      <c r="N23" s="22">
        <f>I23+1</f>
        <v>9</v>
      </c>
      <c r="O23" s="22">
        <f t="shared" ref="O23" si="1">N23+1</f>
        <v>10</v>
      </c>
      <c r="P23" s="22">
        <f t="shared" ref="P23" si="2">O23+1</f>
        <v>11</v>
      </c>
      <c r="Q23" s="22">
        <f t="shared" ref="Q23" si="3">P23+1</f>
        <v>12</v>
      </c>
      <c r="R23" s="22">
        <f>M23+1</f>
        <v>13</v>
      </c>
      <c r="S23" s="22">
        <f t="shared" si="0"/>
        <v>14</v>
      </c>
      <c r="T23" s="22">
        <f t="shared" si="0"/>
        <v>15</v>
      </c>
      <c r="U23" s="22">
        <f t="shared" si="0"/>
        <v>16</v>
      </c>
      <c r="V23" s="22">
        <f t="shared" ref="V23" si="4">U23+1</f>
        <v>17</v>
      </c>
      <c r="W23" s="22">
        <f t="shared" ref="W23" si="5">V23+1</f>
        <v>18</v>
      </c>
      <c r="X23" s="22">
        <f t="shared" ref="X23" si="6">W23+1</f>
        <v>19</v>
      </c>
      <c r="Y23" s="24">
        <f>U23+1</f>
        <v>17</v>
      </c>
      <c r="Z23" s="25">
        <f t="shared" si="0"/>
        <v>18</v>
      </c>
      <c r="AA23" s="25">
        <f t="shared" si="0"/>
        <v>19</v>
      </c>
      <c r="AB23" s="26">
        <f t="shared" si="0"/>
        <v>20</v>
      </c>
      <c r="AC23" s="24">
        <f t="shared" si="0"/>
        <v>21</v>
      </c>
      <c r="AD23" s="25">
        <f t="shared" si="0"/>
        <v>22</v>
      </c>
      <c r="AE23" s="25">
        <f t="shared" si="0"/>
        <v>23</v>
      </c>
      <c r="AF23" s="26">
        <f t="shared" si="0"/>
        <v>24</v>
      </c>
      <c r="AG23" s="24">
        <f t="shared" si="0"/>
        <v>25</v>
      </c>
      <c r="AH23" s="25">
        <f t="shared" si="0"/>
        <v>26</v>
      </c>
      <c r="AI23" s="25">
        <f t="shared" si="0"/>
        <v>27</v>
      </c>
      <c r="AJ23" s="26">
        <f t="shared" si="0"/>
        <v>28</v>
      </c>
      <c r="AK23" s="27">
        <f t="shared" ref="AK23" si="7">AJ23+1</f>
        <v>29</v>
      </c>
      <c r="AL23" s="27">
        <f t="shared" ref="AL23" si="8">AK23+1</f>
        <v>30</v>
      </c>
      <c r="AM23" s="27">
        <f t="shared" ref="AM23" si="9">AL23+1</f>
        <v>31</v>
      </c>
      <c r="AN23" s="28">
        <f>AJ23+1</f>
        <v>29</v>
      </c>
      <c r="AO23" s="29">
        <f t="shared" si="0"/>
        <v>30</v>
      </c>
      <c r="AP23" s="30">
        <f t="shared" si="0"/>
        <v>31</v>
      </c>
      <c r="AQ23" s="31">
        <f t="shared" si="0"/>
        <v>32</v>
      </c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</row>
    <row r="24" spans="1:276" ht="15.75">
      <c r="A24" s="32"/>
      <c r="B24" s="32"/>
      <c r="C24" s="32"/>
      <c r="D24" s="33"/>
      <c r="E24" s="32"/>
      <c r="F24" s="34"/>
      <c r="G24" s="35"/>
      <c r="H24" s="35"/>
      <c r="I24" s="36"/>
      <c r="J24" s="34"/>
      <c r="K24" s="35"/>
      <c r="L24" s="37"/>
      <c r="M24" s="36"/>
      <c r="N24" s="34"/>
      <c r="O24" s="35"/>
      <c r="P24" s="37"/>
      <c r="Q24" s="36"/>
      <c r="R24" s="34"/>
      <c r="S24" s="35"/>
      <c r="T24" s="37"/>
      <c r="U24" s="36"/>
      <c r="V24" s="34"/>
      <c r="W24" s="35"/>
      <c r="X24" s="35"/>
      <c r="Y24" s="38"/>
      <c r="Z24" s="39"/>
      <c r="AA24" s="40"/>
      <c r="AB24" s="41"/>
      <c r="AC24" s="38"/>
      <c r="AD24" s="39"/>
      <c r="AE24" s="40"/>
      <c r="AF24" s="41"/>
      <c r="AG24" s="38"/>
      <c r="AH24" s="39"/>
      <c r="AI24" s="40"/>
      <c r="AJ24" s="41"/>
      <c r="AK24" s="34"/>
      <c r="AL24" s="35"/>
      <c r="AM24" s="35"/>
      <c r="AN24" s="38"/>
      <c r="AO24" s="39"/>
      <c r="AP24" s="42"/>
      <c r="AQ24" s="43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</row>
    <row r="25" spans="1:276" ht="15.75">
      <c r="A25" s="44"/>
      <c r="B25" s="44" t="s">
        <v>41</v>
      </c>
      <c r="C25" s="44"/>
      <c r="D25" s="45"/>
      <c r="E25" s="44"/>
      <c r="F25" s="46"/>
      <c r="G25" s="47"/>
      <c r="H25" s="47"/>
      <c r="I25" s="48"/>
      <c r="J25" s="46"/>
      <c r="K25" s="47"/>
      <c r="L25" s="141">
        <v>1</v>
      </c>
      <c r="M25" s="142"/>
      <c r="N25" s="143"/>
      <c r="O25" s="144"/>
      <c r="P25" s="141">
        <v>1</v>
      </c>
      <c r="Q25" s="142"/>
      <c r="R25" s="143"/>
      <c r="S25" s="144"/>
      <c r="T25" s="141">
        <v>1</v>
      </c>
      <c r="U25" s="142"/>
      <c r="V25" s="143"/>
      <c r="W25" s="144"/>
      <c r="X25" s="144"/>
      <c r="Y25" s="145"/>
      <c r="Z25" s="146"/>
      <c r="AA25" s="146">
        <f>L25</f>
        <v>1</v>
      </c>
      <c r="AB25" s="147"/>
      <c r="AC25" s="145"/>
      <c r="AD25" s="146"/>
      <c r="AE25" s="146">
        <f>T25</f>
        <v>1</v>
      </c>
      <c r="AF25" s="147"/>
      <c r="AG25" s="145"/>
      <c r="AH25" s="146"/>
      <c r="AI25" s="148">
        <v>1.0449999999999999</v>
      </c>
      <c r="AJ25" s="51"/>
      <c r="AK25" s="46"/>
      <c r="AL25" s="47"/>
      <c r="AM25" s="47"/>
      <c r="AN25" s="49"/>
      <c r="AO25" s="50"/>
      <c r="AP25" s="52"/>
      <c r="AQ25" s="53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</row>
    <row r="26" spans="1:276" ht="16.5" thickBot="1">
      <c r="A26" s="54"/>
      <c r="B26" s="54"/>
      <c r="C26" s="54"/>
      <c r="D26" s="55"/>
      <c r="E26" s="56"/>
      <c r="F26" s="57"/>
      <c r="G26" s="58"/>
      <c r="H26" s="59"/>
      <c r="I26" s="60"/>
      <c r="J26" s="57"/>
      <c r="K26" s="58"/>
      <c r="L26" s="61"/>
      <c r="M26" s="61"/>
      <c r="N26" s="57"/>
      <c r="O26" s="58"/>
      <c r="P26" s="61"/>
      <c r="Q26" s="61"/>
      <c r="R26" s="57"/>
      <c r="S26" s="58"/>
      <c r="T26" s="61"/>
      <c r="U26" s="61"/>
      <c r="V26" s="57"/>
      <c r="W26" s="58"/>
      <c r="X26" s="61"/>
      <c r="Y26" s="62"/>
      <c r="Z26" s="63"/>
      <c r="AA26" s="63"/>
      <c r="AB26" s="64"/>
      <c r="AC26" s="62"/>
      <c r="AD26" s="63"/>
      <c r="AE26" s="63"/>
      <c r="AF26" s="64"/>
      <c r="AG26" s="62"/>
      <c r="AH26" s="63"/>
      <c r="AI26" s="63"/>
      <c r="AJ26" s="64"/>
      <c r="AK26" s="57"/>
      <c r="AL26" s="58"/>
      <c r="AM26" s="61"/>
      <c r="AN26" s="62"/>
      <c r="AO26" s="63"/>
      <c r="AP26" s="65"/>
      <c r="AQ26" s="60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</row>
    <row r="27" spans="1:276" ht="44.25" customHeight="1" thickBot="1">
      <c r="A27" s="66">
        <v>1</v>
      </c>
      <c r="B27" s="67" t="s">
        <v>32</v>
      </c>
      <c r="C27" s="68"/>
      <c r="D27" s="69"/>
      <c r="E27" s="70"/>
      <c r="F27" s="71">
        <f>F28+F33+F39</f>
        <v>0</v>
      </c>
      <c r="G27" s="72">
        <f>SUM(G29:G32,G34:G38,G40:G45)</f>
        <v>0</v>
      </c>
      <c r="H27" s="72"/>
      <c r="I27" s="73">
        <f>I28+I33+I39</f>
        <v>0</v>
      </c>
      <c r="J27" s="71">
        <f>J28+J33+J39</f>
        <v>30</v>
      </c>
      <c r="K27" s="72">
        <f>SUM(K29:K32,K34:K38,K40:K45)</f>
        <v>240800</v>
      </c>
      <c r="L27" s="72"/>
      <c r="M27" s="73">
        <f>M28+M33+M39</f>
        <v>0</v>
      </c>
      <c r="N27" s="71">
        <f>N28+N33+N39</f>
        <v>28</v>
      </c>
      <c r="O27" s="72">
        <f>O28+O33+O39</f>
        <v>224300</v>
      </c>
      <c r="P27" s="72"/>
      <c r="Q27" s="73">
        <f>Q28+Q33+Q39</f>
        <v>0</v>
      </c>
      <c r="R27" s="71">
        <f>R28+R33+R39</f>
        <v>25</v>
      </c>
      <c r="S27" s="72">
        <f>S28+S33+S39</f>
        <v>173650</v>
      </c>
      <c r="T27" s="72"/>
      <c r="U27" s="73">
        <f>U28+U33+U39</f>
        <v>0</v>
      </c>
      <c r="V27" s="71">
        <f>F27+J27+N27+R27</f>
        <v>83</v>
      </c>
      <c r="W27" s="72">
        <f>G27+K27+O27+S27</f>
        <v>638750</v>
      </c>
      <c r="X27" s="72">
        <f t="shared" ref="X27" si="10">I27+M27+Q27+U27</f>
        <v>0</v>
      </c>
      <c r="Y27" s="71">
        <f>Y28+Y33+Y39</f>
        <v>20</v>
      </c>
      <c r="Z27" s="72">
        <f>Z28+Z33+Z39</f>
        <v>158300</v>
      </c>
      <c r="AA27" s="72"/>
      <c r="AB27" s="73">
        <f>AB28+AB33+AB39</f>
        <v>0</v>
      </c>
      <c r="AC27" s="71">
        <f>AC28+AC33+AC39</f>
        <v>20</v>
      </c>
      <c r="AD27" s="72">
        <f>AD28+AD33+AD39</f>
        <v>158300</v>
      </c>
      <c r="AE27" s="72"/>
      <c r="AF27" s="73">
        <f>AF28+AF33+AF39</f>
        <v>0</v>
      </c>
      <c r="AG27" s="71">
        <f>AG28+AG33+AG39</f>
        <v>60</v>
      </c>
      <c r="AH27" s="72">
        <f>AH28+AH33+AH39</f>
        <v>488300</v>
      </c>
      <c r="AI27" s="72"/>
      <c r="AJ27" s="73">
        <f>AJ28+AJ33+AJ39</f>
        <v>0</v>
      </c>
      <c r="AK27" s="71">
        <f>Y27+AC27+AG27</f>
        <v>100</v>
      </c>
      <c r="AL27" s="72">
        <f>Z27+AD27+AH27</f>
        <v>804900</v>
      </c>
      <c r="AM27" s="72">
        <f>AB27+AF27+AJ27</f>
        <v>0</v>
      </c>
      <c r="AN27" s="71">
        <f>F27+Y27+AC27+AG27</f>
        <v>100</v>
      </c>
      <c r="AO27" s="72">
        <f>G27+Z27+AD27</f>
        <v>316600</v>
      </c>
      <c r="AP27" s="74">
        <f>AP28+AP33+AP39</f>
        <v>0</v>
      </c>
      <c r="AQ27" s="75">
        <f>ROUND(AP27*1.2,2)</f>
        <v>0</v>
      </c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</row>
    <row r="28" spans="1:276" ht="18" customHeight="1" thickBot="1">
      <c r="A28" s="76">
        <f>A27+0.1</f>
        <v>1.1000000000000001</v>
      </c>
      <c r="B28" s="77" t="s">
        <v>27</v>
      </c>
      <c r="C28" s="78"/>
      <c r="D28" s="79">
        <f>SUM($D29:$D31)</f>
        <v>4000</v>
      </c>
      <c r="E28" s="80"/>
      <c r="F28" s="81">
        <v>0</v>
      </c>
      <c r="G28" s="82"/>
      <c r="H28" s="82"/>
      <c r="I28" s="83">
        <f>SUM(I29:I32)</f>
        <v>0</v>
      </c>
      <c r="J28" s="81">
        <v>1</v>
      </c>
      <c r="K28" s="82"/>
      <c r="L28" s="82"/>
      <c r="M28" s="83">
        <f>SUM(M29:M32)</f>
        <v>0</v>
      </c>
      <c r="N28" s="81">
        <v>1</v>
      </c>
      <c r="O28" s="82">
        <f>SUM(O29:O32)</f>
        <v>4050</v>
      </c>
      <c r="P28" s="82"/>
      <c r="Q28" s="83">
        <f>SUM(Q29:Q32)</f>
        <v>0</v>
      </c>
      <c r="R28" s="81">
        <v>3</v>
      </c>
      <c r="S28" s="82">
        <f>SUM(S29:S32)</f>
        <v>12150</v>
      </c>
      <c r="T28" s="82"/>
      <c r="U28" s="83">
        <f>SUM(U29:U32)</f>
        <v>0</v>
      </c>
      <c r="V28" s="81">
        <f>F28+J28+N28+R28</f>
        <v>5</v>
      </c>
      <c r="W28" s="82">
        <f>G28+K28+O28+S28</f>
        <v>16200</v>
      </c>
      <c r="X28" s="82">
        <f>I28+M28+Q28+U28</f>
        <v>0</v>
      </c>
      <c r="Y28" s="81">
        <v>1</v>
      </c>
      <c r="Z28" s="82">
        <f>SUM(Z29:Z32)</f>
        <v>4050</v>
      </c>
      <c r="AA28" s="82"/>
      <c r="AB28" s="83">
        <f>SUM(AB29:AB32)</f>
        <v>0</v>
      </c>
      <c r="AC28" s="81">
        <v>1</v>
      </c>
      <c r="AD28" s="82">
        <f>SUM(AD29:AD32)</f>
        <v>4050</v>
      </c>
      <c r="AE28" s="82"/>
      <c r="AF28" s="83">
        <f>SUM(AF29:AF32)</f>
        <v>0</v>
      </c>
      <c r="AG28" s="81">
        <v>1</v>
      </c>
      <c r="AH28" s="82">
        <f>SUM(AH29:AH32)</f>
        <v>4050</v>
      </c>
      <c r="AI28" s="82"/>
      <c r="AJ28" s="83">
        <f>SUM(AJ29:AJ32)</f>
        <v>0</v>
      </c>
      <c r="AK28" s="81">
        <f t="shared" ref="AK28:AK64" si="11">Y28+AC28+AG28</f>
        <v>3</v>
      </c>
      <c r="AL28" s="82">
        <f t="shared" ref="AL28:AL64" si="12">Z28+AD28+AH28</f>
        <v>12150</v>
      </c>
      <c r="AM28" s="82">
        <f t="shared" ref="AM28:AM66" si="13">AB28+AF28+AJ28</f>
        <v>0</v>
      </c>
      <c r="AN28" s="81">
        <f>AC28+J28+R28+Y28+F28+AG28</f>
        <v>7</v>
      </c>
      <c r="AO28" s="82">
        <f>AD28+K28+S28+Z28+G28+AH28</f>
        <v>24300</v>
      </c>
      <c r="AP28" s="84">
        <f>AF28+M28+U28+AB28+I28+AJ28</f>
        <v>0</v>
      </c>
      <c r="AQ28" s="85">
        <f>ROUND(AP28*1.2,2)</f>
        <v>0</v>
      </c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</row>
    <row r="29" spans="1:276" ht="18" customHeight="1" outlineLevel="1">
      <c r="A29" s="86"/>
      <c r="B29" s="87" t="s">
        <v>17</v>
      </c>
      <c r="C29" s="88" t="s">
        <v>6</v>
      </c>
      <c r="D29" s="89">
        <v>80</v>
      </c>
      <c r="E29" s="149"/>
      <c r="F29" s="90">
        <f>F$28</f>
        <v>0</v>
      </c>
      <c r="G29" s="91">
        <f>F29*$D29</f>
        <v>0</v>
      </c>
      <c r="H29" s="91">
        <f>ROUND(E29,2)</f>
        <v>0</v>
      </c>
      <c r="I29" s="92">
        <f>ROUND(H29*G29,2)</f>
        <v>0</v>
      </c>
      <c r="J29" s="90">
        <f>J$28</f>
        <v>1</v>
      </c>
      <c r="K29" s="91">
        <f>J29*$D29</f>
        <v>80</v>
      </c>
      <c r="L29" s="91">
        <f>ROUND(H29*L$25,2)</f>
        <v>0</v>
      </c>
      <c r="M29" s="92">
        <f>ROUND(L29*K29,2)</f>
        <v>0</v>
      </c>
      <c r="N29" s="90">
        <f>N$28</f>
        <v>1</v>
      </c>
      <c r="O29" s="91">
        <f>N29*$D29</f>
        <v>80</v>
      </c>
      <c r="P29" s="91">
        <f>ROUND(L29*P$25,2)</f>
        <v>0</v>
      </c>
      <c r="Q29" s="92">
        <f>ROUND(P29*O29,2)</f>
        <v>0</v>
      </c>
      <c r="R29" s="90">
        <f>R28</f>
        <v>3</v>
      </c>
      <c r="S29" s="91">
        <f>R29*$D29</f>
        <v>240</v>
      </c>
      <c r="T29" s="91">
        <f>ROUND(P29*T$25,2)</f>
        <v>0</v>
      </c>
      <c r="U29" s="92">
        <f>ROUND(T29*S29,2)</f>
        <v>0</v>
      </c>
      <c r="V29" s="90">
        <f t="shared" ref="V29:W32" si="14">F29+J29+N29+R29</f>
        <v>5</v>
      </c>
      <c r="W29" s="91">
        <f>G29+K29+O29+S29</f>
        <v>400</v>
      </c>
      <c r="X29" s="91">
        <f>I29+M29+Q29+U29</f>
        <v>0</v>
      </c>
      <c r="Y29" s="90">
        <f>Y$28</f>
        <v>1</v>
      </c>
      <c r="Z29" s="91">
        <f>Y29*$D29</f>
        <v>80</v>
      </c>
      <c r="AA29" s="91">
        <f>ROUND(E29*AA$25,2)</f>
        <v>0</v>
      </c>
      <c r="AB29" s="92">
        <f>ROUND(AA29*Z29,2)</f>
        <v>0</v>
      </c>
      <c r="AC29" s="90">
        <f>AC$28</f>
        <v>1</v>
      </c>
      <c r="AD29" s="91">
        <f>AC29*$D29</f>
        <v>80</v>
      </c>
      <c r="AE29" s="91">
        <f>ROUND(AA29*AE$25,2)</f>
        <v>0</v>
      </c>
      <c r="AF29" s="92">
        <f>ROUND(AE29*AD29,2)</f>
        <v>0</v>
      </c>
      <c r="AG29" s="90">
        <f>AG$28</f>
        <v>1</v>
      </c>
      <c r="AH29" s="91">
        <f>AG29*$D29</f>
        <v>80</v>
      </c>
      <c r="AI29" s="91">
        <f>ROUND(AE29*AI$25,2)</f>
        <v>0</v>
      </c>
      <c r="AJ29" s="92">
        <f>ROUND(AI29*AH29,2)</f>
        <v>0</v>
      </c>
      <c r="AK29" s="90">
        <f t="shared" si="11"/>
        <v>3</v>
      </c>
      <c r="AL29" s="91">
        <f t="shared" si="12"/>
        <v>240</v>
      </c>
      <c r="AM29" s="91">
        <f t="shared" si="13"/>
        <v>0</v>
      </c>
      <c r="AN29" s="90">
        <f t="shared" ref="AN29:AN63" si="15">AC29+J29+R29+Y29+F29+AG29</f>
        <v>7</v>
      </c>
      <c r="AO29" s="91">
        <f t="shared" ref="AO29:AO64" si="16">AD29+K29+S29+Z29+G29+AH29</f>
        <v>560</v>
      </c>
      <c r="AP29" s="93">
        <f t="shared" ref="AP29:AP32" si="17">AF29+M29+U29+AB29+I29+AJ29</f>
        <v>0</v>
      </c>
      <c r="AQ29" s="94">
        <f t="shared" ref="AQ29:AQ45" si="18">ROUND(AP29*1.2,2)</f>
        <v>0</v>
      </c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</row>
    <row r="30" spans="1:276" ht="18" customHeight="1" outlineLevel="1">
      <c r="A30" s="95"/>
      <c r="B30" s="96" t="s">
        <v>4</v>
      </c>
      <c r="C30" s="88" t="s">
        <v>6</v>
      </c>
      <c r="D30" s="89">
        <v>1420</v>
      </c>
      <c r="E30" s="149"/>
      <c r="F30" s="90">
        <f t="shared" ref="F30:F32" si="19">F$28</f>
        <v>0</v>
      </c>
      <c r="G30" s="91">
        <f t="shared" ref="G30:G32" si="20">F30*D30</f>
        <v>0</v>
      </c>
      <c r="H30" s="91">
        <f t="shared" ref="H30:H32" si="21">ROUND(E30,2)</f>
        <v>0</v>
      </c>
      <c r="I30" s="92">
        <f t="shared" ref="I30:I32" si="22">ROUND(H30*G30,2)</f>
        <v>0</v>
      </c>
      <c r="J30" s="90">
        <f t="shared" ref="J30:J32" si="23">J$28</f>
        <v>1</v>
      </c>
      <c r="K30" s="91">
        <f t="shared" ref="K30:K32" si="24">J30*$D30</f>
        <v>1420</v>
      </c>
      <c r="L30" s="91">
        <f t="shared" ref="L30:L32" si="25">ROUND(H30*L$25,2)</f>
        <v>0</v>
      </c>
      <c r="M30" s="92">
        <f t="shared" ref="M30:M32" si="26">ROUND(L30*K30,2)</f>
        <v>0</v>
      </c>
      <c r="N30" s="90">
        <f t="shared" ref="N30:N32" si="27">N$28</f>
        <v>1</v>
      </c>
      <c r="O30" s="91">
        <f t="shared" ref="O30:O32" si="28">N30*$D30</f>
        <v>1420</v>
      </c>
      <c r="P30" s="91">
        <f t="shared" ref="P30" si="29">ROUND(L30*P$25,2)</f>
        <v>0</v>
      </c>
      <c r="Q30" s="92">
        <f t="shared" ref="Q30:Q32" si="30">ROUND(P30*O30,2)</f>
        <v>0</v>
      </c>
      <c r="R30" s="90">
        <f t="shared" ref="R30:R32" si="31">R29</f>
        <v>3</v>
      </c>
      <c r="S30" s="91">
        <f t="shared" ref="S30:S32" si="32">R30*$D30</f>
        <v>4260</v>
      </c>
      <c r="T30" s="91">
        <f t="shared" ref="T30" si="33">ROUND(P30*T$25,2)</f>
        <v>0</v>
      </c>
      <c r="U30" s="92">
        <f t="shared" ref="U30:U32" si="34">ROUND(T30*S30,2)</f>
        <v>0</v>
      </c>
      <c r="V30" s="90">
        <f t="shared" si="14"/>
        <v>5</v>
      </c>
      <c r="W30" s="91">
        <f t="shared" si="14"/>
        <v>7100</v>
      </c>
      <c r="X30" s="91">
        <f t="shared" ref="X30:X31" si="35">I30+M30+Q30+U30</f>
        <v>0</v>
      </c>
      <c r="Y30" s="90">
        <f t="shared" ref="Y30:Y32" si="36">Y$28</f>
        <v>1</v>
      </c>
      <c r="Z30" s="91">
        <f t="shared" ref="Z30:Z32" si="37">Y30*$D30</f>
        <v>1420</v>
      </c>
      <c r="AA30" s="91">
        <f t="shared" ref="AA30:AA64" si="38">ROUND(E30*AA$25,2)</f>
        <v>0</v>
      </c>
      <c r="AB30" s="92">
        <f t="shared" ref="AB30:AB32" si="39">ROUND(AA30*Z30,2)</f>
        <v>0</v>
      </c>
      <c r="AC30" s="90">
        <f t="shared" ref="AC30:AC32" si="40">AC$28</f>
        <v>1</v>
      </c>
      <c r="AD30" s="91">
        <f t="shared" ref="AD30:AD32" si="41">AC30*$D30</f>
        <v>1420</v>
      </c>
      <c r="AE30" s="91">
        <f t="shared" ref="AE30:AE32" si="42">ROUND(AA30*AE$25,2)</f>
        <v>0</v>
      </c>
      <c r="AF30" s="92">
        <f t="shared" ref="AF30:AF32" si="43">ROUND(AE30*AD30,2)</f>
        <v>0</v>
      </c>
      <c r="AG30" s="90">
        <f t="shared" ref="AG30:AG32" si="44">AG$28</f>
        <v>1</v>
      </c>
      <c r="AH30" s="91">
        <f t="shared" ref="AH30:AH32" si="45">AG30*$D30</f>
        <v>1420</v>
      </c>
      <c r="AI30" s="91">
        <f t="shared" ref="AI30:AI32" si="46">ROUND(AE30*AI$25,2)</f>
        <v>0</v>
      </c>
      <c r="AJ30" s="92">
        <f t="shared" ref="AJ30:AJ32" si="47">ROUND(AI30*AH30,2)</f>
        <v>0</v>
      </c>
      <c r="AK30" s="90">
        <f t="shared" si="11"/>
        <v>3</v>
      </c>
      <c r="AL30" s="91">
        <f t="shared" si="12"/>
        <v>4260</v>
      </c>
      <c r="AM30" s="91">
        <f t="shared" si="13"/>
        <v>0</v>
      </c>
      <c r="AN30" s="90">
        <f t="shared" si="15"/>
        <v>7</v>
      </c>
      <c r="AO30" s="91">
        <f t="shared" si="16"/>
        <v>9940</v>
      </c>
      <c r="AP30" s="93">
        <f t="shared" si="17"/>
        <v>0</v>
      </c>
      <c r="AQ30" s="94">
        <f t="shared" si="18"/>
        <v>0</v>
      </c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</row>
    <row r="31" spans="1:276" ht="18" customHeight="1" outlineLevel="1">
      <c r="A31" s="95"/>
      <c r="B31" s="97" t="s">
        <v>5</v>
      </c>
      <c r="C31" s="88" t="s">
        <v>6</v>
      </c>
      <c r="D31" s="89">
        <v>2500</v>
      </c>
      <c r="E31" s="149"/>
      <c r="F31" s="90">
        <f t="shared" si="19"/>
        <v>0</v>
      </c>
      <c r="G31" s="91">
        <f t="shared" si="20"/>
        <v>0</v>
      </c>
      <c r="H31" s="91">
        <f t="shared" si="21"/>
        <v>0</v>
      </c>
      <c r="I31" s="92">
        <f t="shared" si="22"/>
        <v>0</v>
      </c>
      <c r="J31" s="90">
        <f t="shared" si="23"/>
        <v>1</v>
      </c>
      <c r="K31" s="91">
        <f t="shared" si="24"/>
        <v>2500</v>
      </c>
      <c r="L31" s="91">
        <f t="shared" si="25"/>
        <v>0</v>
      </c>
      <c r="M31" s="92">
        <f t="shared" si="26"/>
        <v>0</v>
      </c>
      <c r="N31" s="90">
        <f t="shared" si="27"/>
        <v>1</v>
      </c>
      <c r="O31" s="91">
        <f t="shared" si="28"/>
        <v>2500</v>
      </c>
      <c r="P31" s="91">
        <f>ROUND(L31*P$25,2)</f>
        <v>0</v>
      </c>
      <c r="Q31" s="92">
        <f t="shared" si="30"/>
        <v>0</v>
      </c>
      <c r="R31" s="90">
        <f t="shared" si="31"/>
        <v>3</v>
      </c>
      <c r="S31" s="91">
        <f t="shared" si="32"/>
        <v>7500</v>
      </c>
      <c r="T31" s="91">
        <f>ROUND(P31*T$25,2)</f>
        <v>0</v>
      </c>
      <c r="U31" s="92">
        <f t="shared" si="34"/>
        <v>0</v>
      </c>
      <c r="V31" s="90">
        <f t="shared" si="14"/>
        <v>5</v>
      </c>
      <c r="W31" s="91">
        <f t="shared" si="14"/>
        <v>12500</v>
      </c>
      <c r="X31" s="91">
        <f t="shared" si="35"/>
        <v>0</v>
      </c>
      <c r="Y31" s="90">
        <f t="shared" si="36"/>
        <v>1</v>
      </c>
      <c r="Z31" s="91">
        <f t="shared" si="37"/>
        <v>2500</v>
      </c>
      <c r="AA31" s="91">
        <f t="shared" si="38"/>
        <v>0</v>
      </c>
      <c r="AB31" s="92">
        <f t="shared" si="39"/>
        <v>0</v>
      </c>
      <c r="AC31" s="90">
        <f t="shared" si="40"/>
        <v>1</v>
      </c>
      <c r="AD31" s="91">
        <f t="shared" si="41"/>
        <v>2500</v>
      </c>
      <c r="AE31" s="91">
        <f>ROUND(AA31*AE$25,2)</f>
        <v>0</v>
      </c>
      <c r="AF31" s="92">
        <f t="shared" si="43"/>
        <v>0</v>
      </c>
      <c r="AG31" s="90">
        <f t="shared" si="44"/>
        <v>1</v>
      </c>
      <c r="AH31" s="91">
        <f t="shared" si="45"/>
        <v>2500</v>
      </c>
      <c r="AI31" s="91">
        <f>ROUND(AE31*AI$25,2)</f>
        <v>0</v>
      </c>
      <c r="AJ31" s="92">
        <f t="shared" si="47"/>
        <v>0</v>
      </c>
      <c r="AK31" s="90">
        <f t="shared" si="11"/>
        <v>3</v>
      </c>
      <c r="AL31" s="91">
        <f t="shared" si="12"/>
        <v>7500</v>
      </c>
      <c r="AM31" s="91">
        <f t="shared" si="13"/>
        <v>0</v>
      </c>
      <c r="AN31" s="90">
        <f t="shared" si="15"/>
        <v>7</v>
      </c>
      <c r="AO31" s="91">
        <f t="shared" si="16"/>
        <v>17500</v>
      </c>
      <c r="AP31" s="93">
        <f t="shared" si="17"/>
        <v>0</v>
      </c>
      <c r="AQ31" s="94">
        <f t="shared" si="18"/>
        <v>0</v>
      </c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</row>
    <row r="32" spans="1:276" ht="18" customHeight="1" outlineLevel="1" thickBot="1">
      <c r="A32" s="98"/>
      <c r="B32" s="99" t="s">
        <v>13</v>
      </c>
      <c r="C32" s="100" t="s">
        <v>6</v>
      </c>
      <c r="D32" s="101">
        <v>50</v>
      </c>
      <c r="E32" s="150"/>
      <c r="F32" s="90">
        <f t="shared" si="19"/>
        <v>0</v>
      </c>
      <c r="G32" s="102">
        <f t="shared" si="20"/>
        <v>0</v>
      </c>
      <c r="H32" s="102">
        <f t="shared" si="21"/>
        <v>0</v>
      </c>
      <c r="I32" s="103">
        <f t="shared" si="22"/>
        <v>0</v>
      </c>
      <c r="J32" s="104">
        <f t="shared" si="23"/>
        <v>1</v>
      </c>
      <c r="K32" s="91">
        <f t="shared" si="24"/>
        <v>50</v>
      </c>
      <c r="L32" s="102">
        <f t="shared" si="25"/>
        <v>0</v>
      </c>
      <c r="M32" s="103">
        <f t="shared" si="26"/>
        <v>0</v>
      </c>
      <c r="N32" s="104">
        <f t="shared" si="27"/>
        <v>1</v>
      </c>
      <c r="O32" s="91">
        <f t="shared" si="28"/>
        <v>50</v>
      </c>
      <c r="P32" s="102">
        <f t="shared" ref="P32" si="48">ROUND(L32*P$25,2)</f>
        <v>0</v>
      </c>
      <c r="Q32" s="103">
        <f t="shared" si="30"/>
        <v>0</v>
      </c>
      <c r="R32" s="104">
        <f t="shared" si="31"/>
        <v>3</v>
      </c>
      <c r="S32" s="91">
        <f t="shared" si="32"/>
        <v>150</v>
      </c>
      <c r="T32" s="102">
        <f t="shared" ref="T32" si="49">ROUND(P32*T$25,2)</f>
        <v>0</v>
      </c>
      <c r="U32" s="103">
        <f t="shared" si="34"/>
        <v>0</v>
      </c>
      <c r="V32" s="104">
        <f t="shared" si="14"/>
        <v>5</v>
      </c>
      <c r="W32" s="91">
        <f t="shared" ref="W32:W46" si="50">G32+K32+O32</f>
        <v>100</v>
      </c>
      <c r="X32" s="102">
        <f t="shared" ref="X32:X66" si="51">I32+M32+Q32</f>
        <v>0</v>
      </c>
      <c r="Y32" s="104">
        <f t="shared" si="36"/>
        <v>1</v>
      </c>
      <c r="Z32" s="91">
        <f t="shared" si="37"/>
        <v>50</v>
      </c>
      <c r="AA32" s="102">
        <f t="shared" si="38"/>
        <v>0</v>
      </c>
      <c r="AB32" s="103">
        <f t="shared" si="39"/>
        <v>0</v>
      </c>
      <c r="AC32" s="104">
        <f t="shared" si="40"/>
        <v>1</v>
      </c>
      <c r="AD32" s="91">
        <f t="shared" si="41"/>
        <v>50</v>
      </c>
      <c r="AE32" s="102">
        <f t="shared" si="42"/>
        <v>0</v>
      </c>
      <c r="AF32" s="103">
        <f t="shared" si="43"/>
        <v>0</v>
      </c>
      <c r="AG32" s="104">
        <f t="shared" si="44"/>
        <v>1</v>
      </c>
      <c r="AH32" s="91">
        <f t="shared" si="45"/>
        <v>50</v>
      </c>
      <c r="AI32" s="102">
        <f t="shared" si="46"/>
        <v>0</v>
      </c>
      <c r="AJ32" s="103">
        <f t="shared" si="47"/>
        <v>0</v>
      </c>
      <c r="AK32" s="104">
        <f t="shared" si="11"/>
        <v>3</v>
      </c>
      <c r="AL32" s="91">
        <f t="shared" si="12"/>
        <v>150</v>
      </c>
      <c r="AM32" s="102">
        <f t="shared" si="13"/>
        <v>0</v>
      </c>
      <c r="AN32" s="104">
        <f t="shared" si="15"/>
        <v>7</v>
      </c>
      <c r="AO32" s="102">
        <f t="shared" si="16"/>
        <v>350</v>
      </c>
      <c r="AP32" s="105">
        <f t="shared" si="17"/>
        <v>0</v>
      </c>
      <c r="AQ32" s="106">
        <f t="shared" si="18"/>
        <v>0</v>
      </c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</row>
    <row r="33" spans="1:276" ht="18" customHeight="1" thickBot="1">
      <c r="A33" s="107">
        <f>A27+0.1</f>
        <v>1.1000000000000001</v>
      </c>
      <c r="B33" s="77" t="s">
        <v>18</v>
      </c>
      <c r="C33" s="78"/>
      <c r="D33" s="79">
        <f>SUM(D34:D37)</f>
        <v>5550</v>
      </c>
      <c r="E33" s="151"/>
      <c r="F33" s="81">
        <v>0</v>
      </c>
      <c r="G33" s="82"/>
      <c r="H33" s="82"/>
      <c r="I33" s="83">
        <f>SUM(I34:I38)</f>
        <v>0</v>
      </c>
      <c r="J33" s="81">
        <v>1</v>
      </c>
      <c r="K33" s="82"/>
      <c r="L33" s="82"/>
      <c r="M33" s="83">
        <f>SUM(M34:M38)</f>
        <v>0</v>
      </c>
      <c r="N33" s="81">
        <v>1</v>
      </c>
      <c r="O33" s="82">
        <f>SUM(O34:O38)</f>
        <v>5750</v>
      </c>
      <c r="P33" s="82"/>
      <c r="Q33" s="83">
        <f>SUM(Q34:Q38)</f>
        <v>0</v>
      </c>
      <c r="R33" s="81">
        <v>8</v>
      </c>
      <c r="S33" s="82">
        <f>SUM(S34:S38)</f>
        <v>46000</v>
      </c>
      <c r="T33" s="82"/>
      <c r="U33" s="83">
        <f>SUM(U34:U38)</f>
        <v>0</v>
      </c>
      <c r="V33" s="81">
        <f>F33+J33+N33+R33</f>
        <v>10</v>
      </c>
      <c r="W33" s="82">
        <f>G33+K33+O33+S33</f>
        <v>51750</v>
      </c>
      <c r="X33" s="82">
        <f t="shared" ref="X33:X45" si="52">I33+M33+Q33+U33</f>
        <v>0</v>
      </c>
      <c r="Y33" s="81">
        <v>1</v>
      </c>
      <c r="Z33" s="82">
        <f>SUM(Z34:Z38)</f>
        <v>5750</v>
      </c>
      <c r="AA33" s="82"/>
      <c r="AB33" s="83">
        <f>SUM(AB34:AB38)</f>
        <v>0</v>
      </c>
      <c r="AC33" s="81">
        <v>1</v>
      </c>
      <c r="AD33" s="82">
        <f>SUM(AD34:AD38)</f>
        <v>5750</v>
      </c>
      <c r="AE33" s="82"/>
      <c r="AF33" s="83">
        <f>SUM(AF34:AF38)</f>
        <v>0</v>
      </c>
      <c r="AG33" s="81">
        <v>1</v>
      </c>
      <c r="AH33" s="82">
        <f>SUM(AH34:AH38)</f>
        <v>5750</v>
      </c>
      <c r="AI33" s="82"/>
      <c r="AJ33" s="83">
        <f>SUM(AJ34:AJ38)</f>
        <v>0</v>
      </c>
      <c r="AK33" s="81">
        <f t="shared" si="11"/>
        <v>3</v>
      </c>
      <c r="AL33" s="82">
        <f t="shared" si="12"/>
        <v>17250</v>
      </c>
      <c r="AM33" s="82">
        <f t="shared" si="13"/>
        <v>0</v>
      </c>
      <c r="AN33" s="81">
        <f t="shared" si="15"/>
        <v>12</v>
      </c>
      <c r="AO33" s="82">
        <f t="shared" si="16"/>
        <v>63250</v>
      </c>
      <c r="AP33" s="84">
        <f>AF33+M33+U33+AB33+I33+AJ33</f>
        <v>0</v>
      </c>
      <c r="AQ33" s="108">
        <f t="shared" si="18"/>
        <v>0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</row>
    <row r="34" spans="1:276" ht="18" customHeight="1" outlineLevel="1">
      <c r="A34" s="109"/>
      <c r="B34" s="87" t="s">
        <v>17</v>
      </c>
      <c r="C34" s="88" t="s">
        <v>6</v>
      </c>
      <c r="D34" s="89">
        <v>80</v>
      </c>
      <c r="E34" s="149"/>
      <c r="F34" s="90">
        <f>F$33</f>
        <v>0</v>
      </c>
      <c r="G34" s="91">
        <f t="shared" ref="G34:G38" si="53">F34*D34</f>
        <v>0</v>
      </c>
      <c r="H34" s="91">
        <f t="shared" ref="H34:H38" si="54">ROUND(E34,2)</f>
        <v>0</v>
      </c>
      <c r="I34" s="92">
        <f t="shared" ref="I34:I38" si="55">ROUND(H34*G34,2)</f>
        <v>0</v>
      </c>
      <c r="J34" s="90">
        <f t="shared" ref="J34:J36" si="56">J$33</f>
        <v>1</v>
      </c>
      <c r="K34" s="91">
        <f>J34*$D34</f>
        <v>80</v>
      </c>
      <c r="L34" s="91">
        <f>ROUND(H34*L$25,2)</f>
        <v>0</v>
      </c>
      <c r="M34" s="92">
        <f t="shared" ref="M34:M38" si="57">ROUND(L34*K34,2)</f>
        <v>0</v>
      </c>
      <c r="N34" s="90">
        <f t="shared" ref="N34:N36" si="58">N$33</f>
        <v>1</v>
      </c>
      <c r="O34" s="91">
        <f>N34*$D34</f>
        <v>80</v>
      </c>
      <c r="P34" s="91">
        <f>ROUND(L34*P$25,2)</f>
        <v>0</v>
      </c>
      <c r="Q34" s="92">
        <f t="shared" ref="Q34:Q38" si="59">ROUND(P34*O34,2)</f>
        <v>0</v>
      </c>
      <c r="R34" s="90">
        <f>R33</f>
        <v>8</v>
      </c>
      <c r="S34" s="91">
        <f>R34*$D34</f>
        <v>640</v>
      </c>
      <c r="T34" s="91">
        <f>ROUND(P34*T$25,2)</f>
        <v>0</v>
      </c>
      <c r="U34" s="92">
        <f t="shared" ref="U34:U38" si="60">ROUND(T34*S34,2)</f>
        <v>0</v>
      </c>
      <c r="V34" s="90">
        <f>F34+J34+N34+R34</f>
        <v>10</v>
      </c>
      <c r="W34" s="91">
        <f t="shared" ref="W34:W37" si="61">G34+K34+O34+S34</f>
        <v>800</v>
      </c>
      <c r="X34" s="91">
        <f t="shared" si="52"/>
        <v>0</v>
      </c>
      <c r="Y34" s="90">
        <f t="shared" ref="Y34:Y36" si="62">Y$33</f>
        <v>1</v>
      </c>
      <c r="Z34" s="91">
        <f>Y34*$D34</f>
        <v>80</v>
      </c>
      <c r="AA34" s="91">
        <f t="shared" si="38"/>
        <v>0</v>
      </c>
      <c r="AB34" s="92">
        <f t="shared" ref="AB34:AB38" si="63">ROUND(AA34*Z34,2)</f>
        <v>0</v>
      </c>
      <c r="AC34" s="90">
        <f>AC$33</f>
        <v>1</v>
      </c>
      <c r="AD34" s="91">
        <f>AC34*$D34</f>
        <v>80</v>
      </c>
      <c r="AE34" s="91">
        <f>ROUND(AA34*AE$25,2)</f>
        <v>0</v>
      </c>
      <c r="AF34" s="92">
        <f t="shared" ref="AF34:AF38" si="64">ROUND(AE34*AD34,2)</f>
        <v>0</v>
      </c>
      <c r="AG34" s="90">
        <f>AG$33</f>
        <v>1</v>
      </c>
      <c r="AH34" s="91">
        <f>AG34*$D34</f>
        <v>80</v>
      </c>
      <c r="AI34" s="91">
        <f>ROUND(AE34*AI$25,2)</f>
        <v>0</v>
      </c>
      <c r="AJ34" s="92">
        <f t="shared" ref="AJ34:AJ38" si="65">ROUND(AI34*AH34,2)</f>
        <v>0</v>
      </c>
      <c r="AK34" s="90">
        <f t="shared" si="11"/>
        <v>3</v>
      </c>
      <c r="AL34" s="91">
        <f t="shared" si="12"/>
        <v>240</v>
      </c>
      <c r="AM34" s="91">
        <f t="shared" si="13"/>
        <v>0</v>
      </c>
      <c r="AN34" s="90">
        <f t="shared" si="15"/>
        <v>12</v>
      </c>
      <c r="AO34" s="91">
        <f t="shared" si="16"/>
        <v>960</v>
      </c>
      <c r="AP34" s="93">
        <f t="shared" ref="AP34:AP68" si="66">AF34+M34+U34+AB34+I34+AJ34</f>
        <v>0</v>
      </c>
      <c r="AQ34" s="94">
        <f t="shared" si="18"/>
        <v>0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</row>
    <row r="35" spans="1:276" ht="18" customHeight="1" outlineLevel="1">
      <c r="A35" s="95"/>
      <c r="B35" s="96" t="s">
        <v>4</v>
      </c>
      <c r="C35" s="88" t="s">
        <v>6</v>
      </c>
      <c r="D35" s="89">
        <v>1420</v>
      </c>
      <c r="E35" s="149"/>
      <c r="F35" s="90">
        <f t="shared" ref="F35:F38" si="67">F$33</f>
        <v>0</v>
      </c>
      <c r="G35" s="91">
        <f t="shared" si="53"/>
        <v>0</v>
      </c>
      <c r="H35" s="91">
        <f t="shared" si="54"/>
        <v>0</v>
      </c>
      <c r="I35" s="92">
        <f t="shared" si="55"/>
        <v>0</v>
      </c>
      <c r="J35" s="90">
        <f t="shared" si="56"/>
        <v>1</v>
      </c>
      <c r="K35" s="91">
        <f>J35*$D35</f>
        <v>1420</v>
      </c>
      <c r="L35" s="91">
        <f t="shared" ref="L35:L38" si="68">ROUND(H35*L$25,2)</f>
        <v>0</v>
      </c>
      <c r="M35" s="92">
        <f t="shared" si="57"/>
        <v>0</v>
      </c>
      <c r="N35" s="90">
        <f t="shared" si="58"/>
        <v>1</v>
      </c>
      <c r="O35" s="91">
        <f>N35*$D35</f>
        <v>1420</v>
      </c>
      <c r="P35" s="91">
        <f t="shared" ref="P35:P38" si="69">ROUND(L35*P$25,2)</f>
        <v>0</v>
      </c>
      <c r="Q35" s="92">
        <f t="shared" si="59"/>
        <v>0</v>
      </c>
      <c r="R35" s="90">
        <f t="shared" ref="R35:R38" si="70">R34</f>
        <v>8</v>
      </c>
      <c r="S35" s="91">
        <f>R35*$D35</f>
        <v>11360</v>
      </c>
      <c r="T35" s="91">
        <f t="shared" ref="T35:T38" si="71">ROUND(P35*T$25,2)</f>
        <v>0</v>
      </c>
      <c r="U35" s="92">
        <f t="shared" si="60"/>
        <v>0</v>
      </c>
      <c r="V35" s="90">
        <f t="shared" ref="V35:V38" si="72">F35+J35+N35+R35</f>
        <v>10</v>
      </c>
      <c r="W35" s="91">
        <f t="shared" si="61"/>
        <v>14200</v>
      </c>
      <c r="X35" s="91">
        <f t="shared" si="52"/>
        <v>0</v>
      </c>
      <c r="Y35" s="90">
        <f t="shared" si="62"/>
        <v>1</v>
      </c>
      <c r="Z35" s="91">
        <f>Y35*$D35</f>
        <v>1420</v>
      </c>
      <c r="AA35" s="91">
        <f t="shared" si="38"/>
        <v>0</v>
      </c>
      <c r="AB35" s="92">
        <f t="shared" si="63"/>
        <v>0</v>
      </c>
      <c r="AC35" s="90">
        <f t="shared" ref="AC35:AC38" si="73">AC$33</f>
        <v>1</v>
      </c>
      <c r="AD35" s="91">
        <f>AC35*$D35</f>
        <v>1420</v>
      </c>
      <c r="AE35" s="91">
        <f t="shared" ref="AE35:AE38" si="74">ROUND(AA35*AE$25,2)</f>
        <v>0</v>
      </c>
      <c r="AF35" s="92">
        <f t="shared" si="64"/>
        <v>0</v>
      </c>
      <c r="AG35" s="90">
        <f t="shared" ref="AG35:AG38" si="75">AG$33</f>
        <v>1</v>
      </c>
      <c r="AH35" s="91">
        <f>AG35*$D35</f>
        <v>1420</v>
      </c>
      <c r="AI35" s="91">
        <f t="shared" ref="AI35:AI38" si="76">ROUND(AE35*AI$25,2)</f>
        <v>0</v>
      </c>
      <c r="AJ35" s="92">
        <f t="shared" si="65"/>
        <v>0</v>
      </c>
      <c r="AK35" s="90">
        <f t="shared" si="11"/>
        <v>3</v>
      </c>
      <c r="AL35" s="91">
        <f t="shared" si="12"/>
        <v>4260</v>
      </c>
      <c r="AM35" s="91">
        <f t="shared" si="13"/>
        <v>0</v>
      </c>
      <c r="AN35" s="90">
        <f t="shared" si="15"/>
        <v>12</v>
      </c>
      <c r="AO35" s="91">
        <f t="shared" si="16"/>
        <v>17040</v>
      </c>
      <c r="AP35" s="93">
        <f t="shared" si="66"/>
        <v>0</v>
      </c>
      <c r="AQ35" s="94">
        <f t="shared" si="18"/>
        <v>0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</row>
    <row r="36" spans="1:276" ht="18" customHeight="1" outlineLevel="1">
      <c r="A36" s="95"/>
      <c r="B36" s="110" t="s">
        <v>5</v>
      </c>
      <c r="C36" s="88" t="s">
        <v>6</v>
      </c>
      <c r="D36" s="89">
        <v>2050</v>
      </c>
      <c r="E36" s="149"/>
      <c r="F36" s="90">
        <f t="shared" si="67"/>
        <v>0</v>
      </c>
      <c r="G36" s="91">
        <f t="shared" si="53"/>
        <v>0</v>
      </c>
      <c r="H36" s="91">
        <f t="shared" si="54"/>
        <v>0</v>
      </c>
      <c r="I36" s="92">
        <f t="shared" si="55"/>
        <v>0</v>
      </c>
      <c r="J36" s="90">
        <f t="shared" si="56"/>
        <v>1</v>
      </c>
      <c r="K36" s="91">
        <f t="shared" ref="K36:K38" si="77">J36*$D36</f>
        <v>2050</v>
      </c>
      <c r="L36" s="91">
        <f t="shared" si="68"/>
        <v>0</v>
      </c>
      <c r="M36" s="92">
        <f t="shared" si="57"/>
        <v>0</v>
      </c>
      <c r="N36" s="90">
        <f t="shared" si="58"/>
        <v>1</v>
      </c>
      <c r="O36" s="91">
        <f t="shared" ref="O36:O38" si="78">N36*$D36</f>
        <v>2050</v>
      </c>
      <c r="P36" s="91">
        <f t="shared" si="69"/>
        <v>0</v>
      </c>
      <c r="Q36" s="92">
        <f t="shared" si="59"/>
        <v>0</v>
      </c>
      <c r="R36" s="90">
        <f t="shared" si="70"/>
        <v>8</v>
      </c>
      <c r="S36" s="91">
        <f t="shared" ref="S36:S38" si="79">R36*$D36</f>
        <v>16400</v>
      </c>
      <c r="T36" s="91">
        <f t="shared" si="71"/>
        <v>0</v>
      </c>
      <c r="U36" s="92">
        <f t="shared" si="60"/>
        <v>0</v>
      </c>
      <c r="V36" s="90">
        <f t="shared" si="72"/>
        <v>10</v>
      </c>
      <c r="W36" s="91">
        <f t="shared" si="61"/>
        <v>20500</v>
      </c>
      <c r="X36" s="91">
        <f t="shared" si="52"/>
        <v>0</v>
      </c>
      <c r="Y36" s="90">
        <f t="shared" si="62"/>
        <v>1</v>
      </c>
      <c r="Z36" s="91">
        <f t="shared" ref="Z36:Z38" si="80">Y36*$D36</f>
        <v>2050</v>
      </c>
      <c r="AA36" s="91">
        <f t="shared" si="38"/>
        <v>0</v>
      </c>
      <c r="AB36" s="92">
        <f t="shared" si="63"/>
        <v>0</v>
      </c>
      <c r="AC36" s="90">
        <f t="shared" si="73"/>
        <v>1</v>
      </c>
      <c r="AD36" s="91">
        <f t="shared" ref="AD36:AD38" si="81">AC36*$D36</f>
        <v>2050</v>
      </c>
      <c r="AE36" s="91">
        <f t="shared" si="74"/>
        <v>0</v>
      </c>
      <c r="AF36" s="92">
        <f t="shared" si="64"/>
        <v>0</v>
      </c>
      <c r="AG36" s="90">
        <f t="shared" si="75"/>
        <v>1</v>
      </c>
      <c r="AH36" s="91">
        <f t="shared" ref="AH36:AH38" si="82">AG36*$D36</f>
        <v>2050</v>
      </c>
      <c r="AI36" s="91">
        <f t="shared" si="76"/>
        <v>0</v>
      </c>
      <c r="AJ36" s="92">
        <f t="shared" si="65"/>
        <v>0</v>
      </c>
      <c r="AK36" s="90">
        <f t="shared" si="11"/>
        <v>3</v>
      </c>
      <c r="AL36" s="91">
        <f t="shared" si="12"/>
        <v>6150</v>
      </c>
      <c r="AM36" s="91">
        <f t="shared" si="13"/>
        <v>0</v>
      </c>
      <c r="AN36" s="90">
        <f t="shared" si="15"/>
        <v>12</v>
      </c>
      <c r="AO36" s="91">
        <f t="shared" si="16"/>
        <v>24600</v>
      </c>
      <c r="AP36" s="93">
        <f t="shared" si="66"/>
        <v>0</v>
      </c>
      <c r="AQ36" s="94">
        <f t="shared" si="18"/>
        <v>0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</row>
    <row r="37" spans="1:276" ht="18" customHeight="1" outlineLevel="1">
      <c r="A37" s="95"/>
      <c r="B37" s="110" t="s">
        <v>19</v>
      </c>
      <c r="C37" s="88" t="s">
        <v>6</v>
      </c>
      <c r="D37" s="89">
        <v>2000</v>
      </c>
      <c r="E37" s="149"/>
      <c r="F37" s="90">
        <f t="shared" si="67"/>
        <v>0</v>
      </c>
      <c r="G37" s="91">
        <f t="shared" si="53"/>
        <v>0</v>
      </c>
      <c r="H37" s="91">
        <f t="shared" si="54"/>
        <v>0</v>
      </c>
      <c r="I37" s="92">
        <f t="shared" si="55"/>
        <v>0</v>
      </c>
      <c r="J37" s="90">
        <f>J$33</f>
        <v>1</v>
      </c>
      <c r="K37" s="91">
        <f t="shared" si="77"/>
        <v>2000</v>
      </c>
      <c r="L37" s="91">
        <f t="shared" si="68"/>
        <v>0</v>
      </c>
      <c r="M37" s="92">
        <f t="shared" si="57"/>
        <v>0</v>
      </c>
      <c r="N37" s="90">
        <f>N$33</f>
        <v>1</v>
      </c>
      <c r="O37" s="91">
        <f t="shared" si="78"/>
        <v>2000</v>
      </c>
      <c r="P37" s="91">
        <f t="shared" si="69"/>
        <v>0</v>
      </c>
      <c r="Q37" s="92">
        <f t="shared" si="59"/>
        <v>0</v>
      </c>
      <c r="R37" s="90">
        <f t="shared" si="70"/>
        <v>8</v>
      </c>
      <c r="S37" s="91">
        <f t="shared" si="79"/>
        <v>16000</v>
      </c>
      <c r="T37" s="91">
        <f t="shared" si="71"/>
        <v>0</v>
      </c>
      <c r="U37" s="92">
        <f t="shared" si="60"/>
        <v>0</v>
      </c>
      <c r="V37" s="90">
        <f t="shared" si="72"/>
        <v>10</v>
      </c>
      <c r="W37" s="91">
        <f t="shared" si="61"/>
        <v>20000</v>
      </c>
      <c r="X37" s="91">
        <f t="shared" si="52"/>
        <v>0</v>
      </c>
      <c r="Y37" s="90">
        <f>Y$33</f>
        <v>1</v>
      </c>
      <c r="Z37" s="91">
        <f t="shared" si="80"/>
        <v>2000</v>
      </c>
      <c r="AA37" s="91">
        <f t="shared" si="38"/>
        <v>0</v>
      </c>
      <c r="AB37" s="92">
        <f t="shared" si="63"/>
        <v>0</v>
      </c>
      <c r="AC37" s="90">
        <f t="shared" si="73"/>
        <v>1</v>
      </c>
      <c r="AD37" s="91">
        <f t="shared" si="81"/>
        <v>2000</v>
      </c>
      <c r="AE37" s="91">
        <f t="shared" si="74"/>
        <v>0</v>
      </c>
      <c r="AF37" s="92">
        <f t="shared" si="64"/>
        <v>0</v>
      </c>
      <c r="AG37" s="90">
        <f t="shared" si="75"/>
        <v>1</v>
      </c>
      <c r="AH37" s="91">
        <f t="shared" si="82"/>
        <v>2000</v>
      </c>
      <c r="AI37" s="91">
        <f t="shared" si="76"/>
        <v>0</v>
      </c>
      <c r="AJ37" s="92">
        <f t="shared" si="65"/>
        <v>0</v>
      </c>
      <c r="AK37" s="90">
        <f t="shared" si="11"/>
        <v>3</v>
      </c>
      <c r="AL37" s="91">
        <f t="shared" si="12"/>
        <v>6000</v>
      </c>
      <c r="AM37" s="91">
        <f t="shared" si="13"/>
        <v>0</v>
      </c>
      <c r="AN37" s="90">
        <f t="shared" si="15"/>
        <v>12</v>
      </c>
      <c r="AO37" s="91">
        <f t="shared" si="16"/>
        <v>24000</v>
      </c>
      <c r="AP37" s="93">
        <f t="shared" si="66"/>
        <v>0</v>
      </c>
      <c r="AQ37" s="94">
        <f t="shared" si="18"/>
        <v>0</v>
      </c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</row>
    <row r="38" spans="1:276" ht="18" customHeight="1" outlineLevel="1" thickBot="1">
      <c r="A38" s="111"/>
      <c r="B38" s="112" t="s">
        <v>13</v>
      </c>
      <c r="C38" s="88" t="s">
        <v>6</v>
      </c>
      <c r="D38" s="89">
        <v>200</v>
      </c>
      <c r="E38" s="150"/>
      <c r="F38" s="90">
        <f t="shared" si="67"/>
        <v>0</v>
      </c>
      <c r="G38" s="91">
        <f t="shared" si="53"/>
        <v>0</v>
      </c>
      <c r="H38" s="102">
        <f t="shared" si="54"/>
        <v>0</v>
      </c>
      <c r="I38" s="92">
        <f t="shared" si="55"/>
        <v>0</v>
      </c>
      <c r="J38" s="90">
        <f t="shared" ref="J38" si="83">J$33</f>
        <v>1</v>
      </c>
      <c r="K38" s="91">
        <f t="shared" si="77"/>
        <v>200</v>
      </c>
      <c r="L38" s="102">
        <f t="shared" si="68"/>
        <v>0</v>
      </c>
      <c r="M38" s="92">
        <f t="shared" si="57"/>
        <v>0</v>
      </c>
      <c r="N38" s="90">
        <f t="shared" ref="N38" si="84">N$33</f>
        <v>1</v>
      </c>
      <c r="O38" s="91">
        <f t="shared" si="78"/>
        <v>200</v>
      </c>
      <c r="P38" s="102">
        <f t="shared" si="69"/>
        <v>0</v>
      </c>
      <c r="Q38" s="92">
        <f t="shared" si="59"/>
        <v>0</v>
      </c>
      <c r="R38" s="90">
        <f t="shared" si="70"/>
        <v>8</v>
      </c>
      <c r="S38" s="91">
        <f t="shared" si="79"/>
        <v>1600</v>
      </c>
      <c r="T38" s="102">
        <f t="shared" si="71"/>
        <v>0</v>
      </c>
      <c r="U38" s="92">
        <f t="shared" si="60"/>
        <v>0</v>
      </c>
      <c r="V38" s="90">
        <f t="shared" si="72"/>
        <v>10</v>
      </c>
      <c r="W38" s="91">
        <f t="shared" si="50"/>
        <v>400</v>
      </c>
      <c r="X38" s="102">
        <f t="shared" si="52"/>
        <v>0</v>
      </c>
      <c r="Y38" s="90">
        <f t="shared" ref="Y38" si="85">Y$33</f>
        <v>1</v>
      </c>
      <c r="Z38" s="91">
        <f t="shared" si="80"/>
        <v>200</v>
      </c>
      <c r="AA38" s="102">
        <f t="shared" si="38"/>
        <v>0</v>
      </c>
      <c r="AB38" s="92">
        <f t="shared" si="63"/>
        <v>0</v>
      </c>
      <c r="AC38" s="90">
        <f t="shared" si="73"/>
        <v>1</v>
      </c>
      <c r="AD38" s="91">
        <f t="shared" si="81"/>
        <v>200</v>
      </c>
      <c r="AE38" s="102">
        <f t="shared" si="74"/>
        <v>0</v>
      </c>
      <c r="AF38" s="92">
        <f t="shared" si="64"/>
        <v>0</v>
      </c>
      <c r="AG38" s="90">
        <f t="shared" si="75"/>
        <v>1</v>
      </c>
      <c r="AH38" s="91">
        <f t="shared" si="82"/>
        <v>200</v>
      </c>
      <c r="AI38" s="102">
        <f t="shared" si="76"/>
        <v>0</v>
      </c>
      <c r="AJ38" s="92">
        <f t="shared" si="65"/>
        <v>0</v>
      </c>
      <c r="AK38" s="90">
        <f t="shared" si="11"/>
        <v>3</v>
      </c>
      <c r="AL38" s="91">
        <f t="shared" si="12"/>
        <v>600</v>
      </c>
      <c r="AM38" s="102">
        <f t="shared" si="13"/>
        <v>0</v>
      </c>
      <c r="AN38" s="90">
        <f t="shared" si="15"/>
        <v>12</v>
      </c>
      <c r="AO38" s="91">
        <f t="shared" si="16"/>
        <v>2400</v>
      </c>
      <c r="AP38" s="93">
        <f t="shared" si="66"/>
        <v>0</v>
      </c>
      <c r="AQ38" s="94">
        <f t="shared" si="18"/>
        <v>0</v>
      </c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</row>
    <row r="39" spans="1:276" ht="18" customHeight="1" thickBot="1">
      <c r="A39" s="107">
        <f>A33+0.1</f>
        <v>1.2000000000000002</v>
      </c>
      <c r="B39" s="77" t="s">
        <v>20</v>
      </c>
      <c r="C39" s="78"/>
      <c r="D39" s="79">
        <f>SUM(D40:D44)</f>
        <v>8050</v>
      </c>
      <c r="E39" s="151"/>
      <c r="F39" s="81">
        <v>0</v>
      </c>
      <c r="G39" s="82"/>
      <c r="H39" s="82"/>
      <c r="I39" s="83">
        <f>SUM(I40:I45)</f>
        <v>0</v>
      </c>
      <c r="J39" s="81">
        <v>28</v>
      </c>
      <c r="K39" s="82"/>
      <c r="L39" s="82"/>
      <c r="M39" s="83">
        <f>SUM(M40:M45)</f>
        <v>0</v>
      </c>
      <c r="N39" s="81">
        <v>26</v>
      </c>
      <c r="O39" s="82">
        <f>SUM(O40:O45)</f>
        <v>214500</v>
      </c>
      <c r="P39" s="82"/>
      <c r="Q39" s="83">
        <f>SUM(Q40:Q45)</f>
        <v>0</v>
      </c>
      <c r="R39" s="81">
        <v>14</v>
      </c>
      <c r="S39" s="82">
        <f>SUM(S40:S45)</f>
        <v>115500</v>
      </c>
      <c r="T39" s="82"/>
      <c r="U39" s="83">
        <f>SUM(U40:U45)</f>
        <v>0</v>
      </c>
      <c r="V39" s="81">
        <f>F39+J39+N39+R39</f>
        <v>68</v>
      </c>
      <c r="W39" s="82">
        <f>G39+K39+O39+S39</f>
        <v>330000</v>
      </c>
      <c r="X39" s="82">
        <f t="shared" si="52"/>
        <v>0</v>
      </c>
      <c r="Y39" s="81">
        <v>18</v>
      </c>
      <c r="Z39" s="82">
        <f>SUM(Z40:Z45)</f>
        <v>148500</v>
      </c>
      <c r="AA39" s="82"/>
      <c r="AB39" s="83">
        <f>SUM(AB40:AB45)</f>
        <v>0</v>
      </c>
      <c r="AC39" s="81">
        <v>18</v>
      </c>
      <c r="AD39" s="82">
        <f>SUM(AD40:AD45)</f>
        <v>148500</v>
      </c>
      <c r="AE39" s="82"/>
      <c r="AF39" s="83">
        <f>SUM(AF40:AF45)</f>
        <v>0</v>
      </c>
      <c r="AG39" s="81">
        <v>58</v>
      </c>
      <c r="AH39" s="82">
        <f>SUM(AH40:AH45)</f>
        <v>478500</v>
      </c>
      <c r="AI39" s="82"/>
      <c r="AJ39" s="83">
        <f>SUM(AJ40:AJ45)</f>
        <v>0</v>
      </c>
      <c r="AK39" s="81">
        <f t="shared" si="11"/>
        <v>94</v>
      </c>
      <c r="AL39" s="82">
        <f t="shared" si="12"/>
        <v>775500</v>
      </c>
      <c r="AM39" s="82">
        <f t="shared" si="13"/>
        <v>0</v>
      </c>
      <c r="AN39" s="81">
        <f t="shared" si="15"/>
        <v>136</v>
      </c>
      <c r="AO39" s="82">
        <f t="shared" si="16"/>
        <v>891000</v>
      </c>
      <c r="AP39" s="84">
        <f>AF39+M39+U39+AB39+I39+AJ39</f>
        <v>0</v>
      </c>
      <c r="AQ39" s="108">
        <f t="shared" si="18"/>
        <v>0</v>
      </c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</row>
    <row r="40" spans="1:276" ht="18" customHeight="1" outlineLevel="1">
      <c r="A40" s="109"/>
      <c r="B40" s="87" t="s">
        <v>17</v>
      </c>
      <c r="C40" s="88" t="s">
        <v>6</v>
      </c>
      <c r="D40" s="89">
        <v>80</v>
      </c>
      <c r="E40" s="149"/>
      <c r="F40" s="90">
        <f>F$39</f>
        <v>0</v>
      </c>
      <c r="G40" s="91">
        <f t="shared" ref="G40:G45" si="86">F40*D40</f>
        <v>0</v>
      </c>
      <c r="H40" s="91">
        <f t="shared" ref="H40:H45" si="87">ROUND(E40,2)</f>
        <v>0</v>
      </c>
      <c r="I40" s="92">
        <f t="shared" ref="I40:I45" si="88">ROUND(H40*G40,2)</f>
        <v>0</v>
      </c>
      <c r="J40" s="90">
        <f t="shared" ref="J40" si="89">J$39</f>
        <v>28</v>
      </c>
      <c r="K40" s="91">
        <f>J40*$D40</f>
        <v>2240</v>
      </c>
      <c r="L40" s="91">
        <f t="shared" ref="L40:L45" si="90">ROUND(H40*L$25,2)</f>
        <v>0</v>
      </c>
      <c r="M40" s="92">
        <f t="shared" ref="M40:M45" si="91">ROUND(L40*K40,2)</f>
        <v>0</v>
      </c>
      <c r="N40" s="90">
        <f t="shared" ref="N40" si="92">N$39</f>
        <v>26</v>
      </c>
      <c r="O40" s="91">
        <f>N40*$D40</f>
        <v>2080</v>
      </c>
      <c r="P40" s="91">
        <f t="shared" ref="P40:P45" si="93">ROUND(L40*P$25,2)</f>
        <v>0</v>
      </c>
      <c r="Q40" s="92">
        <f t="shared" ref="Q40:Q45" si="94">ROUND(P40*O40,2)</f>
        <v>0</v>
      </c>
      <c r="R40" s="90">
        <f>R39</f>
        <v>14</v>
      </c>
      <c r="S40" s="91">
        <f>R40*$D40</f>
        <v>1120</v>
      </c>
      <c r="T40" s="91">
        <f t="shared" ref="T40:T45" si="95">ROUND(P40*T$25,2)</f>
        <v>0</v>
      </c>
      <c r="U40" s="92">
        <f t="shared" ref="U40:U45" si="96">ROUND(T40*S40,2)</f>
        <v>0</v>
      </c>
      <c r="V40" s="90">
        <f>F40+J40+N40+R40</f>
        <v>68</v>
      </c>
      <c r="W40" s="91">
        <f t="shared" ref="W40:W45" si="97">G40+K40+O40+S40</f>
        <v>5440</v>
      </c>
      <c r="X40" s="91">
        <f t="shared" si="52"/>
        <v>0</v>
      </c>
      <c r="Y40" s="90">
        <f t="shared" ref="Y40" si="98">Y$39</f>
        <v>18</v>
      </c>
      <c r="Z40" s="91">
        <f>Y40*$D40</f>
        <v>1440</v>
      </c>
      <c r="AA40" s="91">
        <f t="shared" si="38"/>
        <v>0</v>
      </c>
      <c r="AB40" s="92">
        <f t="shared" ref="AB40:AB45" si="99">ROUND(AA40*Z40,2)</f>
        <v>0</v>
      </c>
      <c r="AC40" s="90">
        <f>AC$39</f>
        <v>18</v>
      </c>
      <c r="AD40" s="91">
        <f>AC40*$D40</f>
        <v>1440</v>
      </c>
      <c r="AE40" s="91">
        <f t="shared" ref="AE40:AE45" si="100">ROUND(AA40*AE$25,2)</f>
        <v>0</v>
      </c>
      <c r="AF40" s="92">
        <f t="shared" ref="AF40:AF45" si="101">ROUND(AE40*AD40,2)</f>
        <v>0</v>
      </c>
      <c r="AG40" s="90">
        <f>AG$39</f>
        <v>58</v>
      </c>
      <c r="AH40" s="91">
        <f>AG40*$D40</f>
        <v>4640</v>
      </c>
      <c r="AI40" s="91">
        <f t="shared" ref="AI40:AI45" si="102">ROUND(AE40*AI$25,2)</f>
        <v>0</v>
      </c>
      <c r="AJ40" s="92">
        <f t="shared" ref="AJ40:AJ45" si="103">ROUND(AI40*AH40,2)</f>
        <v>0</v>
      </c>
      <c r="AK40" s="90">
        <f t="shared" si="11"/>
        <v>94</v>
      </c>
      <c r="AL40" s="91">
        <f t="shared" si="12"/>
        <v>7520</v>
      </c>
      <c r="AM40" s="91">
        <f t="shared" si="13"/>
        <v>0</v>
      </c>
      <c r="AN40" s="90">
        <f t="shared" si="15"/>
        <v>136</v>
      </c>
      <c r="AO40" s="91">
        <f t="shared" si="16"/>
        <v>10880</v>
      </c>
      <c r="AP40" s="93">
        <f t="shared" si="66"/>
        <v>0</v>
      </c>
      <c r="AQ40" s="94">
        <f t="shared" si="18"/>
        <v>0</v>
      </c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</row>
    <row r="41" spans="1:276" ht="18" customHeight="1" outlineLevel="1">
      <c r="A41" s="95"/>
      <c r="B41" s="96" t="s">
        <v>4</v>
      </c>
      <c r="C41" s="88" t="s">
        <v>6</v>
      </c>
      <c r="D41" s="89">
        <v>1420</v>
      </c>
      <c r="E41" s="149"/>
      <c r="F41" s="90">
        <f t="shared" ref="F41:F45" si="104">F$39</f>
        <v>0</v>
      </c>
      <c r="G41" s="91">
        <f t="shared" si="86"/>
        <v>0</v>
      </c>
      <c r="H41" s="91">
        <f t="shared" si="87"/>
        <v>0</v>
      </c>
      <c r="I41" s="92">
        <f t="shared" si="88"/>
        <v>0</v>
      </c>
      <c r="J41" s="90">
        <f>J$39</f>
        <v>28</v>
      </c>
      <c r="K41" s="91">
        <f t="shared" ref="K41" si="105">J41*$D41</f>
        <v>39760</v>
      </c>
      <c r="L41" s="91">
        <f t="shared" si="90"/>
        <v>0</v>
      </c>
      <c r="M41" s="92">
        <f t="shared" si="91"/>
        <v>0</v>
      </c>
      <c r="N41" s="90">
        <f>N$39</f>
        <v>26</v>
      </c>
      <c r="O41" s="91">
        <f t="shared" ref="O41" si="106">N41*$D41</f>
        <v>36920</v>
      </c>
      <c r="P41" s="91">
        <f t="shared" si="93"/>
        <v>0</v>
      </c>
      <c r="Q41" s="92">
        <f t="shared" si="94"/>
        <v>0</v>
      </c>
      <c r="R41" s="90">
        <f t="shared" ref="R41:R44" si="107">R40</f>
        <v>14</v>
      </c>
      <c r="S41" s="91">
        <f t="shared" ref="S41" si="108">R41*$D41</f>
        <v>19880</v>
      </c>
      <c r="T41" s="91">
        <f t="shared" si="95"/>
        <v>0</v>
      </c>
      <c r="U41" s="92">
        <f t="shared" si="96"/>
        <v>0</v>
      </c>
      <c r="V41" s="90">
        <f t="shared" ref="V41:V45" si="109">F41+J41+N41+R41</f>
        <v>68</v>
      </c>
      <c r="W41" s="91">
        <f t="shared" si="97"/>
        <v>96560</v>
      </c>
      <c r="X41" s="91">
        <f t="shared" si="52"/>
        <v>0</v>
      </c>
      <c r="Y41" s="90">
        <f>Y$39</f>
        <v>18</v>
      </c>
      <c r="Z41" s="91">
        <f t="shared" ref="Z41" si="110">Y41*$D41</f>
        <v>25560</v>
      </c>
      <c r="AA41" s="91">
        <f t="shared" si="38"/>
        <v>0</v>
      </c>
      <c r="AB41" s="92">
        <f t="shared" si="99"/>
        <v>0</v>
      </c>
      <c r="AC41" s="90">
        <f t="shared" ref="AC41:AC45" si="111">AC$39</f>
        <v>18</v>
      </c>
      <c r="AD41" s="91">
        <f t="shared" ref="AD41" si="112">AC41*$D41</f>
        <v>25560</v>
      </c>
      <c r="AE41" s="91">
        <f t="shared" si="100"/>
        <v>0</v>
      </c>
      <c r="AF41" s="92">
        <f t="shared" si="101"/>
        <v>0</v>
      </c>
      <c r="AG41" s="90">
        <f t="shared" ref="AG41:AG45" si="113">AG$39</f>
        <v>58</v>
      </c>
      <c r="AH41" s="91">
        <f t="shared" ref="AH41" si="114">AG41*$D41</f>
        <v>82360</v>
      </c>
      <c r="AI41" s="91">
        <f t="shared" si="102"/>
        <v>0</v>
      </c>
      <c r="AJ41" s="92">
        <f t="shared" si="103"/>
        <v>0</v>
      </c>
      <c r="AK41" s="90">
        <f t="shared" si="11"/>
        <v>94</v>
      </c>
      <c r="AL41" s="91">
        <f t="shared" si="12"/>
        <v>133480</v>
      </c>
      <c r="AM41" s="91">
        <f t="shared" si="13"/>
        <v>0</v>
      </c>
      <c r="AN41" s="90">
        <f t="shared" si="15"/>
        <v>136</v>
      </c>
      <c r="AO41" s="91">
        <f t="shared" si="16"/>
        <v>193120</v>
      </c>
      <c r="AP41" s="93">
        <f t="shared" si="66"/>
        <v>0</v>
      </c>
      <c r="AQ41" s="94">
        <f t="shared" si="18"/>
        <v>0</v>
      </c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</row>
    <row r="42" spans="1:276" ht="18" customHeight="1" outlineLevel="1">
      <c r="A42" s="95"/>
      <c r="B42" s="97" t="s">
        <v>21</v>
      </c>
      <c r="C42" s="88" t="s">
        <v>6</v>
      </c>
      <c r="D42" s="89">
        <v>2500</v>
      </c>
      <c r="E42" s="149"/>
      <c r="F42" s="90">
        <f t="shared" si="104"/>
        <v>0</v>
      </c>
      <c r="G42" s="91">
        <f t="shared" si="86"/>
        <v>0</v>
      </c>
      <c r="H42" s="91">
        <f t="shared" si="87"/>
        <v>0</v>
      </c>
      <c r="I42" s="92">
        <f t="shared" si="88"/>
        <v>0</v>
      </c>
      <c r="J42" s="90">
        <f t="shared" ref="J42:J45" si="115">J$39</f>
        <v>28</v>
      </c>
      <c r="K42" s="91">
        <f>J42*$D42</f>
        <v>70000</v>
      </c>
      <c r="L42" s="91">
        <f t="shared" si="90"/>
        <v>0</v>
      </c>
      <c r="M42" s="92">
        <f t="shared" si="91"/>
        <v>0</v>
      </c>
      <c r="N42" s="90">
        <f t="shared" ref="N42:N45" si="116">N$39</f>
        <v>26</v>
      </c>
      <c r="O42" s="91">
        <f>N42*$D42</f>
        <v>65000</v>
      </c>
      <c r="P42" s="91">
        <f t="shared" si="93"/>
        <v>0</v>
      </c>
      <c r="Q42" s="92">
        <f t="shared" si="94"/>
        <v>0</v>
      </c>
      <c r="R42" s="90">
        <f t="shared" si="107"/>
        <v>14</v>
      </c>
      <c r="S42" s="91">
        <f>R42*$D42</f>
        <v>35000</v>
      </c>
      <c r="T42" s="91">
        <f t="shared" si="95"/>
        <v>0</v>
      </c>
      <c r="U42" s="92">
        <f t="shared" si="96"/>
        <v>0</v>
      </c>
      <c r="V42" s="90">
        <f t="shared" si="109"/>
        <v>68</v>
      </c>
      <c r="W42" s="91">
        <f t="shared" si="97"/>
        <v>170000</v>
      </c>
      <c r="X42" s="91">
        <f t="shared" si="52"/>
        <v>0</v>
      </c>
      <c r="Y42" s="90">
        <f t="shared" ref="Y42:Y45" si="117">Y$39</f>
        <v>18</v>
      </c>
      <c r="Z42" s="91">
        <f>Y42*$D42</f>
        <v>45000</v>
      </c>
      <c r="AA42" s="91">
        <f t="shared" si="38"/>
        <v>0</v>
      </c>
      <c r="AB42" s="92">
        <f t="shared" si="99"/>
        <v>0</v>
      </c>
      <c r="AC42" s="90">
        <f t="shared" si="111"/>
        <v>18</v>
      </c>
      <c r="AD42" s="91">
        <f>AC42*$D42</f>
        <v>45000</v>
      </c>
      <c r="AE42" s="91">
        <f t="shared" si="100"/>
        <v>0</v>
      </c>
      <c r="AF42" s="92">
        <f t="shared" si="101"/>
        <v>0</v>
      </c>
      <c r="AG42" s="90">
        <f t="shared" si="113"/>
        <v>58</v>
      </c>
      <c r="AH42" s="91">
        <f>AG42*$D42</f>
        <v>145000</v>
      </c>
      <c r="AI42" s="91">
        <f t="shared" si="102"/>
        <v>0</v>
      </c>
      <c r="AJ42" s="92">
        <f t="shared" si="103"/>
        <v>0</v>
      </c>
      <c r="AK42" s="90">
        <f t="shared" si="11"/>
        <v>94</v>
      </c>
      <c r="AL42" s="91">
        <f t="shared" si="12"/>
        <v>235000</v>
      </c>
      <c r="AM42" s="91">
        <f t="shared" si="13"/>
        <v>0</v>
      </c>
      <c r="AN42" s="90">
        <f t="shared" si="15"/>
        <v>136</v>
      </c>
      <c r="AO42" s="91">
        <f t="shared" si="16"/>
        <v>340000</v>
      </c>
      <c r="AP42" s="93">
        <f t="shared" si="66"/>
        <v>0</v>
      </c>
      <c r="AQ42" s="94">
        <f t="shared" si="18"/>
        <v>0</v>
      </c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</row>
    <row r="43" spans="1:276" ht="18" customHeight="1" outlineLevel="1">
      <c r="A43" s="95"/>
      <c r="B43" s="110" t="s">
        <v>5</v>
      </c>
      <c r="C43" s="88" t="s">
        <v>6</v>
      </c>
      <c r="D43" s="89">
        <v>2050</v>
      </c>
      <c r="E43" s="149"/>
      <c r="F43" s="90">
        <f t="shared" si="104"/>
        <v>0</v>
      </c>
      <c r="G43" s="91">
        <f t="shared" si="86"/>
        <v>0</v>
      </c>
      <c r="H43" s="91">
        <f t="shared" si="87"/>
        <v>0</v>
      </c>
      <c r="I43" s="92">
        <f t="shared" si="88"/>
        <v>0</v>
      </c>
      <c r="J43" s="90">
        <f t="shared" si="115"/>
        <v>28</v>
      </c>
      <c r="K43" s="91">
        <f t="shared" ref="K43:K45" si="118">J43*$D43</f>
        <v>57400</v>
      </c>
      <c r="L43" s="91">
        <f t="shared" si="90"/>
        <v>0</v>
      </c>
      <c r="M43" s="92">
        <f t="shared" si="91"/>
        <v>0</v>
      </c>
      <c r="N43" s="90">
        <f t="shared" si="116"/>
        <v>26</v>
      </c>
      <c r="O43" s="91">
        <f t="shared" ref="O43:O45" si="119">N43*$D43</f>
        <v>53300</v>
      </c>
      <c r="P43" s="91">
        <f t="shared" si="93"/>
        <v>0</v>
      </c>
      <c r="Q43" s="92">
        <f t="shared" si="94"/>
        <v>0</v>
      </c>
      <c r="R43" s="90">
        <f t="shared" si="107"/>
        <v>14</v>
      </c>
      <c r="S43" s="91">
        <f t="shared" ref="S43:S45" si="120">R43*$D43</f>
        <v>28700</v>
      </c>
      <c r="T43" s="91">
        <f t="shared" si="95"/>
        <v>0</v>
      </c>
      <c r="U43" s="92">
        <f t="shared" si="96"/>
        <v>0</v>
      </c>
      <c r="V43" s="90">
        <f t="shared" si="109"/>
        <v>68</v>
      </c>
      <c r="W43" s="91">
        <f t="shared" si="97"/>
        <v>139400</v>
      </c>
      <c r="X43" s="91">
        <f t="shared" si="52"/>
        <v>0</v>
      </c>
      <c r="Y43" s="90">
        <f t="shared" si="117"/>
        <v>18</v>
      </c>
      <c r="Z43" s="91">
        <f t="shared" ref="Z43:Z45" si="121">Y43*$D43</f>
        <v>36900</v>
      </c>
      <c r="AA43" s="91">
        <f t="shared" si="38"/>
        <v>0</v>
      </c>
      <c r="AB43" s="92">
        <f t="shared" si="99"/>
        <v>0</v>
      </c>
      <c r="AC43" s="90">
        <f t="shared" si="111"/>
        <v>18</v>
      </c>
      <c r="AD43" s="91">
        <f t="shared" ref="AD43:AD45" si="122">AC43*$D43</f>
        <v>36900</v>
      </c>
      <c r="AE43" s="91">
        <f t="shared" si="100"/>
        <v>0</v>
      </c>
      <c r="AF43" s="92">
        <f t="shared" si="101"/>
        <v>0</v>
      </c>
      <c r="AG43" s="90">
        <f t="shared" si="113"/>
        <v>58</v>
      </c>
      <c r="AH43" s="91">
        <f t="shared" ref="AH43:AH45" si="123">AG43*$D43</f>
        <v>118900</v>
      </c>
      <c r="AI43" s="91">
        <f t="shared" si="102"/>
        <v>0</v>
      </c>
      <c r="AJ43" s="92">
        <f t="shared" si="103"/>
        <v>0</v>
      </c>
      <c r="AK43" s="90">
        <f t="shared" si="11"/>
        <v>94</v>
      </c>
      <c r="AL43" s="91">
        <f t="shared" si="12"/>
        <v>192700</v>
      </c>
      <c r="AM43" s="91">
        <f t="shared" si="13"/>
        <v>0</v>
      </c>
      <c r="AN43" s="90">
        <f t="shared" si="15"/>
        <v>136</v>
      </c>
      <c r="AO43" s="91">
        <f t="shared" si="16"/>
        <v>278800</v>
      </c>
      <c r="AP43" s="93">
        <f t="shared" si="66"/>
        <v>0</v>
      </c>
      <c r="AQ43" s="94">
        <f t="shared" si="18"/>
        <v>0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</row>
    <row r="44" spans="1:276" ht="18" customHeight="1" outlineLevel="1">
      <c r="A44" s="95"/>
      <c r="B44" s="110" t="s">
        <v>19</v>
      </c>
      <c r="C44" s="88" t="s">
        <v>6</v>
      </c>
      <c r="D44" s="89">
        <v>2000</v>
      </c>
      <c r="E44" s="149"/>
      <c r="F44" s="90">
        <f t="shared" si="104"/>
        <v>0</v>
      </c>
      <c r="G44" s="91">
        <f t="shared" si="86"/>
        <v>0</v>
      </c>
      <c r="H44" s="91">
        <f t="shared" si="87"/>
        <v>0</v>
      </c>
      <c r="I44" s="92">
        <f t="shared" si="88"/>
        <v>0</v>
      </c>
      <c r="J44" s="90">
        <f t="shared" si="115"/>
        <v>28</v>
      </c>
      <c r="K44" s="91">
        <f t="shared" si="118"/>
        <v>56000</v>
      </c>
      <c r="L44" s="91">
        <f t="shared" si="90"/>
        <v>0</v>
      </c>
      <c r="M44" s="92">
        <f t="shared" si="91"/>
        <v>0</v>
      </c>
      <c r="N44" s="90">
        <f t="shared" si="116"/>
        <v>26</v>
      </c>
      <c r="O44" s="91">
        <f t="shared" si="119"/>
        <v>52000</v>
      </c>
      <c r="P44" s="91">
        <f t="shared" si="93"/>
        <v>0</v>
      </c>
      <c r="Q44" s="92">
        <f t="shared" si="94"/>
        <v>0</v>
      </c>
      <c r="R44" s="90">
        <f t="shared" si="107"/>
        <v>14</v>
      </c>
      <c r="S44" s="91">
        <f t="shared" si="120"/>
        <v>28000</v>
      </c>
      <c r="T44" s="91">
        <f t="shared" si="95"/>
        <v>0</v>
      </c>
      <c r="U44" s="92">
        <f t="shared" si="96"/>
        <v>0</v>
      </c>
      <c r="V44" s="90">
        <f t="shared" si="109"/>
        <v>68</v>
      </c>
      <c r="W44" s="91">
        <f t="shared" si="97"/>
        <v>136000</v>
      </c>
      <c r="X44" s="91">
        <f t="shared" si="52"/>
        <v>0</v>
      </c>
      <c r="Y44" s="90">
        <f t="shared" si="117"/>
        <v>18</v>
      </c>
      <c r="Z44" s="91">
        <f t="shared" si="121"/>
        <v>36000</v>
      </c>
      <c r="AA44" s="91">
        <f t="shared" si="38"/>
        <v>0</v>
      </c>
      <c r="AB44" s="92">
        <f t="shared" si="99"/>
        <v>0</v>
      </c>
      <c r="AC44" s="90">
        <f t="shared" si="111"/>
        <v>18</v>
      </c>
      <c r="AD44" s="91">
        <f t="shared" si="122"/>
        <v>36000</v>
      </c>
      <c r="AE44" s="91">
        <f t="shared" si="100"/>
        <v>0</v>
      </c>
      <c r="AF44" s="92">
        <f t="shared" si="101"/>
        <v>0</v>
      </c>
      <c r="AG44" s="90">
        <f t="shared" si="113"/>
        <v>58</v>
      </c>
      <c r="AH44" s="91">
        <f t="shared" si="123"/>
        <v>116000</v>
      </c>
      <c r="AI44" s="91">
        <f t="shared" si="102"/>
        <v>0</v>
      </c>
      <c r="AJ44" s="92">
        <f t="shared" si="103"/>
        <v>0</v>
      </c>
      <c r="AK44" s="90">
        <f t="shared" si="11"/>
        <v>94</v>
      </c>
      <c r="AL44" s="91">
        <f t="shared" si="12"/>
        <v>188000</v>
      </c>
      <c r="AM44" s="91">
        <f t="shared" si="13"/>
        <v>0</v>
      </c>
      <c r="AN44" s="90">
        <f t="shared" si="15"/>
        <v>136</v>
      </c>
      <c r="AO44" s="91">
        <f t="shared" si="16"/>
        <v>272000</v>
      </c>
      <c r="AP44" s="93">
        <f t="shared" si="66"/>
        <v>0</v>
      </c>
      <c r="AQ44" s="94">
        <f t="shared" si="18"/>
        <v>0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</row>
    <row r="45" spans="1:276" ht="18" customHeight="1" outlineLevel="1" thickBot="1">
      <c r="A45" s="98"/>
      <c r="B45" s="99" t="s">
        <v>13</v>
      </c>
      <c r="C45" s="100" t="s">
        <v>6</v>
      </c>
      <c r="D45" s="101">
        <v>200</v>
      </c>
      <c r="E45" s="150"/>
      <c r="F45" s="104">
        <f t="shared" si="104"/>
        <v>0</v>
      </c>
      <c r="G45" s="102">
        <f t="shared" si="86"/>
        <v>0</v>
      </c>
      <c r="H45" s="102">
        <f t="shared" si="87"/>
        <v>0</v>
      </c>
      <c r="I45" s="103">
        <f t="shared" si="88"/>
        <v>0</v>
      </c>
      <c r="J45" s="104">
        <f t="shared" si="115"/>
        <v>28</v>
      </c>
      <c r="K45" s="91">
        <f t="shared" si="118"/>
        <v>5600</v>
      </c>
      <c r="L45" s="102">
        <f t="shared" si="90"/>
        <v>0</v>
      </c>
      <c r="M45" s="103">
        <f t="shared" si="91"/>
        <v>0</v>
      </c>
      <c r="N45" s="104">
        <f t="shared" si="116"/>
        <v>26</v>
      </c>
      <c r="O45" s="91">
        <f t="shared" si="119"/>
        <v>5200</v>
      </c>
      <c r="P45" s="102">
        <f t="shared" si="93"/>
        <v>0</v>
      </c>
      <c r="Q45" s="103">
        <f t="shared" si="94"/>
        <v>0</v>
      </c>
      <c r="R45" s="104">
        <f>R44</f>
        <v>14</v>
      </c>
      <c r="S45" s="91">
        <f t="shared" si="120"/>
        <v>2800</v>
      </c>
      <c r="T45" s="102">
        <f t="shared" si="95"/>
        <v>0</v>
      </c>
      <c r="U45" s="103">
        <f t="shared" si="96"/>
        <v>0</v>
      </c>
      <c r="V45" s="104">
        <f t="shared" si="109"/>
        <v>68</v>
      </c>
      <c r="W45" s="91">
        <f t="shared" si="97"/>
        <v>13600</v>
      </c>
      <c r="X45" s="102">
        <f t="shared" si="52"/>
        <v>0</v>
      </c>
      <c r="Y45" s="104">
        <f t="shared" si="117"/>
        <v>18</v>
      </c>
      <c r="Z45" s="91">
        <f t="shared" si="121"/>
        <v>3600</v>
      </c>
      <c r="AA45" s="102">
        <f t="shared" si="38"/>
        <v>0</v>
      </c>
      <c r="AB45" s="103">
        <f t="shared" si="99"/>
        <v>0</v>
      </c>
      <c r="AC45" s="104">
        <f t="shared" si="111"/>
        <v>18</v>
      </c>
      <c r="AD45" s="91">
        <f t="shared" si="122"/>
        <v>3600</v>
      </c>
      <c r="AE45" s="102">
        <f t="shared" si="100"/>
        <v>0</v>
      </c>
      <c r="AF45" s="103">
        <f t="shared" si="101"/>
        <v>0</v>
      </c>
      <c r="AG45" s="104">
        <f t="shared" si="113"/>
        <v>58</v>
      </c>
      <c r="AH45" s="91">
        <f t="shared" si="123"/>
        <v>11600</v>
      </c>
      <c r="AI45" s="102">
        <f t="shared" si="102"/>
        <v>0</v>
      </c>
      <c r="AJ45" s="103">
        <f t="shared" si="103"/>
        <v>0</v>
      </c>
      <c r="AK45" s="104">
        <f t="shared" si="11"/>
        <v>94</v>
      </c>
      <c r="AL45" s="91">
        <f t="shared" si="12"/>
        <v>18800</v>
      </c>
      <c r="AM45" s="102">
        <f t="shared" si="13"/>
        <v>0</v>
      </c>
      <c r="AN45" s="104">
        <f t="shared" si="15"/>
        <v>136</v>
      </c>
      <c r="AO45" s="102">
        <f t="shared" si="16"/>
        <v>27200</v>
      </c>
      <c r="AP45" s="105">
        <f t="shared" si="66"/>
        <v>0</v>
      </c>
      <c r="AQ45" s="106">
        <f t="shared" si="18"/>
        <v>0</v>
      </c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</row>
    <row r="46" spans="1:276" ht="18" customHeight="1" thickBot="1">
      <c r="A46" s="66">
        <v>2</v>
      </c>
      <c r="B46" s="67" t="s">
        <v>33</v>
      </c>
      <c r="C46" s="68"/>
      <c r="D46" s="69"/>
      <c r="E46" s="152"/>
      <c r="F46" s="71">
        <f>F47+F52+F58</f>
        <v>0</v>
      </c>
      <c r="G46" s="72">
        <f>SUM(G48:G51,G53:G57,G59:G64)</f>
        <v>0</v>
      </c>
      <c r="H46" s="72"/>
      <c r="I46" s="73">
        <f>I47+I52+I58</f>
        <v>0</v>
      </c>
      <c r="J46" s="71">
        <f>J47+J52+J58</f>
        <v>25</v>
      </c>
      <c r="K46" s="72">
        <f>SUM(K48:K51,K53:K57,K59:K64)</f>
        <v>197050</v>
      </c>
      <c r="L46" s="72"/>
      <c r="M46" s="73">
        <f>M47+M52+M58</f>
        <v>0</v>
      </c>
      <c r="N46" s="71">
        <f>N47+N52+N58</f>
        <v>39</v>
      </c>
      <c r="O46" s="72">
        <f>O47+O52+O58</f>
        <v>315050</v>
      </c>
      <c r="P46" s="72"/>
      <c r="Q46" s="73">
        <f>Q47+Q52+Q58</f>
        <v>0</v>
      </c>
      <c r="R46" s="71">
        <f>R47+R52+R58</f>
        <v>42</v>
      </c>
      <c r="S46" s="72">
        <f>S47+S52+S58</f>
        <v>304600</v>
      </c>
      <c r="T46" s="72"/>
      <c r="U46" s="73">
        <f>U47+U52+U58</f>
        <v>0</v>
      </c>
      <c r="V46" s="71">
        <f>F46+J46+N46+R46</f>
        <v>106</v>
      </c>
      <c r="W46" s="72">
        <f t="shared" si="50"/>
        <v>512100</v>
      </c>
      <c r="X46" s="72">
        <f>I46+M46+Q46+U46</f>
        <v>0</v>
      </c>
      <c r="Y46" s="71">
        <f>Y47+Y52+Y58</f>
        <v>20</v>
      </c>
      <c r="Z46" s="72">
        <f>Z47+Z52+Z58</f>
        <v>158300</v>
      </c>
      <c r="AA46" s="72"/>
      <c r="AB46" s="73">
        <f>AB47+AB52+AB58</f>
        <v>0</v>
      </c>
      <c r="AC46" s="71">
        <f>AC47+AC52+AC58</f>
        <v>20</v>
      </c>
      <c r="AD46" s="72">
        <f>AD47+AD52+AD58</f>
        <v>158300</v>
      </c>
      <c r="AE46" s="72"/>
      <c r="AF46" s="73">
        <f>AF47+AF52+AF58</f>
        <v>0</v>
      </c>
      <c r="AG46" s="71">
        <f>AG47+AG52+AG58</f>
        <v>61</v>
      </c>
      <c r="AH46" s="72">
        <f>AH47+AH52+AH58</f>
        <v>496550</v>
      </c>
      <c r="AI46" s="72"/>
      <c r="AJ46" s="73">
        <f>AJ47+AJ52+AJ58</f>
        <v>0</v>
      </c>
      <c r="AK46" s="71">
        <f t="shared" si="11"/>
        <v>101</v>
      </c>
      <c r="AL46" s="72">
        <f t="shared" si="12"/>
        <v>813150</v>
      </c>
      <c r="AM46" s="72">
        <f t="shared" si="13"/>
        <v>0</v>
      </c>
      <c r="AN46" s="71">
        <f t="shared" si="15"/>
        <v>168</v>
      </c>
      <c r="AO46" s="72">
        <f t="shared" si="16"/>
        <v>1314800</v>
      </c>
      <c r="AP46" s="74">
        <f t="shared" si="66"/>
        <v>0</v>
      </c>
      <c r="AQ46" s="75">
        <f>ROUND(AP46*1.2,2)</f>
        <v>0</v>
      </c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</row>
    <row r="47" spans="1:276" ht="18" customHeight="1" thickBot="1">
      <c r="A47" s="76">
        <f>A46+0.1</f>
        <v>2.1</v>
      </c>
      <c r="B47" s="77" t="s">
        <v>27</v>
      </c>
      <c r="C47" s="78"/>
      <c r="D47" s="79">
        <f>SUM($D48:$D50)</f>
        <v>4000</v>
      </c>
      <c r="E47" s="151"/>
      <c r="F47" s="81">
        <v>0</v>
      </c>
      <c r="G47" s="82"/>
      <c r="H47" s="82"/>
      <c r="I47" s="83">
        <f>SUM(I48:I51)</f>
        <v>0</v>
      </c>
      <c r="J47" s="81">
        <v>1</v>
      </c>
      <c r="K47" s="82"/>
      <c r="L47" s="82"/>
      <c r="M47" s="83">
        <f>SUM(M48:M51)</f>
        <v>0</v>
      </c>
      <c r="N47" s="81">
        <v>1</v>
      </c>
      <c r="O47" s="82">
        <f>SUM(O48:O51)</f>
        <v>4050</v>
      </c>
      <c r="P47" s="82"/>
      <c r="Q47" s="83">
        <f>SUM(Q48:Q51)</f>
        <v>0</v>
      </c>
      <c r="R47" s="81">
        <v>7</v>
      </c>
      <c r="S47" s="82">
        <f>SUM(S48:S51)</f>
        <v>28350</v>
      </c>
      <c r="T47" s="82"/>
      <c r="U47" s="83">
        <f>SUM(U48:U51)</f>
        <v>0</v>
      </c>
      <c r="V47" s="81">
        <f>F47+J47+N47+R47</f>
        <v>9</v>
      </c>
      <c r="W47" s="82">
        <f>G47+K47+O47+S47</f>
        <v>32400</v>
      </c>
      <c r="X47" s="82">
        <f>I47+M47+Q47+U47</f>
        <v>0</v>
      </c>
      <c r="Y47" s="81">
        <v>1</v>
      </c>
      <c r="Z47" s="82">
        <f>SUM(Z48:Z51)</f>
        <v>4050</v>
      </c>
      <c r="AA47" s="82"/>
      <c r="AB47" s="83">
        <f>SUM(AB48:AB51)</f>
        <v>0</v>
      </c>
      <c r="AC47" s="81">
        <v>1</v>
      </c>
      <c r="AD47" s="82">
        <f>SUM(AD48:AD51)</f>
        <v>4050</v>
      </c>
      <c r="AE47" s="82"/>
      <c r="AF47" s="83">
        <f>SUM(AF48:AF51)</f>
        <v>0</v>
      </c>
      <c r="AG47" s="81">
        <v>1</v>
      </c>
      <c r="AH47" s="82">
        <f>SUM(AH48:AH51)</f>
        <v>4050</v>
      </c>
      <c r="AI47" s="82"/>
      <c r="AJ47" s="83">
        <f>SUM(AJ48:AJ51)</f>
        <v>0</v>
      </c>
      <c r="AK47" s="81">
        <f t="shared" si="11"/>
        <v>3</v>
      </c>
      <c r="AL47" s="82">
        <f t="shared" si="12"/>
        <v>12150</v>
      </c>
      <c r="AM47" s="82">
        <f t="shared" si="13"/>
        <v>0</v>
      </c>
      <c r="AN47" s="81">
        <f t="shared" si="15"/>
        <v>11</v>
      </c>
      <c r="AO47" s="82">
        <f t="shared" si="16"/>
        <v>40500</v>
      </c>
      <c r="AP47" s="84">
        <f t="shared" si="66"/>
        <v>0</v>
      </c>
      <c r="AQ47" s="108">
        <f t="shared" ref="AQ47:AQ64" si="124">ROUND(AP47*1.2,2)</f>
        <v>0</v>
      </c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</row>
    <row r="48" spans="1:276" ht="18" customHeight="1" outlineLevel="1">
      <c r="A48" s="86"/>
      <c r="B48" s="87" t="s">
        <v>17</v>
      </c>
      <c r="C48" s="88" t="s">
        <v>6</v>
      </c>
      <c r="D48" s="89">
        <v>80</v>
      </c>
      <c r="E48" s="149"/>
      <c r="F48" s="90">
        <f>F$47</f>
        <v>0</v>
      </c>
      <c r="G48" s="91">
        <f>F48*D48</f>
        <v>0</v>
      </c>
      <c r="H48" s="91">
        <f t="shared" ref="H48:H51" si="125">ROUND(E48,2)</f>
        <v>0</v>
      </c>
      <c r="I48" s="92">
        <f t="shared" ref="I48:I51" si="126">ROUND(H48*G48,2)</f>
        <v>0</v>
      </c>
      <c r="J48" s="90">
        <f t="shared" ref="J48:J51" si="127">J$47</f>
        <v>1</v>
      </c>
      <c r="K48" s="91">
        <f>J48*$D48</f>
        <v>80</v>
      </c>
      <c r="L48" s="91">
        <f>ROUND(H48*L$25,2)</f>
        <v>0</v>
      </c>
      <c r="M48" s="92">
        <f t="shared" ref="M48:M51" si="128">ROUND(L48*K48,2)</f>
        <v>0</v>
      </c>
      <c r="N48" s="90">
        <f t="shared" ref="N48:N51" si="129">N$47</f>
        <v>1</v>
      </c>
      <c r="O48" s="91">
        <f>N48*$D48</f>
        <v>80</v>
      </c>
      <c r="P48" s="91">
        <f>ROUND(L48*P$25,2)</f>
        <v>0</v>
      </c>
      <c r="Q48" s="92">
        <f t="shared" ref="Q48:Q51" si="130">ROUND(P48*O48,2)</f>
        <v>0</v>
      </c>
      <c r="R48" s="90">
        <f>R47</f>
        <v>7</v>
      </c>
      <c r="S48" s="91">
        <f>R48*$D48</f>
        <v>560</v>
      </c>
      <c r="T48" s="91">
        <f>ROUND(P48*T$25,2)</f>
        <v>0</v>
      </c>
      <c r="U48" s="92">
        <f t="shared" ref="U48:U51" si="131">ROUND(T48*S48,2)</f>
        <v>0</v>
      </c>
      <c r="V48" s="90">
        <f t="shared" ref="V48:W51" si="132">F48+J48+N48+R48</f>
        <v>9</v>
      </c>
      <c r="W48" s="91">
        <f t="shared" si="132"/>
        <v>720</v>
      </c>
      <c r="X48" s="91">
        <f t="shared" ref="X48:X51" si="133">I48+M48+Q48+U48</f>
        <v>0</v>
      </c>
      <c r="Y48" s="90">
        <f t="shared" ref="Y48:Y51" si="134">Y$47</f>
        <v>1</v>
      </c>
      <c r="Z48" s="91">
        <f>Y48*$D48</f>
        <v>80</v>
      </c>
      <c r="AA48" s="91">
        <f t="shared" si="38"/>
        <v>0</v>
      </c>
      <c r="AB48" s="92">
        <f t="shared" ref="AB48:AB51" si="135">ROUND(AA48*Z48,2)</f>
        <v>0</v>
      </c>
      <c r="AC48" s="90">
        <f t="shared" ref="AC48:AC51" si="136">AC$47</f>
        <v>1</v>
      </c>
      <c r="AD48" s="91">
        <f>AC48*$D48</f>
        <v>80</v>
      </c>
      <c r="AE48" s="91">
        <f>ROUND(AA48*AE$25,2)</f>
        <v>0</v>
      </c>
      <c r="AF48" s="92">
        <f t="shared" ref="AF48:AF51" si="137">ROUND(AE48*AD48,2)</f>
        <v>0</v>
      </c>
      <c r="AG48" s="90">
        <f t="shared" ref="AG48:AG51" si="138">AG$47</f>
        <v>1</v>
      </c>
      <c r="AH48" s="91">
        <f>AG48*$D48</f>
        <v>80</v>
      </c>
      <c r="AI48" s="91">
        <f>ROUND(AE48*AI$25,2)</f>
        <v>0</v>
      </c>
      <c r="AJ48" s="92">
        <f t="shared" ref="AJ48:AJ51" si="139">ROUND(AI48*AH48,2)</f>
        <v>0</v>
      </c>
      <c r="AK48" s="90">
        <f t="shared" si="11"/>
        <v>3</v>
      </c>
      <c r="AL48" s="91">
        <f t="shared" si="12"/>
        <v>240</v>
      </c>
      <c r="AM48" s="91">
        <f t="shared" si="13"/>
        <v>0</v>
      </c>
      <c r="AN48" s="90">
        <f t="shared" si="15"/>
        <v>11</v>
      </c>
      <c r="AO48" s="91">
        <f t="shared" si="16"/>
        <v>880</v>
      </c>
      <c r="AP48" s="93">
        <f t="shared" si="66"/>
        <v>0</v>
      </c>
      <c r="AQ48" s="94">
        <f t="shared" si="124"/>
        <v>0</v>
      </c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</row>
    <row r="49" spans="1:276" ht="18" customHeight="1" outlineLevel="1">
      <c r="A49" s="95"/>
      <c r="B49" s="96" t="s">
        <v>4</v>
      </c>
      <c r="C49" s="88" t="s">
        <v>6</v>
      </c>
      <c r="D49" s="89">
        <v>1420</v>
      </c>
      <c r="E49" s="149"/>
      <c r="F49" s="90">
        <f t="shared" ref="F49:F51" si="140">F$47</f>
        <v>0</v>
      </c>
      <c r="G49" s="91">
        <f t="shared" ref="G49:G51" si="141">F49*D49</f>
        <v>0</v>
      </c>
      <c r="H49" s="91">
        <f t="shared" si="125"/>
        <v>0</v>
      </c>
      <c r="I49" s="92">
        <f t="shared" si="126"/>
        <v>0</v>
      </c>
      <c r="J49" s="90">
        <f t="shared" si="127"/>
        <v>1</v>
      </c>
      <c r="K49" s="91">
        <f t="shared" ref="K49:K51" si="142">J49*$D49</f>
        <v>1420</v>
      </c>
      <c r="L49" s="91">
        <f t="shared" ref="L49:L51" si="143">ROUND(H49*L$25,2)</f>
        <v>0</v>
      </c>
      <c r="M49" s="92">
        <f t="shared" si="128"/>
        <v>0</v>
      </c>
      <c r="N49" s="90">
        <f t="shared" si="129"/>
        <v>1</v>
      </c>
      <c r="O49" s="91">
        <f t="shared" ref="O49:O51" si="144">N49*$D49</f>
        <v>1420</v>
      </c>
      <c r="P49" s="91">
        <f t="shared" ref="P49:P51" si="145">ROUND(L49*P$25,2)</f>
        <v>0</v>
      </c>
      <c r="Q49" s="92">
        <f t="shared" si="130"/>
        <v>0</v>
      </c>
      <c r="R49" s="90">
        <f t="shared" ref="R49:R51" si="146">R48</f>
        <v>7</v>
      </c>
      <c r="S49" s="91">
        <f t="shared" ref="S49:S51" si="147">R49*$D49</f>
        <v>9940</v>
      </c>
      <c r="T49" s="91">
        <f t="shared" ref="T49:T51" si="148">ROUND(P49*T$25,2)</f>
        <v>0</v>
      </c>
      <c r="U49" s="92">
        <f t="shared" si="131"/>
        <v>0</v>
      </c>
      <c r="V49" s="90">
        <f t="shared" si="132"/>
        <v>9</v>
      </c>
      <c r="W49" s="91">
        <f t="shared" si="132"/>
        <v>12780</v>
      </c>
      <c r="X49" s="91">
        <f t="shared" si="133"/>
        <v>0</v>
      </c>
      <c r="Y49" s="90">
        <f t="shared" si="134"/>
        <v>1</v>
      </c>
      <c r="Z49" s="91">
        <f t="shared" ref="Z49:Z51" si="149">Y49*$D49</f>
        <v>1420</v>
      </c>
      <c r="AA49" s="91">
        <f t="shared" si="38"/>
        <v>0</v>
      </c>
      <c r="AB49" s="92">
        <f t="shared" si="135"/>
        <v>0</v>
      </c>
      <c r="AC49" s="90">
        <f t="shared" si="136"/>
        <v>1</v>
      </c>
      <c r="AD49" s="91">
        <f t="shared" ref="AD49:AD51" si="150">AC49*$D49</f>
        <v>1420</v>
      </c>
      <c r="AE49" s="91">
        <f t="shared" ref="AE49:AE51" si="151">ROUND(AA49*AE$25,2)</f>
        <v>0</v>
      </c>
      <c r="AF49" s="92">
        <f t="shared" si="137"/>
        <v>0</v>
      </c>
      <c r="AG49" s="90">
        <f t="shared" si="138"/>
        <v>1</v>
      </c>
      <c r="AH49" s="91">
        <f t="shared" ref="AH49:AH51" si="152">AG49*$D49</f>
        <v>1420</v>
      </c>
      <c r="AI49" s="91">
        <f t="shared" ref="AI49:AI51" si="153">ROUND(AE49*AI$25,2)</f>
        <v>0</v>
      </c>
      <c r="AJ49" s="92">
        <f t="shared" si="139"/>
        <v>0</v>
      </c>
      <c r="AK49" s="90">
        <f t="shared" si="11"/>
        <v>3</v>
      </c>
      <c r="AL49" s="91">
        <f t="shared" si="12"/>
        <v>4260</v>
      </c>
      <c r="AM49" s="91">
        <f t="shared" si="13"/>
        <v>0</v>
      </c>
      <c r="AN49" s="90">
        <f t="shared" si="15"/>
        <v>11</v>
      </c>
      <c r="AO49" s="91">
        <f t="shared" si="16"/>
        <v>15620</v>
      </c>
      <c r="AP49" s="93">
        <f t="shared" si="66"/>
        <v>0</v>
      </c>
      <c r="AQ49" s="94">
        <f t="shared" si="124"/>
        <v>0</v>
      </c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</row>
    <row r="50" spans="1:276" ht="18" customHeight="1" outlineLevel="1">
      <c r="A50" s="95"/>
      <c r="B50" s="97" t="s">
        <v>5</v>
      </c>
      <c r="C50" s="88" t="s">
        <v>6</v>
      </c>
      <c r="D50" s="89">
        <v>2500</v>
      </c>
      <c r="E50" s="149"/>
      <c r="F50" s="90">
        <f t="shared" si="140"/>
        <v>0</v>
      </c>
      <c r="G50" s="91">
        <f t="shared" si="141"/>
        <v>0</v>
      </c>
      <c r="H50" s="91">
        <f t="shared" si="125"/>
        <v>0</v>
      </c>
      <c r="I50" s="92">
        <f t="shared" si="126"/>
        <v>0</v>
      </c>
      <c r="J50" s="90">
        <f t="shared" si="127"/>
        <v>1</v>
      </c>
      <c r="K50" s="91">
        <f t="shared" si="142"/>
        <v>2500</v>
      </c>
      <c r="L50" s="91">
        <f t="shared" si="143"/>
        <v>0</v>
      </c>
      <c r="M50" s="92">
        <f t="shared" si="128"/>
        <v>0</v>
      </c>
      <c r="N50" s="90">
        <f t="shared" si="129"/>
        <v>1</v>
      </c>
      <c r="O50" s="91">
        <f t="shared" si="144"/>
        <v>2500</v>
      </c>
      <c r="P50" s="91">
        <f t="shared" si="145"/>
        <v>0</v>
      </c>
      <c r="Q50" s="92">
        <f t="shared" si="130"/>
        <v>0</v>
      </c>
      <c r="R50" s="90">
        <f t="shared" si="146"/>
        <v>7</v>
      </c>
      <c r="S50" s="91">
        <f t="shared" si="147"/>
        <v>17500</v>
      </c>
      <c r="T50" s="91">
        <f t="shared" si="148"/>
        <v>0</v>
      </c>
      <c r="U50" s="92">
        <f t="shared" si="131"/>
        <v>0</v>
      </c>
      <c r="V50" s="90">
        <f t="shared" si="132"/>
        <v>9</v>
      </c>
      <c r="W50" s="91">
        <f t="shared" si="132"/>
        <v>22500</v>
      </c>
      <c r="X50" s="91">
        <f t="shared" si="133"/>
        <v>0</v>
      </c>
      <c r="Y50" s="90">
        <f t="shared" si="134"/>
        <v>1</v>
      </c>
      <c r="Z50" s="91">
        <f t="shared" si="149"/>
        <v>2500</v>
      </c>
      <c r="AA50" s="91">
        <f t="shared" si="38"/>
        <v>0</v>
      </c>
      <c r="AB50" s="92">
        <f t="shared" si="135"/>
        <v>0</v>
      </c>
      <c r="AC50" s="90">
        <f t="shared" si="136"/>
        <v>1</v>
      </c>
      <c r="AD50" s="91">
        <f t="shared" si="150"/>
        <v>2500</v>
      </c>
      <c r="AE50" s="91">
        <f t="shared" si="151"/>
        <v>0</v>
      </c>
      <c r="AF50" s="92">
        <f t="shared" si="137"/>
        <v>0</v>
      </c>
      <c r="AG50" s="90">
        <f t="shared" si="138"/>
        <v>1</v>
      </c>
      <c r="AH50" s="91">
        <f t="shared" si="152"/>
        <v>2500</v>
      </c>
      <c r="AI50" s="91">
        <f t="shared" si="153"/>
        <v>0</v>
      </c>
      <c r="AJ50" s="92">
        <f t="shared" si="139"/>
        <v>0</v>
      </c>
      <c r="AK50" s="90">
        <f t="shared" si="11"/>
        <v>3</v>
      </c>
      <c r="AL50" s="91">
        <f t="shared" si="12"/>
        <v>7500</v>
      </c>
      <c r="AM50" s="91">
        <f t="shared" si="13"/>
        <v>0</v>
      </c>
      <c r="AN50" s="90">
        <f t="shared" si="15"/>
        <v>11</v>
      </c>
      <c r="AO50" s="91">
        <f t="shared" si="16"/>
        <v>27500</v>
      </c>
      <c r="AP50" s="93">
        <f t="shared" si="66"/>
        <v>0</v>
      </c>
      <c r="AQ50" s="94">
        <f t="shared" si="124"/>
        <v>0</v>
      </c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</row>
    <row r="51" spans="1:276" ht="18" customHeight="1" outlineLevel="1" thickBot="1">
      <c r="A51" s="98"/>
      <c r="B51" s="99" t="s">
        <v>13</v>
      </c>
      <c r="C51" s="100" t="s">
        <v>6</v>
      </c>
      <c r="D51" s="101">
        <v>50</v>
      </c>
      <c r="E51" s="150"/>
      <c r="F51" s="90">
        <f t="shared" si="140"/>
        <v>0</v>
      </c>
      <c r="G51" s="102">
        <f t="shared" si="141"/>
        <v>0</v>
      </c>
      <c r="H51" s="102">
        <f t="shared" si="125"/>
        <v>0</v>
      </c>
      <c r="I51" s="103">
        <f t="shared" si="126"/>
        <v>0</v>
      </c>
      <c r="J51" s="104">
        <f t="shared" si="127"/>
        <v>1</v>
      </c>
      <c r="K51" s="91">
        <f t="shared" si="142"/>
        <v>50</v>
      </c>
      <c r="L51" s="102">
        <f t="shared" si="143"/>
        <v>0</v>
      </c>
      <c r="M51" s="103">
        <f t="shared" si="128"/>
        <v>0</v>
      </c>
      <c r="N51" s="104">
        <f t="shared" si="129"/>
        <v>1</v>
      </c>
      <c r="O51" s="91">
        <f t="shared" si="144"/>
        <v>50</v>
      </c>
      <c r="P51" s="102">
        <f t="shared" si="145"/>
        <v>0</v>
      </c>
      <c r="Q51" s="103">
        <f t="shared" si="130"/>
        <v>0</v>
      </c>
      <c r="R51" s="104">
        <f t="shared" si="146"/>
        <v>7</v>
      </c>
      <c r="S51" s="91">
        <f t="shared" si="147"/>
        <v>350</v>
      </c>
      <c r="T51" s="102">
        <f t="shared" si="148"/>
        <v>0</v>
      </c>
      <c r="U51" s="103">
        <f t="shared" si="131"/>
        <v>0</v>
      </c>
      <c r="V51" s="104">
        <f t="shared" si="132"/>
        <v>9</v>
      </c>
      <c r="W51" s="91">
        <f t="shared" si="132"/>
        <v>450</v>
      </c>
      <c r="X51" s="102">
        <f t="shared" si="133"/>
        <v>0</v>
      </c>
      <c r="Y51" s="104">
        <f t="shared" si="134"/>
        <v>1</v>
      </c>
      <c r="Z51" s="91">
        <f t="shared" si="149"/>
        <v>50</v>
      </c>
      <c r="AA51" s="102">
        <f t="shared" si="38"/>
        <v>0</v>
      </c>
      <c r="AB51" s="103">
        <f t="shared" si="135"/>
        <v>0</v>
      </c>
      <c r="AC51" s="104">
        <f t="shared" si="136"/>
        <v>1</v>
      </c>
      <c r="AD51" s="91">
        <f t="shared" si="150"/>
        <v>50</v>
      </c>
      <c r="AE51" s="102">
        <f t="shared" si="151"/>
        <v>0</v>
      </c>
      <c r="AF51" s="103">
        <f t="shared" si="137"/>
        <v>0</v>
      </c>
      <c r="AG51" s="104">
        <f t="shared" si="138"/>
        <v>1</v>
      </c>
      <c r="AH51" s="91">
        <f t="shared" si="152"/>
        <v>50</v>
      </c>
      <c r="AI51" s="102">
        <f t="shared" si="153"/>
        <v>0</v>
      </c>
      <c r="AJ51" s="103">
        <f t="shared" si="139"/>
        <v>0</v>
      </c>
      <c r="AK51" s="104">
        <f t="shared" si="11"/>
        <v>3</v>
      </c>
      <c r="AL51" s="91">
        <f t="shared" si="12"/>
        <v>150</v>
      </c>
      <c r="AM51" s="102">
        <f t="shared" si="13"/>
        <v>0</v>
      </c>
      <c r="AN51" s="104">
        <f t="shared" si="15"/>
        <v>11</v>
      </c>
      <c r="AO51" s="102">
        <f t="shared" si="16"/>
        <v>550</v>
      </c>
      <c r="AP51" s="105">
        <f t="shared" si="66"/>
        <v>0</v>
      </c>
      <c r="AQ51" s="106">
        <f t="shared" si="124"/>
        <v>0</v>
      </c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</row>
    <row r="52" spans="1:276" ht="18" customHeight="1" thickBot="1">
      <c r="A52" s="107">
        <f>A46+0.1</f>
        <v>2.1</v>
      </c>
      <c r="B52" s="77" t="s">
        <v>18</v>
      </c>
      <c r="C52" s="78"/>
      <c r="D52" s="79">
        <f>SUM(D53:D56)</f>
        <v>5550</v>
      </c>
      <c r="E52" s="151"/>
      <c r="F52" s="81">
        <v>0</v>
      </c>
      <c r="G52" s="82"/>
      <c r="H52" s="82"/>
      <c r="I52" s="83">
        <f>SUM(I53:I57)</f>
        <v>0</v>
      </c>
      <c r="J52" s="81">
        <v>2</v>
      </c>
      <c r="K52" s="82"/>
      <c r="L52" s="82"/>
      <c r="M52" s="83">
        <f>SUM(M53:M57)</f>
        <v>0</v>
      </c>
      <c r="N52" s="81">
        <v>1</v>
      </c>
      <c r="O52" s="82">
        <f>SUM(O53:O57)</f>
        <v>5750</v>
      </c>
      <c r="P52" s="82"/>
      <c r="Q52" s="83">
        <f>SUM(Q53:Q57)</f>
        <v>0</v>
      </c>
      <c r="R52" s="81">
        <v>5</v>
      </c>
      <c r="S52" s="82">
        <f>SUM(S53:S57)</f>
        <v>28750</v>
      </c>
      <c r="T52" s="82"/>
      <c r="U52" s="83">
        <f>SUM(U53:U57)</f>
        <v>0</v>
      </c>
      <c r="V52" s="81">
        <f>F52+J52+N52+R52</f>
        <v>8</v>
      </c>
      <c r="W52" s="82">
        <f>G52+K52+O52+S52</f>
        <v>34500</v>
      </c>
      <c r="X52" s="82">
        <f t="shared" si="51"/>
        <v>0</v>
      </c>
      <c r="Y52" s="81">
        <v>1</v>
      </c>
      <c r="Z52" s="82">
        <f>SUM(Z53:Z57)</f>
        <v>5750</v>
      </c>
      <c r="AA52" s="82"/>
      <c r="AB52" s="83">
        <f>SUM(AB53:AB57)</f>
        <v>0</v>
      </c>
      <c r="AC52" s="81">
        <v>1</v>
      </c>
      <c r="AD52" s="82">
        <f>SUM(AD53:AD57)</f>
        <v>5750</v>
      </c>
      <c r="AE52" s="82"/>
      <c r="AF52" s="83">
        <f>SUM(AF53:AF57)</f>
        <v>0</v>
      </c>
      <c r="AG52" s="81">
        <v>1</v>
      </c>
      <c r="AH52" s="82">
        <f>SUM(AH53:AH57)</f>
        <v>5750</v>
      </c>
      <c r="AI52" s="82"/>
      <c r="AJ52" s="83">
        <f>SUM(AJ53:AJ57)</f>
        <v>0</v>
      </c>
      <c r="AK52" s="81">
        <f t="shared" si="11"/>
        <v>3</v>
      </c>
      <c r="AL52" s="82">
        <f t="shared" si="12"/>
        <v>17250</v>
      </c>
      <c r="AM52" s="82">
        <f t="shared" si="13"/>
        <v>0</v>
      </c>
      <c r="AN52" s="81">
        <f t="shared" si="15"/>
        <v>10</v>
      </c>
      <c r="AO52" s="82">
        <f t="shared" si="16"/>
        <v>46000</v>
      </c>
      <c r="AP52" s="84">
        <f t="shared" si="66"/>
        <v>0</v>
      </c>
      <c r="AQ52" s="108">
        <f t="shared" si="124"/>
        <v>0</v>
      </c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</row>
    <row r="53" spans="1:276" ht="18" customHeight="1" outlineLevel="1">
      <c r="A53" s="109"/>
      <c r="B53" s="87" t="s">
        <v>17</v>
      </c>
      <c r="C53" s="88" t="s">
        <v>6</v>
      </c>
      <c r="D53" s="89">
        <v>80</v>
      </c>
      <c r="E53" s="149"/>
      <c r="F53" s="90">
        <f>F$52</f>
        <v>0</v>
      </c>
      <c r="G53" s="91">
        <f t="shared" ref="G53:G57" si="154">F53*D53</f>
        <v>0</v>
      </c>
      <c r="H53" s="91">
        <f t="shared" ref="H53" si="155">ROUND(E53,2)</f>
        <v>0</v>
      </c>
      <c r="I53" s="92">
        <f t="shared" ref="I53:I57" si="156">ROUND(H53*G53,2)</f>
        <v>0</v>
      </c>
      <c r="J53" s="90">
        <f t="shared" ref="J53:J57" si="157">J$52</f>
        <v>2</v>
      </c>
      <c r="K53" s="91">
        <f>J53*$D53</f>
        <v>160</v>
      </c>
      <c r="L53" s="91">
        <f t="shared" ref="L53:L57" si="158">ROUND(H53*L$25,2)</f>
        <v>0</v>
      </c>
      <c r="M53" s="92">
        <f t="shared" ref="M53:M57" si="159">ROUND(L53*K53,2)</f>
        <v>0</v>
      </c>
      <c r="N53" s="90">
        <f t="shared" ref="N53:N57" si="160">N$52</f>
        <v>1</v>
      </c>
      <c r="O53" s="91">
        <f>N53*$D53</f>
        <v>80</v>
      </c>
      <c r="P53" s="91">
        <f t="shared" ref="P53:P57" si="161">ROUND(L53*P$25,2)</f>
        <v>0</v>
      </c>
      <c r="Q53" s="92">
        <f t="shared" ref="Q53:Q57" si="162">ROUND(P53*O53,2)</f>
        <v>0</v>
      </c>
      <c r="R53" s="90">
        <f>R52</f>
        <v>5</v>
      </c>
      <c r="S53" s="91">
        <f>R53*$D53</f>
        <v>400</v>
      </c>
      <c r="T53" s="91">
        <f t="shared" ref="T53:T57" si="163">ROUND(P53*T$25,2)</f>
        <v>0</v>
      </c>
      <c r="U53" s="92">
        <f t="shared" ref="U53:U57" si="164">ROUND(T53*S53,2)</f>
        <v>0</v>
      </c>
      <c r="V53" s="90">
        <f>F53+J53+N53+R53</f>
        <v>8</v>
      </c>
      <c r="W53" s="91">
        <f>G53+K53+O53+S53</f>
        <v>640</v>
      </c>
      <c r="X53" s="91">
        <f>H53+L53+P53+U53</f>
        <v>0</v>
      </c>
      <c r="Y53" s="90">
        <f t="shared" ref="Y53:Y57" si="165">Y$52</f>
        <v>1</v>
      </c>
      <c r="Z53" s="91">
        <f>Y53*$D53</f>
        <v>80</v>
      </c>
      <c r="AA53" s="91">
        <f t="shared" si="38"/>
        <v>0</v>
      </c>
      <c r="AB53" s="92">
        <f t="shared" ref="AB53:AB57" si="166">ROUND(AA53*Z53,2)</f>
        <v>0</v>
      </c>
      <c r="AC53" s="90">
        <f t="shared" ref="AC53:AC57" si="167">AC$52</f>
        <v>1</v>
      </c>
      <c r="AD53" s="91">
        <f>AC53*$D53</f>
        <v>80</v>
      </c>
      <c r="AE53" s="91">
        <f t="shared" ref="AE53:AE57" si="168">ROUND(AA53*AE$25,2)</f>
        <v>0</v>
      </c>
      <c r="AF53" s="92">
        <f t="shared" ref="AF53:AF57" si="169">ROUND(AE53*AD53,2)</f>
        <v>0</v>
      </c>
      <c r="AG53" s="90">
        <f t="shared" ref="AG53:AG57" si="170">AG$52</f>
        <v>1</v>
      </c>
      <c r="AH53" s="91">
        <f>AG53*$D53</f>
        <v>80</v>
      </c>
      <c r="AI53" s="91">
        <f t="shared" ref="AI53:AI57" si="171">ROUND(AE53*AI$25,2)</f>
        <v>0</v>
      </c>
      <c r="AJ53" s="92">
        <f t="shared" ref="AJ53:AJ57" si="172">ROUND(AI53*AH53,2)</f>
        <v>0</v>
      </c>
      <c r="AK53" s="90">
        <f t="shared" si="11"/>
        <v>3</v>
      </c>
      <c r="AL53" s="91">
        <f t="shared" si="12"/>
        <v>240</v>
      </c>
      <c r="AM53" s="91">
        <f t="shared" si="13"/>
        <v>0</v>
      </c>
      <c r="AN53" s="90">
        <f t="shared" si="15"/>
        <v>10</v>
      </c>
      <c r="AO53" s="91">
        <f t="shared" si="16"/>
        <v>800</v>
      </c>
      <c r="AP53" s="93">
        <f t="shared" si="66"/>
        <v>0</v>
      </c>
      <c r="AQ53" s="94">
        <f t="shared" si="124"/>
        <v>0</v>
      </c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</row>
    <row r="54" spans="1:276" ht="18" customHeight="1" outlineLevel="1">
      <c r="A54" s="95"/>
      <c r="B54" s="96" t="s">
        <v>4</v>
      </c>
      <c r="C54" s="88" t="s">
        <v>6</v>
      </c>
      <c r="D54" s="89">
        <v>1420</v>
      </c>
      <c r="E54" s="149"/>
      <c r="F54" s="90">
        <f t="shared" ref="F54:F57" si="173">F$52</f>
        <v>0</v>
      </c>
      <c r="G54" s="91">
        <f t="shared" si="154"/>
        <v>0</v>
      </c>
      <c r="H54" s="91">
        <f>ROUND(E54,2)</f>
        <v>0</v>
      </c>
      <c r="I54" s="92">
        <f t="shared" si="156"/>
        <v>0</v>
      </c>
      <c r="J54" s="90">
        <f t="shared" si="157"/>
        <v>2</v>
      </c>
      <c r="K54" s="91">
        <f>J54*$D54</f>
        <v>2840</v>
      </c>
      <c r="L54" s="91">
        <f t="shared" si="158"/>
        <v>0</v>
      </c>
      <c r="M54" s="92">
        <f t="shared" si="159"/>
        <v>0</v>
      </c>
      <c r="N54" s="90">
        <f t="shared" si="160"/>
        <v>1</v>
      </c>
      <c r="O54" s="91">
        <f>N54*$D54</f>
        <v>1420</v>
      </c>
      <c r="P54" s="91">
        <f t="shared" si="161"/>
        <v>0</v>
      </c>
      <c r="Q54" s="92">
        <f t="shared" si="162"/>
        <v>0</v>
      </c>
      <c r="R54" s="90">
        <f t="shared" ref="R54:R56" si="174">R53</f>
        <v>5</v>
      </c>
      <c r="S54" s="91">
        <f>R54*$D54</f>
        <v>7100</v>
      </c>
      <c r="T54" s="91">
        <f t="shared" si="163"/>
        <v>0</v>
      </c>
      <c r="U54" s="92">
        <f t="shared" si="164"/>
        <v>0</v>
      </c>
      <c r="V54" s="90">
        <f t="shared" ref="V54:W57" si="175">F54+J54+N54+R54</f>
        <v>8</v>
      </c>
      <c r="W54" s="91">
        <f t="shared" si="175"/>
        <v>11360</v>
      </c>
      <c r="X54" s="91">
        <f t="shared" ref="X54:X57" si="176">H54+L54+P54+U54</f>
        <v>0</v>
      </c>
      <c r="Y54" s="90">
        <f t="shared" si="165"/>
        <v>1</v>
      </c>
      <c r="Z54" s="91">
        <f>Y54*$D54</f>
        <v>1420</v>
      </c>
      <c r="AA54" s="91">
        <f t="shared" si="38"/>
        <v>0</v>
      </c>
      <c r="AB54" s="92">
        <f t="shared" si="166"/>
        <v>0</v>
      </c>
      <c r="AC54" s="90">
        <f t="shared" si="167"/>
        <v>1</v>
      </c>
      <c r="AD54" s="91">
        <f>AC54*$D54</f>
        <v>1420</v>
      </c>
      <c r="AE54" s="91">
        <f t="shared" si="168"/>
        <v>0</v>
      </c>
      <c r="AF54" s="92">
        <f t="shared" si="169"/>
        <v>0</v>
      </c>
      <c r="AG54" s="90">
        <f t="shared" si="170"/>
        <v>1</v>
      </c>
      <c r="AH54" s="91">
        <f>AG54*$D54</f>
        <v>1420</v>
      </c>
      <c r="AI54" s="91">
        <f t="shared" si="171"/>
        <v>0</v>
      </c>
      <c r="AJ54" s="92">
        <f t="shared" si="172"/>
        <v>0</v>
      </c>
      <c r="AK54" s="90">
        <f t="shared" si="11"/>
        <v>3</v>
      </c>
      <c r="AL54" s="91">
        <f t="shared" si="12"/>
        <v>4260</v>
      </c>
      <c r="AM54" s="91">
        <f t="shared" si="13"/>
        <v>0</v>
      </c>
      <c r="AN54" s="90">
        <f t="shared" si="15"/>
        <v>10</v>
      </c>
      <c r="AO54" s="91">
        <f t="shared" si="16"/>
        <v>14200</v>
      </c>
      <c r="AP54" s="93">
        <f t="shared" si="66"/>
        <v>0</v>
      </c>
      <c r="AQ54" s="94">
        <f t="shared" si="124"/>
        <v>0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</row>
    <row r="55" spans="1:276" ht="18" customHeight="1" outlineLevel="1">
      <c r="A55" s="95"/>
      <c r="B55" s="110" t="s">
        <v>5</v>
      </c>
      <c r="C55" s="88" t="s">
        <v>6</v>
      </c>
      <c r="D55" s="89">
        <v>2050</v>
      </c>
      <c r="E55" s="149"/>
      <c r="F55" s="90">
        <f t="shared" si="173"/>
        <v>0</v>
      </c>
      <c r="G55" s="91">
        <f t="shared" si="154"/>
        <v>0</v>
      </c>
      <c r="H55" s="91">
        <f t="shared" ref="H55:H57" si="177">ROUND(E55,2)</f>
        <v>0</v>
      </c>
      <c r="I55" s="92">
        <f t="shared" si="156"/>
        <v>0</v>
      </c>
      <c r="J55" s="90">
        <f t="shared" si="157"/>
        <v>2</v>
      </c>
      <c r="K55" s="91">
        <f t="shared" ref="K55:K57" si="178">J55*$D55</f>
        <v>4100</v>
      </c>
      <c r="L55" s="91">
        <f t="shared" si="158"/>
        <v>0</v>
      </c>
      <c r="M55" s="92">
        <f t="shared" si="159"/>
        <v>0</v>
      </c>
      <c r="N55" s="90">
        <f t="shared" si="160"/>
        <v>1</v>
      </c>
      <c r="O55" s="91">
        <f t="shared" ref="O55:O57" si="179">N55*$D55</f>
        <v>2050</v>
      </c>
      <c r="P55" s="91">
        <f t="shared" si="161"/>
        <v>0</v>
      </c>
      <c r="Q55" s="92">
        <f t="shared" si="162"/>
        <v>0</v>
      </c>
      <c r="R55" s="90">
        <f t="shared" si="174"/>
        <v>5</v>
      </c>
      <c r="S55" s="91">
        <f t="shared" ref="S55:S57" si="180">R55*$D55</f>
        <v>10250</v>
      </c>
      <c r="T55" s="91">
        <f t="shared" si="163"/>
        <v>0</v>
      </c>
      <c r="U55" s="92">
        <f t="shared" si="164"/>
        <v>0</v>
      </c>
      <c r="V55" s="90">
        <f t="shared" si="175"/>
        <v>8</v>
      </c>
      <c r="W55" s="91">
        <f t="shared" si="175"/>
        <v>16400</v>
      </c>
      <c r="X55" s="91">
        <f t="shared" si="176"/>
        <v>0</v>
      </c>
      <c r="Y55" s="90">
        <f t="shared" si="165"/>
        <v>1</v>
      </c>
      <c r="Z55" s="91">
        <f t="shared" ref="Z55:Z57" si="181">Y55*$D55</f>
        <v>2050</v>
      </c>
      <c r="AA55" s="91">
        <f t="shared" si="38"/>
        <v>0</v>
      </c>
      <c r="AB55" s="92">
        <f t="shared" si="166"/>
        <v>0</v>
      </c>
      <c r="AC55" s="90">
        <f t="shared" si="167"/>
        <v>1</v>
      </c>
      <c r="AD55" s="91">
        <f t="shared" ref="AD55:AD57" si="182">AC55*$D55</f>
        <v>2050</v>
      </c>
      <c r="AE55" s="91">
        <f t="shared" si="168"/>
        <v>0</v>
      </c>
      <c r="AF55" s="92">
        <f t="shared" si="169"/>
        <v>0</v>
      </c>
      <c r="AG55" s="90">
        <f t="shared" si="170"/>
        <v>1</v>
      </c>
      <c r="AH55" s="91">
        <f t="shared" ref="AH55:AH57" si="183">AG55*$D55</f>
        <v>2050</v>
      </c>
      <c r="AI55" s="91">
        <f t="shared" si="171"/>
        <v>0</v>
      </c>
      <c r="AJ55" s="92">
        <f t="shared" si="172"/>
        <v>0</v>
      </c>
      <c r="AK55" s="90">
        <f t="shared" si="11"/>
        <v>3</v>
      </c>
      <c r="AL55" s="91">
        <f t="shared" si="12"/>
        <v>6150</v>
      </c>
      <c r="AM55" s="91">
        <f t="shared" si="13"/>
        <v>0</v>
      </c>
      <c r="AN55" s="90">
        <f t="shared" si="15"/>
        <v>10</v>
      </c>
      <c r="AO55" s="91">
        <f t="shared" si="16"/>
        <v>20500</v>
      </c>
      <c r="AP55" s="93">
        <f t="shared" si="66"/>
        <v>0</v>
      </c>
      <c r="AQ55" s="94">
        <f t="shared" si="124"/>
        <v>0</v>
      </c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</row>
    <row r="56" spans="1:276" ht="18" customHeight="1" outlineLevel="1">
      <c r="A56" s="95"/>
      <c r="B56" s="110" t="s">
        <v>19</v>
      </c>
      <c r="C56" s="88" t="s">
        <v>6</v>
      </c>
      <c r="D56" s="89">
        <v>2000</v>
      </c>
      <c r="E56" s="149"/>
      <c r="F56" s="90">
        <f t="shared" si="173"/>
        <v>0</v>
      </c>
      <c r="G56" s="91">
        <f t="shared" si="154"/>
        <v>0</v>
      </c>
      <c r="H56" s="91">
        <f t="shared" si="177"/>
        <v>0</v>
      </c>
      <c r="I56" s="92">
        <f t="shared" si="156"/>
        <v>0</v>
      </c>
      <c r="J56" s="90">
        <f t="shared" si="157"/>
        <v>2</v>
      </c>
      <c r="K56" s="91">
        <f t="shared" si="178"/>
        <v>4000</v>
      </c>
      <c r="L56" s="91">
        <f t="shared" si="158"/>
        <v>0</v>
      </c>
      <c r="M56" s="92">
        <f t="shared" si="159"/>
        <v>0</v>
      </c>
      <c r="N56" s="90">
        <f t="shared" si="160"/>
        <v>1</v>
      </c>
      <c r="O56" s="91">
        <f t="shared" si="179"/>
        <v>2000</v>
      </c>
      <c r="P56" s="91">
        <f t="shared" si="161"/>
        <v>0</v>
      </c>
      <c r="Q56" s="92">
        <f t="shared" si="162"/>
        <v>0</v>
      </c>
      <c r="R56" s="90">
        <f t="shared" si="174"/>
        <v>5</v>
      </c>
      <c r="S56" s="91">
        <f t="shared" si="180"/>
        <v>10000</v>
      </c>
      <c r="T56" s="91">
        <f t="shared" si="163"/>
        <v>0</v>
      </c>
      <c r="U56" s="92">
        <f t="shared" si="164"/>
        <v>0</v>
      </c>
      <c r="V56" s="90">
        <f t="shared" si="175"/>
        <v>8</v>
      </c>
      <c r="W56" s="91">
        <f t="shared" si="175"/>
        <v>16000</v>
      </c>
      <c r="X56" s="91">
        <f t="shared" si="176"/>
        <v>0</v>
      </c>
      <c r="Y56" s="90">
        <f t="shared" si="165"/>
        <v>1</v>
      </c>
      <c r="Z56" s="91">
        <f t="shared" si="181"/>
        <v>2000</v>
      </c>
      <c r="AA56" s="91">
        <f t="shared" si="38"/>
        <v>0</v>
      </c>
      <c r="AB56" s="92">
        <f t="shared" si="166"/>
        <v>0</v>
      </c>
      <c r="AC56" s="90">
        <f t="shared" si="167"/>
        <v>1</v>
      </c>
      <c r="AD56" s="91">
        <f t="shared" si="182"/>
        <v>2000</v>
      </c>
      <c r="AE56" s="91">
        <f t="shared" si="168"/>
        <v>0</v>
      </c>
      <c r="AF56" s="92">
        <f t="shared" si="169"/>
        <v>0</v>
      </c>
      <c r="AG56" s="90">
        <f t="shared" si="170"/>
        <v>1</v>
      </c>
      <c r="AH56" s="91">
        <f t="shared" si="183"/>
        <v>2000</v>
      </c>
      <c r="AI56" s="91">
        <f t="shared" si="171"/>
        <v>0</v>
      </c>
      <c r="AJ56" s="92">
        <f t="shared" si="172"/>
        <v>0</v>
      </c>
      <c r="AK56" s="90">
        <f t="shared" si="11"/>
        <v>3</v>
      </c>
      <c r="AL56" s="91">
        <f t="shared" si="12"/>
        <v>6000</v>
      </c>
      <c r="AM56" s="91">
        <f t="shared" si="13"/>
        <v>0</v>
      </c>
      <c r="AN56" s="90">
        <f t="shared" si="15"/>
        <v>10</v>
      </c>
      <c r="AO56" s="91">
        <f t="shared" si="16"/>
        <v>20000</v>
      </c>
      <c r="AP56" s="93">
        <f t="shared" si="66"/>
        <v>0</v>
      </c>
      <c r="AQ56" s="94">
        <f t="shared" si="124"/>
        <v>0</v>
      </c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</row>
    <row r="57" spans="1:276" ht="18" customHeight="1" outlineLevel="1" thickBot="1">
      <c r="A57" s="111"/>
      <c r="B57" s="112" t="s">
        <v>13</v>
      </c>
      <c r="C57" s="88" t="s">
        <v>6</v>
      </c>
      <c r="D57" s="89">
        <v>200</v>
      </c>
      <c r="E57" s="150"/>
      <c r="F57" s="90">
        <f t="shared" si="173"/>
        <v>0</v>
      </c>
      <c r="G57" s="91">
        <f t="shared" si="154"/>
        <v>0</v>
      </c>
      <c r="H57" s="102">
        <f t="shared" si="177"/>
        <v>0</v>
      </c>
      <c r="I57" s="92">
        <f t="shared" si="156"/>
        <v>0</v>
      </c>
      <c r="J57" s="90">
        <f t="shared" si="157"/>
        <v>2</v>
      </c>
      <c r="K57" s="91">
        <f t="shared" si="178"/>
        <v>400</v>
      </c>
      <c r="L57" s="102">
        <f t="shared" si="158"/>
        <v>0</v>
      </c>
      <c r="M57" s="92">
        <f t="shared" si="159"/>
        <v>0</v>
      </c>
      <c r="N57" s="90">
        <f t="shared" si="160"/>
        <v>1</v>
      </c>
      <c r="O57" s="91">
        <f t="shared" si="179"/>
        <v>200</v>
      </c>
      <c r="P57" s="102">
        <f t="shared" si="161"/>
        <v>0</v>
      </c>
      <c r="Q57" s="92">
        <f t="shared" si="162"/>
        <v>0</v>
      </c>
      <c r="R57" s="90">
        <f>R56</f>
        <v>5</v>
      </c>
      <c r="S57" s="91">
        <f t="shared" si="180"/>
        <v>1000</v>
      </c>
      <c r="T57" s="102">
        <f t="shared" si="163"/>
        <v>0</v>
      </c>
      <c r="U57" s="92">
        <f t="shared" si="164"/>
        <v>0</v>
      </c>
      <c r="V57" s="90">
        <f t="shared" si="175"/>
        <v>8</v>
      </c>
      <c r="W57" s="91">
        <f t="shared" si="175"/>
        <v>1600</v>
      </c>
      <c r="X57" s="102">
        <f t="shared" si="176"/>
        <v>0</v>
      </c>
      <c r="Y57" s="90">
        <f t="shared" si="165"/>
        <v>1</v>
      </c>
      <c r="Z57" s="91">
        <f t="shared" si="181"/>
        <v>200</v>
      </c>
      <c r="AA57" s="102">
        <f t="shared" si="38"/>
        <v>0</v>
      </c>
      <c r="AB57" s="92">
        <f t="shared" si="166"/>
        <v>0</v>
      </c>
      <c r="AC57" s="90">
        <f t="shared" si="167"/>
        <v>1</v>
      </c>
      <c r="AD57" s="91">
        <f t="shared" si="182"/>
        <v>200</v>
      </c>
      <c r="AE57" s="102">
        <f t="shared" si="168"/>
        <v>0</v>
      </c>
      <c r="AF57" s="92">
        <f t="shared" si="169"/>
        <v>0</v>
      </c>
      <c r="AG57" s="90">
        <f t="shared" si="170"/>
        <v>1</v>
      </c>
      <c r="AH57" s="91">
        <f t="shared" si="183"/>
        <v>200</v>
      </c>
      <c r="AI57" s="102">
        <f t="shared" si="171"/>
        <v>0</v>
      </c>
      <c r="AJ57" s="92">
        <f t="shared" si="172"/>
        <v>0</v>
      </c>
      <c r="AK57" s="90">
        <f t="shared" si="11"/>
        <v>3</v>
      </c>
      <c r="AL57" s="91">
        <f t="shared" si="12"/>
        <v>600</v>
      </c>
      <c r="AM57" s="102">
        <f t="shared" si="13"/>
        <v>0</v>
      </c>
      <c r="AN57" s="90">
        <f t="shared" si="15"/>
        <v>10</v>
      </c>
      <c r="AO57" s="91">
        <f t="shared" si="16"/>
        <v>2000</v>
      </c>
      <c r="AP57" s="93">
        <f t="shared" si="66"/>
        <v>0</v>
      </c>
      <c r="AQ57" s="94">
        <f t="shared" si="124"/>
        <v>0</v>
      </c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</row>
    <row r="58" spans="1:276" ht="18" customHeight="1" thickBot="1">
      <c r="A58" s="107">
        <f>A52+0.1</f>
        <v>2.2000000000000002</v>
      </c>
      <c r="B58" s="77" t="s">
        <v>20</v>
      </c>
      <c r="C58" s="78"/>
      <c r="D58" s="79">
        <f>SUM(D59:D63)</f>
        <v>8050</v>
      </c>
      <c r="E58" s="151"/>
      <c r="F58" s="81">
        <v>0</v>
      </c>
      <c r="G58" s="82"/>
      <c r="H58" s="82"/>
      <c r="I58" s="83">
        <f>SUM(I59:I64)</f>
        <v>0</v>
      </c>
      <c r="J58" s="81">
        <v>22</v>
      </c>
      <c r="K58" s="82"/>
      <c r="L58" s="82"/>
      <c r="M58" s="83">
        <f>SUM(M59:M64)</f>
        <v>0</v>
      </c>
      <c r="N58" s="81">
        <v>37</v>
      </c>
      <c r="O58" s="82">
        <f>SUM(O59:O64)</f>
        <v>305250</v>
      </c>
      <c r="P58" s="82"/>
      <c r="Q58" s="83">
        <f>SUM(Q59:Q64)</f>
        <v>0</v>
      </c>
      <c r="R58" s="81">
        <v>30</v>
      </c>
      <c r="S58" s="82">
        <f>SUM(S59:S64)</f>
        <v>247500</v>
      </c>
      <c r="T58" s="82"/>
      <c r="U58" s="83">
        <f>SUM(U59:U64)</f>
        <v>0</v>
      </c>
      <c r="V58" s="81">
        <f>F58+J58+N58+R58</f>
        <v>89</v>
      </c>
      <c r="W58" s="82">
        <f>G58+K58+O58+S58</f>
        <v>552750</v>
      </c>
      <c r="X58" s="82">
        <f>I58+M58+Q58+U58</f>
        <v>0</v>
      </c>
      <c r="Y58" s="81">
        <v>18</v>
      </c>
      <c r="Z58" s="82">
        <f>SUM(Z59:Z64)</f>
        <v>148500</v>
      </c>
      <c r="AA58" s="82"/>
      <c r="AB58" s="83">
        <f>SUM(AB59:AB64)</f>
        <v>0</v>
      </c>
      <c r="AC58" s="81">
        <v>18</v>
      </c>
      <c r="AD58" s="82">
        <f>SUM(AD59:AD64)</f>
        <v>148500</v>
      </c>
      <c r="AE58" s="82"/>
      <c r="AF58" s="83">
        <f>SUM(AF59:AF64)</f>
        <v>0</v>
      </c>
      <c r="AG58" s="81">
        <v>59</v>
      </c>
      <c r="AH58" s="82">
        <f>SUM(AH59:AH64)</f>
        <v>486750</v>
      </c>
      <c r="AI58" s="82"/>
      <c r="AJ58" s="83">
        <f>SUM(AJ59:AJ64)</f>
        <v>0</v>
      </c>
      <c r="AK58" s="81">
        <f t="shared" si="11"/>
        <v>95</v>
      </c>
      <c r="AL58" s="82">
        <f t="shared" si="12"/>
        <v>783750</v>
      </c>
      <c r="AM58" s="82">
        <f t="shared" si="13"/>
        <v>0</v>
      </c>
      <c r="AN58" s="81">
        <f t="shared" si="15"/>
        <v>147</v>
      </c>
      <c r="AO58" s="82">
        <f t="shared" si="16"/>
        <v>1031250</v>
      </c>
      <c r="AP58" s="84">
        <f t="shared" si="66"/>
        <v>0</v>
      </c>
      <c r="AQ58" s="108">
        <f t="shared" si="124"/>
        <v>0</v>
      </c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</row>
    <row r="59" spans="1:276" ht="18" customHeight="1" outlineLevel="1">
      <c r="A59" s="109"/>
      <c r="B59" s="87" t="s">
        <v>17</v>
      </c>
      <c r="C59" s="88" t="s">
        <v>6</v>
      </c>
      <c r="D59" s="89">
        <v>80</v>
      </c>
      <c r="E59" s="149"/>
      <c r="F59" s="90">
        <f>F$58</f>
        <v>0</v>
      </c>
      <c r="G59" s="91">
        <f t="shared" ref="G59:G64" si="184">F59*D59</f>
        <v>0</v>
      </c>
      <c r="H59" s="91">
        <f t="shared" ref="H59:H64" si="185">ROUND(E59,2)</f>
        <v>0</v>
      </c>
      <c r="I59" s="92">
        <f t="shared" ref="I59:I64" si="186">ROUND(H59*G59,2)</f>
        <v>0</v>
      </c>
      <c r="J59" s="90">
        <f t="shared" ref="J59:J64" si="187">J$58</f>
        <v>22</v>
      </c>
      <c r="K59" s="91">
        <f>J59*$D59</f>
        <v>1760</v>
      </c>
      <c r="L59" s="91">
        <f t="shared" ref="L59" si="188">ROUND(H59*L$25,2)</f>
        <v>0</v>
      </c>
      <c r="M59" s="92">
        <f t="shared" ref="M59:M64" si="189">ROUND(L59*K59,2)</f>
        <v>0</v>
      </c>
      <c r="N59" s="90">
        <f t="shared" ref="N59:N64" si="190">N$58</f>
        <v>37</v>
      </c>
      <c r="O59" s="91">
        <f>N59*$D59</f>
        <v>2960</v>
      </c>
      <c r="P59" s="91">
        <f t="shared" ref="P59" si="191">ROUND(L59*P$25,2)</f>
        <v>0</v>
      </c>
      <c r="Q59" s="92">
        <f t="shared" ref="Q59:Q64" si="192">ROUND(P59*O59,2)</f>
        <v>0</v>
      </c>
      <c r="R59" s="90">
        <f>R58</f>
        <v>30</v>
      </c>
      <c r="S59" s="91">
        <f>R59*$D59</f>
        <v>2400</v>
      </c>
      <c r="T59" s="91">
        <f t="shared" ref="T59" si="193">ROUND(P59*T$25,2)</f>
        <v>0</v>
      </c>
      <c r="U59" s="92">
        <f t="shared" ref="U59:U64" si="194">ROUND(T59*S59,2)</f>
        <v>0</v>
      </c>
      <c r="V59" s="90">
        <f t="shared" ref="V59:W64" si="195">F59+J59+N59+R59</f>
        <v>89</v>
      </c>
      <c r="W59" s="91">
        <f t="shared" si="195"/>
        <v>7120</v>
      </c>
      <c r="X59" s="91">
        <f t="shared" ref="X59:X64" si="196">I59+M59+Q59+U59</f>
        <v>0</v>
      </c>
      <c r="Y59" s="90">
        <f t="shared" ref="Y59:Y64" si="197">Y$58</f>
        <v>18</v>
      </c>
      <c r="Z59" s="91">
        <f>Y59*$D59</f>
        <v>1440</v>
      </c>
      <c r="AA59" s="91">
        <f t="shared" si="38"/>
        <v>0</v>
      </c>
      <c r="AB59" s="92">
        <f t="shared" ref="AB59:AB64" si="198">ROUND(AA59*Z59,2)</f>
        <v>0</v>
      </c>
      <c r="AC59" s="90">
        <f t="shared" ref="AC59:AC64" si="199">AC$58</f>
        <v>18</v>
      </c>
      <c r="AD59" s="91">
        <f>AC59*$D59</f>
        <v>1440</v>
      </c>
      <c r="AE59" s="91">
        <f t="shared" ref="AE59:AE64" si="200">ROUND(AA59*AE$25,2)</f>
        <v>0</v>
      </c>
      <c r="AF59" s="92">
        <f t="shared" ref="AF59:AF64" si="201">ROUND(AE59*AD59,2)</f>
        <v>0</v>
      </c>
      <c r="AG59" s="90">
        <f t="shared" ref="AG59:AG64" si="202">AG$58</f>
        <v>59</v>
      </c>
      <c r="AH59" s="91">
        <f>AG59*$D59</f>
        <v>4720</v>
      </c>
      <c r="AI59" s="91">
        <f t="shared" ref="AI59:AI64" si="203">ROUND(AE59*AI$25,2)</f>
        <v>0</v>
      </c>
      <c r="AJ59" s="92">
        <f t="shared" ref="AJ59:AJ64" si="204">ROUND(AI59*AH59,2)</f>
        <v>0</v>
      </c>
      <c r="AK59" s="90">
        <f t="shared" si="11"/>
        <v>95</v>
      </c>
      <c r="AL59" s="91">
        <f t="shared" si="12"/>
        <v>7600</v>
      </c>
      <c r="AM59" s="91">
        <f t="shared" si="13"/>
        <v>0</v>
      </c>
      <c r="AN59" s="90">
        <f t="shared" si="15"/>
        <v>147</v>
      </c>
      <c r="AO59" s="91">
        <f t="shared" si="16"/>
        <v>11760</v>
      </c>
      <c r="AP59" s="93">
        <f t="shared" si="66"/>
        <v>0</v>
      </c>
      <c r="AQ59" s="94">
        <f t="shared" si="124"/>
        <v>0</v>
      </c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</row>
    <row r="60" spans="1:276" ht="18" customHeight="1" outlineLevel="1">
      <c r="A60" s="95"/>
      <c r="B60" s="96" t="s">
        <v>4</v>
      </c>
      <c r="C60" s="88" t="s">
        <v>6</v>
      </c>
      <c r="D60" s="89">
        <v>1420</v>
      </c>
      <c r="E60" s="149"/>
      <c r="F60" s="90">
        <f t="shared" ref="F60:F64" si="205">F$58</f>
        <v>0</v>
      </c>
      <c r="G60" s="91">
        <f t="shared" si="184"/>
        <v>0</v>
      </c>
      <c r="H60" s="91">
        <f t="shared" si="185"/>
        <v>0</v>
      </c>
      <c r="I60" s="92">
        <f t="shared" si="186"/>
        <v>0</v>
      </c>
      <c r="J60" s="90">
        <f t="shared" si="187"/>
        <v>22</v>
      </c>
      <c r="K60" s="91">
        <f t="shared" ref="K60" si="206">J60*$D60</f>
        <v>31240</v>
      </c>
      <c r="L60" s="91">
        <f>ROUND(H60*L$25,2)</f>
        <v>0</v>
      </c>
      <c r="M60" s="92">
        <f t="shared" si="189"/>
        <v>0</v>
      </c>
      <c r="N60" s="90">
        <f t="shared" si="190"/>
        <v>37</v>
      </c>
      <c r="O60" s="91">
        <f t="shared" ref="O60" si="207">N60*$D60</f>
        <v>52540</v>
      </c>
      <c r="P60" s="91">
        <f>ROUND(L60*P$25,2)</f>
        <v>0</v>
      </c>
      <c r="Q60" s="92">
        <f t="shared" si="192"/>
        <v>0</v>
      </c>
      <c r="R60" s="90">
        <f t="shared" ref="R60:R62" si="208">R59</f>
        <v>30</v>
      </c>
      <c r="S60" s="91">
        <f t="shared" ref="S60" si="209">R60*$D60</f>
        <v>42600</v>
      </c>
      <c r="T60" s="91">
        <f>ROUND(P60*T$25,2)</f>
        <v>0</v>
      </c>
      <c r="U60" s="92">
        <f t="shared" si="194"/>
        <v>0</v>
      </c>
      <c r="V60" s="90">
        <f t="shared" si="195"/>
        <v>89</v>
      </c>
      <c r="W60" s="91">
        <f t="shared" si="195"/>
        <v>126380</v>
      </c>
      <c r="X60" s="91">
        <f t="shared" si="196"/>
        <v>0</v>
      </c>
      <c r="Y60" s="90">
        <f t="shared" si="197"/>
        <v>18</v>
      </c>
      <c r="Z60" s="91">
        <f t="shared" ref="Z60" si="210">Y60*$D60</f>
        <v>25560</v>
      </c>
      <c r="AA60" s="91">
        <f t="shared" si="38"/>
        <v>0</v>
      </c>
      <c r="AB60" s="92">
        <f t="shared" si="198"/>
        <v>0</v>
      </c>
      <c r="AC60" s="90">
        <f t="shared" si="199"/>
        <v>18</v>
      </c>
      <c r="AD60" s="91">
        <f t="shared" ref="AD60" si="211">AC60*$D60</f>
        <v>25560</v>
      </c>
      <c r="AE60" s="91">
        <f>ROUND(AA60*AE$25,2)</f>
        <v>0</v>
      </c>
      <c r="AF60" s="92">
        <f t="shared" si="201"/>
        <v>0</v>
      </c>
      <c r="AG60" s="90">
        <f t="shared" si="202"/>
        <v>59</v>
      </c>
      <c r="AH60" s="91">
        <f t="shared" ref="AH60" si="212">AG60*$D60</f>
        <v>83780</v>
      </c>
      <c r="AI60" s="91">
        <f>ROUND(AE60*AI$25,2)</f>
        <v>0</v>
      </c>
      <c r="AJ60" s="92">
        <f t="shared" si="204"/>
        <v>0</v>
      </c>
      <c r="AK60" s="90">
        <f t="shared" si="11"/>
        <v>95</v>
      </c>
      <c r="AL60" s="91">
        <f t="shared" si="12"/>
        <v>134900</v>
      </c>
      <c r="AM60" s="91">
        <f t="shared" si="13"/>
        <v>0</v>
      </c>
      <c r="AN60" s="90">
        <f t="shared" si="15"/>
        <v>147</v>
      </c>
      <c r="AO60" s="91">
        <f t="shared" si="16"/>
        <v>208740</v>
      </c>
      <c r="AP60" s="93">
        <f t="shared" si="66"/>
        <v>0</v>
      </c>
      <c r="AQ60" s="94">
        <f t="shared" si="124"/>
        <v>0</v>
      </c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</row>
    <row r="61" spans="1:276" ht="18" customHeight="1" outlineLevel="1">
      <c r="A61" s="95"/>
      <c r="B61" s="97" t="s">
        <v>21</v>
      </c>
      <c r="C61" s="88" t="s">
        <v>6</v>
      </c>
      <c r="D61" s="89">
        <v>2500</v>
      </c>
      <c r="E61" s="149"/>
      <c r="F61" s="90">
        <f t="shared" si="205"/>
        <v>0</v>
      </c>
      <c r="G61" s="91">
        <f t="shared" si="184"/>
        <v>0</v>
      </c>
      <c r="H61" s="91">
        <f t="shared" si="185"/>
        <v>0</v>
      </c>
      <c r="I61" s="92">
        <f t="shared" si="186"/>
        <v>0</v>
      </c>
      <c r="J61" s="90">
        <f t="shared" si="187"/>
        <v>22</v>
      </c>
      <c r="K61" s="91">
        <f>J61*$D61</f>
        <v>55000</v>
      </c>
      <c r="L61" s="91">
        <f t="shared" ref="L61:L64" si="213">ROUND(H61*L$25,2)</f>
        <v>0</v>
      </c>
      <c r="M61" s="92">
        <f t="shared" si="189"/>
        <v>0</v>
      </c>
      <c r="N61" s="90">
        <f t="shared" si="190"/>
        <v>37</v>
      </c>
      <c r="O61" s="91">
        <f>N61*$D61</f>
        <v>92500</v>
      </c>
      <c r="P61" s="91">
        <f t="shared" ref="P61:P64" si="214">ROUND(L61*P$25,2)</f>
        <v>0</v>
      </c>
      <c r="Q61" s="92">
        <f t="shared" si="192"/>
        <v>0</v>
      </c>
      <c r="R61" s="90">
        <f t="shared" si="208"/>
        <v>30</v>
      </c>
      <c r="S61" s="91">
        <f>R61*$D61</f>
        <v>75000</v>
      </c>
      <c r="T61" s="91">
        <f t="shared" ref="T61:T64" si="215">ROUND(P61*T$25,2)</f>
        <v>0</v>
      </c>
      <c r="U61" s="92">
        <f t="shared" si="194"/>
        <v>0</v>
      </c>
      <c r="V61" s="90">
        <f t="shared" si="195"/>
        <v>89</v>
      </c>
      <c r="W61" s="91">
        <f t="shared" si="195"/>
        <v>222500</v>
      </c>
      <c r="X61" s="91">
        <f t="shared" si="196"/>
        <v>0</v>
      </c>
      <c r="Y61" s="90">
        <f t="shared" si="197"/>
        <v>18</v>
      </c>
      <c r="Z61" s="91">
        <f>Y61*$D61</f>
        <v>45000</v>
      </c>
      <c r="AA61" s="91">
        <f t="shared" si="38"/>
        <v>0</v>
      </c>
      <c r="AB61" s="92">
        <f t="shared" si="198"/>
        <v>0</v>
      </c>
      <c r="AC61" s="90">
        <f t="shared" si="199"/>
        <v>18</v>
      </c>
      <c r="AD61" s="91">
        <f>AC61*$D61</f>
        <v>45000</v>
      </c>
      <c r="AE61" s="91">
        <f t="shared" si="200"/>
        <v>0</v>
      </c>
      <c r="AF61" s="92">
        <f t="shared" si="201"/>
        <v>0</v>
      </c>
      <c r="AG61" s="90">
        <f t="shared" si="202"/>
        <v>59</v>
      </c>
      <c r="AH61" s="91">
        <f>AG61*$D61</f>
        <v>147500</v>
      </c>
      <c r="AI61" s="91">
        <f t="shared" si="203"/>
        <v>0</v>
      </c>
      <c r="AJ61" s="92">
        <f t="shared" si="204"/>
        <v>0</v>
      </c>
      <c r="AK61" s="90">
        <f t="shared" si="11"/>
        <v>95</v>
      </c>
      <c r="AL61" s="91">
        <f t="shared" si="12"/>
        <v>237500</v>
      </c>
      <c r="AM61" s="91">
        <f t="shared" si="13"/>
        <v>0</v>
      </c>
      <c r="AN61" s="90">
        <f t="shared" si="15"/>
        <v>147</v>
      </c>
      <c r="AO61" s="91">
        <f t="shared" si="16"/>
        <v>367500</v>
      </c>
      <c r="AP61" s="93">
        <f t="shared" si="66"/>
        <v>0</v>
      </c>
      <c r="AQ61" s="94">
        <f t="shared" si="124"/>
        <v>0</v>
      </c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</row>
    <row r="62" spans="1:276" ht="18" customHeight="1" outlineLevel="1">
      <c r="A62" s="95"/>
      <c r="B62" s="110" t="s">
        <v>5</v>
      </c>
      <c r="C62" s="88" t="s">
        <v>6</v>
      </c>
      <c r="D62" s="89">
        <v>2050</v>
      </c>
      <c r="E62" s="149"/>
      <c r="F62" s="90">
        <f t="shared" si="205"/>
        <v>0</v>
      </c>
      <c r="G62" s="91">
        <f t="shared" si="184"/>
        <v>0</v>
      </c>
      <c r="H62" s="91">
        <f t="shared" si="185"/>
        <v>0</v>
      </c>
      <c r="I62" s="92">
        <f t="shared" si="186"/>
        <v>0</v>
      </c>
      <c r="J62" s="90">
        <f t="shared" si="187"/>
        <v>22</v>
      </c>
      <c r="K62" s="91">
        <f>J62*$D62</f>
        <v>45100</v>
      </c>
      <c r="L62" s="91">
        <f t="shared" si="213"/>
        <v>0</v>
      </c>
      <c r="M62" s="92">
        <f t="shared" si="189"/>
        <v>0</v>
      </c>
      <c r="N62" s="90">
        <f t="shared" si="190"/>
        <v>37</v>
      </c>
      <c r="O62" s="91">
        <f t="shared" ref="O62:O64" si="216">N62*$D62</f>
        <v>75850</v>
      </c>
      <c r="P62" s="91">
        <f t="shared" si="214"/>
        <v>0</v>
      </c>
      <c r="Q62" s="92">
        <f t="shared" si="192"/>
        <v>0</v>
      </c>
      <c r="R62" s="90">
        <f t="shared" si="208"/>
        <v>30</v>
      </c>
      <c r="S62" s="91">
        <f t="shared" ref="S62:S64" si="217">R62*$D62</f>
        <v>61500</v>
      </c>
      <c r="T62" s="91">
        <f t="shared" si="215"/>
        <v>0</v>
      </c>
      <c r="U62" s="92">
        <f t="shared" si="194"/>
        <v>0</v>
      </c>
      <c r="V62" s="90">
        <f t="shared" si="195"/>
        <v>89</v>
      </c>
      <c r="W62" s="91">
        <f t="shared" si="195"/>
        <v>182450</v>
      </c>
      <c r="X62" s="91">
        <f t="shared" si="196"/>
        <v>0</v>
      </c>
      <c r="Y62" s="90">
        <f t="shared" si="197"/>
        <v>18</v>
      </c>
      <c r="Z62" s="91">
        <f t="shared" ref="Z62:Z64" si="218">Y62*$D62</f>
        <v>36900</v>
      </c>
      <c r="AA62" s="91">
        <f t="shared" si="38"/>
        <v>0</v>
      </c>
      <c r="AB62" s="92">
        <f t="shared" si="198"/>
        <v>0</v>
      </c>
      <c r="AC62" s="90">
        <f t="shared" si="199"/>
        <v>18</v>
      </c>
      <c r="AD62" s="91">
        <f t="shared" ref="AD62:AD64" si="219">AC62*$D62</f>
        <v>36900</v>
      </c>
      <c r="AE62" s="91">
        <f t="shared" si="200"/>
        <v>0</v>
      </c>
      <c r="AF62" s="92">
        <f t="shared" si="201"/>
        <v>0</v>
      </c>
      <c r="AG62" s="90">
        <f t="shared" si="202"/>
        <v>59</v>
      </c>
      <c r="AH62" s="91">
        <f t="shared" ref="AH62:AH64" si="220">AG62*$D62</f>
        <v>120950</v>
      </c>
      <c r="AI62" s="91">
        <f t="shared" si="203"/>
        <v>0</v>
      </c>
      <c r="AJ62" s="92">
        <f t="shared" si="204"/>
        <v>0</v>
      </c>
      <c r="AK62" s="90">
        <f t="shared" si="11"/>
        <v>95</v>
      </c>
      <c r="AL62" s="91">
        <f t="shared" si="12"/>
        <v>194750</v>
      </c>
      <c r="AM62" s="91">
        <f t="shared" si="13"/>
        <v>0</v>
      </c>
      <c r="AN62" s="90">
        <f t="shared" si="15"/>
        <v>147</v>
      </c>
      <c r="AO62" s="91">
        <f t="shared" si="16"/>
        <v>301350</v>
      </c>
      <c r="AP62" s="93">
        <f t="shared" si="66"/>
        <v>0</v>
      </c>
      <c r="AQ62" s="94">
        <f t="shared" si="124"/>
        <v>0</v>
      </c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</row>
    <row r="63" spans="1:276" ht="18" customHeight="1" outlineLevel="1">
      <c r="A63" s="95"/>
      <c r="B63" s="110" t="s">
        <v>19</v>
      </c>
      <c r="C63" s="88" t="s">
        <v>6</v>
      </c>
      <c r="D63" s="89">
        <v>2000</v>
      </c>
      <c r="E63" s="149"/>
      <c r="F63" s="90">
        <f t="shared" si="205"/>
        <v>0</v>
      </c>
      <c r="G63" s="91">
        <f t="shared" si="184"/>
        <v>0</v>
      </c>
      <c r="H63" s="91">
        <f t="shared" si="185"/>
        <v>0</v>
      </c>
      <c r="I63" s="92">
        <f t="shared" si="186"/>
        <v>0</v>
      </c>
      <c r="J63" s="90">
        <f t="shared" si="187"/>
        <v>22</v>
      </c>
      <c r="K63" s="91">
        <f t="shared" ref="K63:K64" si="221">J63*$D63</f>
        <v>44000</v>
      </c>
      <c r="L63" s="91">
        <f t="shared" si="213"/>
        <v>0</v>
      </c>
      <c r="M63" s="92">
        <f t="shared" si="189"/>
        <v>0</v>
      </c>
      <c r="N63" s="90">
        <f t="shared" si="190"/>
        <v>37</v>
      </c>
      <c r="O63" s="91">
        <f t="shared" si="216"/>
        <v>74000</v>
      </c>
      <c r="P63" s="91">
        <f t="shared" si="214"/>
        <v>0</v>
      </c>
      <c r="Q63" s="92">
        <f t="shared" si="192"/>
        <v>0</v>
      </c>
      <c r="R63" s="90">
        <f>R62</f>
        <v>30</v>
      </c>
      <c r="S63" s="91">
        <f t="shared" si="217"/>
        <v>60000</v>
      </c>
      <c r="T63" s="91">
        <f t="shared" si="215"/>
        <v>0</v>
      </c>
      <c r="U63" s="92">
        <f t="shared" si="194"/>
        <v>0</v>
      </c>
      <c r="V63" s="90">
        <f t="shared" si="195"/>
        <v>89</v>
      </c>
      <c r="W63" s="91">
        <f t="shared" si="195"/>
        <v>178000</v>
      </c>
      <c r="X63" s="91">
        <f t="shared" si="196"/>
        <v>0</v>
      </c>
      <c r="Y63" s="90">
        <f t="shared" si="197"/>
        <v>18</v>
      </c>
      <c r="Z63" s="91">
        <f t="shared" si="218"/>
        <v>36000</v>
      </c>
      <c r="AA63" s="91">
        <f t="shared" si="38"/>
        <v>0</v>
      </c>
      <c r="AB63" s="92">
        <f t="shared" si="198"/>
        <v>0</v>
      </c>
      <c r="AC63" s="90">
        <f t="shared" si="199"/>
        <v>18</v>
      </c>
      <c r="AD63" s="91">
        <f t="shared" si="219"/>
        <v>36000</v>
      </c>
      <c r="AE63" s="91">
        <f t="shared" si="200"/>
        <v>0</v>
      </c>
      <c r="AF63" s="92">
        <f t="shared" si="201"/>
        <v>0</v>
      </c>
      <c r="AG63" s="90">
        <f t="shared" si="202"/>
        <v>59</v>
      </c>
      <c r="AH63" s="91">
        <f t="shared" si="220"/>
        <v>118000</v>
      </c>
      <c r="AI63" s="91">
        <f t="shared" si="203"/>
        <v>0</v>
      </c>
      <c r="AJ63" s="92">
        <f t="shared" si="204"/>
        <v>0</v>
      </c>
      <c r="AK63" s="90">
        <f t="shared" si="11"/>
        <v>95</v>
      </c>
      <c r="AL63" s="91">
        <f t="shared" si="12"/>
        <v>190000</v>
      </c>
      <c r="AM63" s="91">
        <f t="shared" si="13"/>
        <v>0</v>
      </c>
      <c r="AN63" s="90">
        <f t="shared" si="15"/>
        <v>147</v>
      </c>
      <c r="AO63" s="91">
        <f t="shared" si="16"/>
        <v>294000</v>
      </c>
      <c r="AP63" s="93">
        <f t="shared" si="66"/>
        <v>0</v>
      </c>
      <c r="AQ63" s="94">
        <f t="shared" si="124"/>
        <v>0</v>
      </c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</row>
    <row r="64" spans="1:276" ht="18" customHeight="1" outlineLevel="1" thickBot="1">
      <c r="A64" s="98"/>
      <c r="B64" s="99" t="s">
        <v>13</v>
      </c>
      <c r="C64" s="100" t="s">
        <v>6</v>
      </c>
      <c r="D64" s="101">
        <v>200</v>
      </c>
      <c r="E64" s="150"/>
      <c r="F64" s="104">
        <f t="shared" si="205"/>
        <v>0</v>
      </c>
      <c r="G64" s="102">
        <f t="shared" si="184"/>
        <v>0</v>
      </c>
      <c r="H64" s="102">
        <f t="shared" si="185"/>
        <v>0</v>
      </c>
      <c r="I64" s="103">
        <f t="shared" si="186"/>
        <v>0</v>
      </c>
      <c r="J64" s="104">
        <f t="shared" si="187"/>
        <v>22</v>
      </c>
      <c r="K64" s="91">
        <f t="shared" si="221"/>
        <v>4400</v>
      </c>
      <c r="L64" s="102">
        <f t="shared" si="213"/>
        <v>0</v>
      </c>
      <c r="M64" s="103">
        <f t="shared" si="189"/>
        <v>0</v>
      </c>
      <c r="N64" s="104">
        <f t="shared" si="190"/>
        <v>37</v>
      </c>
      <c r="O64" s="91">
        <f t="shared" si="216"/>
        <v>7400</v>
      </c>
      <c r="P64" s="102">
        <f t="shared" si="214"/>
        <v>0</v>
      </c>
      <c r="Q64" s="103">
        <f t="shared" si="192"/>
        <v>0</v>
      </c>
      <c r="R64" s="104">
        <f>R63</f>
        <v>30</v>
      </c>
      <c r="S64" s="91">
        <f t="shared" si="217"/>
        <v>6000</v>
      </c>
      <c r="T64" s="102">
        <f t="shared" si="215"/>
        <v>0</v>
      </c>
      <c r="U64" s="103">
        <f t="shared" si="194"/>
        <v>0</v>
      </c>
      <c r="V64" s="104">
        <f t="shared" si="195"/>
        <v>89</v>
      </c>
      <c r="W64" s="91">
        <f t="shared" si="195"/>
        <v>17800</v>
      </c>
      <c r="X64" s="102">
        <f t="shared" si="196"/>
        <v>0</v>
      </c>
      <c r="Y64" s="104">
        <f t="shared" si="197"/>
        <v>18</v>
      </c>
      <c r="Z64" s="91">
        <f t="shared" si="218"/>
        <v>3600</v>
      </c>
      <c r="AA64" s="102">
        <f t="shared" si="38"/>
        <v>0</v>
      </c>
      <c r="AB64" s="103">
        <f t="shared" si="198"/>
        <v>0</v>
      </c>
      <c r="AC64" s="104">
        <f t="shared" si="199"/>
        <v>18</v>
      </c>
      <c r="AD64" s="91">
        <f t="shared" si="219"/>
        <v>3600</v>
      </c>
      <c r="AE64" s="102">
        <f t="shared" si="200"/>
        <v>0</v>
      </c>
      <c r="AF64" s="103">
        <f t="shared" si="201"/>
        <v>0</v>
      </c>
      <c r="AG64" s="104">
        <f t="shared" si="202"/>
        <v>59</v>
      </c>
      <c r="AH64" s="91">
        <f t="shared" si="220"/>
        <v>11800</v>
      </c>
      <c r="AI64" s="102">
        <f t="shared" si="203"/>
        <v>0</v>
      </c>
      <c r="AJ64" s="103">
        <f t="shared" si="204"/>
        <v>0</v>
      </c>
      <c r="AK64" s="104">
        <f t="shared" si="11"/>
        <v>95</v>
      </c>
      <c r="AL64" s="91">
        <f t="shared" si="12"/>
        <v>19000</v>
      </c>
      <c r="AM64" s="102">
        <f t="shared" si="13"/>
        <v>0</v>
      </c>
      <c r="AN64" s="104">
        <f>AC64+J64+R64+Y64+F64+AG64</f>
        <v>147</v>
      </c>
      <c r="AO64" s="102">
        <f t="shared" si="16"/>
        <v>29400</v>
      </c>
      <c r="AP64" s="105">
        <f t="shared" si="66"/>
        <v>0</v>
      </c>
      <c r="AQ64" s="106">
        <f t="shared" si="124"/>
        <v>0</v>
      </c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</row>
    <row r="65" spans="1:276" ht="35.25" customHeight="1" thickBot="1">
      <c r="A65" s="107">
        <v>3</v>
      </c>
      <c r="B65" s="77" t="s">
        <v>29</v>
      </c>
      <c r="C65" s="78"/>
      <c r="D65" s="79"/>
      <c r="E65" s="80"/>
      <c r="F65" s="81"/>
      <c r="G65" s="82"/>
      <c r="H65" s="82"/>
      <c r="I65" s="83">
        <v>0</v>
      </c>
      <c r="J65" s="81"/>
      <c r="K65" s="82"/>
      <c r="L65" s="82"/>
      <c r="M65" s="83">
        <f>3099.90999999642+2000000</f>
        <v>2003099.9099999964</v>
      </c>
      <c r="N65" s="81"/>
      <c r="O65" s="82"/>
      <c r="P65" s="82"/>
      <c r="Q65" s="83">
        <v>2000000</v>
      </c>
      <c r="R65" s="81"/>
      <c r="S65" s="82"/>
      <c r="T65" s="82"/>
      <c r="U65" s="83">
        <f>2000000-247431.410000026</f>
        <v>1752568.589999974</v>
      </c>
      <c r="V65" s="81"/>
      <c r="W65" s="82"/>
      <c r="X65" s="82">
        <f>I65+M65+Q65+U65</f>
        <v>5755668.4999999702</v>
      </c>
      <c r="Y65" s="81"/>
      <c r="Z65" s="82"/>
      <c r="AA65" s="82"/>
      <c r="AB65" s="83">
        <v>2000000</v>
      </c>
      <c r="AC65" s="81"/>
      <c r="AD65" s="82"/>
      <c r="AE65" s="82"/>
      <c r="AF65" s="83">
        <v>2000000</v>
      </c>
      <c r="AG65" s="81"/>
      <c r="AH65" s="82"/>
      <c r="AI65" s="82"/>
      <c r="AJ65" s="83">
        <v>2000000</v>
      </c>
      <c r="AK65" s="81"/>
      <c r="AL65" s="82"/>
      <c r="AM65" s="82">
        <f t="shared" si="13"/>
        <v>6000000</v>
      </c>
      <c r="AN65" s="81"/>
      <c r="AO65" s="82"/>
      <c r="AP65" s="84">
        <f t="shared" si="66"/>
        <v>9755668.4999999702</v>
      </c>
      <c r="AQ65" s="108">
        <f>ROUND(AP65*1.2,2)</f>
        <v>11706802.199999999</v>
      </c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</row>
    <row r="66" spans="1:276" ht="35.25" customHeight="1" thickBot="1">
      <c r="A66" s="107">
        <v>4</v>
      </c>
      <c r="B66" s="77" t="s">
        <v>40</v>
      </c>
      <c r="C66" s="78"/>
      <c r="D66" s="79"/>
      <c r="E66" s="80"/>
      <c r="F66" s="81"/>
      <c r="G66" s="82"/>
      <c r="H66" s="82"/>
      <c r="I66" s="83"/>
      <c r="J66" s="81"/>
      <c r="K66" s="82"/>
      <c r="L66" s="82"/>
      <c r="M66" s="83"/>
      <c r="N66" s="81"/>
      <c r="O66" s="82"/>
      <c r="P66" s="82"/>
      <c r="Q66" s="83"/>
      <c r="R66" s="81"/>
      <c r="S66" s="82"/>
      <c r="T66" s="82"/>
      <c r="U66" s="83"/>
      <c r="V66" s="81"/>
      <c r="W66" s="82"/>
      <c r="X66" s="82">
        <f t="shared" si="51"/>
        <v>0</v>
      </c>
      <c r="Y66" s="81"/>
      <c r="Z66" s="82"/>
      <c r="AA66" s="82"/>
      <c r="AB66" s="83">
        <v>2366410.2000000002</v>
      </c>
      <c r="AC66" s="81"/>
      <c r="AD66" s="82"/>
      <c r="AE66" s="82"/>
      <c r="AF66" s="83">
        <v>2366410.2000000002</v>
      </c>
      <c r="AG66" s="81"/>
      <c r="AH66" s="82"/>
      <c r="AI66" s="82"/>
      <c r="AJ66" s="83">
        <v>6674380.2000000002</v>
      </c>
      <c r="AK66" s="81"/>
      <c r="AL66" s="82"/>
      <c r="AM66" s="82">
        <f t="shared" si="13"/>
        <v>11407200.600000001</v>
      </c>
      <c r="AN66" s="81"/>
      <c r="AO66" s="82"/>
      <c r="AP66" s="84">
        <f t="shared" si="66"/>
        <v>11407200.600000001</v>
      </c>
      <c r="AQ66" s="108">
        <f>ROUND(AP66*1.2,2)</f>
        <v>13688640.720000001</v>
      </c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</row>
    <row r="67" spans="1:276" ht="25.5" hidden="1" customHeight="1" thickBot="1">
      <c r="A67" s="113"/>
      <c r="B67" s="114" t="s">
        <v>30</v>
      </c>
      <c r="C67" s="115">
        <f>F69+J69+R69</f>
        <v>122</v>
      </c>
      <c r="D67" s="116">
        <f>I69+M69+U69</f>
        <v>3755668.4999999702</v>
      </c>
      <c r="E67" s="117"/>
      <c r="F67" s="118"/>
      <c r="G67" s="119"/>
      <c r="H67" s="119"/>
      <c r="I67" s="120">
        <f>I65+I27+I46</f>
        <v>0</v>
      </c>
      <c r="J67" s="118"/>
      <c r="K67" s="119"/>
      <c r="L67" s="119"/>
      <c r="M67" s="120">
        <f>M65+M27+M46</f>
        <v>2003099.9099999964</v>
      </c>
      <c r="N67" s="118"/>
      <c r="O67" s="119"/>
      <c r="P67" s="119"/>
      <c r="Q67" s="120">
        <f>Q65+Q27+Q46</f>
        <v>2000000</v>
      </c>
      <c r="R67" s="118"/>
      <c r="S67" s="119"/>
      <c r="T67" s="119"/>
      <c r="U67" s="120">
        <f>U65+U27+U46</f>
        <v>1752568.589999974</v>
      </c>
      <c r="V67" s="118"/>
      <c r="W67" s="119"/>
      <c r="X67" s="119">
        <f>I67+M67+Q67+U67</f>
        <v>5755668.4999999702</v>
      </c>
      <c r="Y67" s="121"/>
      <c r="Z67" s="122"/>
      <c r="AA67" s="122"/>
      <c r="AB67" s="123"/>
      <c r="AC67" s="121"/>
      <c r="AD67" s="122"/>
      <c r="AE67" s="122"/>
      <c r="AF67" s="123"/>
      <c r="AG67" s="121"/>
      <c r="AH67" s="122"/>
      <c r="AI67" s="122"/>
      <c r="AJ67" s="123"/>
      <c r="AK67" s="121"/>
      <c r="AL67" s="122"/>
      <c r="AM67" s="122"/>
      <c r="AN67" s="118"/>
      <c r="AO67" s="119"/>
      <c r="AP67" s="124">
        <f t="shared" si="66"/>
        <v>3755668.4999999702</v>
      </c>
      <c r="AQ67" s="125">
        <f>ROUND(AP67*1.2,2)</f>
        <v>4506802.2</v>
      </c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</row>
    <row r="68" spans="1:276" ht="25.5" hidden="1" customHeight="1" thickBot="1">
      <c r="A68" s="113"/>
      <c r="B68" s="114" t="s">
        <v>31</v>
      </c>
      <c r="C68" s="115">
        <f>Y69+AC69+AG69</f>
        <v>201</v>
      </c>
      <c r="D68" s="116">
        <f>AB69+AF69+AJ69</f>
        <v>17407200.600000001</v>
      </c>
      <c r="E68" s="117"/>
      <c r="F68" s="118"/>
      <c r="G68" s="119"/>
      <c r="H68" s="119"/>
      <c r="I68" s="120"/>
      <c r="J68" s="118"/>
      <c r="K68" s="119"/>
      <c r="L68" s="119"/>
      <c r="M68" s="120"/>
      <c r="N68" s="118"/>
      <c r="O68" s="119"/>
      <c r="P68" s="119"/>
      <c r="Q68" s="120"/>
      <c r="R68" s="118"/>
      <c r="S68" s="119"/>
      <c r="T68" s="119"/>
      <c r="U68" s="120"/>
      <c r="V68" s="118"/>
      <c r="W68" s="119"/>
      <c r="X68" s="119"/>
      <c r="Y68" s="121"/>
      <c r="Z68" s="122"/>
      <c r="AA68" s="122"/>
      <c r="AB68" s="123">
        <f>AB65+AB27+AB46</f>
        <v>2000000</v>
      </c>
      <c r="AC68" s="121"/>
      <c r="AD68" s="122"/>
      <c r="AE68" s="122"/>
      <c r="AF68" s="123">
        <f>AF65+AF27+AF46</f>
        <v>2000000</v>
      </c>
      <c r="AG68" s="121"/>
      <c r="AH68" s="122"/>
      <c r="AI68" s="122"/>
      <c r="AJ68" s="123">
        <f>AJ65+AJ27+AJ46</f>
        <v>2000000</v>
      </c>
      <c r="AK68" s="121"/>
      <c r="AL68" s="122"/>
      <c r="AM68" s="122">
        <f t="shared" ref="AM68" si="222">AB68+AF68+AJ68</f>
        <v>6000000</v>
      </c>
      <c r="AN68" s="118"/>
      <c r="AO68" s="119"/>
      <c r="AP68" s="124">
        <f t="shared" si="66"/>
        <v>6000000</v>
      </c>
      <c r="AQ68" s="125">
        <f>ROUND(AP68*1.2,2)</f>
        <v>7200000</v>
      </c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</row>
    <row r="69" spans="1:276" ht="40.5" customHeight="1" thickBot="1">
      <c r="A69" s="22"/>
      <c r="B69" s="126" t="s">
        <v>43</v>
      </c>
      <c r="C69" s="127"/>
      <c r="D69" s="128"/>
      <c r="E69" s="129"/>
      <c r="F69" s="130">
        <f>F27+F46</f>
        <v>0</v>
      </c>
      <c r="G69" s="131">
        <f>G27+G46</f>
        <v>0</v>
      </c>
      <c r="H69" s="131"/>
      <c r="I69" s="132">
        <f>I27+I65+I46</f>
        <v>0</v>
      </c>
      <c r="J69" s="130">
        <f>J27+J46</f>
        <v>55</v>
      </c>
      <c r="K69" s="131">
        <f>K27+K46</f>
        <v>437850</v>
      </c>
      <c r="L69" s="131"/>
      <c r="M69" s="132">
        <f>M27+M65+M46</f>
        <v>2003099.9099999964</v>
      </c>
      <c r="N69" s="130">
        <f>N27+N46</f>
        <v>67</v>
      </c>
      <c r="O69" s="131">
        <f>O27+O46</f>
        <v>539350</v>
      </c>
      <c r="P69" s="131"/>
      <c r="Q69" s="132">
        <f>Q27+Q65+Q46</f>
        <v>2000000</v>
      </c>
      <c r="R69" s="130">
        <f>R27+R46</f>
        <v>67</v>
      </c>
      <c r="S69" s="131">
        <f>S27+S46</f>
        <v>478250</v>
      </c>
      <c r="T69" s="131"/>
      <c r="U69" s="132">
        <f>U27+U65+U46</f>
        <v>1752568.589999974</v>
      </c>
      <c r="V69" s="130">
        <f>F69+J69+N69+R69</f>
        <v>189</v>
      </c>
      <c r="W69" s="131">
        <f t="shared" ref="W69" si="223">G69+K69+O69</f>
        <v>977200</v>
      </c>
      <c r="X69" s="131">
        <f>I69+M69+Q69+U69</f>
        <v>5755668.4999999702</v>
      </c>
      <c r="Y69" s="133">
        <f>Y27+Y46</f>
        <v>40</v>
      </c>
      <c r="Z69" s="134">
        <f>Z27+Z46</f>
        <v>316600</v>
      </c>
      <c r="AA69" s="134"/>
      <c r="AB69" s="135">
        <f>AB27+AB65+AB46+AB66</f>
        <v>4366410.2</v>
      </c>
      <c r="AC69" s="133">
        <f>AC27+AC46</f>
        <v>40</v>
      </c>
      <c r="AD69" s="134">
        <f>AD27+AD46</f>
        <v>316600</v>
      </c>
      <c r="AE69" s="134"/>
      <c r="AF69" s="135">
        <f>AF27+AF65+AF46+AF66</f>
        <v>4366410.2</v>
      </c>
      <c r="AG69" s="133">
        <f>AG27+AG46</f>
        <v>121</v>
      </c>
      <c r="AH69" s="134">
        <f>AH27+AH46</f>
        <v>984850</v>
      </c>
      <c r="AI69" s="134"/>
      <c r="AJ69" s="135">
        <f>AJ27+AJ65+AJ46+AJ66</f>
        <v>8674380.1999999993</v>
      </c>
      <c r="AK69" s="133">
        <f t="shared" ref="AK69" si="224">Y69+AC69+AG69</f>
        <v>201</v>
      </c>
      <c r="AL69" s="134">
        <f t="shared" ref="AL69" si="225">Z69+AD69+AH69</f>
        <v>1618050</v>
      </c>
      <c r="AM69" s="134">
        <f t="shared" ref="AM69" si="226">AB69+AF69+AJ69</f>
        <v>17407200.600000001</v>
      </c>
      <c r="AN69" s="130">
        <f>AC69+J69+R69+Y69+F69+AG69</f>
        <v>323</v>
      </c>
      <c r="AO69" s="131">
        <v>462000</v>
      </c>
      <c r="AP69" s="136">
        <f>AF69+M69+U69+AB69+I69+AJ69</f>
        <v>21162869.099999972</v>
      </c>
      <c r="AQ69" s="137">
        <f>ROUND(AP69*1.2,2)</f>
        <v>25395442.920000002</v>
      </c>
    </row>
    <row r="70" spans="1:276" ht="22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N70" s="2"/>
      <c r="Q70" s="233" t="s">
        <v>52</v>
      </c>
      <c r="R70" s="2"/>
      <c r="U70" s="233" t="s">
        <v>52</v>
      </c>
      <c r="W70" s="154" t="s">
        <v>53</v>
      </c>
      <c r="X70" s="155">
        <f>X69*1.2</f>
        <v>6906802.1999999639</v>
      </c>
      <c r="Y70" s="2"/>
      <c r="AC70" s="2"/>
      <c r="AG70" s="2"/>
      <c r="AJ70" s="233" t="s">
        <v>52</v>
      </c>
      <c r="AL70" s="154" t="s">
        <v>53</v>
      </c>
      <c r="AM70" s="155">
        <f>AM69*1.2</f>
        <v>20888640.720000003</v>
      </c>
      <c r="AO70" s="156"/>
      <c r="AP70" s="157" t="s">
        <v>54</v>
      </c>
      <c r="AQ70" s="155" t="s">
        <v>55</v>
      </c>
    </row>
    <row r="71" spans="1:276" ht="22.5" customHeight="1">
      <c r="A71" s="2"/>
      <c r="Q71" s="233"/>
      <c r="U71" s="233"/>
      <c r="W71" s="158" t="s">
        <v>56</v>
      </c>
      <c r="X71" s="155">
        <f>X70-X69</f>
        <v>1151133.6999999937</v>
      </c>
      <c r="Y71" s="2"/>
      <c r="AC71" s="2"/>
      <c r="AG71" s="2"/>
      <c r="AJ71" s="233"/>
      <c r="AL71" s="158" t="s">
        <v>56</v>
      </c>
      <c r="AM71" s="155">
        <f>AM70-AM69</f>
        <v>3481440.120000001</v>
      </c>
      <c r="AO71" s="158" t="s">
        <v>56</v>
      </c>
      <c r="AP71" s="155">
        <f>AQ69-AP69</f>
        <v>4232573.8200000301</v>
      </c>
      <c r="AQ71" s="155">
        <f>AQ66-AP66</f>
        <v>2281440.1199999992</v>
      </c>
    </row>
    <row r="72" spans="1:276">
      <c r="A72" s="2"/>
      <c r="B72" s="161"/>
      <c r="C72" s="162"/>
      <c r="D72" s="165"/>
      <c r="H72" s="163"/>
      <c r="I72" s="163"/>
      <c r="J72" s="163"/>
      <c r="K72" s="164"/>
      <c r="L72" s="163"/>
      <c r="M72" s="166"/>
      <c r="N72" s="166"/>
      <c r="O72" s="167"/>
      <c r="P72" s="1"/>
      <c r="R72" s="166"/>
      <c r="S72" s="167"/>
      <c r="T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1:276">
      <c r="A73" s="2"/>
      <c r="B73" s="161"/>
      <c r="C73" s="162"/>
      <c r="D73" s="165"/>
      <c r="H73" s="164"/>
      <c r="I73" s="164"/>
      <c r="J73" s="164"/>
      <c r="K73" s="164"/>
      <c r="L73" s="168"/>
      <c r="M73" s="166"/>
      <c r="N73" s="166"/>
      <c r="O73" s="167"/>
      <c r="P73" s="1"/>
      <c r="R73" s="166"/>
      <c r="S73" s="167"/>
      <c r="T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1:276">
      <c r="A74" s="258" t="s">
        <v>76</v>
      </c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258"/>
      <c r="X74" s="258"/>
      <c r="Y74" s="258"/>
      <c r="Z74" s="258"/>
      <c r="AA74" s="1"/>
      <c r="AB74" s="1"/>
      <c r="AD74" s="1"/>
      <c r="AE74" s="1"/>
      <c r="AF74" s="1"/>
      <c r="AH74" s="1"/>
      <c r="AI74" s="1"/>
      <c r="AJ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1:276">
      <c r="A75" s="258"/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258"/>
      <c r="X75" s="258"/>
      <c r="Y75" s="258"/>
      <c r="Z75" s="258"/>
      <c r="AA75" s="1"/>
      <c r="AB75" s="1"/>
      <c r="AD75" s="1"/>
      <c r="AE75" s="1"/>
      <c r="AF75" s="1"/>
      <c r="AH75" s="1"/>
      <c r="AI75" s="1"/>
      <c r="AJ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1:276">
      <c r="A76" s="258"/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258"/>
      <c r="X76" s="258"/>
      <c r="Y76" s="258"/>
      <c r="Z76" s="258"/>
      <c r="AA76" s="1"/>
      <c r="AB76" s="1"/>
      <c r="AD76" s="1"/>
      <c r="AE76" s="1"/>
      <c r="AF76" s="1"/>
      <c r="AH76" s="1"/>
      <c r="AI76" s="1"/>
      <c r="AJ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1:276">
      <c r="A77" s="258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258"/>
      <c r="X77" s="258"/>
      <c r="Y77" s="258"/>
      <c r="Z77" s="258"/>
      <c r="AA77" s="1"/>
      <c r="AB77" s="1"/>
      <c r="AD77" s="1"/>
      <c r="AE77" s="1"/>
      <c r="AF77" s="1"/>
      <c r="AH77" s="1"/>
      <c r="AI77" s="1"/>
      <c r="AJ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1:276">
      <c r="A78" s="258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258"/>
      <c r="X78" s="258"/>
      <c r="Y78" s="258"/>
      <c r="Z78" s="258"/>
      <c r="AA78" s="1"/>
      <c r="AB78" s="1"/>
      <c r="AD78" s="1"/>
      <c r="AE78" s="1"/>
      <c r="AF78" s="1"/>
      <c r="AH78" s="1"/>
      <c r="AI78" s="1"/>
      <c r="AJ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1:276" ht="51" customHeight="1">
      <c r="A79" s="258"/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258"/>
      <c r="X79" s="258"/>
      <c r="Y79" s="258"/>
      <c r="Z79" s="258"/>
      <c r="AA79" s="1"/>
      <c r="AB79" s="1"/>
      <c r="AD79" s="1"/>
      <c r="AE79" s="1"/>
      <c r="AF79" s="1"/>
      <c r="AH79" s="1"/>
      <c r="AI79" s="1"/>
      <c r="AJ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1:276">
      <c r="A80" s="2"/>
      <c r="B80" s="161"/>
      <c r="C80" s="162"/>
      <c r="D80" s="165"/>
      <c r="K80" s="1"/>
      <c r="L80" s="1"/>
      <c r="M80" s="1"/>
      <c r="O80" s="1"/>
      <c r="P80" s="1"/>
      <c r="Q80" s="1"/>
      <c r="S80" s="1"/>
      <c r="T80" s="1"/>
      <c r="U80" s="1"/>
      <c r="W80" s="1"/>
      <c r="X80" s="1"/>
      <c r="Z80" s="1"/>
      <c r="AA80" s="1"/>
      <c r="AB80" s="1"/>
      <c r="AD80" s="1"/>
      <c r="AE80" s="1"/>
      <c r="AF80" s="1"/>
      <c r="AH80" s="1"/>
      <c r="AI80" s="1"/>
      <c r="AJ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1:276" s="170" customFormat="1" ht="38.25" customHeight="1">
      <c r="A81" s="169"/>
      <c r="B81" s="256" t="s">
        <v>59</v>
      </c>
      <c r="C81" s="256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  <c r="U81" s="256"/>
      <c r="V81" s="256"/>
      <c r="W81" s="256"/>
      <c r="X81" s="256"/>
    </row>
    <row r="82" spans="1:276" s="170" customFormat="1" ht="38.25" customHeight="1">
      <c r="A82" s="169"/>
      <c r="B82" s="256" t="s">
        <v>60</v>
      </c>
      <c r="C82" s="256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</row>
    <row r="83" spans="1:276" s="170" customFormat="1" ht="87.75" customHeight="1">
      <c r="A83" s="169"/>
      <c r="B83" s="256" t="s">
        <v>61</v>
      </c>
      <c r="C83" s="256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</row>
    <row r="84" spans="1:276" s="171" customFormat="1" ht="57.75" customHeight="1">
      <c r="A84" s="169"/>
      <c r="B84" s="256" t="s">
        <v>62</v>
      </c>
      <c r="C84" s="256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</row>
    <row r="85" spans="1:276" s="171" customFormat="1" ht="46.5" customHeight="1">
      <c r="A85" s="169"/>
      <c r="B85" s="256" t="s">
        <v>63</v>
      </c>
      <c r="C85" s="256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</row>
    <row r="86" spans="1:276" s="171" customFormat="1" ht="46.5" customHeight="1">
      <c r="A86" s="169"/>
      <c r="B86" s="256" t="s">
        <v>64</v>
      </c>
      <c r="C86" s="256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</row>
    <row r="87" spans="1:276" s="171" customFormat="1" ht="46.5" customHeight="1">
      <c r="A87" s="169"/>
      <c r="B87" s="256" t="s">
        <v>65</v>
      </c>
      <c r="C87" s="256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</row>
    <row r="88" spans="1:276" s="171" customFormat="1" ht="87.75" customHeight="1">
      <c r="A88" s="169"/>
      <c r="B88" s="256" t="s">
        <v>66</v>
      </c>
      <c r="C88" s="256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</row>
    <row r="89" spans="1:276" customFormat="1" ht="24" customHeight="1">
      <c r="A89" s="1"/>
      <c r="B89" s="1"/>
      <c r="C89" s="1"/>
      <c r="D89" s="1"/>
      <c r="E89" s="1"/>
      <c r="F89" s="1"/>
      <c r="G89" s="1"/>
      <c r="H89" s="1"/>
      <c r="P89" s="1"/>
      <c r="Q89" s="1"/>
      <c r="T89" s="1"/>
      <c r="U89" s="1"/>
      <c r="V89" s="1"/>
      <c r="W89" s="1"/>
      <c r="X89" s="1"/>
    </row>
    <row r="90" spans="1:276" customFormat="1" ht="140.25" customHeight="1">
      <c r="A90" s="1"/>
      <c r="B90" s="255" t="s">
        <v>50</v>
      </c>
      <c r="C90" s="255"/>
      <c r="D90" s="255"/>
      <c r="E90" s="255"/>
      <c r="F90" s="255"/>
      <c r="G90" s="255"/>
      <c r="H90" s="1"/>
      <c r="I90" s="1"/>
      <c r="J90" s="159"/>
      <c r="K90" s="159"/>
      <c r="L90" s="255" t="s">
        <v>73</v>
      </c>
      <c r="M90" s="255"/>
      <c r="N90" s="255"/>
      <c r="O90" s="255"/>
      <c r="P90" s="255"/>
      <c r="Q90" s="255"/>
      <c r="R90" s="255"/>
      <c r="S90" s="255"/>
      <c r="T90" s="255"/>
      <c r="U90" s="255"/>
      <c r="V90" s="160"/>
      <c r="W90" s="2"/>
      <c r="X90" s="2"/>
      <c r="Y90" s="1"/>
      <c r="Z90" s="2"/>
      <c r="AA90" s="2"/>
      <c r="AB90" s="2"/>
    </row>
    <row r="91" spans="1:276" ht="15.75">
      <c r="A91" s="11"/>
      <c r="B91" s="11"/>
      <c r="C91" s="11"/>
      <c r="D91" s="11"/>
      <c r="F91" s="11"/>
      <c r="G91" s="11"/>
    </row>
    <row r="92" spans="1:276" ht="15.75">
      <c r="A92" s="11"/>
      <c r="B92" s="11"/>
      <c r="C92" s="11"/>
      <c r="D92" s="11"/>
      <c r="F92" s="11"/>
      <c r="G92" s="11"/>
    </row>
    <row r="93" spans="1:276" ht="15.75">
      <c r="A93" s="11"/>
      <c r="B93" s="11"/>
      <c r="C93" s="11"/>
      <c r="D93" s="11"/>
      <c r="F93" s="11"/>
      <c r="G93" s="11"/>
    </row>
    <row r="94" spans="1:276" s="1" customFormat="1">
      <c r="D94" s="138"/>
      <c r="K94" s="2"/>
      <c r="L94" s="2"/>
      <c r="M94" s="2"/>
      <c r="O94" s="2"/>
      <c r="P94" s="2"/>
      <c r="Q94" s="2"/>
      <c r="S94" s="2"/>
      <c r="T94" s="2"/>
      <c r="U94" s="2"/>
      <c r="W94" s="2"/>
      <c r="X94" s="2"/>
      <c r="Z94" s="2"/>
      <c r="AA94" s="2"/>
      <c r="AB94" s="2"/>
      <c r="AD94" s="2"/>
      <c r="AE94" s="2"/>
      <c r="AF94" s="2"/>
      <c r="AH94" s="2"/>
      <c r="AI94" s="2"/>
      <c r="AJ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</row>
  </sheetData>
  <mergeCells count="34">
    <mergeCell ref="A1:AP1"/>
    <mergeCell ref="A74:Z79"/>
    <mergeCell ref="A2:X2"/>
    <mergeCell ref="Y21:AB21"/>
    <mergeCell ref="D20:D22"/>
    <mergeCell ref="C20:C22"/>
    <mergeCell ref="B20:B22"/>
    <mergeCell ref="A20:A22"/>
    <mergeCell ref="F21:I21"/>
    <mergeCell ref="AG21:AJ21"/>
    <mergeCell ref="F20:U20"/>
    <mergeCell ref="Y20:AJ20"/>
    <mergeCell ref="E20:E22"/>
    <mergeCell ref="AN20:AP21"/>
    <mergeCell ref="AQ20:AQ22"/>
    <mergeCell ref="V20:X21"/>
    <mergeCell ref="AK20:AM21"/>
    <mergeCell ref="B90:G90"/>
    <mergeCell ref="L90:U90"/>
    <mergeCell ref="B82:X82"/>
    <mergeCell ref="B83:X83"/>
    <mergeCell ref="B84:X84"/>
    <mergeCell ref="B85:X85"/>
    <mergeCell ref="B86:X86"/>
    <mergeCell ref="B87:X87"/>
    <mergeCell ref="B88:X88"/>
    <mergeCell ref="AJ70:AJ71"/>
    <mergeCell ref="U70:U71"/>
    <mergeCell ref="B81:X81"/>
    <mergeCell ref="J21:M21"/>
    <mergeCell ref="AC21:AF21"/>
    <mergeCell ref="R21:U21"/>
    <mergeCell ref="N21:Q21"/>
    <mergeCell ref="Q70:Q71"/>
  </mergeCells>
  <printOptions horizontalCentered="1"/>
  <pageMargins left="0.19685039370078741" right="0.19685039370078741" top="0.59055118110236215" bottom="0.39370078740157483" header="0.31496062992125984" footer="0.31496062992125984"/>
  <pageSetup paperSize="8" scale="35" orientation="landscape" horizontalDpi="1200" verticalDpi="1200" r:id="rId1"/>
  <ignoredErrors>
    <ignoredError sqref="AE6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  <pageSetUpPr fitToPage="1"/>
  </sheetPr>
  <dimension ref="A1:JL94"/>
  <sheetViews>
    <sheetView view="pageBreakPreview" zoomScale="55" zoomScaleNormal="85" zoomScaleSheetLayoutView="55" workbookViewId="0">
      <pane ySplit="22" topLeftCell="A53" activePane="bottomLeft" state="frozen"/>
      <selection pane="bottomLeft" activeCell="G71" sqref="G71"/>
    </sheetView>
  </sheetViews>
  <sheetFormatPr defaultRowHeight="15" outlineLevelRow="1"/>
  <cols>
    <col min="1" max="1" width="6.42578125" style="1" customWidth="1"/>
    <col min="2" max="2" width="63.42578125" style="1" customWidth="1"/>
    <col min="3" max="3" width="14.7109375" style="1" customWidth="1"/>
    <col min="4" max="4" width="21.42578125" style="1" customWidth="1"/>
    <col min="5" max="5" width="17.140625" style="1" customWidth="1"/>
    <col min="6" max="6" width="6.5703125" style="1" customWidth="1"/>
    <col min="7" max="7" width="15" style="1" customWidth="1"/>
    <col min="8" max="8" width="17.140625" style="1" customWidth="1"/>
    <col min="9" max="9" width="20.42578125" style="1" customWidth="1"/>
    <col min="10" max="10" width="6.5703125" style="1" customWidth="1"/>
    <col min="11" max="11" width="15" style="2" customWidth="1"/>
    <col min="12" max="12" width="17.140625" style="2" customWidth="1"/>
    <col min="13" max="13" width="20.42578125" style="2" customWidth="1"/>
    <col min="14" max="14" width="6.5703125" style="1" customWidth="1"/>
    <col min="15" max="15" width="15" style="2" customWidth="1"/>
    <col min="16" max="16" width="17.140625" style="2" customWidth="1"/>
    <col min="17" max="17" width="20.42578125" style="2" customWidth="1"/>
    <col min="18" max="18" width="6.5703125" style="1" customWidth="1"/>
    <col min="19" max="19" width="16" style="2" customWidth="1"/>
    <col min="20" max="20" width="20.28515625" style="2" customWidth="1"/>
    <col min="21" max="21" width="6.5703125" style="1" hidden="1" customWidth="1"/>
    <col min="22" max="22" width="15" style="2" hidden="1" customWidth="1"/>
    <col min="23" max="23" width="17.140625" style="2" hidden="1" customWidth="1"/>
    <col min="24" max="24" width="20.42578125" style="2" hidden="1" customWidth="1"/>
    <col min="25" max="25" width="6.5703125" style="1" hidden="1" customWidth="1"/>
    <col min="26" max="26" width="15" style="2" hidden="1" customWidth="1"/>
    <col min="27" max="27" width="17.140625" style="2" hidden="1" customWidth="1"/>
    <col min="28" max="28" width="20.42578125" style="2" hidden="1" customWidth="1"/>
    <col min="29" max="29" width="6.5703125" style="1" hidden="1" customWidth="1"/>
    <col min="30" max="30" width="15" style="2" hidden="1" customWidth="1"/>
    <col min="31" max="31" width="17.140625" style="2" hidden="1" customWidth="1"/>
    <col min="32" max="32" width="20.42578125" style="2" hidden="1" customWidth="1"/>
    <col min="33" max="33" width="6.5703125" style="1" hidden="1" customWidth="1"/>
    <col min="34" max="34" width="16" style="2" hidden="1" customWidth="1"/>
    <col min="35" max="35" width="20.28515625" style="2" hidden="1" customWidth="1"/>
    <col min="36" max="36" width="6.5703125" style="2" hidden="1" customWidth="1"/>
    <col min="37" max="37" width="20.42578125" style="2" hidden="1" customWidth="1"/>
    <col min="38" max="39" width="20.140625" style="2" hidden="1" customWidth="1"/>
    <col min="40" max="16384" width="9.140625" style="2"/>
  </cols>
  <sheetData>
    <row r="1" spans="1:46" ht="84.75" customHeight="1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3"/>
    </row>
    <row r="2" spans="1:46" s="140" customFormat="1" ht="78" customHeight="1">
      <c r="A2" s="259" t="s">
        <v>67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53"/>
    </row>
    <row r="3" spans="1:46" ht="15.75">
      <c r="A3" s="4"/>
      <c r="B3" s="4"/>
      <c r="C3" s="4"/>
      <c r="D3" s="4"/>
      <c r="E3" s="5"/>
      <c r="F3" s="4"/>
      <c r="G3" s="4"/>
      <c r="H3" s="5"/>
      <c r="I3" s="5"/>
    </row>
    <row r="4" spans="1:46" customFormat="1" ht="20.25">
      <c r="A4" s="6"/>
      <c r="B4" s="7" t="s">
        <v>22</v>
      </c>
      <c r="C4" s="1"/>
      <c r="D4" s="139" t="s">
        <v>24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9"/>
      <c r="AA4" s="9"/>
      <c r="AB4" s="9"/>
      <c r="AC4" s="6"/>
      <c r="AD4" s="9"/>
      <c r="AE4" s="9"/>
      <c r="AF4" s="9"/>
      <c r="AG4" s="6"/>
      <c r="AH4" s="6"/>
      <c r="AI4" s="6"/>
      <c r="AJ4" s="9"/>
      <c r="AK4" s="9"/>
      <c r="AL4" s="9"/>
      <c r="AM4" s="9"/>
      <c r="AN4" s="10"/>
      <c r="AO4" s="10"/>
      <c r="AP4" s="10"/>
      <c r="AQ4" s="10"/>
      <c r="AR4" s="10"/>
      <c r="AS4" s="10"/>
      <c r="AT4" s="10"/>
    </row>
    <row r="5" spans="1:46" customFormat="1" ht="4.5" customHeight="1">
      <c r="A5" s="6"/>
      <c r="B5" s="7"/>
      <c r="C5" s="1"/>
      <c r="D5" s="8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9"/>
      <c r="AB5" s="9"/>
      <c r="AC5" s="6"/>
      <c r="AD5" s="9"/>
      <c r="AE5" s="9"/>
      <c r="AF5" s="9"/>
      <c r="AG5" s="6"/>
      <c r="AH5" s="6"/>
      <c r="AI5" s="6"/>
      <c r="AJ5" s="9"/>
      <c r="AK5" s="9"/>
      <c r="AL5" s="9"/>
      <c r="AM5" s="9"/>
      <c r="AN5" s="10"/>
      <c r="AO5" s="10"/>
      <c r="AP5" s="10"/>
      <c r="AQ5" s="10"/>
      <c r="AR5" s="10"/>
      <c r="AS5" s="10"/>
      <c r="AT5" s="10"/>
    </row>
    <row r="6" spans="1:46" customFormat="1" ht="20.25">
      <c r="A6" s="6"/>
      <c r="B6" s="7"/>
      <c r="C6" s="1"/>
      <c r="D6" s="139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9"/>
      <c r="AA6" s="9"/>
      <c r="AB6" s="9"/>
      <c r="AC6" s="6"/>
      <c r="AD6" s="9"/>
      <c r="AE6" s="9"/>
      <c r="AF6" s="9"/>
      <c r="AG6" s="6"/>
      <c r="AH6" s="6"/>
      <c r="AI6" s="6"/>
      <c r="AJ6" s="9"/>
      <c r="AK6" s="9"/>
      <c r="AL6" s="9"/>
      <c r="AM6" s="9"/>
      <c r="AN6" s="10"/>
      <c r="AO6" s="10"/>
      <c r="AP6" s="10"/>
      <c r="AQ6" s="10"/>
      <c r="AR6" s="10"/>
      <c r="AS6" s="10"/>
      <c r="AT6" s="10"/>
    </row>
    <row r="7" spans="1:46" customFormat="1" ht="4.5" customHeight="1">
      <c r="A7" s="6"/>
      <c r="B7" s="7"/>
      <c r="C7" s="1"/>
      <c r="D7" s="8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9"/>
      <c r="AA7" s="9"/>
      <c r="AB7" s="9"/>
      <c r="AC7" s="6"/>
      <c r="AD7" s="9"/>
      <c r="AE7" s="9"/>
      <c r="AF7" s="9"/>
      <c r="AG7" s="6"/>
      <c r="AH7" s="6"/>
      <c r="AI7" s="6"/>
      <c r="AJ7" s="9"/>
      <c r="AK7" s="9"/>
      <c r="AL7" s="9"/>
      <c r="AM7" s="9"/>
      <c r="AN7" s="10"/>
      <c r="AO7" s="10"/>
      <c r="AP7" s="10"/>
      <c r="AQ7" s="10"/>
      <c r="AR7" s="10"/>
      <c r="AS7" s="10"/>
      <c r="AT7" s="10"/>
    </row>
    <row r="8" spans="1:46" customFormat="1" ht="20.25">
      <c r="A8" s="6"/>
      <c r="B8" s="7" t="s">
        <v>23</v>
      </c>
      <c r="C8" s="1"/>
      <c r="D8" s="139" t="s">
        <v>42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9"/>
      <c r="AA8" s="9"/>
      <c r="AB8" s="9"/>
      <c r="AC8" s="6"/>
      <c r="AD8" s="9"/>
      <c r="AE8" s="9"/>
      <c r="AF8" s="9"/>
      <c r="AG8" s="6"/>
      <c r="AH8" s="6"/>
      <c r="AI8" s="6"/>
      <c r="AJ8" s="9"/>
      <c r="AK8" s="9"/>
      <c r="AL8" s="9"/>
      <c r="AM8" s="9"/>
      <c r="AN8" s="10"/>
      <c r="AO8" s="10"/>
      <c r="AP8" s="10"/>
      <c r="AQ8" s="10"/>
      <c r="AR8" s="10"/>
      <c r="AS8" s="10"/>
      <c r="AT8" s="10"/>
    </row>
    <row r="9" spans="1:46" customFormat="1" ht="4.5" customHeight="1">
      <c r="A9" s="6"/>
      <c r="B9" s="7"/>
      <c r="C9" s="1"/>
      <c r="D9" s="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/>
      <c r="AA9" s="9"/>
      <c r="AB9" s="9"/>
      <c r="AC9" s="6"/>
      <c r="AD9" s="9"/>
      <c r="AE9" s="9"/>
      <c r="AF9" s="9"/>
      <c r="AG9" s="6"/>
      <c r="AH9" s="6"/>
      <c r="AI9" s="6"/>
      <c r="AJ9" s="9"/>
      <c r="AK9" s="9"/>
      <c r="AL9" s="9"/>
      <c r="AM9" s="9"/>
      <c r="AN9" s="10"/>
      <c r="AO9" s="10"/>
      <c r="AP9" s="10"/>
      <c r="AQ9" s="10"/>
      <c r="AR9" s="10"/>
      <c r="AS9" s="10"/>
      <c r="AT9" s="10"/>
    </row>
    <row r="10" spans="1:46" customFormat="1" ht="20.25">
      <c r="A10" s="6"/>
      <c r="B10" s="7" t="s">
        <v>48</v>
      </c>
      <c r="C10" s="1"/>
      <c r="D10" s="139" t="s">
        <v>44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9"/>
      <c r="AA10" s="9"/>
      <c r="AB10" s="9"/>
      <c r="AC10" s="6"/>
      <c r="AD10" s="9"/>
      <c r="AE10" s="9"/>
      <c r="AF10" s="9"/>
      <c r="AG10" s="6"/>
      <c r="AH10" s="6"/>
      <c r="AI10" s="6"/>
      <c r="AJ10" s="9"/>
      <c r="AK10" s="9"/>
      <c r="AL10" s="9"/>
      <c r="AM10" s="9"/>
      <c r="AN10" s="10"/>
      <c r="AO10" s="10"/>
      <c r="AP10" s="10"/>
      <c r="AQ10" s="10"/>
      <c r="AR10" s="10"/>
      <c r="AS10" s="10"/>
      <c r="AT10" s="10"/>
    </row>
    <row r="11" spans="1:46" customFormat="1" ht="4.5" customHeight="1">
      <c r="A11" s="6"/>
      <c r="B11" s="7"/>
      <c r="C11" s="1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/>
      <c r="AA11" s="9"/>
      <c r="AB11" s="9"/>
      <c r="AC11" s="6"/>
      <c r="AD11" s="9"/>
      <c r="AE11" s="9"/>
      <c r="AF11" s="9"/>
      <c r="AG11" s="6"/>
      <c r="AH11" s="6"/>
      <c r="AI11" s="6"/>
      <c r="AJ11" s="9"/>
      <c r="AK11" s="9"/>
      <c r="AL11" s="9"/>
      <c r="AM11" s="9"/>
      <c r="AN11" s="10"/>
      <c r="AO11" s="10"/>
      <c r="AP11" s="10"/>
      <c r="AQ11" s="10"/>
      <c r="AR11" s="10"/>
      <c r="AS11" s="10"/>
      <c r="AT11" s="10"/>
    </row>
    <row r="12" spans="1:46" customFormat="1" ht="20.25">
      <c r="A12" s="6"/>
      <c r="B12" s="7" t="s">
        <v>15</v>
      </c>
      <c r="C12" s="1"/>
      <c r="D12" s="139" t="s">
        <v>57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9"/>
      <c r="AA12" s="9"/>
      <c r="AB12" s="9"/>
      <c r="AC12" s="6"/>
      <c r="AD12" s="9"/>
      <c r="AE12" s="9"/>
      <c r="AF12" s="9"/>
      <c r="AG12" s="6"/>
      <c r="AH12" s="6"/>
      <c r="AI12" s="6"/>
      <c r="AJ12" s="9"/>
      <c r="AK12" s="9"/>
      <c r="AL12" s="9"/>
      <c r="AM12" s="9"/>
      <c r="AN12" s="10"/>
      <c r="AO12" s="10"/>
      <c r="AP12" s="10"/>
      <c r="AQ12" s="10"/>
      <c r="AR12" s="10"/>
      <c r="AS12" s="10"/>
      <c r="AT12" s="10"/>
    </row>
    <row r="13" spans="1:46" customFormat="1" ht="4.5" customHeight="1">
      <c r="A13" s="6"/>
      <c r="B13" s="7"/>
      <c r="C13" s="1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9"/>
      <c r="AA13" s="9"/>
      <c r="AB13" s="9"/>
      <c r="AC13" s="6"/>
      <c r="AD13" s="9"/>
      <c r="AE13" s="9"/>
      <c r="AF13" s="9"/>
      <c r="AG13" s="6"/>
      <c r="AH13" s="6"/>
      <c r="AI13" s="6"/>
      <c r="AJ13" s="9"/>
      <c r="AK13" s="9"/>
      <c r="AL13" s="9"/>
      <c r="AM13" s="9"/>
      <c r="AN13" s="10"/>
      <c r="AO13" s="10"/>
      <c r="AP13" s="10"/>
      <c r="AQ13" s="10"/>
      <c r="AR13" s="10"/>
      <c r="AS13" s="10"/>
      <c r="AT13" s="10"/>
    </row>
    <row r="14" spans="1:46" customFormat="1" ht="20.25">
      <c r="A14" s="6"/>
      <c r="B14" s="7" t="s">
        <v>7</v>
      </c>
      <c r="C14" s="1"/>
      <c r="D14" s="139" t="s">
        <v>16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9"/>
      <c r="AA14" s="9"/>
      <c r="AB14" s="9"/>
      <c r="AC14" s="6"/>
      <c r="AD14" s="9"/>
      <c r="AE14" s="9"/>
      <c r="AF14" s="9"/>
      <c r="AG14" s="6"/>
      <c r="AH14" s="6"/>
      <c r="AI14" s="6"/>
      <c r="AJ14" s="9"/>
      <c r="AK14" s="9"/>
      <c r="AL14" s="9"/>
      <c r="AM14" s="9"/>
      <c r="AN14" s="10"/>
      <c r="AO14" s="10"/>
      <c r="AP14" s="10"/>
      <c r="AQ14" s="10"/>
      <c r="AR14" s="10"/>
      <c r="AS14" s="10"/>
      <c r="AT14" s="10"/>
    </row>
    <row r="15" spans="1:46" customFormat="1" ht="4.5" customHeight="1">
      <c r="A15" s="6"/>
      <c r="B15" s="7"/>
      <c r="C15" s="1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9"/>
      <c r="AA15" s="9"/>
      <c r="AB15" s="9"/>
      <c r="AC15" s="6"/>
      <c r="AD15" s="9"/>
      <c r="AE15" s="9"/>
      <c r="AF15" s="9"/>
      <c r="AG15" s="6"/>
      <c r="AH15" s="6"/>
      <c r="AI15" s="6"/>
      <c r="AJ15" s="9"/>
      <c r="AK15" s="9"/>
      <c r="AL15" s="9"/>
      <c r="AM15" s="9"/>
      <c r="AN15" s="10"/>
      <c r="AO15" s="10"/>
      <c r="AP15" s="10"/>
      <c r="AQ15" s="10"/>
      <c r="AR15" s="10"/>
      <c r="AS15" s="10"/>
      <c r="AT15" s="10"/>
    </row>
    <row r="16" spans="1:46" customFormat="1" ht="20.25">
      <c r="A16" s="6"/>
      <c r="B16" s="7" t="s">
        <v>8</v>
      </c>
      <c r="C16" s="1"/>
      <c r="D16" s="139" t="s">
        <v>58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9"/>
      <c r="AA16" s="9"/>
      <c r="AB16" s="9"/>
      <c r="AC16" s="6"/>
      <c r="AD16" s="9"/>
      <c r="AE16" s="9"/>
      <c r="AF16" s="9"/>
      <c r="AG16" s="6"/>
      <c r="AH16" s="6"/>
      <c r="AI16" s="6"/>
      <c r="AJ16" s="9"/>
      <c r="AK16" s="9"/>
      <c r="AL16" s="9"/>
      <c r="AM16" s="9"/>
      <c r="AN16" s="10"/>
      <c r="AO16" s="10"/>
      <c r="AP16" s="10"/>
      <c r="AQ16" s="10"/>
      <c r="AR16" s="10"/>
      <c r="AS16" s="10"/>
      <c r="AT16" s="10"/>
    </row>
    <row r="17" spans="1:272" customFormat="1" ht="4.5" customHeight="1">
      <c r="A17" s="6"/>
      <c r="B17" s="7"/>
      <c r="C17" s="1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9"/>
      <c r="AA17" s="9"/>
      <c r="AB17" s="9"/>
      <c r="AC17" s="6"/>
      <c r="AD17" s="9"/>
      <c r="AE17" s="9"/>
      <c r="AF17" s="9"/>
      <c r="AG17" s="6"/>
      <c r="AH17" s="6"/>
      <c r="AI17" s="6"/>
      <c r="AJ17" s="9"/>
      <c r="AK17" s="9"/>
      <c r="AL17" s="9"/>
      <c r="AM17" s="9"/>
      <c r="AN17" s="10"/>
      <c r="AO17" s="10"/>
      <c r="AP17" s="10"/>
      <c r="AQ17" s="10"/>
      <c r="AR17" s="10"/>
      <c r="AS17" s="10"/>
      <c r="AT17" s="10"/>
    </row>
    <row r="18" spans="1:272" customFormat="1" ht="20.25">
      <c r="A18" s="6"/>
      <c r="B18" s="7" t="s">
        <v>28</v>
      </c>
      <c r="C18" s="1"/>
      <c r="D18" s="139" t="s">
        <v>49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9"/>
      <c r="AA18" s="9"/>
      <c r="AB18" s="9"/>
      <c r="AC18" s="6"/>
      <c r="AD18" s="9"/>
      <c r="AE18" s="9"/>
      <c r="AF18" s="9"/>
      <c r="AG18" s="6"/>
      <c r="AH18" s="6"/>
      <c r="AI18" s="6"/>
      <c r="AJ18" s="9"/>
      <c r="AK18" s="9"/>
      <c r="AL18" s="9"/>
      <c r="AM18" s="9"/>
      <c r="AN18" s="10"/>
      <c r="AO18" s="10"/>
      <c r="AP18" s="10"/>
      <c r="AQ18" s="10"/>
      <c r="AR18" s="10"/>
      <c r="AS18" s="10"/>
      <c r="AT18" s="10"/>
    </row>
    <row r="19" spans="1:272" customFormat="1" ht="4.5" customHeight="1" thickBot="1">
      <c r="A19" s="6"/>
      <c r="B19" s="7"/>
      <c r="C19" s="1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9"/>
      <c r="AA19" s="9"/>
      <c r="AB19" s="9"/>
      <c r="AC19" s="6"/>
      <c r="AD19" s="9"/>
      <c r="AE19" s="9"/>
      <c r="AF19" s="9"/>
      <c r="AG19" s="6"/>
      <c r="AH19" s="6"/>
      <c r="AI19" s="6"/>
      <c r="AJ19" s="9"/>
      <c r="AK19" s="9"/>
      <c r="AL19" s="9"/>
      <c r="AM19" s="9"/>
      <c r="AN19" s="10"/>
      <c r="AO19" s="10"/>
      <c r="AP19" s="10"/>
      <c r="AQ19" s="10"/>
      <c r="AR19" s="10"/>
      <c r="AS19" s="10"/>
      <c r="AT19" s="10"/>
    </row>
    <row r="20" spans="1:272" ht="24" customHeight="1" thickBot="1">
      <c r="A20" s="265" t="s">
        <v>0</v>
      </c>
      <c r="B20" s="265" t="s">
        <v>3</v>
      </c>
      <c r="C20" s="262" t="s">
        <v>1</v>
      </c>
      <c r="D20" s="234" t="s">
        <v>11</v>
      </c>
      <c r="E20" s="262" t="s">
        <v>12</v>
      </c>
      <c r="F20" s="270" t="s">
        <v>34</v>
      </c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1"/>
      <c r="R20" s="243" t="s">
        <v>46</v>
      </c>
      <c r="S20" s="244"/>
      <c r="T20" s="245"/>
      <c r="U20" s="272" t="s">
        <v>35</v>
      </c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49" t="s">
        <v>47</v>
      </c>
      <c r="AH20" s="250"/>
      <c r="AI20" s="251"/>
      <c r="AJ20" s="234" t="s">
        <v>14</v>
      </c>
      <c r="AK20" s="235"/>
      <c r="AL20" s="236"/>
      <c r="AM20" s="240" t="s">
        <v>26</v>
      </c>
    </row>
    <row r="21" spans="1:272" ht="52.5" customHeight="1" thickBot="1">
      <c r="A21" s="266"/>
      <c r="B21" s="266"/>
      <c r="C21" s="263"/>
      <c r="D21" s="260"/>
      <c r="E21" s="263"/>
      <c r="F21" s="268" t="s">
        <v>37</v>
      </c>
      <c r="G21" s="228"/>
      <c r="H21" s="228"/>
      <c r="I21" s="229"/>
      <c r="J21" s="227" t="s">
        <v>36</v>
      </c>
      <c r="K21" s="228"/>
      <c r="L21" s="228"/>
      <c r="M21" s="229"/>
      <c r="N21" s="227" t="s">
        <v>38</v>
      </c>
      <c r="O21" s="228"/>
      <c r="P21" s="228"/>
      <c r="Q21" s="229"/>
      <c r="R21" s="246"/>
      <c r="S21" s="247"/>
      <c r="T21" s="248"/>
      <c r="U21" s="230" t="s">
        <v>36</v>
      </c>
      <c r="V21" s="231"/>
      <c r="W21" s="231"/>
      <c r="X21" s="232"/>
      <c r="Y21" s="230" t="s">
        <v>38</v>
      </c>
      <c r="Z21" s="231"/>
      <c r="AA21" s="231"/>
      <c r="AB21" s="232"/>
      <c r="AC21" s="230" t="s">
        <v>39</v>
      </c>
      <c r="AD21" s="231"/>
      <c r="AE21" s="231"/>
      <c r="AF21" s="269"/>
      <c r="AG21" s="252"/>
      <c r="AH21" s="253"/>
      <c r="AI21" s="254"/>
      <c r="AJ21" s="237"/>
      <c r="AK21" s="238"/>
      <c r="AL21" s="239"/>
      <c r="AM21" s="241"/>
    </row>
    <row r="22" spans="1:272" ht="74.25" customHeight="1" thickBot="1">
      <c r="A22" s="267"/>
      <c r="B22" s="267"/>
      <c r="C22" s="264"/>
      <c r="D22" s="261"/>
      <c r="E22" s="264"/>
      <c r="F22" s="12" t="s">
        <v>2</v>
      </c>
      <c r="G22" s="13" t="s">
        <v>10</v>
      </c>
      <c r="H22" s="13" t="s">
        <v>12</v>
      </c>
      <c r="I22" s="14" t="s">
        <v>9</v>
      </c>
      <c r="J22" s="15" t="s">
        <v>2</v>
      </c>
      <c r="K22" s="13" t="s">
        <v>10</v>
      </c>
      <c r="L22" s="13" t="s">
        <v>12</v>
      </c>
      <c r="M22" s="14" t="s">
        <v>9</v>
      </c>
      <c r="N22" s="15" t="s">
        <v>2</v>
      </c>
      <c r="O22" s="13" t="s">
        <v>10</v>
      </c>
      <c r="P22" s="13" t="s">
        <v>12</v>
      </c>
      <c r="Q22" s="14" t="s">
        <v>9</v>
      </c>
      <c r="R22" s="15" t="s">
        <v>2</v>
      </c>
      <c r="S22" s="13" t="s">
        <v>10</v>
      </c>
      <c r="T22" s="13" t="s">
        <v>12</v>
      </c>
      <c r="U22" s="16" t="s">
        <v>2</v>
      </c>
      <c r="V22" s="17" t="s">
        <v>10</v>
      </c>
      <c r="W22" s="17" t="s">
        <v>12</v>
      </c>
      <c r="X22" s="18" t="s">
        <v>9</v>
      </c>
      <c r="Y22" s="16" t="s">
        <v>2</v>
      </c>
      <c r="Z22" s="17" t="s">
        <v>10</v>
      </c>
      <c r="AA22" s="17" t="s">
        <v>12</v>
      </c>
      <c r="AB22" s="18" t="s">
        <v>9</v>
      </c>
      <c r="AC22" s="16" t="s">
        <v>2</v>
      </c>
      <c r="AD22" s="17" t="s">
        <v>10</v>
      </c>
      <c r="AE22" s="17" t="s">
        <v>12</v>
      </c>
      <c r="AF22" s="18" t="s">
        <v>9</v>
      </c>
      <c r="AG22" s="16" t="s">
        <v>2</v>
      </c>
      <c r="AH22" s="17" t="s">
        <v>10</v>
      </c>
      <c r="AI22" s="17" t="s">
        <v>12</v>
      </c>
      <c r="AJ22" s="19" t="s">
        <v>2</v>
      </c>
      <c r="AK22" s="20" t="s">
        <v>10</v>
      </c>
      <c r="AL22" s="21" t="s">
        <v>25</v>
      </c>
      <c r="AM22" s="242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</row>
    <row r="23" spans="1:272" ht="16.5" thickBot="1">
      <c r="A23" s="22">
        <v>1</v>
      </c>
      <c r="B23" s="22">
        <f>A23+1</f>
        <v>2</v>
      </c>
      <c r="C23" s="22">
        <f t="shared" ref="C23:AM23" si="0">B23+1</f>
        <v>3</v>
      </c>
      <c r="D23" s="23">
        <f t="shared" si="0"/>
        <v>4</v>
      </c>
      <c r="E23" s="22">
        <f t="shared" si="0"/>
        <v>5</v>
      </c>
      <c r="F23" s="22">
        <f>D23+1</f>
        <v>5</v>
      </c>
      <c r="G23" s="22">
        <f t="shared" si="0"/>
        <v>6</v>
      </c>
      <c r="H23" s="22">
        <f t="shared" si="0"/>
        <v>7</v>
      </c>
      <c r="I23" s="22">
        <f t="shared" si="0"/>
        <v>8</v>
      </c>
      <c r="J23" s="22">
        <f t="shared" si="0"/>
        <v>9</v>
      </c>
      <c r="K23" s="22">
        <f t="shared" si="0"/>
        <v>10</v>
      </c>
      <c r="L23" s="22">
        <f t="shared" si="0"/>
        <v>11</v>
      </c>
      <c r="M23" s="22">
        <f t="shared" si="0"/>
        <v>12</v>
      </c>
      <c r="N23" s="22">
        <f t="shared" si="0"/>
        <v>13</v>
      </c>
      <c r="O23" s="22">
        <f t="shared" si="0"/>
        <v>14</v>
      </c>
      <c r="P23" s="22">
        <f t="shared" si="0"/>
        <v>15</v>
      </c>
      <c r="Q23" s="22">
        <f t="shared" si="0"/>
        <v>16</v>
      </c>
      <c r="R23" s="22">
        <f t="shared" si="0"/>
        <v>17</v>
      </c>
      <c r="S23" s="22">
        <f t="shared" si="0"/>
        <v>18</v>
      </c>
      <c r="T23" s="22">
        <f t="shared" si="0"/>
        <v>19</v>
      </c>
      <c r="U23" s="24">
        <f>Q23+1</f>
        <v>17</v>
      </c>
      <c r="V23" s="25">
        <f t="shared" si="0"/>
        <v>18</v>
      </c>
      <c r="W23" s="25">
        <f t="shared" si="0"/>
        <v>19</v>
      </c>
      <c r="X23" s="26">
        <f t="shared" si="0"/>
        <v>20</v>
      </c>
      <c r="Y23" s="24">
        <f t="shared" si="0"/>
        <v>21</v>
      </c>
      <c r="Z23" s="25">
        <f t="shared" si="0"/>
        <v>22</v>
      </c>
      <c r="AA23" s="25">
        <f t="shared" si="0"/>
        <v>23</v>
      </c>
      <c r="AB23" s="26">
        <f t="shared" si="0"/>
        <v>24</v>
      </c>
      <c r="AC23" s="24">
        <f t="shared" si="0"/>
        <v>25</v>
      </c>
      <c r="AD23" s="25">
        <f t="shared" si="0"/>
        <v>26</v>
      </c>
      <c r="AE23" s="25">
        <f t="shared" si="0"/>
        <v>27</v>
      </c>
      <c r="AF23" s="26">
        <f t="shared" si="0"/>
        <v>28</v>
      </c>
      <c r="AG23" s="27">
        <f t="shared" si="0"/>
        <v>29</v>
      </c>
      <c r="AH23" s="27">
        <f t="shared" si="0"/>
        <v>30</v>
      </c>
      <c r="AI23" s="27">
        <f t="shared" si="0"/>
        <v>31</v>
      </c>
      <c r="AJ23" s="28">
        <f>AF23+1</f>
        <v>29</v>
      </c>
      <c r="AK23" s="29">
        <f t="shared" si="0"/>
        <v>30</v>
      </c>
      <c r="AL23" s="30">
        <f t="shared" si="0"/>
        <v>31</v>
      </c>
      <c r="AM23" s="31">
        <f t="shared" si="0"/>
        <v>32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</row>
    <row r="24" spans="1:272" ht="15.75">
      <c r="A24" s="32"/>
      <c r="B24" s="32"/>
      <c r="C24" s="32"/>
      <c r="D24" s="33"/>
      <c r="E24" s="32"/>
      <c r="F24" s="34"/>
      <c r="G24" s="35"/>
      <c r="H24" s="35"/>
      <c r="I24" s="36"/>
      <c r="J24" s="34"/>
      <c r="K24" s="35"/>
      <c r="L24" s="37"/>
      <c r="M24" s="36"/>
      <c r="N24" s="34"/>
      <c r="O24" s="35"/>
      <c r="P24" s="37"/>
      <c r="Q24" s="36"/>
      <c r="R24" s="34"/>
      <c r="S24" s="35"/>
      <c r="T24" s="35"/>
      <c r="U24" s="38"/>
      <c r="V24" s="39"/>
      <c r="W24" s="40"/>
      <c r="X24" s="41"/>
      <c r="Y24" s="38"/>
      <c r="Z24" s="39"/>
      <c r="AA24" s="40"/>
      <c r="AB24" s="41"/>
      <c r="AC24" s="38"/>
      <c r="AD24" s="39"/>
      <c r="AE24" s="40"/>
      <c r="AF24" s="41"/>
      <c r="AG24" s="34"/>
      <c r="AH24" s="35"/>
      <c r="AI24" s="35"/>
      <c r="AJ24" s="38"/>
      <c r="AK24" s="39"/>
      <c r="AL24" s="42"/>
      <c r="AM24" s="43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</row>
    <row r="25" spans="1:272" ht="15.75">
      <c r="A25" s="44"/>
      <c r="B25" s="44" t="s">
        <v>41</v>
      </c>
      <c r="C25" s="44"/>
      <c r="D25" s="45"/>
      <c r="E25" s="44"/>
      <c r="F25" s="46"/>
      <c r="G25" s="47"/>
      <c r="H25" s="47"/>
      <c r="I25" s="48"/>
      <c r="J25" s="46"/>
      <c r="K25" s="47"/>
      <c r="L25" s="141">
        <v>1</v>
      </c>
      <c r="M25" s="142"/>
      <c r="N25" s="143"/>
      <c r="O25" s="144"/>
      <c r="P25" s="141">
        <v>1.0449999999999999</v>
      </c>
      <c r="Q25" s="142"/>
      <c r="R25" s="143"/>
      <c r="S25" s="144"/>
      <c r="T25" s="144"/>
      <c r="U25" s="145"/>
      <c r="V25" s="146"/>
      <c r="W25" s="146">
        <f>L25</f>
        <v>1</v>
      </c>
      <c r="X25" s="147"/>
      <c r="Y25" s="145"/>
      <c r="Z25" s="146"/>
      <c r="AA25" s="146">
        <f>P25</f>
        <v>1.0449999999999999</v>
      </c>
      <c r="AB25" s="147"/>
      <c r="AC25" s="145"/>
      <c r="AD25" s="146"/>
      <c r="AE25" s="148">
        <v>1.0449999999999999</v>
      </c>
      <c r="AF25" s="51"/>
      <c r="AG25" s="46"/>
      <c r="AH25" s="47"/>
      <c r="AI25" s="47"/>
      <c r="AJ25" s="49"/>
      <c r="AK25" s="50"/>
      <c r="AL25" s="52"/>
      <c r="AM25" s="53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</row>
    <row r="26" spans="1:272" ht="16.5" thickBot="1">
      <c r="A26" s="54"/>
      <c r="B26" s="54"/>
      <c r="C26" s="54"/>
      <c r="D26" s="55"/>
      <c r="E26" s="56"/>
      <c r="F26" s="57"/>
      <c r="G26" s="58"/>
      <c r="H26" s="59"/>
      <c r="I26" s="60"/>
      <c r="J26" s="57"/>
      <c r="K26" s="58"/>
      <c r="L26" s="61"/>
      <c r="M26" s="61"/>
      <c r="N26" s="57"/>
      <c r="O26" s="58"/>
      <c r="P26" s="61"/>
      <c r="Q26" s="61"/>
      <c r="R26" s="57"/>
      <c r="S26" s="58"/>
      <c r="T26" s="61"/>
      <c r="U26" s="62"/>
      <c r="V26" s="63"/>
      <c r="W26" s="63"/>
      <c r="X26" s="64"/>
      <c r="Y26" s="62"/>
      <c r="Z26" s="63"/>
      <c r="AA26" s="63"/>
      <c r="AB26" s="64"/>
      <c r="AC26" s="62"/>
      <c r="AD26" s="63"/>
      <c r="AE26" s="63"/>
      <c r="AF26" s="64"/>
      <c r="AG26" s="57"/>
      <c r="AH26" s="58"/>
      <c r="AI26" s="61"/>
      <c r="AJ26" s="62"/>
      <c r="AK26" s="63"/>
      <c r="AL26" s="65"/>
      <c r="AM26" s="60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</row>
    <row r="27" spans="1:272" ht="44.25" customHeight="1" thickBot="1">
      <c r="A27" s="66">
        <v>1</v>
      </c>
      <c r="B27" s="67" t="s">
        <v>32</v>
      </c>
      <c r="C27" s="68"/>
      <c r="D27" s="69"/>
      <c r="E27" s="70"/>
      <c r="F27" s="71">
        <f>F28+F33+F39</f>
        <v>0</v>
      </c>
      <c r="G27" s="72">
        <f>SUM(G29:G32,G34:G38,G40:G45)</f>
        <v>0</v>
      </c>
      <c r="H27" s="72"/>
      <c r="I27" s="73">
        <f>I28+I33+I39</f>
        <v>0</v>
      </c>
      <c r="J27" s="71">
        <f>J28+J33+J39</f>
        <v>35</v>
      </c>
      <c r="K27" s="72">
        <f>SUM(K29:K32,K34:K38,K40:K45)</f>
        <v>275350</v>
      </c>
      <c r="L27" s="72"/>
      <c r="M27" s="73">
        <f>M28+M33+M39</f>
        <v>29618662.5</v>
      </c>
      <c r="N27" s="71">
        <f>N28+N33+N39</f>
        <v>28</v>
      </c>
      <c r="O27" s="72">
        <f>O28+O33+O39</f>
        <v>224300</v>
      </c>
      <c r="P27" s="72"/>
      <c r="Q27" s="73">
        <f>Q28+Q33+Q39</f>
        <v>25213708.5</v>
      </c>
      <c r="R27" s="71">
        <f>F27+J27+N27</f>
        <v>63</v>
      </c>
      <c r="S27" s="72">
        <f>G27+K27+O27</f>
        <v>499650</v>
      </c>
      <c r="T27" s="72">
        <f>I27+M27+Q27</f>
        <v>54832371</v>
      </c>
      <c r="U27" s="71">
        <f>U28+U33+U39</f>
        <v>20</v>
      </c>
      <c r="V27" s="72">
        <f>V28+V33+V39</f>
        <v>158300</v>
      </c>
      <c r="W27" s="72"/>
      <c r="X27" s="73">
        <f>X28+X33+X39</f>
        <v>17028112.5</v>
      </c>
      <c r="Y27" s="71">
        <f>Y28+Y33+Y39</f>
        <v>20</v>
      </c>
      <c r="Z27" s="72">
        <f>Z28+Z33+Z39</f>
        <v>158300</v>
      </c>
      <c r="AA27" s="72"/>
      <c r="AB27" s="73">
        <f>AB28+AB33+AB39</f>
        <v>17794184.5</v>
      </c>
      <c r="AC27" s="71">
        <f>AC28+AC33+AC39</f>
        <v>60</v>
      </c>
      <c r="AD27" s="72">
        <f>AD28+AD33+AD39</f>
        <v>488300</v>
      </c>
      <c r="AE27" s="72"/>
      <c r="AF27" s="73">
        <f>AF28+AF33+AF39</f>
        <v>57359815.5</v>
      </c>
      <c r="AG27" s="71">
        <f>U27+Y27+AC27</f>
        <v>100</v>
      </c>
      <c r="AH27" s="72">
        <f>V27+Z27+AD27</f>
        <v>804900</v>
      </c>
      <c r="AI27" s="72">
        <f>X27+AB27+AF27</f>
        <v>92182112.5</v>
      </c>
      <c r="AJ27" s="71">
        <f>F27+U27+Y27+AC27</f>
        <v>100</v>
      </c>
      <c r="AK27" s="72">
        <f>G27+V27+Z27</f>
        <v>316600</v>
      </c>
      <c r="AL27" s="74">
        <f>AL28+AL33+AL39</f>
        <v>147014483.5</v>
      </c>
      <c r="AM27" s="75">
        <f>ROUND(AL27*1.2,2)</f>
        <v>176417380.19999999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</row>
    <row r="28" spans="1:272" ht="18" customHeight="1" thickBot="1">
      <c r="A28" s="76">
        <f>A27+0.1</f>
        <v>1.1000000000000001</v>
      </c>
      <c r="B28" s="77" t="s">
        <v>27</v>
      </c>
      <c r="C28" s="78"/>
      <c r="D28" s="79">
        <f>SUM($D29:$D31)</f>
        <v>4000</v>
      </c>
      <c r="E28" s="80"/>
      <c r="F28" s="81">
        <v>0</v>
      </c>
      <c r="G28" s="82"/>
      <c r="H28" s="82"/>
      <c r="I28" s="83">
        <f>SUM(I29:I32)</f>
        <v>0</v>
      </c>
      <c r="J28" s="81">
        <v>2</v>
      </c>
      <c r="K28" s="82"/>
      <c r="L28" s="82"/>
      <c r="M28" s="83">
        <f>SUM(M29:M32)</f>
        <v>882000</v>
      </c>
      <c r="N28" s="81">
        <v>1</v>
      </c>
      <c r="O28" s="82">
        <f>SUM(O29:O32)</f>
        <v>4050</v>
      </c>
      <c r="P28" s="82"/>
      <c r="Q28" s="83">
        <f>SUM(Q29:Q32)</f>
        <v>460840</v>
      </c>
      <c r="R28" s="81">
        <f t="shared" ref="R28:S64" si="1">F28+J28+N28</f>
        <v>3</v>
      </c>
      <c r="S28" s="82">
        <f t="shared" si="1"/>
        <v>4050</v>
      </c>
      <c r="T28" s="82">
        <f t="shared" ref="T28:T67" si="2">I28+M28+Q28</f>
        <v>1342840</v>
      </c>
      <c r="U28" s="81">
        <v>1</v>
      </c>
      <c r="V28" s="82">
        <f>SUM(V29:V32)</f>
        <v>4050</v>
      </c>
      <c r="W28" s="82"/>
      <c r="X28" s="83">
        <f>SUM(X29:X32)</f>
        <v>441000</v>
      </c>
      <c r="Y28" s="81">
        <v>1</v>
      </c>
      <c r="Z28" s="82">
        <f>SUM(Z29:Z32)</f>
        <v>4050</v>
      </c>
      <c r="AA28" s="82"/>
      <c r="AB28" s="83">
        <f>SUM(AB29:AB32)</f>
        <v>460840</v>
      </c>
      <c r="AC28" s="81">
        <v>1</v>
      </c>
      <c r="AD28" s="82">
        <f>SUM(AD29:AD32)</f>
        <v>4050</v>
      </c>
      <c r="AE28" s="82"/>
      <c r="AF28" s="83">
        <f>SUM(AF29:AF32)</f>
        <v>481560</v>
      </c>
      <c r="AG28" s="81">
        <f t="shared" ref="AG28:AH64" si="3">U28+Y28+AC28</f>
        <v>3</v>
      </c>
      <c r="AH28" s="82">
        <f t="shared" si="3"/>
        <v>12150</v>
      </c>
      <c r="AI28" s="82">
        <f t="shared" ref="AI28:AI66" si="4">X28+AB28+AF28</f>
        <v>1383400</v>
      </c>
      <c r="AJ28" s="81">
        <f>Y28+J28+N28+U28+F28+AC28</f>
        <v>6</v>
      </c>
      <c r="AK28" s="82">
        <f>Z28+K28+O28+V28+G28+AD28</f>
        <v>16200</v>
      </c>
      <c r="AL28" s="84">
        <f>AB28+M28+Q28+X28+I28+AF28</f>
        <v>2726240</v>
      </c>
      <c r="AM28" s="85">
        <f>ROUND(AL28*1.2,2)</f>
        <v>3271488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</row>
    <row r="29" spans="1:272" ht="18" customHeight="1" outlineLevel="1">
      <c r="A29" s="86"/>
      <c r="B29" s="87" t="s">
        <v>17</v>
      </c>
      <c r="C29" s="88" t="s">
        <v>6</v>
      </c>
      <c r="D29" s="89">
        <v>80</v>
      </c>
      <c r="E29" s="149">
        <f>112.5*0.98</f>
        <v>110.25</v>
      </c>
      <c r="F29" s="90">
        <f>F$28</f>
        <v>0</v>
      </c>
      <c r="G29" s="91">
        <f>F29*$D29</f>
        <v>0</v>
      </c>
      <c r="H29" s="91">
        <f>ROUND(E29,2)</f>
        <v>110.25</v>
      </c>
      <c r="I29" s="92">
        <f>ROUND(H29*G29,2)</f>
        <v>0</v>
      </c>
      <c r="J29" s="90">
        <f>J$28</f>
        <v>2</v>
      </c>
      <c r="K29" s="91">
        <f>J29*$D29</f>
        <v>160</v>
      </c>
      <c r="L29" s="91">
        <f>ROUND(H29*L$25,2)</f>
        <v>110.25</v>
      </c>
      <c r="M29" s="92">
        <f>ROUND(L29*K29,2)</f>
        <v>17640</v>
      </c>
      <c r="N29" s="90">
        <f>N$28</f>
        <v>1</v>
      </c>
      <c r="O29" s="91">
        <f>N29*$D29</f>
        <v>80</v>
      </c>
      <c r="P29" s="91">
        <f>ROUND(L29*P$25,2)</f>
        <v>115.21</v>
      </c>
      <c r="Q29" s="92">
        <f>ROUND(P29*O29,2)</f>
        <v>9216.7999999999993</v>
      </c>
      <c r="R29" s="90">
        <f t="shared" si="1"/>
        <v>3</v>
      </c>
      <c r="S29" s="91">
        <f t="shared" si="1"/>
        <v>240</v>
      </c>
      <c r="T29" s="91">
        <f t="shared" si="2"/>
        <v>26856.799999999999</v>
      </c>
      <c r="U29" s="90">
        <f>U$28</f>
        <v>1</v>
      </c>
      <c r="V29" s="91">
        <f>U29*$D29</f>
        <v>80</v>
      </c>
      <c r="W29" s="91">
        <f>ROUND(E29*W$25,2)</f>
        <v>110.25</v>
      </c>
      <c r="X29" s="92">
        <f>ROUND(W29*V29,2)</f>
        <v>8820</v>
      </c>
      <c r="Y29" s="90">
        <f>Y$28</f>
        <v>1</v>
      </c>
      <c r="Z29" s="91">
        <f>Y29*$D29</f>
        <v>80</v>
      </c>
      <c r="AA29" s="91">
        <f>ROUND(W29*AA$25,2)</f>
        <v>115.21</v>
      </c>
      <c r="AB29" s="92">
        <f>ROUND(AA29*Z29,2)</f>
        <v>9216.7999999999993</v>
      </c>
      <c r="AC29" s="90">
        <f>AC$28</f>
        <v>1</v>
      </c>
      <c r="AD29" s="91">
        <f>AC29*$D29</f>
        <v>80</v>
      </c>
      <c r="AE29" s="91">
        <f>ROUND(AA29*AE$25,2)</f>
        <v>120.39</v>
      </c>
      <c r="AF29" s="92">
        <f>ROUND(AE29*AD29,2)</f>
        <v>9631.2000000000007</v>
      </c>
      <c r="AG29" s="90">
        <f t="shared" si="3"/>
        <v>3</v>
      </c>
      <c r="AH29" s="91">
        <f t="shared" si="3"/>
        <v>240</v>
      </c>
      <c r="AI29" s="91">
        <f t="shared" si="4"/>
        <v>27668</v>
      </c>
      <c r="AJ29" s="90">
        <f t="shared" ref="AJ29:AK63" si="5">Y29+J29+N29+U29+F29+AC29</f>
        <v>6</v>
      </c>
      <c r="AK29" s="91">
        <f t="shared" si="5"/>
        <v>480</v>
      </c>
      <c r="AL29" s="93">
        <f t="shared" ref="AL29:AL32" si="6">AB29+M29+Q29+X29+I29+AF29</f>
        <v>54524.800000000003</v>
      </c>
      <c r="AM29" s="94">
        <f t="shared" ref="AM29:AM45" si="7">ROUND(AL29*1.2,2)</f>
        <v>65429.760000000002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</row>
    <row r="30" spans="1:272" ht="18" customHeight="1" outlineLevel="1">
      <c r="A30" s="95"/>
      <c r="B30" s="96" t="s">
        <v>4</v>
      </c>
      <c r="C30" s="88" t="s">
        <v>6</v>
      </c>
      <c r="D30" s="89">
        <v>1420</v>
      </c>
      <c r="E30" s="149">
        <f>E29</f>
        <v>110.25</v>
      </c>
      <c r="F30" s="90">
        <f t="shared" ref="F30:F32" si="8">F$28</f>
        <v>0</v>
      </c>
      <c r="G30" s="91">
        <f t="shared" ref="G30:G32" si="9">F30*D30</f>
        <v>0</v>
      </c>
      <c r="H30" s="91">
        <f t="shared" ref="H30:H32" si="10">ROUND(E30,2)</f>
        <v>110.25</v>
      </c>
      <c r="I30" s="92">
        <f t="shared" ref="I30:I32" si="11">ROUND(H30*G30,2)</f>
        <v>0</v>
      </c>
      <c r="J30" s="90">
        <f t="shared" ref="J30:J32" si="12">J$28</f>
        <v>2</v>
      </c>
      <c r="K30" s="91">
        <f t="shared" ref="K30:K32" si="13">J30*$D30</f>
        <v>2840</v>
      </c>
      <c r="L30" s="91">
        <f t="shared" ref="L30:L32" si="14">ROUND(H30*L$25,2)</f>
        <v>110.25</v>
      </c>
      <c r="M30" s="92">
        <f t="shared" ref="M30:M32" si="15">ROUND(L30*K30,2)</f>
        <v>313110</v>
      </c>
      <c r="N30" s="90">
        <f t="shared" ref="N30:N32" si="16">N$28</f>
        <v>1</v>
      </c>
      <c r="O30" s="91">
        <f t="shared" ref="O30:O32" si="17">N30*$D30</f>
        <v>1420</v>
      </c>
      <c r="P30" s="91">
        <f t="shared" ref="P30:P32" si="18">ROUND(L30*P$25,2)</f>
        <v>115.21</v>
      </c>
      <c r="Q30" s="92">
        <f t="shared" ref="Q30:Q32" si="19">ROUND(P30*O30,2)</f>
        <v>163598.20000000001</v>
      </c>
      <c r="R30" s="90">
        <f t="shared" si="1"/>
        <v>3</v>
      </c>
      <c r="S30" s="91">
        <f t="shared" si="1"/>
        <v>4260</v>
      </c>
      <c r="T30" s="91">
        <f t="shared" si="2"/>
        <v>476708.2</v>
      </c>
      <c r="U30" s="90">
        <f t="shared" ref="U30:U32" si="20">U$28</f>
        <v>1</v>
      </c>
      <c r="V30" s="91">
        <f t="shared" ref="V30:V32" si="21">U30*$D30</f>
        <v>1420</v>
      </c>
      <c r="W30" s="91">
        <f t="shared" ref="W30:W64" si="22">ROUND(E30*W$25,2)</f>
        <v>110.25</v>
      </c>
      <c r="X30" s="92">
        <f t="shared" ref="X30:X32" si="23">ROUND(W30*V30,2)</f>
        <v>156555</v>
      </c>
      <c r="Y30" s="90">
        <f t="shared" ref="Y30:Y32" si="24">Y$28</f>
        <v>1</v>
      </c>
      <c r="Z30" s="91">
        <f t="shared" ref="Z30:Z32" si="25">Y30*$D30</f>
        <v>1420</v>
      </c>
      <c r="AA30" s="91">
        <f t="shared" ref="AA30:AA32" si="26">ROUND(W30*AA$25,2)</f>
        <v>115.21</v>
      </c>
      <c r="AB30" s="92">
        <f t="shared" ref="AB30:AB32" si="27">ROUND(AA30*Z30,2)</f>
        <v>163598.20000000001</v>
      </c>
      <c r="AC30" s="90">
        <f t="shared" ref="AC30:AC32" si="28">AC$28</f>
        <v>1</v>
      </c>
      <c r="AD30" s="91">
        <f t="shared" ref="AD30:AD32" si="29">AC30*$D30</f>
        <v>1420</v>
      </c>
      <c r="AE30" s="91">
        <f t="shared" ref="AE30:AE32" si="30">ROUND(AA30*AE$25,2)</f>
        <v>120.39</v>
      </c>
      <c r="AF30" s="92">
        <f t="shared" ref="AF30:AF32" si="31">ROUND(AE30*AD30,2)</f>
        <v>170953.8</v>
      </c>
      <c r="AG30" s="90">
        <f t="shared" si="3"/>
        <v>3</v>
      </c>
      <c r="AH30" s="91">
        <f t="shared" si="3"/>
        <v>4260</v>
      </c>
      <c r="AI30" s="91">
        <f t="shared" si="4"/>
        <v>491107</v>
      </c>
      <c r="AJ30" s="90">
        <f t="shared" si="5"/>
        <v>6</v>
      </c>
      <c r="AK30" s="91">
        <f t="shared" si="5"/>
        <v>8520</v>
      </c>
      <c r="AL30" s="93">
        <f t="shared" si="6"/>
        <v>967815.2</v>
      </c>
      <c r="AM30" s="94">
        <f t="shared" si="7"/>
        <v>1161378.24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</row>
    <row r="31" spans="1:272" ht="18" customHeight="1" outlineLevel="1">
      <c r="A31" s="95"/>
      <c r="B31" s="97" t="s">
        <v>5</v>
      </c>
      <c r="C31" s="88" t="s">
        <v>6</v>
      </c>
      <c r="D31" s="89">
        <v>2500</v>
      </c>
      <c r="E31" s="149">
        <f>E30</f>
        <v>110.25</v>
      </c>
      <c r="F31" s="90">
        <f t="shared" si="8"/>
        <v>0</v>
      </c>
      <c r="G31" s="91">
        <f t="shared" si="9"/>
        <v>0</v>
      </c>
      <c r="H31" s="91">
        <f t="shared" si="10"/>
        <v>110.25</v>
      </c>
      <c r="I31" s="92">
        <f t="shared" si="11"/>
        <v>0</v>
      </c>
      <c r="J31" s="90">
        <f t="shared" si="12"/>
        <v>2</v>
      </c>
      <c r="K31" s="91">
        <f t="shared" si="13"/>
        <v>5000</v>
      </c>
      <c r="L31" s="91">
        <f t="shared" si="14"/>
        <v>110.25</v>
      </c>
      <c r="M31" s="92">
        <f t="shared" si="15"/>
        <v>551250</v>
      </c>
      <c r="N31" s="90">
        <f t="shared" si="16"/>
        <v>1</v>
      </c>
      <c r="O31" s="91">
        <f t="shared" si="17"/>
        <v>2500</v>
      </c>
      <c r="P31" s="91">
        <f>ROUND(L31*P$25,2)</f>
        <v>115.21</v>
      </c>
      <c r="Q31" s="92">
        <f t="shared" si="19"/>
        <v>288025</v>
      </c>
      <c r="R31" s="90">
        <f t="shared" si="1"/>
        <v>3</v>
      </c>
      <c r="S31" s="91">
        <f t="shared" si="1"/>
        <v>7500</v>
      </c>
      <c r="T31" s="91">
        <f t="shared" si="2"/>
        <v>839275</v>
      </c>
      <c r="U31" s="90">
        <f t="shared" si="20"/>
        <v>1</v>
      </c>
      <c r="V31" s="91">
        <f t="shared" si="21"/>
        <v>2500</v>
      </c>
      <c r="W31" s="91">
        <f t="shared" si="22"/>
        <v>110.25</v>
      </c>
      <c r="X31" s="92">
        <f t="shared" si="23"/>
        <v>275625</v>
      </c>
      <c r="Y31" s="90">
        <f t="shared" si="24"/>
        <v>1</v>
      </c>
      <c r="Z31" s="91">
        <f t="shared" si="25"/>
        <v>2500</v>
      </c>
      <c r="AA31" s="91">
        <f>ROUND(W31*AA$25,2)</f>
        <v>115.21</v>
      </c>
      <c r="AB31" s="92">
        <f t="shared" si="27"/>
        <v>288025</v>
      </c>
      <c r="AC31" s="90">
        <f t="shared" si="28"/>
        <v>1</v>
      </c>
      <c r="AD31" s="91">
        <f t="shared" si="29"/>
        <v>2500</v>
      </c>
      <c r="AE31" s="91">
        <f>ROUND(AA31*AE$25,2)</f>
        <v>120.39</v>
      </c>
      <c r="AF31" s="92">
        <f t="shared" si="31"/>
        <v>300975</v>
      </c>
      <c r="AG31" s="90">
        <f t="shared" si="3"/>
        <v>3</v>
      </c>
      <c r="AH31" s="91">
        <f t="shared" si="3"/>
        <v>7500</v>
      </c>
      <c r="AI31" s="91">
        <f t="shared" si="4"/>
        <v>864625</v>
      </c>
      <c r="AJ31" s="90">
        <f t="shared" si="5"/>
        <v>6</v>
      </c>
      <c r="AK31" s="91">
        <f t="shared" si="5"/>
        <v>15000</v>
      </c>
      <c r="AL31" s="93">
        <f t="shared" si="6"/>
        <v>1703900</v>
      </c>
      <c r="AM31" s="94">
        <f t="shared" si="7"/>
        <v>2044680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</row>
    <row r="32" spans="1:272" ht="18" customHeight="1" outlineLevel="1" thickBot="1">
      <c r="A32" s="98"/>
      <c r="B32" s="99" t="s">
        <v>13</v>
      </c>
      <c r="C32" s="100" t="s">
        <v>6</v>
      </c>
      <c r="D32" s="101">
        <v>50</v>
      </c>
      <c r="E32" s="150">
        <v>0</v>
      </c>
      <c r="F32" s="90">
        <f t="shared" si="8"/>
        <v>0</v>
      </c>
      <c r="G32" s="102">
        <f t="shared" si="9"/>
        <v>0</v>
      </c>
      <c r="H32" s="102">
        <f t="shared" si="10"/>
        <v>0</v>
      </c>
      <c r="I32" s="103">
        <f t="shared" si="11"/>
        <v>0</v>
      </c>
      <c r="J32" s="104">
        <f t="shared" si="12"/>
        <v>2</v>
      </c>
      <c r="K32" s="91">
        <f t="shared" si="13"/>
        <v>100</v>
      </c>
      <c r="L32" s="102">
        <f t="shared" si="14"/>
        <v>0</v>
      </c>
      <c r="M32" s="92">
        <f t="shared" si="15"/>
        <v>0</v>
      </c>
      <c r="N32" s="104">
        <f t="shared" si="16"/>
        <v>1</v>
      </c>
      <c r="O32" s="91">
        <f t="shared" si="17"/>
        <v>50</v>
      </c>
      <c r="P32" s="102">
        <f t="shared" si="18"/>
        <v>0</v>
      </c>
      <c r="Q32" s="103">
        <f t="shared" si="19"/>
        <v>0</v>
      </c>
      <c r="R32" s="104">
        <f t="shared" si="1"/>
        <v>3</v>
      </c>
      <c r="S32" s="91">
        <f t="shared" si="1"/>
        <v>150</v>
      </c>
      <c r="T32" s="102">
        <f t="shared" si="2"/>
        <v>0</v>
      </c>
      <c r="U32" s="104">
        <f t="shared" si="20"/>
        <v>1</v>
      </c>
      <c r="V32" s="91">
        <f t="shared" si="21"/>
        <v>50</v>
      </c>
      <c r="W32" s="102">
        <f t="shared" si="22"/>
        <v>0</v>
      </c>
      <c r="X32" s="103">
        <f t="shared" si="23"/>
        <v>0</v>
      </c>
      <c r="Y32" s="104">
        <f t="shared" si="24"/>
        <v>1</v>
      </c>
      <c r="Z32" s="91">
        <f t="shared" si="25"/>
        <v>50</v>
      </c>
      <c r="AA32" s="102">
        <f t="shared" si="26"/>
        <v>0</v>
      </c>
      <c r="AB32" s="103">
        <f t="shared" si="27"/>
        <v>0</v>
      </c>
      <c r="AC32" s="104">
        <f t="shared" si="28"/>
        <v>1</v>
      </c>
      <c r="AD32" s="91">
        <f t="shared" si="29"/>
        <v>50</v>
      </c>
      <c r="AE32" s="102">
        <f t="shared" si="30"/>
        <v>0</v>
      </c>
      <c r="AF32" s="103">
        <f t="shared" si="31"/>
        <v>0</v>
      </c>
      <c r="AG32" s="104">
        <f t="shared" si="3"/>
        <v>3</v>
      </c>
      <c r="AH32" s="91">
        <f t="shared" si="3"/>
        <v>150</v>
      </c>
      <c r="AI32" s="102">
        <f t="shared" si="4"/>
        <v>0</v>
      </c>
      <c r="AJ32" s="104">
        <f t="shared" si="5"/>
        <v>6</v>
      </c>
      <c r="AK32" s="102">
        <f t="shared" si="5"/>
        <v>300</v>
      </c>
      <c r="AL32" s="105">
        <f t="shared" si="6"/>
        <v>0</v>
      </c>
      <c r="AM32" s="106">
        <f t="shared" si="7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</row>
    <row r="33" spans="1:272" ht="18" customHeight="1" thickBot="1">
      <c r="A33" s="107">
        <f>A27+0.1</f>
        <v>1.1000000000000001</v>
      </c>
      <c r="B33" s="77" t="s">
        <v>18</v>
      </c>
      <c r="C33" s="78"/>
      <c r="D33" s="79">
        <f>SUM(D34:D37)</f>
        <v>5550</v>
      </c>
      <c r="E33" s="151"/>
      <c r="F33" s="81">
        <v>0</v>
      </c>
      <c r="G33" s="82"/>
      <c r="H33" s="82"/>
      <c r="I33" s="83">
        <f>SUM(I34:I38)</f>
        <v>0</v>
      </c>
      <c r="J33" s="81">
        <v>2</v>
      </c>
      <c r="K33" s="82"/>
      <c r="L33" s="82"/>
      <c r="M33" s="83">
        <f>SUM(M34:M38)</f>
        <v>1223775</v>
      </c>
      <c r="N33" s="81">
        <v>1</v>
      </c>
      <c r="O33" s="82">
        <f>SUM(O34:O38)</f>
        <v>5750</v>
      </c>
      <c r="P33" s="82"/>
      <c r="Q33" s="83">
        <f>SUM(Q34:Q38)</f>
        <v>639415.5</v>
      </c>
      <c r="R33" s="81">
        <f t="shared" si="1"/>
        <v>3</v>
      </c>
      <c r="S33" s="82">
        <f t="shared" si="1"/>
        <v>5750</v>
      </c>
      <c r="T33" s="82">
        <f t="shared" si="2"/>
        <v>1863190.5</v>
      </c>
      <c r="U33" s="81">
        <v>1</v>
      </c>
      <c r="V33" s="82">
        <f>SUM(V34:V38)</f>
        <v>5750</v>
      </c>
      <c r="W33" s="82"/>
      <c r="X33" s="83">
        <f>SUM(X34:X38)</f>
        <v>611887.5</v>
      </c>
      <c r="Y33" s="81">
        <v>1</v>
      </c>
      <c r="Z33" s="82">
        <f>SUM(Z34:Z38)</f>
        <v>5750</v>
      </c>
      <c r="AA33" s="82"/>
      <c r="AB33" s="83">
        <f>SUM(AB34:AB38)</f>
        <v>639415.5</v>
      </c>
      <c r="AC33" s="81">
        <v>1</v>
      </c>
      <c r="AD33" s="82">
        <f>SUM(AD34:AD38)</f>
        <v>5750</v>
      </c>
      <c r="AE33" s="82"/>
      <c r="AF33" s="83">
        <f>SUM(AF34:AF38)</f>
        <v>668164.5</v>
      </c>
      <c r="AG33" s="81">
        <f t="shared" si="3"/>
        <v>3</v>
      </c>
      <c r="AH33" s="82">
        <f t="shared" si="3"/>
        <v>17250</v>
      </c>
      <c r="AI33" s="82">
        <f t="shared" si="4"/>
        <v>1919467.5</v>
      </c>
      <c r="AJ33" s="81">
        <f t="shared" si="5"/>
        <v>6</v>
      </c>
      <c r="AK33" s="82">
        <f t="shared" si="5"/>
        <v>23000</v>
      </c>
      <c r="AL33" s="84">
        <f>AB33+M33+Q33+X33+I33+AF33</f>
        <v>3782658</v>
      </c>
      <c r="AM33" s="108">
        <f t="shared" si="7"/>
        <v>4539189.5999999996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</row>
    <row r="34" spans="1:272" ht="18" customHeight="1" outlineLevel="1">
      <c r="A34" s="109"/>
      <c r="B34" s="87" t="s">
        <v>17</v>
      </c>
      <c r="C34" s="88" t="s">
        <v>6</v>
      </c>
      <c r="D34" s="89">
        <v>80</v>
      </c>
      <c r="E34" s="149">
        <f>E29</f>
        <v>110.25</v>
      </c>
      <c r="F34" s="90">
        <f>F$33</f>
        <v>0</v>
      </c>
      <c r="G34" s="91">
        <f t="shared" ref="G34:G38" si="32">F34*D34</f>
        <v>0</v>
      </c>
      <c r="H34" s="91">
        <f t="shared" ref="H34:H64" si="33">ROUND(E34,2)</f>
        <v>110.25</v>
      </c>
      <c r="I34" s="92">
        <f t="shared" ref="I34:I38" si="34">ROUND(H34*G34,2)</f>
        <v>0</v>
      </c>
      <c r="J34" s="90">
        <f t="shared" ref="J34:J36" si="35">J$33</f>
        <v>2</v>
      </c>
      <c r="K34" s="91">
        <f>J34*$D34</f>
        <v>160</v>
      </c>
      <c r="L34" s="91">
        <f>ROUND(H34*L$25,2)</f>
        <v>110.25</v>
      </c>
      <c r="M34" s="92">
        <f>ROUND(L34*K34,2)</f>
        <v>17640</v>
      </c>
      <c r="N34" s="90">
        <f t="shared" ref="N34:N36" si="36">N$33</f>
        <v>1</v>
      </c>
      <c r="O34" s="91">
        <f>N34*$D34</f>
        <v>80</v>
      </c>
      <c r="P34" s="91">
        <f>ROUND(L34*P$25,2)</f>
        <v>115.21</v>
      </c>
      <c r="Q34" s="92">
        <f t="shared" ref="Q34:Q38" si="37">ROUND(P34*O34,2)</f>
        <v>9216.7999999999993</v>
      </c>
      <c r="R34" s="90">
        <f t="shared" si="1"/>
        <v>3</v>
      </c>
      <c r="S34" s="91">
        <f t="shared" si="1"/>
        <v>240</v>
      </c>
      <c r="T34" s="91">
        <f t="shared" si="2"/>
        <v>26856.799999999999</v>
      </c>
      <c r="U34" s="90">
        <f t="shared" ref="U34:U36" si="38">U$33</f>
        <v>1</v>
      </c>
      <c r="V34" s="91">
        <f>U34*$D34</f>
        <v>80</v>
      </c>
      <c r="W34" s="91">
        <f t="shared" si="22"/>
        <v>110.25</v>
      </c>
      <c r="X34" s="92">
        <f t="shared" ref="X34:X38" si="39">ROUND(W34*V34,2)</f>
        <v>8820</v>
      </c>
      <c r="Y34" s="90">
        <f>Y$33</f>
        <v>1</v>
      </c>
      <c r="Z34" s="91">
        <f>Y34*$D34</f>
        <v>80</v>
      </c>
      <c r="AA34" s="91">
        <f>ROUND(W34*AA$25,2)</f>
        <v>115.21</v>
      </c>
      <c r="AB34" s="92">
        <f t="shared" ref="AB34:AB38" si="40">ROUND(AA34*Z34,2)</f>
        <v>9216.7999999999993</v>
      </c>
      <c r="AC34" s="90">
        <f>AC$33</f>
        <v>1</v>
      </c>
      <c r="AD34" s="91">
        <f>AC34*$D34</f>
        <v>80</v>
      </c>
      <c r="AE34" s="91">
        <f>ROUND(AA34*AE$25,2)</f>
        <v>120.39</v>
      </c>
      <c r="AF34" s="92">
        <f t="shared" ref="AF34:AF38" si="41">ROUND(AE34*AD34,2)</f>
        <v>9631.2000000000007</v>
      </c>
      <c r="AG34" s="90">
        <f t="shared" si="3"/>
        <v>3</v>
      </c>
      <c r="AH34" s="91">
        <f t="shared" si="3"/>
        <v>240</v>
      </c>
      <c r="AI34" s="91">
        <f t="shared" si="4"/>
        <v>27668</v>
      </c>
      <c r="AJ34" s="90">
        <f t="shared" si="5"/>
        <v>6</v>
      </c>
      <c r="AK34" s="91">
        <f t="shared" si="5"/>
        <v>480</v>
      </c>
      <c r="AL34" s="93">
        <f t="shared" ref="AL34:AL68" si="42">AB34+M34+Q34+X34+I34+AF34</f>
        <v>54524.800000000003</v>
      </c>
      <c r="AM34" s="94">
        <f t="shared" si="7"/>
        <v>65429.760000000002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</row>
    <row r="35" spans="1:272" ht="18" customHeight="1" outlineLevel="1">
      <c r="A35" s="95"/>
      <c r="B35" s="96" t="s">
        <v>4</v>
      </c>
      <c r="C35" s="88" t="s">
        <v>6</v>
      </c>
      <c r="D35" s="89">
        <v>1420</v>
      </c>
      <c r="E35" s="149">
        <f>E30</f>
        <v>110.25</v>
      </c>
      <c r="F35" s="90">
        <f t="shared" ref="F35:F38" si="43">F$33</f>
        <v>0</v>
      </c>
      <c r="G35" s="91">
        <f t="shared" si="32"/>
        <v>0</v>
      </c>
      <c r="H35" s="91">
        <f t="shared" si="33"/>
        <v>110.25</v>
      </c>
      <c r="I35" s="92">
        <f t="shared" si="34"/>
        <v>0</v>
      </c>
      <c r="J35" s="90">
        <f t="shared" si="35"/>
        <v>2</v>
      </c>
      <c r="K35" s="91">
        <f t="shared" ref="K35:K38" si="44">J35*$D35</f>
        <v>2840</v>
      </c>
      <c r="L35" s="91">
        <f t="shared" ref="L35:L38" si="45">ROUND(H35*L$25,2)</f>
        <v>110.25</v>
      </c>
      <c r="M35" s="92">
        <f t="shared" ref="M35:M38" si="46">ROUND(L35*K35,2)</f>
        <v>313110</v>
      </c>
      <c r="N35" s="90">
        <f t="shared" si="36"/>
        <v>1</v>
      </c>
      <c r="O35" s="91">
        <f>N35*$D35</f>
        <v>1420</v>
      </c>
      <c r="P35" s="91">
        <f t="shared" ref="P35:P38" si="47">ROUND(L35*P$25,2)</f>
        <v>115.21</v>
      </c>
      <c r="Q35" s="92">
        <f t="shared" si="37"/>
        <v>163598.20000000001</v>
      </c>
      <c r="R35" s="90">
        <f t="shared" si="1"/>
        <v>3</v>
      </c>
      <c r="S35" s="91">
        <f t="shared" si="1"/>
        <v>4260</v>
      </c>
      <c r="T35" s="91">
        <f t="shared" si="2"/>
        <v>476708.2</v>
      </c>
      <c r="U35" s="90">
        <f t="shared" si="38"/>
        <v>1</v>
      </c>
      <c r="V35" s="91">
        <f>U35*$D35</f>
        <v>1420</v>
      </c>
      <c r="W35" s="91">
        <f t="shared" si="22"/>
        <v>110.25</v>
      </c>
      <c r="X35" s="92">
        <f t="shared" si="39"/>
        <v>156555</v>
      </c>
      <c r="Y35" s="90">
        <f t="shared" ref="Y35:Y38" si="48">Y$33</f>
        <v>1</v>
      </c>
      <c r="Z35" s="91">
        <f>Y35*$D35</f>
        <v>1420</v>
      </c>
      <c r="AA35" s="91">
        <f t="shared" ref="AA35:AA38" si="49">ROUND(W35*AA$25,2)</f>
        <v>115.21</v>
      </c>
      <c r="AB35" s="92">
        <f t="shared" si="40"/>
        <v>163598.20000000001</v>
      </c>
      <c r="AC35" s="90">
        <f t="shared" ref="AC35:AC38" si="50">AC$33</f>
        <v>1</v>
      </c>
      <c r="AD35" s="91">
        <f>AC35*$D35</f>
        <v>1420</v>
      </c>
      <c r="AE35" s="91">
        <f t="shared" ref="AE35:AE38" si="51">ROUND(AA35*AE$25,2)</f>
        <v>120.39</v>
      </c>
      <c r="AF35" s="92">
        <f t="shared" si="41"/>
        <v>170953.8</v>
      </c>
      <c r="AG35" s="90">
        <f t="shared" si="3"/>
        <v>3</v>
      </c>
      <c r="AH35" s="91">
        <f t="shared" si="3"/>
        <v>4260</v>
      </c>
      <c r="AI35" s="91">
        <f t="shared" si="4"/>
        <v>491107</v>
      </c>
      <c r="AJ35" s="90">
        <f t="shared" si="5"/>
        <v>6</v>
      </c>
      <c r="AK35" s="91">
        <f t="shared" si="5"/>
        <v>8520</v>
      </c>
      <c r="AL35" s="93">
        <f t="shared" si="42"/>
        <v>967815.2</v>
      </c>
      <c r="AM35" s="94">
        <f t="shared" si="7"/>
        <v>1161378.24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</row>
    <row r="36" spans="1:272" ht="18" customHeight="1" outlineLevel="1">
      <c r="A36" s="95"/>
      <c r="B36" s="110" t="s">
        <v>5</v>
      </c>
      <c r="C36" s="88" t="s">
        <v>6</v>
      </c>
      <c r="D36" s="89">
        <v>2050</v>
      </c>
      <c r="E36" s="149">
        <f>E31</f>
        <v>110.25</v>
      </c>
      <c r="F36" s="90">
        <f t="shared" si="43"/>
        <v>0</v>
      </c>
      <c r="G36" s="91">
        <f t="shared" si="32"/>
        <v>0</v>
      </c>
      <c r="H36" s="91">
        <f t="shared" si="33"/>
        <v>110.25</v>
      </c>
      <c r="I36" s="92">
        <f t="shared" si="34"/>
        <v>0</v>
      </c>
      <c r="J36" s="90">
        <f t="shared" si="35"/>
        <v>2</v>
      </c>
      <c r="K36" s="91">
        <f t="shared" si="44"/>
        <v>4100</v>
      </c>
      <c r="L36" s="91">
        <f t="shared" si="45"/>
        <v>110.25</v>
      </c>
      <c r="M36" s="92">
        <f t="shared" si="46"/>
        <v>452025</v>
      </c>
      <c r="N36" s="90">
        <f t="shared" si="36"/>
        <v>1</v>
      </c>
      <c r="O36" s="91">
        <f t="shared" ref="O36:O38" si="52">N36*$D36</f>
        <v>2050</v>
      </c>
      <c r="P36" s="91">
        <f t="shared" si="47"/>
        <v>115.21</v>
      </c>
      <c r="Q36" s="92">
        <f t="shared" si="37"/>
        <v>236180.5</v>
      </c>
      <c r="R36" s="90">
        <f t="shared" si="1"/>
        <v>3</v>
      </c>
      <c r="S36" s="91">
        <f t="shared" si="1"/>
        <v>6150</v>
      </c>
      <c r="T36" s="91">
        <f t="shared" si="2"/>
        <v>688205.5</v>
      </c>
      <c r="U36" s="90">
        <f t="shared" si="38"/>
        <v>1</v>
      </c>
      <c r="V36" s="91">
        <f t="shared" ref="V36:V38" si="53">U36*$D36</f>
        <v>2050</v>
      </c>
      <c r="W36" s="91">
        <f t="shared" si="22"/>
        <v>110.25</v>
      </c>
      <c r="X36" s="92">
        <f t="shared" si="39"/>
        <v>226012.5</v>
      </c>
      <c r="Y36" s="90">
        <f t="shared" si="48"/>
        <v>1</v>
      </c>
      <c r="Z36" s="91">
        <f t="shared" ref="Z36:Z38" si="54">Y36*$D36</f>
        <v>2050</v>
      </c>
      <c r="AA36" s="91">
        <f t="shared" si="49"/>
        <v>115.21</v>
      </c>
      <c r="AB36" s="92">
        <f t="shared" si="40"/>
        <v>236180.5</v>
      </c>
      <c r="AC36" s="90">
        <f t="shared" si="50"/>
        <v>1</v>
      </c>
      <c r="AD36" s="91">
        <f t="shared" ref="AD36:AD38" si="55">AC36*$D36</f>
        <v>2050</v>
      </c>
      <c r="AE36" s="91">
        <f t="shared" si="51"/>
        <v>120.39</v>
      </c>
      <c r="AF36" s="92">
        <f t="shared" si="41"/>
        <v>246799.5</v>
      </c>
      <c r="AG36" s="90">
        <f t="shared" si="3"/>
        <v>3</v>
      </c>
      <c r="AH36" s="91">
        <f t="shared" si="3"/>
        <v>6150</v>
      </c>
      <c r="AI36" s="91">
        <f t="shared" si="4"/>
        <v>708992.5</v>
      </c>
      <c r="AJ36" s="90">
        <f t="shared" si="5"/>
        <v>6</v>
      </c>
      <c r="AK36" s="91">
        <f t="shared" si="5"/>
        <v>12300</v>
      </c>
      <c r="AL36" s="93">
        <f t="shared" si="42"/>
        <v>1397198</v>
      </c>
      <c r="AM36" s="94">
        <f t="shared" si="7"/>
        <v>1676637.6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</row>
    <row r="37" spans="1:272" ht="18" customHeight="1" outlineLevel="1">
      <c r="A37" s="95"/>
      <c r="B37" s="110" t="s">
        <v>19</v>
      </c>
      <c r="C37" s="88" t="s">
        <v>6</v>
      </c>
      <c r="D37" s="89">
        <v>2000</v>
      </c>
      <c r="E37" s="149">
        <f>E31</f>
        <v>110.25</v>
      </c>
      <c r="F37" s="90">
        <f t="shared" si="43"/>
        <v>0</v>
      </c>
      <c r="G37" s="91">
        <f t="shared" si="32"/>
        <v>0</v>
      </c>
      <c r="H37" s="91">
        <f t="shared" si="33"/>
        <v>110.25</v>
      </c>
      <c r="I37" s="92">
        <f t="shared" si="34"/>
        <v>0</v>
      </c>
      <c r="J37" s="90">
        <f>J$33</f>
        <v>2</v>
      </c>
      <c r="K37" s="91">
        <f t="shared" si="44"/>
        <v>4000</v>
      </c>
      <c r="L37" s="91">
        <f t="shared" si="45"/>
        <v>110.25</v>
      </c>
      <c r="M37" s="92">
        <f t="shared" si="46"/>
        <v>441000</v>
      </c>
      <c r="N37" s="90">
        <f>N$33</f>
        <v>1</v>
      </c>
      <c r="O37" s="91">
        <f t="shared" si="52"/>
        <v>2000</v>
      </c>
      <c r="P37" s="91">
        <f t="shared" si="47"/>
        <v>115.21</v>
      </c>
      <c r="Q37" s="92">
        <f t="shared" si="37"/>
        <v>230420</v>
      </c>
      <c r="R37" s="90">
        <f t="shared" si="1"/>
        <v>3</v>
      </c>
      <c r="S37" s="91">
        <f t="shared" si="1"/>
        <v>6000</v>
      </c>
      <c r="T37" s="91">
        <f t="shared" si="2"/>
        <v>671420</v>
      </c>
      <c r="U37" s="90">
        <f>U$33</f>
        <v>1</v>
      </c>
      <c r="V37" s="91">
        <f t="shared" si="53"/>
        <v>2000</v>
      </c>
      <c r="W37" s="91">
        <f t="shared" si="22"/>
        <v>110.25</v>
      </c>
      <c r="X37" s="92">
        <f t="shared" si="39"/>
        <v>220500</v>
      </c>
      <c r="Y37" s="90">
        <f t="shared" si="48"/>
        <v>1</v>
      </c>
      <c r="Z37" s="91">
        <f t="shared" si="54"/>
        <v>2000</v>
      </c>
      <c r="AA37" s="91">
        <f t="shared" si="49"/>
        <v>115.21</v>
      </c>
      <c r="AB37" s="92">
        <f t="shared" si="40"/>
        <v>230420</v>
      </c>
      <c r="AC37" s="90">
        <f t="shared" si="50"/>
        <v>1</v>
      </c>
      <c r="AD37" s="91">
        <f t="shared" si="55"/>
        <v>2000</v>
      </c>
      <c r="AE37" s="91">
        <f t="shared" si="51"/>
        <v>120.39</v>
      </c>
      <c r="AF37" s="92">
        <f t="shared" si="41"/>
        <v>240780</v>
      </c>
      <c r="AG37" s="90">
        <f t="shared" si="3"/>
        <v>3</v>
      </c>
      <c r="AH37" s="91">
        <f t="shared" si="3"/>
        <v>6000</v>
      </c>
      <c r="AI37" s="91">
        <f t="shared" si="4"/>
        <v>691700</v>
      </c>
      <c r="AJ37" s="90">
        <f t="shared" si="5"/>
        <v>6</v>
      </c>
      <c r="AK37" s="91">
        <f t="shared" si="5"/>
        <v>12000</v>
      </c>
      <c r="AL37" s="93">
        <f t="shared" si="42"/>
        <v>1363120</v>
      </c>
      <c r="AM37" s="94">
        <f t="shared" si="7"/>
        <v>1635744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</row>
    <row r="38" spans="1:272" ht="18" customHeight="1" outlineLevel="1" thickBot="1">
      <c r="A38" s="111"/>
      <c r="B38" s="112" t="s">
        <v>13</v>
      </c>
      <c r="C38" s="88" t="s">
        <v>6</v>
      </c>
      <c r="D38" s="89">
        <v>200</v>
      </c>
      <c r="E38" s="150">
        <f>E32</f>
        <v>0</v>
      </c>
      <c r="F38" s="90">
        <f t="shared" si="43"/>
        <v>0</v>
      </c>
      <c r="G38" s="91">
        <f t="shared" si="32"/>
        <v>0</v>
      </c>
      <c r="H38" s="102">
        <f t="shared" si="33"/>
        <v>0</v>
      </c>
      <c r="I38" s="92">
        <f t="shared" si="34"/>
        <v>0</v>
      </c>
      <c r="J38" s="90">
        <f t="shared" ref="J38" si="56">J$33</f>
        <v>2</v>
      </c>
      <c r="K38" s="91">
        <f t="shared" si="44"/>
        <v>400</v>
      </c>
      <c r="L38" s="102">
        <f t="shared" si="45"/>
        <v>0</v>
      </c>
      <c r="M38" s="92">
        <f t="shared" si="46"/>
        <v>0</v>
      </c>
      <c r="N38" s="90">
        <f t="shared" ref="N38" si="57">N$33</f>
        <v>1</v>
      </c>
      <c r="O38" s="91">
        <f t="shared" si="52"/>
        <v>200</v>
      </c>
      <c r="P38" s="102">
        <f t="shared" si="47"/>
        <v>0</v>
      </c>
      <c r="Q38" s="92">
        <f t="shared" si="37"/>
        <v>0</v>
      </c>
      <c r="R38" s="90">
        <f t="shared" si="1"/>
        <v>3</v>
      </c>
      <c r="S38" s="91">
        <f t="shared" si="1"/>
        <v>600</v>
      </c>
      <c r="T38" s="102">
        <f t="shared" si="2"/>
        <v>0</v>
      </c>
      <c r="U38" s="90">
        <f t="shared" ref="U38" si="58">U$33</f>
        <v>1</v>
      </c>
      <c r="V38" s="91">
        <f t="shared" si="53"/>
        <v>200</v>
      </c>
      <c r="W38" s="102">
        <f t="shared" si="22"/>
        <v>0</v>
      </c>
      <c r="X38" s="92">
        <f t="shared" si="39"/>
        <v>0</v>
      </c>
      <c r="Y38" s="90">
        <f t="shared" si="48"/>
        <v>1</v>
      </c>
      <c r="Z38" s="91">
        <f t="shared" si="54"/>
        <v>200</v>
      </c>
      <c r="AA38" s="102">
        <f t="shared" si="49"/>
        <v>0</v>
      </c>
      <c r="AB38" s="92">
        <f t="shared" si="40"/>
        <v>0</v>
      </c>
      <c r="AC38" s="90">
        <f t="shared" si="50"/>
        <v>1</v>
      </c>
      <c r="AD38" s="91">
        <f t="shared" si="55"/>
        <v>200</v>
      </c>
      <c r="AE38" s="102">
        <f t="shared" si="51"/>
        <v>0</v>
      </c>
      <c r="AF38" s="92">
        <f t="shared" si="41"/>
        <v>0</v>
      </c>
      <c r="AG38" s="90">
        <f t="shared" si="3"/>
        <v>3</v>
      </c>
      <c r="AH38" s="91">
        <f t="shared" si="3"/>
        <v>600</v>
      </c>
      <c r="AI38" s="102">
        <f t="shared" si="4"/>
        <v>0</v>
      </c>
      <c r="AJ38" s="90">
        <f t="shared" si="5"/>
        <v>6</v>
      </c>
      <c r="AK38" s="91">
        <f t="shared" si="5"/>
        <v>1200</v>
      </c>
      <c r="AL38" s="93">
        <f t="shared" si="42"/>
        <v>0</v>
      </c>
      <c r="AM38" s="94">
        <f t="shared" si="7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</row>
    <row r="39" spans="1:272" ht="18" customHeight="1" thickBot="1">
      <c r="A39" s="107">
        <f>A33+0.1</f>
        <v>1.2000000000000002</v>
      </c>
      <c r="B39" s="77" t="s">
        <v>20</v>
      </c>
      <c r="C39" s="78"/>
      <c r="D39" s="79">
        <f>SUM(D40:D44)</f>
        <v>8050</v>
      </c>
      <c r="E39" s="151"/>
      <c r="F39" s="81">
        <v>0</v>
      </c>
      <c r="G39" s="82"/>
      <c r="H39" s="82"/>
      <c r="I39" s="83">
        <f>SUM(I40:I45)</f>
        <v>0</v>
      </c>
      <c r="J39" s="81">
        <v>31</v>
      </c>
      <c r="K39" s="82"/>
      <c r="L39" s="82"/>
      <c r="M39" s="83">
        <f>SUM(M40:M45)</f>
        <v>27512887.5</v>
      </c>
      <c r="N39" s="81">
        <v>26</v>
      </c>
      <c r="O39" s="82">
        <f>SUM(O40:O45)</f>
        <v>214500</v>
      </c>
      <c r="P39" s="82"/>
      <c r="Q39" s="83">
        <f>SUM(Q40:Q45)</f>
        <v>24113453</v>
      </c>
      <c r="R39" s="81">
        <f t="shared" si="1"/>
        <v>57</v>
      </c>
      <c r="S39" s="82">
        <f t="shared" si="1"/>
        <v>214500</v>
      </c>
      <c r="T39" s="82">
        <f t="shared" si="2"/>
        <v>51626340.5</v>
      </c>
      <c r="U39" s="81">
        <v>18</v>
      </c>
      <c r="V39" s="82">
        <f>SUM(V40:V45)</f>
        <v>148500</v>
      </c>
      <c r="W39" s="82"/>
      <c r="X39" s="83">
        <f>SUM(X40:X45)</f>
        <v>15975225</v>
      </c>
      <c r="Y39" s="81">
        <v>18</v>
      </c>
      <c r="Z39" s="82">
        <f>SUM(Z40:Z45)</f>
        <v>148500</v>
      </c>
      <c r="AA39" s="82"/>
      <c r="AB39" s="83">
        <f>SUM(AB40:AB45)</f>
        <v>16693929</v>
      </c>
      <c r="AC39" s="81">
        <v>58</v>
      </c>
      <c r="AD39" s="82">
        <f>SUM(AD40:AD45)</f>
        <v>478500</v>
      </c>
      <c r="AE39" s="82"/>
      <c r="AF39" s="83">
        <f>SUM(AF40:AF45)</f>
        <v>56210091</v>
      </c>
      <c r="AG39" s="81">
        <f t="shared" si="3"/>
        <v>94</v>
      </c>
      <c r="AH39" s="82">
        <f t="shared" si="3"/>
        <v>775500</v>
      </c>
      <c r="AI39" s="82">
        <f t="shared" si="4"/>
        <v>88879245</v>
      </c>
      <c r="AJ39" s="81">
        <f t="shared" si="5"/>
        <v>151</v>
      </c>
      <c r="AK39" s="82">
        <f t="shared" si="5"/>
        <v>990000</v>
      </c>
      <c r="AL39" s="84">
        <f>AB39+M39+Q39+X39+I39+AF39</f>
        <v>140505585.5</v>
      </c>
      <c r="AM39" s="108">
        <f t="shared" si="7"/>
        <v>168606702.59999999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</row>
    <row r="40" spans="1:272" ht="18" customHeight="1" outlineLevel="1">
      <c r="A40" s="109"/>
      <c r="B40" s="87" t="s">
        <v>17</v>
      </c>
      <c r="C40" s="88" t="s">
        <v>6</v>
      </c>
      <c r="D40" s="89">
        <v>80</v>
      </c>
      <c r="E40" s="149">
        <f>E34</f>
        <v>110.25</v>
      </c>
      <c r="F40" s="90">
        <f>F$39</f>
        <v>0</v>
      </c>
      <c r="G40" s="91">
        <f t="shared" ref="G40:G45" si="59">F40*D40</f>
        <v>0</v>
      </c>
      <c r="H40" s="91">
        <f t="shared" si="33"/>
        <v>110.25</v>
      </c>
      <c r="I40" s="92">
        <f t="shared" ref="I40:I45" si="60">ROUND(H40*G40,2)</f>
        <v>0</v>
      </c>
      <c r="J40" s="90">
        <f t="shared" ref="J40" si="61">J$39</f>
        <v>31</v>
      </c>
      <c r="K40" s="91">
        <f>J40*$D40</f>
        <v>2480</v>
      </c>
      <c r="L40" s="91">
        <f t="shared" ref="L40:L45" si="62">ROUND(H40*L$25,2)</f>
        <v>110.25</v>
      </c>
      <c r="M40" s="92">
        <f>ROUND(L40*K40,2)</f>
        <v>273420</v>
      </c>
      <c r="N40" s="90">
        <f t="shared" ref="N40" si="63">N$39</f>
        <v>26</v>
      </c>
      <c r="O40" s="91">
        <f>N40*$D40</f>
        <v>2080</v>
      </c>
      <c r="P40" s="91">
        <f t="shared" ref="P40:P45" si="64">ROUND(L40*P$25,2)</f>
        <v>115.21</v>
      </c>
      <c r="Q40" s="92">
        <f t="shared" ref="Q40:Q45" si="65">ROUND(P40*O40,2)</f>
        <v>239636.8</v>
      </c>
      <c r="R40" s="90">
        <f t="shared" si="1"/>
        <v>57</v>
      </c>
      <c r="S40" s="91">
        <f t="shared" si="1"/>
        <v>4560</v>
      </c>
      <c r="T40" s="91">
        <f t="shared" si="2"/>
        <v>513056.8</v>
      </c>
      <c r="U40" s="90">
        <f t="shared" ref="U40" si="66">U$39</f>
        <v>18</v>
      </c>
      <c r="V40" s="91">
        <f>U40*$D40</f>
        <v>1440</v>
      </c>
      <c r="W40" s="91">
        <f t="shared" si="22"/>
        <v>110.25</v>
      </c>
      <c r="X40" s="92">
        <f t="shared" ref="X40:X45" si="67">ROUND(W40*V40,2)</f>
        <v>158760</v>
      </c>
      <c r="Y40" s="90">
        <f>Y$39</f>
        <v>18</v>
      </c>
      <c r="Z40" s="91">
        <f>Y40*$D40</f>
        <v>1440</v>
      </c>
      <c r="AA40" s="91">
        <f t="shared" ref="AA40:AA45" si="68">ROUND(W40*AA$25,2)</f>
        <v>115.21</v>
      </c>
      <c r="AB40" s="92">
        <f t="shared" ref="AB40:AB45" si="69">ROUND(AA40*Z40,2)</f>
        <v>165902.39999999999</v>
      </c>
      <c r="AC40" s="90">
        <f>AC$39</f>
        <v>58</v>
      </c>
      <c r="AD40" s="91">
        <f>AC40*$D40</f>
        <v>4640</v>
      </c>
      <c r="AE40" s="91">
        <f t="shared" ref="AE40:AE45" si="70">ROUND(AA40*AE$25,2)</f>
        <v>120.39</v>
      </c>
      <c r="AF40" s="92">
        <f t="shared" ref="AF40:AF45" si="71">ROUND(AE40*AD40,2)</f>
        <v>558609.6</v>
      </c>
      <c r="AG40" s="90">
        <f t="shared" si="3"/>
        <v>94</v>
      </c>
      <c r="AH40" s="91">
        <f t="shared" si="3"/>
        <v>7520</v>
      </c>
      <c r="AI40" s="91">
        <f t="shared" si="4"/>
        <v>883272</v>
      </c>
      <c r="AJ40" s="90">
        <f t="shared" si="5"/>
        <v>151</v>
      </c>
      <c r="AK40" s="91">
        <f t="shared" si="5"/>
        <v>12080</v>
      </c>
      <c r="AL40" s="93">
        <f t="shared" si="42"/>
        <v>1396328.7999999998</v>
      </c>
      <c r="AM40" s="94">
        <f t="shared" si="7"/>
        <v>1675594.56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</row>
    <row r="41" spans="1:272" ht="18" customHeight="1" outlineLevel="1">
      <c r="A41" s="95"/>
      <c r="B41" s="96" t="s">
        <v>4</v>
      </c>
      <c r="C41" s="88" t="s">
        <v>6</v>
      </c>
      <c r="D41" s="89">
        <v>1420</v>
      </c>
      <c r="E41" s="149">
        <f>E35</f>
        <v>110.25</v>
      </c>
      <c r="F41" s="90">
        <f t="shared" ref="F41:F45" si="72">F$39</f>
        <v>0</v>
      </c>
      <c r="G41" s="91">
        <f t="shared" si="59"/>
        <v>0</v>
      </c>
      <c r="H41" s="91">
        <f t="shared" si="33"/>
        <v>110.25</v>
      </c>
      <c r="I41" s="92">
        <f t="shared" si="60"/>
        <v>0</v>
      </c>
      <c r="J41" s="90">
        <f>J$39</f>
        <v>31</v>
      </c>
      <c r="K41" s="91">
        <f t="shared" ref="K41:K44" si="73">J41*$D41</f>
        <v>44020</v>
      </c>
      <c r="L41" s="91">
        <f t="shared" si="62"/>
        <v>110.25</v>
      </c>
      <c r="M41" s="92">
        <f t="shared" ref="M41:M45" si="74">ROUND(L41*K41,2)</f>
        <v>4853205</v>
      </c>
      <c r="N41" s="90">
        <f>N$39</f>
        <v>26</v>
      </c>
      <c r="O41" s="91">
        <f t="shared" ref="O41" si="75">N41*$D41</f>
        <v>36920</v>
      </c>
      <c r="P41" s="91">
        <f t="shared" si="64"/>
        <v>115.21</v>
      </c>
      <c r="Q41" s="92">
        <f t="shared" si="65"/>
        <v>4253553.2</v>
      </c>
      <c r="R41" s="90">
        <f t="shared" si="1"/>
        <v>57</v>
      </c>
      <c r="S41" s="91">
        <f t="shared" si="1"/>
        <v>80940</v>
      </c>
      <c r="T41" s="91">
        <f t="shared" si="2"/>
        <v>9106758.1999999993</v>
      </c>
      <c r="U41" s="90">
        <f>U$39</f>
        <v>18</v>
      </c>
      <c r="V41" s="91">
        <f t="shared" ref="V41" si="76">U41*$D41</f>
        <v>25560</v>
      </c>
      <c r="W41" s="91">
        <f t="shared" si="22"/>
        <v>110.25</v>
      </c>
      <c r="X41" s="92">
        <f t="shared" si="67"/>
        <v>2817990</v>
      </c>
      <c r="Y41" s="90">
        <f t="shared" ref="Y41:Y45" si="77">Y$39</f>
        <v>18</v>
      </c>
      <c r="Z41" s="91">
        <f t="shared" ref="Z41" si="78">Y41*$D41</f>
        <v>25560</v>
      </c>
      <c r="AA41" s="91">
        <f t="shared" si="68"/>
        <v>115.21</v>
      </c>
      <c r="AB41" s="92">
        <f t="shared" si="69"/>
        <v>2944767.6</v>
      </c>
      <c r="AC41" s="90">
        <f t="shared" ref="AC41:AC45" si="79">AC$39</f>
        <v>58</v>
      </c>
      <c r="AD41" s="91">
        <f t="shared" ref="AD41" si="80">AC41*$D41</f>
        <v>82360</v>
      </c>
      <c r="AE41" s="91">
        <f t="shared" si="70"/>
        <v>120.39</v>
      </c>
      <c r="AF41" s="92">
        <f t="shared" si="71"/>
        <v>9915320.4000000004</v>
      </c>
      <c r="AG41" s="90">
        <f t="shared" si="3"/>
        <v>94</v>
      </c>
      <c r="AH41" s="91">
        <f t="shared" si="3"/>
        <v>133480</v>
      </c>
      <c r="AI41" s="91">
        <f t="shared" si="4"/>
        <v>15678078</v>
      </c>
      <c r="AJ41" s="90">
        <f t="shared" si="5"/>
        <v>151</v>
      </c>
      <c r="AK41" s="91">
        <f t="shared" si="5"/>
        <v>214420</v>
      </c>
      <c r="AL41" s="93">
        <f t="shared" si="42"/>
        <v>24784836.200000003</v>
      </c>
      <c r="AM41" s="94">
        <f t="shared" si="7"/>
        <v>29741803.440000001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</row>
    <row r="42" spans="1:272" ht="18" customHeight="1" outlineLevel="1">
      <c r="A42" s="95"/>
      <c r="B42" s="97" t="s">
        <v>21</v>
      </c>
      <c r="C42" s="88" t="s">
        <v>6</v>
      </c>
      <c r="D42" s="89">
        <v>2500</v>
      </c>
      <c r="E42" s="149">
        <f>E36</f>
        <v>110.25</v>
      </c>
      <c r="F42" s="90">
        <f t="shared" si="72"/>
        <v>0</v>
      </c>
      <c r="G42" s="91">
        <f t="shared" si="59"/>
        <v>0</v>
      </c>
      <c r="H42" s="91">
        <f t="shared" si="33"/>
        <v>110.25</v>
      </c>
      <c r="I42" s="92">
        <f t="shared" si="60"/>
        <v>0</v>
      </c>
      <c r="J42" s="90">
        <f t="shared" ref="J42:J45" si="81">J$39</f>
        <v>31</v>
      </c>
      <c r="K42" s="91">
        <f t="shared" si="73"/>
        <v>77500</v>
      </c>
      <c r="L42" s="91">
        <f t="shared" si="62"/>
        <v>110.25</v>
      </c>
      <c r="M42" s="92">
        <f t="shared" si="74"/>
        <v>8544375</v>
      </c>
      <c r="N42" s="90">
        <f t="shared" ref="N42:N45" si="82">N$39</f>
        <v>26</v>
      </c>
      <c r="O42" s="91">
        <f>N42*$D42</f>
        <v>65000</v>
      </c>
      <c r="P42" s="91">
        <f t="shared" si="64"/>
        <v>115.21</v>
      </c>
      <c r="Q42" s="92">
        <f t="shared" si="65"/>
        <v>7488650</v>
      </c>
      <c r="R42" s="90">
        <f t="shared" si="1"/>
        <v>57</v>
      </c>
      <c r="S42" s="91">
        <f t="shared" si="1"/>
        <v>142500</v>
      </c>
      <c r="T42" s="91">
        <f t="shared" si="2"/>
        <v>16033025</v>
      </c>
      <c r="U42" s="90">
        <f t="shared" ref="U42:U45" si="83">U$39</f>
        <v>18</v>
      </c>
      <c r="V42" s="91">
        <f>U42*$D42</f>
        <v>45000</v>
      </c>
      <c r="W42" s="91">
        <f t="shared" si="22"/>
        <v>110.25</v>
      </c>
      <c r="X42" s="92">
        <f t="shared" si="67"/>
        <v>4961250</v>
      </c>
      <c r="Y42" s="90">
        <f t="shared" si="77"/>
        <v>18</v>
      </c>
      <c r="Z42" s="91">
        <f>Y42*$D42</f>
        <v>45000</v>
      </c>
      <c r="AA42" s="91">
        <f t="shared" si="68"/>
        <v>115.21</v>
      </c>
      <c r="AB42" s="92">
        <f t="shared" si="69"/>
        <v>5184450</v>
      </c>
      <c r="AC42" s="90">
        <f t="shared" si="79"/>
        <v>58</v>
      </c>
      <c r="AD42" s="91">
        <f>AC42*$D42</f>
        <v>145000</v>
      </c>
      <c r="AE42" s="91">
        <f t="shared" si="70"/>
        <v>120.39</v>
      </c>
      <c r="AF42" s="92">
        <f t="shared" si="71"/>
        <v>17456550</v>
      </c>
      <c r="AG42" s="90">
        <f t="shared" si="3"/>
        <v>94</v>
      </c>
      <c r="AH42" s="91">
        <f t="shared" si="3"/>
        <v>235000</v>
      </c>
      <c r="AI42" s="91">
        <f t="shared" si="4"/>
        <v>27602250</v>
      </c>
      <c r="AJ42" s="90">
        <f t="shared" si="5"/>
        <v>151</v>
      </c>
      <c r="AK42" s="91">
        <f t="shared" si="5"/>
        <v>377500</v>
      </c>
      <c r="AL42" s="93">
        <f t="shared" si="42"/>
        <v>43635275</v>
      </c>
      <c r="AM42" s="94">
        <f t="shared" si="7"/>
        <v>52362330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</row>
    <row r="43" spans="1:272" ht="18" customHeight="1" outlineLevel="1">
      <c r="A43" s="95"/>
      <c r="B43" s="110" t="s">
        <v>5</v>
      </c>
      <c r="C43" s="88" t="s">
        <v>6</v>
      </c>
      <c r="D43" s="89">
        <v>2050</v>
      </c>
      <c r="E43" s="149">
        <f>E37</f>
        <v>110.25</v>
      </c>
      <c r="F43" s="90">
        <f t="shared" si="72"/>
        <v>0</v>
      </c>
      <c r="G43" s="91">
        <f t="shared" si="59"/>
        <v>0</v>
      </c>
      <c r="H43" s="91">
        <f t="shared" si="33"/>
        <v>110.25</v>
      </c>
      <c r="I43" s="92">
        <f t="shared" si="60"/>
        <v>0</v>
      </c>
      <c r="J43" s="90">
        <f t="shared" si="81"/>
        <v>31</v>
      </c>
      <c r="K43" s="91">
        <f t="shared" si="73"/>
        <v>63550</v>
      </c>
      <c r="L43" s="91">
        <f t="shared" si="62"/>
        <v>110.25</v>
      </c>
      <c r="M43" s="92">
        <f t="shared" si="74"/>
        <v>7006387.5</v>
      </c>
      <c r="N43" s="90">
        <f t="shared" si="82"/>
        <v>26</v>
      </c>
      <c r="O43" s="91">
        <f t="shared" ref="O43:O45" si="84">N43*$D43</f>
        <v>53300</v>
      </c>
      <c r="P43" s="91">
        <f t="shared" si="64"/>
        <v>115.21</v>
      </c>
      <c r="Q43" s="92">
        <f t="shared" si="65"/>
        <v>6140693</v>
      </c>
      <c r="R43" s="90">
        <f t="shared" si="1"/>
        <v>57</v>
      </c>
      <c r="S43" s="91">
        <f t="shared" si="1"/>
        <v>116850</v>
      </c>
      <c r="T43" s="91">
        <f t="shared" si="2"/>
        <v>13147080.5</v>
      </c>
      <c r="U43" s="90">
        <f t="shared" si="83"/>
        <v>18</v>
      </c>
      <c r="V43" s="91">
        <f t="shared" ref="V43:V45" si="85">U43*$D43</f>
        <v>36900</v>
      </c>
      <c r="W43" s="91">
        <f t="shared" si="22"/>
        <v>110.25</v>
      </c>
      <c r="X43" s="92">
        <f t="shared" si="67"/>
        <v>4068225</v>
      </c>
      <c r="Y43" s="90">
        <f t="shared" si="77"/>
        <v>18</v>
      </c>
      <c r="Z43" s="91">
        <f t="shared" ref="Z43:Z45" si="86">Y43*$D43</f>
        <v>36900</v>
      </c>
      <c r="AA43" s="91">
        <f t="shared" si="68"/>
        <v>115.21</v>
      </c>
      <c r="AB43" s="92">
        <f t="shared" si="69"/>
        <v>4251249</v>
      </c>
      <c r="AC43" s="90">
        <f t="shared" si="79"/>
        <v>58</v>
      </c>
      <c r="AD43" s="91">
        <f t="shared" ref="AD43:AD45" si="87">AC43*$D43</f>
        <v>118900</v>
      </c>
      <c r="AE43" s="91">
        <f t="shared" si="70"/>
        <v>120.39</v>
      </c>
      <c r="AF43" s="92">
        <f t="shared" si="71"/>
        <v>14314371</v>
      </c>
      <c r="AG43" s="90">
        <f t="shared" si="3"/>
        <v>94</v>
      </c>
      <c r="AH43" s="91">
        <f t="shared" si="3"/>
        <v>192700</v>
      </c>
      <c r="AI43" s="91">
        <f t="shared" si="4"/>
        <v>22633845</v>
      </c>
      <c r="AJ43" s="90">
        <f t="shared" si="5"/>
        <v>151</v>
      </c>
      <c r="AK43" s="91">
        <f t="shared" si="5"/>
        <v>309550</v>
      </c>
      <c r="AL43" s="93">
        <f t="shared" si="42"/>
        <v>35780925.5</v>
      </c>
      <c r="AM43" s="94">
        <f t="shared" si="7"/>
        <v>42937110.600000001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</row>
    <row r="44" spans="1:272" ht="18" customHeight="1" outlineLevel="1">
      <c r="A44" s="95"/>
      <c r="B44" s="110" t="s">
        <v>19</v>
      </c>
      <c r="C44" s="88" t="s">
        <v>6</v>
      </c>
      <c r="D44" s="89">
        <v>2000</v>
      </c>
      <c r="E44" s="149">
        <f>E37</f>
        <v>110.25</v>
      </c>
      <c r="F44" s="90">
        <f t="shared" si="72"/>
        <v>0</v>
      </c>
      <c r="G44" s="91">
        <f t="shared" si="59"/>
        <v>0</v>
      </c>
      <c r="H44" s="91">
        <f t="shared" si="33"/>
        <v>110.25</v>
      </c>
      <c r="I44" s="92">
        <f t="shared" si="60"/>
        <v>0</v>
      </c>
      <c r="J44" s="90">
        <f t="shared" si="81"/>
        <v>31</v>
      </c>
      <c r="K44" s="91">
        <f t="shared" si="73"/>
        <v>62000</v>
      </c>
      <c r="L44" s="91">
        <f t="shared" si="62"/>
        <v>110.25</v>
      </c>
      <c r="M44" s="92">
        <f t="shared" si="74"/>
        <v>6835500</v>
      </c>
      <c r="N44" s="90">
        <f t="shared" si="82"/>
        <v>26</v>
      </c>
      <c r="O44" s="91">
        <f t="shared" si="84"/>
        <v>52000</v>
      </c>
      <c r="P44" s="91">
        <f t="shared" si="64"/>
        <v>115.21</v>
      </c>
      <c r="Q44" s="92">
        <f t="shared" si="65"/>
        <v>5990920</v>
      </c>
      <c r="R44" s="90">
        <f t="shared" si="1"/>
        <v>57</v>
      </c>
      <c r="S44" s="91">
        <f t="shared" si="1"/>
        <v>114000</v>
      </c>
      <c r="T44" s="91">
        <f t="shared" si="2"/>
        <v>12826420</v>
      </c>
      <c r="U44" s="90">
        <f t="shared" si="83"/>
        <v>18</v>
      </c>
      <c r="V44" s="91">
        <f t="shared" si="85"/>
        <v>36000</v>
      </c>
      <c r="W44" s="91">
        <f t="shared" si="22"/>
        <v>110.25</v>
      </c>
      <c r="X44" s="92">
        <f t="shared" si="67"/>
        <v>3969000</v>
      </c>
      <c r="Y44" s="90">
        <f t="shared" si="77"/>
        <v>18</v>
      </c>
      <c r="Z44" s="91">
        <f t="shared" si="86"/>
        <v>36000</v>
      </c>
      <c r="AA44" s="91">
        <f t="shared" si="68"/>
        <v>115.21</v>
      </c>
      <c r="AB44" s="92">
        <f t="shared" si="69"/>
        <v>4147560</v>
      </c>
      <c r="AC44" s="90">
        <f t="shared" si="79"/>
        <v>58</v>
      </c>
      <c r="AD44" s="91">
        <f t="shared" si="87"/>
        <v>116000</v>
      </c>
      <c r="AE44" s="91">
        <f t="shared" si="70"/>
        <v>120.39</v>
      </c>
      <c r="AF44" s="92">
        <f t="shared" si="71"/>
        <v>13965240</v>
      </c>
      <c r="AG44" s="90">
        <f t="shared" si="3"/>
        <v>94</v>
      </c>
      <c r="AH44" s="91">
        <f t="shared" si="3"/>
        <v>188000</v>
      </c>
      <c r="AI44" s="91">
        <f t="shared" si="4"/>
        <v>22081800</v>
      </c>
      <c r="AJ44" s="90">
        <f t="shared" si="5"/>
        <v>151</v>
      </c>
      <c r="AK44" s="91">
        <f t="shared" si="5"/>
        <v>302000</v>
      </c>
      <c r="AL44" s="93">
        <f t="shared" si="42"/>
        <v>34908220</v>
      </c>
      <c r="AM44" s="94">
        <f t="shared" si="7"/>
        <v>41889864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</row>
    <row r="45" spans="1:272" ht="18" customHeight="1" outlineLevel="1" thickBot="1">
      <c r="A45" s="98"/>
      <c r="B45" s="99" t="s">
        <v>13</v>
      </c>
      <c r="C45" s="100" t="s">
        <v>6</v>
      </c>
      <c r="D45" s="101">
        <v>200</v>
      </c>
      <c r="E45" s="150">
        <f>E38</f>
        <v>0</v>
      </c>
      <c r="F45" s="104">
        <f t="shared" si="72"/>
        <v>0</v>
      </c>
      <c r="G45" s="102">
        <f t="shared" si="59"/>
        <v>0</v>
      </c>
      <c r="H45" s="102">
        <f t="shared" si="33"/>
        <v>0</v>
      </c>
      <c r="I45" s="103">
        <f t="shared" si="60"/>
        <v>0</v>
      </c>
      <c r="J45" s="104">
        <f t="shared" si="81"/>
        <v>31</v>
      </c>
      <c r="K45" s="91">
        <f>J45*$D45</f>
        <v>6200</v>
      </c>
      <c r="L45" s="102">
        <f t="shared" si="62"/>
        <v>0</v>
      </c>
      <c r="M45" s="92">
        <f t="shared" si="74"/>
        <v>0</v>
      </c>
      <c r="N45" s="104">
        <f t="shared" si="82"/>
        <v>26</v>
      </c>
      <c r="O45" s="91">
        <f t="shared" si="84"/>
        <v>5200</v>
      </c>
      <c r="P45" s="102">
        <f t="shared" si="64"/>
        <v>0</v>
      </c>
      <c r="Q45" s="103">
        <f t="shared" si="65"/>
        <v>0</v>
      </c>
      <c r="R45" s="104">
        <f t="shared" si="1"/>
        <v>57</v>
      </c>
      <c r="S45" s="91">
        <f t="shared" si="1"/>
        <v>11400</v>
      </c>
      <c r="T45" s="102">
        <f t="shared" si="2"/>
        <v>0</v>
      </c>
      <c r="U45" s="104">
        <f t="shared" si="83"/>
        <v>18</v>
      </c>
      <c r="V45" s="91">
        <f t="shared" si="85"/>
        <v>3600</v>
      </c>
      <c r="W45" s="102">
        <f t="shared" si="22"/>
        <v>0</v>
      </c>
      <c r="X45" s="103">
        <f t="shared" si="67"/>
        <v>0</v>
      </c>
      <c r="Y45" s="104">
        <f t="shared" si="77"/>
        <v>18</v>
      </c>
      <c r="Z45" s="91">
        <f t="shared" si="86"/>
        <v>3600</v>
      </c>
      <c r="AA45" s="102">
        <f t="shared" si="68"/>
        <v>0</v>
      </c>
      <c r="AB45" s="103">
        <f t="shared" si="69"/>
        <v>0</v>
      </c>
      <c r="AC45" s="104">
        <f t="shared" si="79"/>
        <v>58</v>
      </c>
      <c r="AD45" s="91">
        <f t="shared" si="87"/>
        <v>11600</v>
      </c>
      <c r="AE45" s="102">
        <f t="shared" si="70"/>
        <v>0</v>
      </c>
      <c r="AF45" s="103">
        <f t="shared" si="71"/>
        <v>0</v>
      </c>
      <c r="AG45" s="104">
        <f t="shared" si="3"/>
        <v>94</v>
      </c>
      <c r="AH45" s="91">
        <f t="shared" si="3"/>
        <v>18800</v>
      </c>
      <c r="AI45" s="102">
        <f t="shared" si="4"/>
        <v>0</v>
      </c>
      <c r="AJ45" s="104">
        <f t="shared" si="5"/>
        <v>151</v>
      </c>
      <c r="AK45" s="102">
        <f t="shared" si="5"/>
        <v>30200</v>
      </c>
      <c r="AL45" s="105">
        <f t="shared" si="42"/>
        <v>0</v>
      </c>
      <c r="AM45" s="106">
        <f t="shared" si="7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</row>
    <row r="46" spans="1:272" ht="18" customHeight="1" thickBot="1">
      <c r="A46" s="66">
        <v>2</v>
      </c>
      <c r="B46" s="67" t="s">
        <v>33</v>
      </c>
      <c r="C46" s="68"/>
      <c r="D46" s="69"/>
      <c r="E46" s="152"/>
      <c r="F46" s="71">
        <f>F47+F52+F58</f>
        <v>0</v>
      </c>
      <c r="G46" s="72">
        <f>SUM(G48:G51,G53:G57,G59:G64)</f>
        <v>0</v>
      </c>
      <c r="H46" s="72"/>
      <c r="I46" s="73">
        <f>I47+I52+I58</f>
        <v>0</v>
      </c>
      <c r="J46" s="71">
        <f>J47+J52+J58</f>
        <v>47</v>
      </c>
      <c r="K46" s="72">
        <f>SUM(K48:K51,K53:K57,K59:K64)</f>
        <v>374350</v>
      </c>
      <c r="L46" s="72"/>
      <c r="M46" s="73">
        <f>M47+M52+M58</f>
        <v>46532850</v>
      </c>
      <c r="N46" s="71">
        <f>N47+N52+N58</f>
        <v>39</v>
      </c>
      <c r="O46" s="72">
        <f>O47+O52+O58</f>
        <v>315050</v>
      </c>
      <c r="P46" s="72"/>
      <c r="Q46" s="73">
        <f>Q47+Q52+Q58</f>
        <v>40924162</v>
      </c>
      <c r="R46" s="71">
        <f t="shared" si="1"/>
        <v>86</v>
      </c>
      <c r="S46" s="72">
        <f t="shared" si="1"/>
        <v>689400</v>
      </c>
      <c r="T46" s="72">
        <f t="shared" si="2"/>
        <v>87457012</v>
      </c>
      <c r="U46" s="71">
        <f>U47+U52+U58</f>
        <v>20</v>
      </c>
      <c r="V46" s="72">
        <f>V47+V52+V58</f>
        <v>158300</v>
      </c>
      <c r="W46" s="72"/>
      <c r="X46" s="73">
        <f>X47+X52+X58</f>
        <v>19676930</v>
      </c>
      <c r="Y46" s="71">
        <f>Y47+Y52+Y58</f>
        <v>20</v>
      </c>
      <c r="Z46" s="72">
        <f>Z47+Z52+Z58</f>
        <v>158300</v>
      </c>
      <c r="AA46" s="72"/>
      <c r="AB46" s="73">
        <f>AB47+AB52+AB58</f>
        <v>20561928.5</v>
      </c>
      <c r="AC46" s="71">
        <f>AC47+AC52+AC58</f>
        <v>61</v>
      </c>
      <c r="AD46" s="72">
        <f>AD47+AD52+AD58</f>
        <v>496550</v>
      </c>
      <c r="AE46" s="72"/>
      <c r="AF46" s="73">
        <f>AF47+AF52+AF58</f>
        <v>67403640</v>
      </c>
      <c r="AG46" s="71">
        <f t="shared" si="3"/>
        <v>101</v>
      </c>
      <c r="AH46" s="72">
        <f t="shared" si="3"/>
        <v>813150</v>
      </c>
      <c r="AI46" s="72">
        <f t="shared" si="4"/>
        <v>107642498.5</v>
      </c>
      <c r="AJ46" s="71">
        <f t="shared" si="5"/>
        <v>187</v>
      </c>
      <c r="AK46" s="72">
        <f t="shared" si="5"/>
        <v>1502550</v>
      </c>
      <c r="AL46" s="74">
        <f t="shared" si="42"/>
        <v>195099510.5</v>
      </c>
      <c r="AM46" s="75">
        <f>ROUND(AL46*1.2,2)</f>
        <v>234119412.59999999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</row>
    <row r="47" spans="1:272" ht="18" customHeight="1" thickBot="1">
      <c r="A47" s="76">
        <f>A46+0.1</f>
        <v>2.1</v>
      </c>
      <c r="B47" s="77" t="s">
        <v>27</v>
      </c>
      <c r="C47" s="78"/>
      <c r="D47" s="79">
        <f>SUM($D48:$D50)</f>
        <v>4000</v>
      </c>
      <c r="E47" s="151"/>
      <c r="F47" s="81">
        <v>0</v>
      </c>
      <c r="G47" s="82"/>
      <c r="H47" s="82"/>
      <c r="I47" s="83">
        <f>SUM(I48:I51)</f>
        <v>0</v>
      </c>
      <c r="J47" s="81">
        <v>2</v>
      </c>
      <c r="K47" s="82"/>
      <c r="L47" s="82"/>
      <c r="M47" s="83">
        <f>SUM(M48:M51)</f>
        <v>1019200</v>
      </c>
      <c r="N47" s="81">
        <v>1</v>
      </c>
      <c r="O47" s="82">
        <f>SUM(O48:O51)</f>
        <v>4050</v>
      </c>
      <c r="P47" s="82"/>
      <c r="Q47" s="83">
        <f>SUM(Q48:Q51)</f>
        <v>532520</v>
      </c>
      <c r="R47" s="81">
        <f t="shared" si="1"/>
        <v>3</v>
      </c>
      <c r="S47" s="82">
        <f t="shared" si="1"/>
        <v>4050</v>
      </c>
      <c r="T47" s="82">
        <f t="shared" si="2"/>
        <v>1551720</v>
      </c>
      <c r="U47" s="81">
        <v>1</v>
      </c>
      <c r="V47" s="82">
        <f>SUM(V48:V51)</f>
        <v>4050</v>
      </c>
      <c r="W47" s="82"/>
      <c r="X47" s="83">
        <f>SUM(X48:X51)</f>
        <v>509600</v>
      </c>
      <c r="Y47" s="81">
        <v>1</v>
      </c>
      <c r="Z47" s="82">
        <f>SUM(Z48:Z51)</f>
        <v>4050</v>
      </c>
      <c r="AA47" s="82"/>
      <c r="AB47" s="83">
        <f>SUM(AB48:AB51)</f>
        <v>532520</v>
      </c>
      <c r="AC47" s="81">
        <v>1</v>
      </c>
      <c r="AD47" s="82">
        <f>SUM(AD48:AD51)</f>
        <v>4050</v>
      </c>
      <c r="AE47" s="82"/>
      <c r="AF47" s="83">
        <f>SUM(AF48:AF51)</f>
        <v>556480</v>
      </c>
      <c r="AG47" s="81">
        <f t="shared" si="3"/>
        <v>3</v>
      </c>
      <c r="AH47" s="82">
        <f t="shared" si="3"/>
        <v>12150</v>
      </c>
      <c r="AI47" s="82">
        <f t="shared" si="4"/>
        <v>1598600</v>
      </c>
      <c r="AJ47" s="81">
        <f t="shared" si="5"/>
        <v>6</v>
      </c>
      <c r="AK47" s="82">
        <f t="shared" si="5"/>
        <v>16200</v>
      </c>
      <c r="AL47" s="84">
        <f t="shared" si="42"/>
        <v>3150320</v>
      </c>
      <c r="AM47" s="108">
        <f t="shared" ref="AM47:AM64" si="88">ROUND(AL47*1.2,2)</f>
        <v>3780384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</row>
    <row r="48" spans="1:272" ht="18" customHeight="1" outlineLevel="1">
      <c r="A48" s="86"/>
      <c r="B48" s="87" t="s">
        <v>17</v>
      </c>
      <c r="C48" s="88" t="s">
        <v>6</v>
      </c>
      <c r="D48" s="89">
        <v>80</v>
      </c>
      <c r="E48" s="149">
        <f>130*0.98</f>
        <v>127.39999999999999</v>
      </c>
      <c r="F48" s="90">
        <f>F$47</f>
        <v>0</v>
      </c>
      <c r="G48" s="91">
        <f>F48*D48</f>
        <v>0</v>
      </c>
      <c r="H48" s="91">
        <f t="shared" si="33"/>
        <v>127.4</v>
      </c>
      <c r="I48" s="92">
        <f t="shared" ref="I48:I51" si="89">ROUND(H48*G48,2)</f>
        <v>0</v>
      </c>
      <c r="J48" s="90">
        <f t="shared" ref="J48:J51" si="90">J$47</f>
        <v>2</v>
      </c>
      <c r="K48" s="91">
        <f>J48*$D48</f>
        <v>160</v>
      </c>
      <c r="L48" s="91">
        <f>ROUND(H48*L$25,2)</f>
        <v>127.4</v>
      </c>
      <c r="M48" s="92">
        <f>ROUND(L48*K48,2)</f>
        <v>20384</v>
      </c>
      <c r="N48" s="90">
        <f t="shared" ref="N48:N51" si="91">N$47</f>
        <v>1</v>
      </c>
      <c r="O48" s="91">
        <f>N48*$D48</f>
        <v>80</v>
      </c>
      <c r="P48" s="91">
        <f>ROUND(L48*P$25,2)</f>
        <v>133.13</v>
      </c>
      <c r="Q48" s="92">
        <f t="shared" ref="Q48:Q51" si="92">ROUND(P48*O48,2)</f>
        <v>10650.4</v>
      </c>
      <c r="R48" s="90">
        <f t="shared" si="1"/>
        <v>3</v>
      </c>
      <c r="S48" s="91">
        <f t="shared" si="1"/>
        <v>240</v>
      </c>
      <c r="T48" s="91">
        <f t="shared" si="2"/>
        <v>31034.400000000001</v>
      </c>
      <c r="U48" s="90">
        <f t="shared" ref="U48:U51" si="93">U$47</f>
        <v>1</v>
      </c>
      <c r="V48" s="91">
        <f>U48*$D48</f>
        <v>80</v>
      </c>
      <c r="W48" s="91">
        <f t="shared" si="22"/>
        <v>127.4</v>
      </c>
      <c r="X48" s="92">
        <f t="shared" ref="X48:X51" si="94">ROUND(W48*V48,2)</f>
        <v>10192</v>
      </c>
      <c r="Y48" s="90">
        <f t="shared" ref="Y48:Y51" si="95">Y$47</f>
        <v>1</v>
      </c>
      <c r="Z48" s="91">
        <f>Y48*$D48</f>
        <v>80</v>
      </c>
      <c r="AA48" s="91">
        <f>ROUND(W48*AA$25,2)</f>
        <v>133.13</v>
      </c>
      <c r="AB48" s="92">
        <f t="shared" ref="AB48:AB51" si="96">ROUND(AA48*Z48,2)</f>
        <v>10650.4</v>
      </c>
      <c r="AC48" s="90">
        <f t="shared" ref="AC48:AC51" si="97">AC$47</f>
        <v>1</v>
      </c>
      <c r="AD48" s="91">
        <f>AC48*$D48</f>
        <v>80</v>
      </c>
      <c r="AE48" s="91">
        <f>ROUND(AA48*AE$25,2)</f>
        <v>139.12</v>
      </c>
      <c r="AF48" s="92">
        <f t="shared" ref="AF48:AF51" si="98">ROUND(AE48*AD48,2)</f>
        <v>11129.6</v>
      </c>
      <c r="AG48" s="90">
        <f t="shared" si="3"/>
        <v>3</v>
      </c>
      <c r="AH48" s="91">
        <f t="shared" si="3"/>
        <v>240</v>
      </c>
      <c r="AI48" s="91">
        <f t="shared" si="4"/>
        <v>31972</v>
      </c>
      <c r="AJ48" s="90">
        <f t="shared" si="5"/>
        <v>6</v>
      </c>
      <c r="AK48" s="91">
        <f t="shared" si="5"/>
        <v>480</v>
      </c>
      <c r="AL48" s="93">
        <f t="shared" si="42"/>
        <v>63006.400000000001</v>
      </c>
      <c r="AM48" s="94">
        <f t="shared" si="88"/>
        <v>75607.679999999993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</row>
    <row r="49" spans="1:272" ht="18" customHeight="1" outlineLevel="1">
      <c r="A49" s="95"/>
      <c r="B49" s="96" t="s">
        <v>4</v>
      </c>
      <c r="C49" s="88" t="s">
        <v>6</v>
      </c>
      <c r="D49" s="89">
        <v>1420</v>
      </c>
      <c r="E49" s="149">
        <f>E48</f>
        <v>127.39999999999999</v>
      </c>
      <c r="F49" s="90">
        <f t="shared" ref="F49:F51" si="99">F$47</f>
        <v>0</v>
      </c>
      <c r="G49" s="91">
        <f t="shared" ref="G49:G51" si="100">F49*D49</f>
        <v>0</v>
      </c>
      <c r="H49" s="91">
        <f t="shared" si="33"/>
        <v>127.4</v>
      </c>
      <c r="I49" s="92">
        <f t="shared" si="89"/>
        <v>0</v>
      </c>
      <c r="J49" s="90">
        <f t="shared" si="90"/>
        <v>2</v>
      </c>
      <c r="K49" s="91">
        <f t="shared" ref="K49:K51" si="101">J49*$D49</f>
        <v>2840</v>
      </c>
      <c r="L49" s="91">
        <f t="shared" ref="L49:L51" si="102">ROUND(H49*L$25,2)</f>
        <v>127.4</v>
      </c>
      <c r="M49" s="92">
        <f t="shared" ref="M49:M51" si="103">ROUND(L49*K49,2)</f>
        <v>361816</v>
      </c>
      <c r="N49" s="90">
        <f t="shared" si="91"/>
        <v>1</v>
      </c>
      <c r="O49" s="91">
        <f t="shared" ref="O49:O51" si="104">N49*$D49</f>
        <v>1420</v>
      </c>
      <c r="P49" s="91">
        <f t="shared" ref="P49:P51" si="105">ROUND(L49*P$25,2)</f>
        <v>133.13</v>
      </c>
      <c r="Q49" s="92">
        <f t="shared" si="92"/>
        <v>189044.6</v>
      </c>
      <c r="R49" s="90">
        <f t="shared" si="1"/>
        <v>3</v>
      </c>
      <c r="S49" s="91">
        <f t="shared" si="1"/>
        <v>4260</v>
      </c>
      <c r="T49" s="91">
        <f t="shared" si="2"/>
        <v>550860.6</v>
      </c>
      <c r="U49" s="90">
        <f t="shared" si="93"/>
        <v>1</v>
      </c>
      <c r="V49" s="91">
        <f t="shared" ref="V49:V51" si="106">U49*$D49</f>
        <v>1420</v>
      </c>
      <c r="W49" s="91">
        <f t="shared" si="22"/>
        <v>127.4</v>
      </c>
      <c r="X49" s="92">
        <f t="shared" si="94"/>
        <v>180908</v>
      </c>
      <c r="Y49" s="90">
        <f t="shared" si="95"/>
        <v>1</v>
      </c>
      <c r="Z49" s="91">
        <f t="shared" ref="Z49:Z51" si="107">Y49*$D49</f>
        <v>1420</v>
      </c>
      <c r="AA49" s="91">
        <f t="shared" ref="AA49:AA51" si="108">ROUND(W49*AA$25,2)</f>
        <v>133.13</v>
      </c>
      <c r="AB49" s="92">
        <f t="shared" si="96"/>
        <v>189044.6</v>
      </c>
      <c r="AC49" s="90">
        <f t="shared" si="97"/>
        <v>1</v>
      </c>
      <c r="AD49" s="91">
        <f t="shared" ref="AD49:AD51" si="109">AC49*$D49</f>
        <v>1420</v>
      </c>
      <c r="AE49" s="91">
        <f t="shared" ref="AE49:AE51" si="110">ROUND(AA49*AE$25,2)</f>
        <v>139.12</v>
      </c>
      <c r="AF49" s="92">
        <f t="shared" si="98"/>
        <v>197550.4</v>
      </c>
      <c r="AG49" s="90">
        <f t="shared" si="3"/>
        <v>3</v>
      </c>
      <c r="AH49" s="91">
        <f t="shared" si="3"/>
        <v>4260</v>
      </c>
      <c r="AI49" s="91">
        <f t="shared" si="4"/>
        <v>567503</v>
      </c>
      <c r="AJ49" s="90">
        <f t="shared" si="5"/>
        <v>6</v>
      </c>
      <c r="AK49" s="91">
        <f t="shared" si="5"/>
        <v>8520</v>
      </c>
      <c r="AL49" s="93">
        <f t="shared" si="42"/>
        <v>1118363.5999999999</v>
      </c>
      <c r="AM49" s="94">
        <f t="shared" si="88"/>
        <v>1342036.32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</row>
    <row r="50" spans="1:272" ht="18" customHeight="1" outlineLevel="1">
      <c r="A50" s="95"/>
      <c r="B50" s="97" t="s">
        <v>5</v>
      </c>
      <c r="C50" s="88" t="s">
        <v>6</v>
      </c>
      <c r="D50" s="89">
        <v>2500</v>
      </c>
      <c r="E50" s="149">
        <f>E49</f>
        <v>127.39999999999999</v>
      </c>
      <c r="F50" s="90">
        <f t="shared" si="99"/>
        <v>0</v>
      </c>
      <c r="G50" s="91">
        <f t="shared" si="100"/>
        <v>0</v>
      </c>
      <c r="H50" s="91">
        <f t="shared" si="33"/>
        <v>127.4</v>
      </c>
      <c r="I50" s="92">
        <f t="shared" si="89"/>
        <v>0</v>
      </c>
      <c r="J50" s="90">
        <f t="shared" si="90"/>
        <v>2</v>
      </c>
      <c r="K50" s="91">
        <f t="shared" si="101"/>
        <v>5000</v>
      </c>
      <c r="L50" s="91">
        <f t="shared" si="102"/>
        <v>127.4</v>
      </c>
      <c r="M50" s="92">
        <f t="shared" si="103"/>
        <v>637000</v>
      </c>
      <c r="N50" s="90">
        <f t="shared" si="91"/>
        <v>1</v>
      </c>
      <c r="O50" s="91">
        <f t="shared" si="104"/>
        <v>2500</v>
      </c>
      <c r="P50" s="91">
        <f t="shared" si="105"/>
        <v>133.13</v>
      </c>
      <c r="Q50" s="92">
        <f t="shared" si="92"/>
        <v>332825</v>
      </c>
      <c r="R50" s="90">
        <f t="shared" si="1"/>
        <v>3</v>
      </c>
      <c r="S50" s="91">
        <f t="shared" si="1"/>
        <v>7500</v>
      </c>
      <c r="T50" s="91">
        <f t="shared" si="2"/>
        <v>969825</v>
      </c>
      <c r="U50" s="90">
        <f t="shared" si="93"/>
        <v>1</v>
      </c>
      <c r="V50" s="91">
        <f t="shared" si="106"/>
        <v>2500</v>
      </c>
      <c r="W50" s="91">
        <f t="shared" si="22"/>
        <v>127.4</v>
      </c>
      <c r="X50" s="92">
        <f t="shared" si="94"/>
        <v>318500</v>
      </c>
      <c r="Y50" s="90">
        <f t="shared" si="95"/>
        <v>1</v>
      </c>
      <c r="Z50" s="91">
        <f t="shared" si="107"/>
        <v>2500</v>
      </c>
      <c r="AA50" s="91">
        <f t="shared" si="108"/>
        <v>133.13</v>
      </c>
      <c r="AB50" s="92">
        <f t="shared" si="96"/>
        <v>332825</v>
      </c>
      <c r="AC50" s="90">
        <f t="shared" si="97"/>
        <v>1</v>
      </c>
      <c r="AD50" s="91">
        <f t="shared" si="109"/>
        <v>2500</v>
      </c>
      <c r="AE50" s="91">
        <f t="shared" si="110"/>
        <v>139.12</v>
      </c>
      <c r="AF50" s="92">
        <f t="shared" si="98"/>
        <v>347800</v>
      </c>
      <c r="AG50" s="90">
        <f t="shared" si="3"/>
        <v>3</v>
      </c>
      <c r="AH50" s="91">
        <f t="shared" si="3"/>
        <v>7500</v>
      </c>
      <c r="AI50" s="91">
        <f t="shared" si="4"/>
        <v>999125</v>
      </c>
      <c r="AJ50" s="90">
        <f t="shared" si="5"/>
        <v>6</v>
      </c>
      <c r="AK50" s="91">
        <f t="shared" si="5"/>
        <v>15000</v>
      </c>
      <c r="AL50" s="93">
        <f t="shared" si="42"/>
        <v>1968950</v>
      </c>
      <c r="AM50" s="94">
        <f t="shared" si="88"/>
        <v>2362740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</row>
    <row r="51" spans="1:272" ht="18" customHeight="1" outlineLevel="1" thickBot="1">
      <c r="A51" s="98"/>
      <c r="B51" s="99" t="s">
        <v>13</v>
      </c>
      <c r="C51" s="100" t="s">
        <v>6</v>
      </c>
      <c r="D51" s="101">
        <v>50</v>
      </c>
      <c r="E51" s="150">
        <v>0</v>
      </c>
      <c r="F51" s="90">
        <f t="shared" si="99"/>
        <v>0</v>
      </c>
      <c r="G51" s="102">
        <f t="shared" si="100"/>
        <v>0</v>
      </c>
      <c r="H51" s="102">
        <f t="shared" si="33"/>
        <v>0</v>
      </c>
      <c r="I51" s="103">
        <f t="shared" si="89"/>
        <v>0</v>
      </c>
      <c r="J51" s="104">
        <f t="shared" si="90"/>
        <v>2</v>
      </c>
      <c r="K51" s="91">
        <f t="shared" si="101"/>
        <v>100</v>
      </c>
      <c r="L51" s="102">
        <f t="shared" si="102"/>
        <v>0</v>
      </c>
      <c r="M51" s="92">
        <f t="shared" si="103"/>
        <v>0</v>
      </c>
      <c r="N51" s="104">
        <f t="shared" si="91"/>
        <v>1</v>
      </c>
      <c r="O51" s="91">
        <f t="shared" si="104"/>
        <v>50</v>
      </c>
      <c r="P51" s="102">
        <f t="shared" si="105"/>
        <v>0</v>
      </c>
      <c r="Q51" s="103">
        <f t="shared" si="92"/>
        <v>0</v>
      </c>
      <c r="R51" s="104">
        <f t="shared" si="1"/>
        <v>3</v>
      </c>
      <c r="S51" s="91">
        <f t="shared" si="1"/>
        <v>150</v>
      </c>
      <c r="T51" s="102">
        <f t="shared" si="2"/>
        <v>0</v>
      </c>
      <c r="U51" s="104">
        <f t="shared" si="93"/>
        <v>1</v>
      </c>
      <c r="V51" s="91">
        <f t="shared" si="106"/>
        <v>50</v>
      </c>
      <c r="W51" s="102">
        <f t="shared" si="22"/>
        <v>0</v>
      </c>
      <c r="X51" s="103">
        <f t="shared" si="94"/>
        <v>0</v>
      </c>
      <c r="Y51" s="104">
        <f t="shared" si="95"/>
        <v>1</v>
      </c>
      <c r="Z51" s="91">
        <f t="shared" si="107"/>
        <v>50</v>
      </c>
      <c r="AA51" s="102">
        <f t="shared" si="108"/>
        <v>0</v>
      </c>
      <c r="AB51" s="103">
        <f t="shared" si="96"/>
        <v>0</v>
      </c>
      <c r="AC51" s="104">
        <f t="shared" si="97"/>
        <v>1</v>
      </c>
      <c r="AD51" s="91">
        <f t="shared" si="109"/>
        <v>50</v>
      </c>
      <c r="AE51" s="102">
        <f t="shared" si="110"/>
        <v>0</v>
      </c>
      <c r="AF51" s="103">
        <f t="shared" si="98"/>
        <v>0</v>
      </c>
      <c r="AG51" s="104">
        <f t="shared" si="3"/>
        <v>3</v>
      </c>
      <c r="AH51" s="91">
        <f t="shared" si="3"/>
        <v>150</v>
      </c>
      <c r="AI51" s="102">
        <f t="shared" si="4"/>
        <v>0</v>
      </c>
      <c r="AJ51" s="104">
        <f t="shared" si="5"/>
        <v>6</v>
      </c>
      <c r="AK51" s="102">
        <f t="shared" si="5"/>
        <v>300</v>
      </c>
      <c r="AL51" s="105">
        <f t="shared" si="42"/>
        <v>0</v>
      </c>
      <c r="AM51" s="106">
        <f t="shared" si="88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</row>
    <row r="52" spans="1:272" ht="18" customHeight="1" thickBot="1">
      <c r="A52" s="107">
        <f>A46+0.1</f>
        <v>2.1</v>
      </c>
      <c r="B52" s="77" t="s">
        <v>18</v>
      </c>
      <c r="C52" s="78"/>
      <c r="D52" s="79">
        <f>SUM(D53:D56)</f>
        <v>5550</v>
      </c>
      <c r="E52" s="151"/>
      <c r="F52" s="81">
        <v>0</v>
      </c>
      <c r="G52" s="82"/>
      <c r="H52" s="82"/>
      <c r="I52" s="83">
        <f>SUM(I53:I57)</f>
        <v>0</v>
      </c>
      <c r="J52" s="81">
        <v>2</v>
      </c>
      <c r="K52" s="82"/>
      <c r="L52" s="82"/>
      <c r="M52" s="83">
        <f>SUM(M53:M57)</f>
        <v>1414140</v>
      </c>
      <c r="N52" s="81">
        <v>1</v>
      </c>
      <c r="O52" s="82">
        <f>SUM(O53:O57)</f>
        <v>5750</v>
      </c>
      <c r="P52" s="82"/>
      <c r="Q52" s="83">
        <f>SUM(Q53:Q57)</f>
        <v>738871.5</v>
      </c>
      <c r="R52" s="81">
        <f t="shared" si="1"/>
        <v>3</v>
      </c>
      <c r="S52" s="82">
        <f t="shared" si="1"/>
        <v>5750</v>
      </c>
      <c r="T52" s="82">
        <f t="shared" si="2"/>
        <v>2153011.5</v>
      </c>
      <c r="U52" s="81">
        <v>1</v>
      </c>
      <c r="V52" s="82">
        <f>SUM(V53:V57)</f>
        <v>5750</v>
      </c>
      <c r="W52" s="82"/>
      <c r="X52" s="83">
        <f>SUM(X53:X57)</f>
        <v>707070</v>
      </c>
      <c r="Y52" s="81">
        <v>1</v>
      </c>
      <c r="Z52" s="82">
        <f>SUM(Z53:Z57)</f>
        <v>5750</v>
      </c>
      <c r="AA52" s="82"/>
      <c r="AB52" s="83">
        <f>SUM(AB53:AB57)</f>
        <v>738871.5</v>
      </c>
      <c r="AC52" s="81">
        <v>1</v>
      </c>
      <c r="AD52" s="82">
        <f>SUM(AD53:AD57)</f>
        <v>5750</v>
      </c>
      <c r="AE52" s="82"/>
      <c r="AF52" s="83">
        <f>SUM(AF53:AF57)</f>
        <v>772116</v>
      </c>
      <c r="AG52" s="81">
        <f t="shared" si="3"/>
        <v>3</v>
      </c>
      <c r="AH52" s="82">
        <f t="shared" si="3"/>
        <v>17250</v>
      </c>
      <c r="AI52" s="82">
        <f t="shared" si="4"/>
        <v>2218057.5</v>
      </c>
      <c r="AJ52" s="81">
        <f t="shared" si="5"/>
        <v>6</v>
      </c>
      <c r="AK52" s="82">
        <f t="shared" si="5"/>
        <v>23000</v>
      </c>
      <c r="AL52" s="84">
        <f t="shared" si="42"/>
        <v>4371069</v>
      </c>
      <c r="AM52" s="108">
        <f t="shared" si="88"/>
        <v>5245282.8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</row>
    <row r="53" spans="1:272" ht="18" customHeight="1" outlineLevel="1">
      <c r="A53" s="109"/>
      <c r="B53" s="87" t="s">
        <v>17</v>
      </c>
      <c r="C53" s="88" t="s">
        <v>6</v>
      </c>
      <c r="D53" s="89">
        <v>80</v>
      </c>
      <c r="E53" s="149">
        <f>E48</f>
        <v>127.39999999999999</v>
      </c>
      <c r="F53" s="90">
        <f>F$52</f>
        <v>0</v>
      </c>
      <c r="G53" s="91">
        <f t="shared" ref="G53:G57" si="111">F53*D53</f>
        <v>0</v>
      </c>
      <c r="H53" s="91">
        <f t="shared" si="33"/>
        <v>127.4</v>
      </c>
      <c r="I53" s="92">
        <f t="shared" ref="I53:I57" si="112">ROUND(H53*G53,2)</f>
        <v>0</v>
      </c>
      <c r="J53" s="90">
        <f t="shared" ref="J53:J57" si="113">J$52</f>
        <v>2</v>
      </c>
      <c r="K53" s="91">
        <f>J53*$D53</f>
        <v>160</v>
      </c>
      <c r="L53" s="91">
        <f t="shared" ref="L53:L57" si="114">ROUND(H53*L$25,2)</f>
        <v>127.4</v>
      </c>
      <c r="M53" s="92">
        <f>ROUND(L53*K53,2)</f>
        <v>20384</v>
      </c>
      <c r="N53" s="90">
        <f t="shared" ref="N53:N57" si="115">N$52</f>
        <v>1</v>
      </c>
      <c r="O53" s="91">
        <f>N53*$D53</f>
        <v>80</v>
      </c>
      <c r="P53" s="91">
        <f t="shared" ref="P53:P57" si="116">ROUND(L53*P$25,2)</f>
        <v>133.13</v>
      </c>
      <c r="Q53" s="92">
        <f t="shared" ref="Q53:Q57" si="117">ROUND(P53*O53,2)</f>
        <v>10650.4</v>
      </c>
      <c r="R53" s="90">
        <f t="shared" si="1"/>
        <v>3</v>
      </c>
      <c r="S53" s="91">
        <f t="shared" si="1"/>
        <v>240</v>
      </c>
      <c r="T53" s="91">
        <f t="shared" si="2"/>
        <v>31034.400000000001</v>
      </c>
      <c r="U53" s="90">
        <f t="shared" ref="U53:U57" si="118">U$52</f>
        <v>1</v>
      </c>
      <c r="V53" s="91">
        <f>U53*$D53</f>
        <v>80</v>
      </c>
      <c r="W53" s="91">
        <f t="shared" si="22"/>
        <v>127.4</v>
      </c>
      <c r="X53" s="92">
        <f t="shared" ref="X53:X57" si="119">ROUND(W53*V53,2)</f>
        <v>10192</v>
      </c>
      <c r="Y53" s="90">
        <f t="shared" ref="Y53:Y57" si="120">Y$52</f>
        <v>1</v>
      </c>
      <c r="Z53" s="91">
        <f>Y53*$D53</f>
        <v>80</v>
      </c>
      <c r="AA53" s="91">
        <f t="shared" ref="AA53:AA57" si="121">ROUND(W53*AA$25,2)</f>
        <v>133.13</v>
      </c>
      <c r="AB53" s="92">
        <f t="shared" ref="AB53:AB57" si="122">ROUND(AA53*Z53,2)</f>
        <v>10650.4</v>
      </c>
      <c r="AC53" s="90">
        <f t="shared" ref="AC53:AC57" si="123">AC$52</f>
        <v>1</v>
      </c>
      <c r="AD53" s="91">
        <f>AC53*$D53</f>
        <v>80</v>
      </c>
      <c r="AE53" s="91">
        <f t="shared" ref="AE53:AE57" si="124">ROUND(AA53*AE$25,2)</f>
        <v>139.12</v>
      </c>
      <c r="AF53" s="92">
        <f t="shared" ref="AF53:AF57" si="125">ROUND(AE53*AD53,2)</f>
        <v>11129.6</v>
      </c>
      <c r="AG53" s="90">
        <f t="shared" si="3"/>
        <v>3</v>
      </c>
      <c r="AH53" s="91">
        <f t="shared" si="3"/>
        <v>240</v>
      </c>
      <c r="AI53" s="91">
        <f t="shared" si="4"/>
        <v>31972</v>
      </c>
      <c r="AJ53" s="90">
        <f t="shared" si="5"/>
        <v>6</v>
      </c>
      <c r="AK53" s="91">
        <f t="shared" si="5"/>
        <v>480</v>
      </c>
      <c r="AL53" s="93">
        <f t="shared" si="42"/>
        <v>63006.400000000001</v>
      </c>
      <c r="AM53" s="94">
        <f t="shared" si="88"/>
        <v>75607.679999999993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</row>
    <row r="54" spans="1:272" ht="18" customHeight="1" outlineLevel="1">
      <c r="A54" s="95"/>
      <c r="B54" s="96" t="s">
        <v>4</v>
      </c>
      <c r="C54" s="88" t="s">
        <v>6</v>
      </c>
      <c r="D54" s="89">
        <v>1420</v>
      </c>
      <c r="E54" s="149">
        <f>E49</f>
        <v>127.39999999999999</v>
      </c>
      <c r="F54" s="90">
        <f t="shared" ref="F54:F57" si="126">F$52</f>
        <v>0</v>
      </c>
      <c r="G54" s="91">
        <f t="shared" si="111"/>
        <v>0</v>
      </c>
      <c r="H54" s="91">
        <f t="shared" si="33"/>
        <v>127.4</v>
      </c>
      <c r="I54" s="92">
        <f t="shared" si="112"/>
        <v>0</v>
      </c>
      <c r="J54" s="90">
        <f t="shared" si="113"/>
        <v>2</v>
      </c>
      <c r="K54" s="91">
        <f t="shared" ref="K54:K57" si="127">J54*$D54</f>
        <v>2840</v>
      </c>
      <c r="L54" s="91">
        <f t="shared" si="114"/>
        <v>127.4</v>
      </c>
      <c r="M54" s="92">
        <f t="shared" ref="M54:M57" si="128">ROUND(L54*K54,2)</f>
        <v>361816</v>
      </c>
      <c r="N54" s="90">
        <f t="shared" si="115"/>
        <v>1</v>
      </c>
      <c r="O54" s="91">
        <f>N54*$D54</f>
        <v>1420</v>
      </c>
      <c r="P54" s="91">
        <f t="shared" si="116"/>
        <v>133.13</v>
      </c>
      <c r="Q54" s="92">
        <f t="shared" si="117"/>
        <v>189044.6</v>
      </c>
      <c r="R54" s="90">
        <f t="shared" si="1"/>
        <v>3</v>
      </c>
      <c r="S54" s="91">
        <f t="shared" si="1"/>
        <v>4260</v>
      </c>
      <c r="T54" s="91">
        <f t="shared" si="2"/>
        <v>550860.6</v>
      </c>
      <c r="U54" s="90">
        <f t="shared" si="118"/>
        <v>1</v>
      </c>
      <c r="V54" s="91">
        <f>U54*$D54</f>
        <v>1420</v>
      </c>
      <c r="W54" s="91">
        <f t="shared" si="22"/>
        <v>127.4</v>
      </c>
      <c r="X54" s="92">
        <f t="shared" si="119"/>
        <v>180908</v>
      </c>
      <c r="Y54" s="90">
        <f t="shared" si="120"/>
        <v>1</v>
      </c>
      <c r="Z54" s="91">
        <f>Y54*$D54</f>
        <v>1420</v>
      </c>
      <c r="AA54" s="91">
        <f t="shared" si="121"/>
        <v>133.13</v>
      </c>
      <c r="AB54" s="92">
        <f t="shared" si="122"/>
        <v>189044.6</v>
      </c>
      <c r="AC54" s="90">
        <f t="shared" si="123"/>
        <v>1</v>
      </c>
      <c r="AD54" s="91">
        <f>AC54*$D54</f>
        <v>1420</v>
      </c>
      <c r="AE54" s="91">
        <f t="shared" si="124"/>
        <v>139.12</v>
      </c>
      <c r="AF54" s="92">
        <f t="shared" si="125"/>
        <v>197550.4</v>
      </c>
      <c r="AG54" s="90">
        <f t="shared" si="3"/>
        <v>3</v>
      </c>
      <c r="AH54" s="91">
        <f t="shared" si="3"/>
        <v>4260</v>
      </c>
      <c r="AI54" s="91">
        <f t="shared" si="4"/>
        <v>567503</v>
      </c>
      <c r="AJ54" s="90">
        <f t="shared" si="5"/>
        <v>6</v>
      </c>
      <c r="AK54" s="91">
        <f t="shared" si="5"/>
        <v>8520</v>
      </c>
      <c r="AL54" s="93">
        <f t="shared" si="42"/>
        <v>1118363.5999999999</v>
      </c>
      <c r="AM54" s="94">
        <f t="shared" si="88"/>
        <v>1342036.32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</row>
    <row r="55" spans="1:272" ht="18" customHeight="1" outlineLevel="1">
      <c r="A55" s="95"/>
      <c r="B55" s="110" t="s">
        <v>5</v>
      </c>
      <c r="C55" s="88" t="s">
        <v>6</v>
      </c>
      <c r="D55" s="89">
        <v>2050</v>
      </c>
      <c r="E55" s="149">
        <f>E50</f>
        <v>127.39999999999999</v>
      </c>
      <c r="F55" s="90">
        <f t="shared" si="126"/>
        <v>0</v>
      </c>
      <c r="G55" s="91">
        <f t="shared" si="111"/>
        <v>0</v>
      </c>
      <c r="H55" s="91">
        <f t="shared" si="33"/>
        <v>127.4</v>
      </c>
      <c r="I55" s="92">
        <f t="shared" si="112"/>
        <v>0</v>
      </c>
      <c r="J55" s="90">
        <f t="shared" si="113"/>
        <v>2</v>
      </c>
      <c r="K55" s="91">
        <f t="shared" si="127"/>
        <v>4100</v>
      </c>
      <c r="L55" s="91">
        <f t="shared" si="114"/>
        <v>127.4</v>
      </c>
      <c r="M55" s="92">
        <f t="shared" si="128"/>
        <v>522340</v>
      </c>
      <c r="N55" s="90">
        <f t="shared" si="115"/>
        <v>1</v>
      </c>
      <c r="O55" s="91">
        <f t="shared" ref="O55:O57" si="129">N55*$D55</f>
        <v>2050</v>
      </c>
      <c r="P55" s="91">
        <f t="shared" si="116"/>
        <v>133.13</v>
      </c>
      <c r="Q55" s="92">
        <f t="shared" si="117"/>
        <v>272916.5</v>
      </c>
      <c r="R55" s="90">
        <f t="shared" si="1"/>
        <v>3</v>
      </c>
      <c r="S55" s="91">
        <f t="shared" si="1"/>
        <v>6150</v>
      </c>
      <c r="T55" s="91">
        <f t="shared" si="2"/>
        <v>795256.5</v>
      </c>
      <c r="U55" s="90">
        <f t="shared" si="118"/>
        <v>1</v>
      </c>
      <c r="V55" s="91">
        <f t="shared" ref="V55:V57" si="130">U55*$D55</f>
        <v>2050</v>
      </c>
      <c r="W55" s="91">
        <f t="shared" si="22"/>
        <v>127.4</v>
      </c>
      <c r="X55" s="92">
        <f t="shared" si="119"/>
        <v>261170</v>
      </c>
      <c r="Y55" s="90">
        <f t="shared" si="120"/>
        <v>1</v>
      </c>
      <c r="Z55" s="91">
        <f t="shared" ref="Z55:Z57" si="131">Y55*$D55</f>
        <v>2050</v>
      </c>
      <c r="AA55" s="91">
        <f t="shared" si="121"/>
        <v>133.13</v>
      </c>
      <c r="AB55" s="92">
        <f t="shared" si="122"/>
        <v>272916.5</v>
      </c>
      <c r="AC55" s="90">
        <f t="shared" si="123"/>
        <v>1</v>
      </c>
      <c r="AD55" s="91">
        <f t="shared" ref="AD55:AD57" si="132">AC55*$D55</f>
        <v>2050</v>
      </c>
      <c r="AE55" s="91">
        <f t="shared" si="124"/>
        <v>139.12</v>
      </c>
      <c r="AF55" s="92">
        <f t="shared" si="125"/>
        <v>285196</v>
      </c>
      <c r="AG55" s="90">
        <f t="shared" si="3"/>
        <v>3</v>
      </c>
      <c r="AH55" s="91">
        <f t="shared" si="3"/>
        <v>6150</v>
      </c>
      <c r="AI55" s="91">
        <f t="shared" si="4"/>
        <v>819282.5</v>
      </c>
      <c r="AJ55" s="90">
        <f t="shared" si="5"/>
        <v>6</v>
      </c>
      <c r="AK55" s="91">
        <f t="shared" si="5"/>
        <v>12300</v>
      </c>
      <c r="AL55" s="93">
        <f t="shared" si="42"/>
        <v>1614539</v>
      </c>
      <c r="AM55" s="94">
        <f t="shared" si="88"/>
        <v>1937446.8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</row>
    <row r="56" spans="1:272" ht="18" customHeight="1" outlineLevel="1">
      <c r="A56" s="95"/>
      <c r="B56" s="110" t="s">
        <v>19</v>
      </c>
      <c r="C56" s="88" t="s">
        <v>6</v>
      </c>
      <c r="D56" s="89">
        <v>2000</v>
      </c>
      <c r="E56" s="149">
        <f>E50</f>
        <v>127.39999999999999</v>
      </c>
      <c r="F56" s="90">
        <f t="shared" si="126"/>
        <v>0</v>
      </c>
      <c r="G56" s="91">
        <f t="shared" si="111"/>
        <v>0</v>
      </c>
      <c r="H56" s="91">
        <f t="shared" si="33"/>
        <v>127.4</v>
      </c>
      <c r="I56" s="92">
        <f t="shared" si="112"/>
        <v>0</v>
      </c>
      <c r="J56" s="90">
        <f t="shared" si="113"/>
        <v>2</v>
      </c>
      <c r="K56" s="91">
        <f t="shared" si="127"/>
        <v>4000</v>
      </c>
      <c r="L56" s="91">
        <f t="shared" si="114"/>
        <v>127.4</v>
      </c>
      <c r="M56" s="92">
        <f t="shared" si="128"/>
        <v>509600</v>
      </c>
      <c r="N56" s="90">
        <f t="shared" si="115"/>
        <v>1</v>
      </c>
      <c r="O56" s="91">
        <f t="shared" si="129"/>
        <v>2000</v>
      </c>
      <c r="P56" s="91">
        <f t="shared" si="116"/>
        <v>133.13</v>
      </c>
      <c r="Q56" s="92">
        <f t="shared" si="117"/>
        <v>266260</v>
      </c>
      <c r="R56" s="90">
        <f t="shared" si="1"/>
        <v>3</v>
      </c>
      <c r="S56" s="91">
        <f t="shared" si="1"/>
        <v>6000</v>
      </c>
      <c r="T56" s="91">
        <f t="shared" si="2"/>
        <v>775860</v>
      </c>
      <c r="U56" s="90">
        <f t="shared" si="118"/>
        <v>1</v>
      </c>
      <c r="V56" s="91">
        <f t="shared" si="130"/>
        <v>2000</v>
      </c>
      <c r="W56" s="91">
        <f t="shared" si="22"/>
        <v>127.4</v>
      </c>
      <c r="X56" s="92">
        <f t="shared" si="119"/>
        <v>254800</v>
      </c>
      <c r="Y56" s="90">
        <f t="shared" si="120"/>
        <v>1</v>
      </c>
      <c r="Z56" s="91">
        <f t="shared" si="131"/>
        <v>2000</v>
      </c>
      <c r="AA56" s="91">
        <f t="shared" si="121"/>
        <v>133.13</v>
      </c>
      <c r="AB56" s="92">
        <f t="shared" si="122"/>
        <v>266260</v>
      </c>
      <c r="AC56" s="90">
        <f t="shared" si="123"/>
        <v>1</v>
      </c>
      <c r="AD56" s="91">
        <f t="shared" si="132"/>
        <v>2000</v>
      </c>
      <c r="AE56" s="91">
        <f t="shared" si="124"/>
        <v>139.12</v>
      </c>
      <c r="AF56" s="92">
        <f t="shared" si="125"/>
        <v>278240</v>
      </c>
      <c r="AG56" s="90">
        <f t="shared" si="3"/>
        <v>3</v>
      </c>
      <c r="AH56" s="91">
        <f t="shared" si="3"/>
        <v>6000</v>
      </c>
      <c r="AI56" s="91">
        <f t="shared" si="4"/>
        <v>799300</v>
      </c>
      <c r="AJ56" s="90">
        <f t="shared" si="5"/>
        <v>6</v>
      </c>
      <c r="AK56" s="91">
        <f t="shared" si="5"/>
        <v>12000</v>
      </c>
      <c r="AL56" s="93">
        <f t="shared" si="42"/>
        <v>1575160</v>
      </c>
      <c r="AM56" s="94">
        <f t="shared" si="88"/>
        <v>1890192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</row>
    <row r="57" spans="1:272" ht="18" customHeight="1" outlineLevel="1" thickBot="1">
      <c r="A57" s="111"/>
      <c r="B57" s="112" t="s">
        <v>13</v>
      </c>
      <c r="C57" s="88" t="s">
        <v>6</v>
      </c>
      <c r="D57" s="89">
        <v>200</v>
      </c>
      <c r="E57" s="150">
        <f>E51</f>
        <v>0</v>
      </c>
      <c r="F57" s="90">
        <f t="shared" si="126"/>
        <v>0</v>
      </c>
      <c r="G57" s="91">
        <f t="shared" si="111"/>
        <v>0</v>
      </c>
      <c r="H57" s="102">
        <f t="shared" si="33"/>
        <v>0</v>
      </c>
      <c r="I57" s="92">
        <f t="shared" si="112"/>
        <v>0</v>
      </c>
      <c r="J57" s="90">
        <f t="shared" si="113"/>
        <v>2</v>
      </c>
      <c r="K57" s="91">
        <f t="shared" si="127"/>
        <v>400</v>
      </c>
      <c r="L57" s="102">
        <f t="shared" si="114"/>
        <v>0</v>
      </c>
      <c r="M57" s="92">
        <f t="shared" si="128"/>
        <v>0</v>
      </c>
      <c r="N57" s="90">
        <f t="shared" si="115"/>
        <v>1</v>
      </c>
      <c r="O57" s="91">
        <f t="shared" si="129"/>
        <v>200</v>
      </c>
      <c r="P57" s="102">
        <f t="shared" si="116"/>
        <v>0</v>
      </c>
      <c r="Q57" s="92">
        <f t="shared" si="117"/>
        <v>0</v>
      </c>
      <c r="R57" s="90">
        <f t="shared" si="1"/>
        <v>3</v>
      </c>
      <c r="S57" s="91">
        <f t="shared" si="1"/>
        <v>600</v>
      </c>
      <c r="T57" s="102">
        <f t="shared" si="2"/>
        <v>0</v>
      </c>
      <c r="U57" s="90">
        <f t="shared" si="118"/>
        <v>1</v>
      </c>
      <c r="V57" s="91">
        <f t="shared" si="130"/>
        <v>200</v>
      </c>
      <c r="W57" s="102">
        <f t="shared" si="22"/>
        <v>0</v>
      </c>
      <c r="X57" s="92">
        <f t="shared" si="119"/>
        <v>0</v>
      </c>
      <c r="Y57" s="90">
        <f t="shared" si="120"/>
        <v>1</v>
      </c>
      <c r="Z57" s="91">
        <f t="shared" si="131"/>
        <v>200</v>
      </c>
      <c r="AA57" s="102">
        <f t="shared" si="121"/>
        <v>0</v>
      </c>
      <c r="AB57" s="92">
        <f t="shared" si="122"/>
        <v>0</v>
      </c>
      <c r="AC57" s="90">
        <f t="shared" si="123"/>
        <v>1</v>
      </c>
      <c r="AD57" s="91">
        <f t="shared" si="132"/>
        <v>200</v>
      </c>
      <c r="AE57" s="102">
        <f t="shared" si="124"/>
        <v>0</v>
      </c>
      <c r="AF57" s="92">
        <f t="shared" si="125"/>
        <v>0</v>
      </c>
      <c r="AG57" s="90">
        <f t="shared" si="3"/>
        <v>3</v>
      </c>
      <c r="AH57" s="91">
        <f t="shared" si="3"/>
        <v>600</v>
      </c>
      <c r="AI57" s="102">
        <f t="shared" si="4"/>
        <v>0</v>
      </c>
      <c r="AJ57" s="90">
        <f t="shared" si="5"/>
        <v>6</v>
      </c>
      <c r="AK57" s="91">
        <f t="shared" si="5"/>
        <v>1200</v>
      </c>
      <c r="AL57" s="93">
        <f t="shared" si="42"/>
        <v>0</v>
      </c>
      <c r="AM57" s="94">
        <f t="shared" si="88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</row>
    <row r="58" spans="1:272" ht="18" customHeight="1" thickBot="1">
      <c r="A58" s="107">
        <f>A52+0.1</f>
        <v>2.2000000000000002</v>
      </c>
      <c r="B58" s="77" t="s">
        <v>20</v>
      </c>
      <c r="C58" s="78"/>
      <c r="D58" s="79">
        <f>SUM(D59:D63)</f>
        <v>8050</v>
      </c>
      <c r="E58" s="151"/>
      <c r="F58" s="81">
        <v>0</v>
      </c>
      <c r="G58" s="82"/>
      <c r="H58" s="82"/>
      <c r="I58" s="83">
        <f>SUM(I59:I64)</f>
        <v>0</v>
      </c>
      <c r="J58" s="81">
        <v>43</v>
      </c>
      <c r="K58" s="82"/>
      <c r="L58" s="82"/>
      <c r="M58" s="83">
        <f>SUM(M59:M64)</f>
        <v>44099510</v>
      </c>
      <c r="N58" s="81">
        <v>37</v>
      </c>
      <c r="O58" s="82">
        <f>SUM(O59:O64)</f>
        <v>305250</v>
      </c>
      <c r="P58" s="82"/>
      <c r="Q58" s="83">
        <f>SUM(Q59:Q64)</f>
        <v>39652770.5</v>
      </c>
      <c r="R58" s="81">
        <f t="shared" si="1"/>
        <v>80</v>
      </c>
      <c r="S58" s="82">
        <f t="shared" si="1"/>
        <v>305250</v>
      </c>
      <c r="T58" s="82">
        <f t="shared" si="2"/>
        <v>83752280.5</v>
      </c>
      <c r="U58" s="81">
        <v>18</v>
      </c>
      <c r="V58" s="82">
        <f>SUM(V59:V64)</f>
        <v>148500</v>
      </c>
      <c r="W58" s="82"/>
      <c r="X58" s="83">
        <f>SUM(X59:X64)</f>
        <v>18460260</v>
      </c>
      <c r="Y58" s="81">
        <v>18</v>
      </c>
      <c r="Z58" s="82">
        <f>SUM(Z59:Z64)</f>
        <v>148500</v>
      </c>
      <c r="AA58" s="82"/>
      <c r="AB58" s="83">
        <f>SUM(AB59:AB64)</f>
        <v>19290537</v>
      </c>
      <c r="AC58" s="81">
        <v>59</v>
      </c>
      <c r="AD58" s="82">
        <f>SUM(AD59:AD64)</f>
        <v>486750</v>
      </c>
      <c r="AE58" s="82"/>
      <c r="AF58" s="83">
        <f>SUM(AF59:AF64)</f>
        <v>66075044</v>
      </c>
      <c r="AG58" s="81">
        <f t="shared" si="3"/>
        <v>95</v>
      </c>
      <c r="AH58" s="82">
        <f t="shared" si="3"/>
        <v>783750</v>
      </c>
      <c r="AI58" s="82">
        <f t="shared" si="4"/>
        <v>103825841</v>
      </c>
      <c r="AJ58" s="81">
        <f t="shared" si="5"/>
        <v>175</v>
      </c>
      <c r="AK58" s="82">
        <f t="shared" si="5"/>
        <v>1089000</v>
      </c>
      <c r="AL58" s="84">
        <f t="shared" si="42"/>
        <v>187578121.5</v>
      </c>
      <c r="AM58" s="108">
        <f t="shared" si="88"/>
        <v>225093745.80000001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</row>
    <row r="59" spans="1:272" ht="18" customHeight="1" outlineLevel="1">
      <c r="A59" s="109"/>
      <c r="B59" s="87" t="s">
        <v>17</v>
      </c>
      <c r="C59" s="88" t="s">
        <v>6</v>
      </c>
      <c r="D59" s="89">
        <v>80</v>
      </c>
      <c r="E59" s="149">
        <f>E53</f>
        <v>127.39999999999999</v>
      </c>
      <c r="F59" s="90">
        <f>F$58</f>
        <v>0</v>
      </c>
      <c r="G59" s="91">
        <f t="shared" ref="G59:G64" si="133">F59*D59</f>
        <v>0</v>
      </c>
      <c r="H59" s="91">
        <f t="shared" si="33"/>
        <v>127.4</v>
      </c>
      <c r="I59" s="92">
        <f t="shared" ref="I59:I64" si="134">ROUND(H59*G59,2)</f>
        <v>0</v>
      </c>
      <c r="J59" s="90">
        <f t="shared" ref="J59:J64" si="135">J$58</f>
        <v>43</v>
      </c>
      <c r="K59" s="91">
        <f>J59*$D59</f>
        <v>3440</v>
      </c>
      <c r="L59" s="91">
        <f t="shared" ref="L59:L64" si="136">ROUND(H59*L$25,2)</f>
        <v>127.4</v>
      </c>
      <c r="M59" s="92">
        <f>ROUND(L59*K59,2)</f>
        <v>438256</v>
      </c>
      <c r="N59" s="90">
        <f t="shared" ref="N59:N64" si="137">N$58</f>
        <v>37</v>
      </c>
      <c r="O59" s="91">
        <f>N59*$D59</f>
        <v>2960</v>
      </c>
      <c r="P59" s="91">
        <f t="shared" ref="P59:P64" si="138">ROUND(L59*P$25,2)</f>
        <v>133.13</v>
      </c>
      <c r="Q59" s="92">
        <f t="shared" ref="Q59:Q64" si="139">ROUND(P59*O59,2)</f>
        <v>394064.8</v>
      </c>
      <c r="R59" s="90">
        <f t="shared" si="1"/>
        <v>80</v>
      </c>
      <c r="S59" s="91">
        <f t="shared" si="1"/>
        <v>6400</v>
      </c>
      <c r="T59" s="91">
        <f t="shared" si="2"/>
        <v>832320.8</v>
      </c>
      <c r="U59" s="90">
        <f t="shared" ref="U59:U64" si="140">U$58</f>
        <v>18</v>
      </c>
      <c r="V59" s="91">
        <f>U59*$D59</f>
        <v>1440</v>
      </c>
      <c r="W59" s="91">
        <f t="shared" si="22"/>
        <v>127.4</v>
      </c>
      <c r="X59" s="92">
        <f t="shared" ref="X59:X64" si="141">ROUND(W59*V59,2)</f>
        <v>183456</v>
      </c>
      <c r="Y59" s="90">
        <f t="shared" ref="Y59:Y64" si="142">Y$58</f>
        <v>18</v>
      </c>
      <c r="Z59" s="91">
        <f>Y59*$D59</f>
        <v>1440</v>
      </c>
      <c r="AA59" s="91">
        <f t="shared" ref="AA59:AA64" si="143">ROUND(W59*AA$25,2)</f>
        <v>133.13</v>
      </c>
      <c r="AB59" s="92">
        <f t="shared" ref="AB59:AB64" si="144">ROUND(AA59*Z59,2)</f>
        <v>191707.2</v>
      </c>
      <c r="AC59" s="90">
        <f t="shared" ref="AC59:AC64" si="145">AC$58</f>
        <v>59</v>
      </c>
      <c r="AD59" s="91">
        <f>AC59*$D59</f>
        <v>4720</v>
      </c>
      <c r="AE59" s="91">
        <f t="shared" ref="AE59:AE64" si="146">ROUND(AA59*AE$25,2)</f>
        <v>139.12</v>
      </c>
      <c r="AF59" s="92">
        <f t="shared" ref="AF59:AF64" si="147">ROUND(AE59*AD59,2)</f>
        <v>656646.40000000002</v>
      </c>
      <c r="AG59" s="90">
        <f t="shared" si="3"/>
        <v>95</v>
      </c>
      <c r="AH59" s="91">
        <f t="shared" si="3"/>
        <v>7600</v>
      </c>
      <c r="AI59" s="91">
        <f t="shared" si="4"/>
        <v>1031809.6000000001</v>
      </c>
      <c r="AJ59" s="90">
        <f t="shared" si="5"/>
        <v>175</v>
      </c>
      <c r="AK59" s="91">
        <f t="shared" si="5"/>
        <v>14000</v>
      </c>
      <c r="AL59" s="93">
        <f t="shared" si="42"/>
        <v>1864130.4</v>
      </c>
      <c r="AM59" s="94">
        <f t="shared" si="88"/>
        <v>2236956.48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</row>
    <row r="60" spans="1:272" ht="18" customHeight="1" outlineLevel="1">
      <c r="A60" s="95"/>
      <c r="B60" s="96" t="s">
        <v>4</v>
      </c>
      <c r="C60" s="88" t="s">
        <v>6</v>
      </c>
      <c r="D60" s="89">
        <v>1420</v>
      </c>
      <c r="E60" s="149">
        <f>E54</f>
        <v>127.39999999999999</v>
      </c>
      <c r="F60" s="90">
        <f t="shared" ref="F60:F64" si="148">F$58</f>
        <v>0</v>
      </c>
      <c r="G60" s="91">
        <f t="shared" si="133"/>
        <v>0</v>
      </c>
      <c r="H60" s="91">
        <f t="shared" si="33"/>
        <v>127.4</v>
      </c>
      <c r="I60" s="92">
        <f t="shared" si="134"/>
        <v>0</v>
      </c>
      <c r="J60" s="90">
        <f t="shared" si="135"/>
        <v>43</v>
      </c>
      <c r="K60" s="91">
        <f t="shared" ref="K60:K64" si="149">J60*$D60</f>
        <v>61060</v>
      </c>
      <c r="L60" s="91">
        <f>ROUND(H60*L$25,2)</f>
        <v>127.4</v>
      </c>
      <c r="M60" s="92">
        <f t="shared" ref="M60:M64" si="150">ROUND(L60*K60,2)</f>
        <v>7779044</v>
      </c>
      <c r="N60" s="90">
        <f t="shared" si="137"/>
        <v>37</v>
      </c>
      <c r="O60" s="91">
        <f t="shared" ref="O60" si="151">N60*$D60</f>
        <v>52540</v>
      </c>
      <c r="P60" s="91">
        <f>ROUND(L60*P$25,2)</f>
        <v>133.13</v>
      </c>
      <c r="Q60" s="92">
        <f t="shared" si="139"/>
        <v>6994650.2000000002</v>
      </c>
      <c r="R60" s="90">
        <f t="shared" si="1"/>
        <v>80</v>
      </c>
      <c r="S60" s="91">
        <f t="shared" si="1"/>
        <v>113600</v>
      </c>
      <c r="T60" s="91">
        <f t="shared" si="2"/>
        <v>14773694.199999999</v>
      </c>
      <c r="U60" s="90">
        <f t="shared" si="140"/>
        <v>18</v>
      </c>
      <c r="V60" s="91">
        <f t="shared" ref="V60" si="152">U60*$D60</f>
        <v>25560</v>
      </c>
      <c r="W60" s="91">
        <f t="shared" si="22"/>
        <v>127.4</v>
      </c>
      <c r="X60" s="92">
        <f t="shared" si="141"/>
        <v>3256344</v>
      </c>
      <c r="Y60" s="90">
        <f t="shared" si="142"/>
        <v>18</v>
      </c>
      <c r="Z60" s="91">
        <f t="shared" ref="Z60" si="153">Y60*$D60</f>
        <v>25560</v>
      </c>
      <c r="AA60" s="91">
        <f>ROUND(W60*AA$25,2)</f>
        <v>133.13</v>
      </c>
      <c r="AB60" s="92">
        <f t="shared" si="144"/>
        <v>3402802.8</v>
      </c>
      <c r="AC60" s="90">
        <f t="shared" si="145"/>
        <v>59</v>
      </c>
      <c r="AD60" s="91">
        <f t="shared" ref="AD60" si="154">AC60*$D60</f>
        <v>83780</v>
      </c>
      <c r="AE60" s="91">
        <f>ROUND(AA60*AE$25,2)</f>
        <v>139.12</v>
      </c>
      <c r="AF60" s="92">
        <f t="shared" si="147"/>
        <v>11655473.6</v>
      </c>
      <c r="AG60" s="90">
        <f t="shared" si="3"/>
        <v>95</v>
      </c>
      <c r="AH60" s="91">
        <f t="shared" si="3"/>
        <v>134900</v>
      </c>
      <c r="AI60" s="91">
        <f t="shared" si="4"/>
        <v>18314620.399999999</v>
      </c>
      <c r="AJ60" s="90">
        <f t="shared" si="5"/>
        <v>175</v>
      </c>
      <c r="AK60" s="91">
        <f t="shared" si="5"/>
        <v>248500</v>
      </c>
      <c r="AL60" s="93">
        <f t="shared" si="42"/>
        <v>33088314.600000001</v>
      </c>
      <c r="AM60" s="94">
        <f t="shared" si="88"/>
        <v>39705977.520000003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</row>
    <row r="61" spans="1:272" ht="18" customHeight="1" outlineLevel="1">
      <c r="A61" s="95"/>
      <c r="B61" s="97" t="s">
        <v>21</v>
      </c>
      <c r="C61" s="88" t="s">
        <v>6</v>
      </c>
      <c r="D61" s="89">
        <v>2500</v>
      </c>
      <c r="E61" s="149">
        <f>E55</f>
        <v>127.39999999999999</v>
      </c>
      <c r="F61" s="90">
        <f t="shared" si="148"/>
        <v>0</v>
      </c>
      <c r="G61" s="91">
        <f t="shared" si="133"/>
        <v>0</v>
      </c>
      <c r="H61" s="91">
        <f t="shared" si="33"/>
        <v>127.4</v>
      </c>
      <c r="I61" s="92">
        <f t="shared" si="134"/>
        <v>0</v>
      </c>
      <c r="J61" s="90">
        <f t="shared" si="135"/>
        <v>43</v>
      </c>
      <c r="K61" s="91">
        <f t="shared" si="149"/>
        <v>107500</v>
      </c>
      <c r="L61" s="91">
        <f t="shared" si="136"/>
        <v>127.4</v>
      </c>
      <c r="M61" s="92">
        <f t="shared" si="150"/>
        <v>13695500</v>
      </c>
      <c r="N61" s="90">
        <f t="shared" si="137"/>
        <v>37</v>
      </c>
      <c r="O61" s="91">
        <f>N61*$D61</f>
        <v>92500</v>
      </c>
      <c r="P61" s="91">
        <f t="shared" si="138"/>
        <v>133.13</v>
      </c>
      <c r="Q61" s="92">
        <f t="shared" si="139"/>
        <v>12314525</v>
      </c>
      <c r="R61" s="90">
        <f t="shared" si="1"/>
        <v>80</v>
      </c>
      <c r="S61" s="91">
        <f t="shared" si="1"/>
        <v>200000</v>
      </c>
      <c r="T61" s="91">
        <f t="shared" si="2"/>
        <v>26010025</v>
      </c>
      <c r="U61" s="90">
        <f t="shared" si="140"/>
        <v>18</v>
      </c>
      <c r="V61" s="91">
        <f>U61*$D61</f>
        <v>45000</v>
      </c>
      <c r="W61" s="91">
        <f t="shared" si="22"/>
        <v>127.4</v>
      </c>
      <c r="X61" s="92">
        <f t="shared" si="141"/>
        <v>5733000</v>
      </c>
      <c r="Y61" s="90">
        <f t="shared" si="142"/>
        <v>18</v>
      </c>
      <c r="Z61" s="91">
        <f>Y61*$D61</f>
        <v>45000</v>
      </c>
      <c r="AA61" s="91">
        <f t="shared" si="143"/>
        <v>133.13</v>
      </c>
      <c r="AB61" s="92">
        <f t="shared" si="144"/>
        <v>5990850</v>
      </c>
      <c r="AC61" s="90">
        <f t="shared" si="145"/>
        <v>59</v>
      </c>
      <c r="AD61" s="91">
        <f>AC61*$D61</f>
        <v>147500</v>
      </c>
      <c r="AE61" s="91">
        <f t="shared" si="146"/>
        <v>139.12</v>
      </c>
      <c r="AF61" s="92">
        <f t="shared" si="147"/>
        <v>20520200</v>
      </c>
      <c r="AG61" s="90">
        <f t="shared" si="3"/>
        <v>95</v>
      </c>
      <c r="AH61" s="91">
        <f t="shared" si="3"/>
        <v>237500</v>
      </c>
      <c r="AI61" s="91">
        <f t="shared" si="4"/>
        <v>32244050</v>
      </c>
      <c r="AJ61" s="90">
        <f t="shared" si="5"/>
        <v>175</v>
      </c>
      <c r="AK61" s="91">
        <f t="shared" si="5"/>
        <v>437500</v>
      </c>
      <c r="AL61" s="93">
        <f t="shared" si="42"/>
        <v>58254075</v>
      </c>
      <c r="AM61" s="94">
        <f t="shared" si="88"/>
        <v>69904890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</row>
    <row r="62" spans="1:272" ht="18" customHeight="1" outlineLevel="1">
      <c r="A62" s="95"/>
      <c r="B62" s="110" t="s">
        <v>5</v>
      </c>
      <c r="C62" s="88" t="s">
        <v>6</v>
      </c>
      <c r="D62" s="89">
        <v>2050</v>
      </c>
      <c r="E62" s="149">
        <f>E56</f>
        <v>127.39999999999999</v>
      </c>
      <c r="F62" s="90">
        <f t="shared" si="148"/>
        <v>0</v>
      </c>
      <c r="G62" s="91">
        <f t="shared" si="133"/>
        <v>0</v>
      </c>
      <c r="H62" s="91">
        <f t="shared" si="33"/>
        <v>127.4</v>
      </c>
      <c r="I62" s="92">
        <f t="shared" si="134"/>
        <v>0</v>
      </c>
      <c r="J62" s="90">
        <f t="shared" si="135"/>
        <v>43</v>
      </c>
      <c r="K62" s="91">
        <f t="shared" si="149"/>
        <v>88150</v>
      </c>
      <c r="L62" s="91">
        <f t="shared" si="136"/>
        <v>127.4</v>
      </c>
      <c r="M62" s="92">
        <f t="shared" si="150"/>
        <v>11230310</v>
      </c>
      <c r="N62" s="90">
        <f t="shared" si="137"/>
        <v>37</v>
      </c>
      <c r="O62" s="91">
        <f t="shared" ref="O62:O64" si="155">N62*$D62</f>
        <v>75850</v>
      </c>
      <c r="P62" s="91">
        <f t="shared" si="138"/>
        <v>133.13</v>
      </c>
      <c r="Q62" s="92">
        <f t="shared" si="139"/>
        <v>10097910.5</v>
      </c>
      <c r="R62" s="90">
        <f t="shared" si="1"/>
        <v>80</v>
      </c>
      <c r="S62" s="91">
        <f t="shared" si="1"/>
        <v>164000</v>
      </c>
      <c r="T62" s="91">
        <f t="shared" si="2"/>
        <v>21328220.5</v>
      </c>
      <c r="U62" s="90">
        <f t="shared" si="140"/>
        <v>18</v>
      </c>
      <c r="V62" s="91">
        <f t="shared" ref="V62:V64" si="156">U62*$D62</f>
        <v>36900</v>
      </c>
      <c r="W62" s="91">
        <f t="shared" si="22"/>
        <v>127.4</v>
      </c>
      <c r="X62" s="92">
        <f t="shared" si="141"/>
        <v>4701060</v>
      </c>
      <c r="Y62" s="90">
        <f t="shared" si="142"/>
        <v>18</v>
      </c>
      <c r="Z62" s="91">
        <f t="shared" ref="Z62:Z64" si="157">Y62*$D62</f>
        <v>36900</v>
      </c>
      <c r="AA62" s="91">
        <f t="shared" si="143"/>
        <v>133.13</v>
      </c>
      <c r="AB62" s="92">
        <f t="shared" si="144"/>
        <v>4912497</v>
      </c>
      <c r="AC62" s="90">
        <f t="shared" si="145"/>
        <v>59</v>
      </c>
      <c r="AD62" s="91">
        <f t="shared" ref="AD62:AD64" si="158">AC62*$D62</f>
        <v>120950</v>
      </c>
      <c r="AE62" s="91">
        <f t="shared" si="146"/>
        <v>139.12</v>
      </c>
      <c r="AF62" s="92">
        <f t="shared" si="147"/>
        <v>16826564</v>
      </c>
      <c r="AG62" s="90">
        <f t="shared" si="3"/>
        <v>95</v>
      </c>
      <c r="AH62" s="91">
        <f t="shared" si="3"/>
        <v>194750</v>
      </c>
      <c r="AI62" s="91">
        <f t="shared" si="4"/>
        <v>26440121</v>
      </c>
      <c r="AJ62" s="90">
        <f t="shared" si="5"/>
        <v>175</v>
      </c>
      <c r="AK62" s="91">
        <f t="shared" si="5"/>
        <v>358750</v>
      </c>
      <c r="AL62" s="93">
        <f t="shared" si="42"/>
        <v>47768341.5</v>
      </c>
      <c r="AM62" s="94">
        <f t="shared" si="88"/>
        <v>57322009.799999997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</row>
    <row r="63" spans="1:272" ht="18" customHeight="1" outlineLevel="1">
      <c r="A63" s="95"/>
      <c r="B63" s="110" t="s">
        <v>19</v>
      </c>
      <c r="C63" s="88" t="s">
        <v>6</v>
      </c>
      <c r="D63" s="89">
        <v>2000</v>
      </c>
      <c r="E63" s="149">
        <f>E56</f>
        <v>127.39999999999999</v>
      </c>
      <c r="F63" s="90">
        <f t="shared" si="148"/>
        <v>0</v>
      </c>
      <c r="G63" s="91">
        <f t="shared" si="133"/>
        <v>0</v>
      </c>
      <c r="H63" s="91">
        <f t="shared" si="33"/>
        <v>127.4</v>
      </c>
      <c r="I63" s="92">
        <f t="shared" si="134"/>
        <v>0</v>
      </c>
      <c r="J63" s="90">
        <f t="shared" si="135"/>
        <v>43</v>
      </c>
      <c r="K63" s="91">
        <f t="shared" si="149"/>
        <v>86000</v>
      </c>
      <c r="L63" s="91">
        <f t="shared" si="136"/>
        <v>127.4</v>
      </c>
      <c r="M63" s="92">
        <f t="shared" si="150"/>
        <v>10956400</v>
      </c>
      <c r="N63" s="90">
        <f t="shared" si="137"/>
        <v>37</v>
      </c>
      <c r="O63" s="91">
        <f t="shared" si="155"/>
        <v>74000</v>
      </c>
      <c r="P63" s="91">
        <f t="shared" si="138"/>
        <v>133.13</v>
      </c>
      <c r="Q63" s="92">
        <f t="shared" si="139"/>
        <v>9851620</v>
      </c>
      <c r="R63" s="90">
        <f t="shared" si="1"/>
        <v>80</v>
      </c>
      <c r="S63" s="91">
        <f t="shared" si="1"/>
        <v>160000</v>
      </c>
      <c r="T63" s="91">
        <f t="shared" si="2"/>
        <v>20808020</v>
      </c>
      <c r="U63" s="90">
        <f t="shared" si="140"/>
        <v>18</v>
      </c>
      <c r="V63" s="91">
        <f t="shared" si="156"/>
        <v>36000</v>
      </c>
      <c r="W63" s="91">
        <f t="shared" si="22"/>
        <v>127.4</v>
      </c>
      <c r="X63" s="92">
        <f t="shared" si="141"/>
        <v>4586400</v>
      </c>
      <c r="Y63" s="90">
        <f t="shared" si="142"/>
        <v>18</v>
      </c>
      <c r="Z63" s="91">
        <f t="shared" si="157"/>
        <v>36000</v>
      </c>
      <c r="AA63" s="91">
        <f t="shared" si="143"/>
        <v>133.13</v>
      </c>
      <c r="AB63" s="92">
        <f t="shared" si="144"/>
        <v>4792680</v>
      </c>
      <c r="AC63" s="90">
        <f t="shared" si="145"/>
        <v>59</v>
      </c>
      <c r="AD63" s="91">
        <f t="shared" si="158"/>
        <v>118000</v>
      </c>
      <c r="AE63" s="91">
        <f t="shared" si="146"/>
        <v>139.12</v>
      </c>
      <c r="AF63" s="92">
        <f t="shared" si="147"/>
        <v>16416160</v>
      </c>
      <c r="AG63" s="90">
        <f t="shared" si="3"/>
        <v>95</v>
      </c>
      <c r="AH63" s="91">
        <f t="shared" si="3"/>
        <v>190000</v>
      </c>
      <c r="AI63" s="91">
        <f t="shared" si="4"/>
        <v>25795240</v>
      </c>
      <c r="AJ63" s="90">
        <f t="shared" si="5"/>
        <v>175</v>
      </c>
      <c r="AK63" s="91">
        <f t="shared" si="5"/>
        <v>350000</v>
      </c>
      <c r="AL63" s="93">
        <f t="shared" si="42"/>
        <v>46603260</v>
      </c>
      <c r="AM63" s="94">
        <f t="shared" si="88"/>
        <v>55923912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</row>
    <row r="64" spans="1:272" ht="18" customHeight="1" outlineLevel="1" thickBot="1">
      <c r="A64" s="98"/>
      <c r="B64" s="99" t="s">
        <v>13</v>
      </c>
      <c r="C64" s="100" t="s">
        <v>6</v>
      </c>
      <c r="D64" s="101">
        <v>200</v>
      </c>
      <c r="E64" s="150">
        <f>E57</f>
        <v>0</v>
      </c>
      <c r="F64" s="104">
        <f t="shared" si="148"/>
        <v>0</v>
      </c>
      <c r="G64" s="102">
        <f t="shared" si="133"/>
        <v>0</v>
      </c>
      <c r="H64" s="102">
        <f t="shared" si="33"/>
        <v>0</v>
      </c>
      <c r="I64" s="103">
        <f t="shared" si="134"/>
        <v>0</v>
      </c>
      <c r="J64" s="104">
        <f t="shared" si="135"/>
        <v>43</v>
      </c>
      <c r="K64" s="91">
        <f t="shared" si="149"/>
        <v>8600</v>
      </c>
      <c r="L64" s="102">
        <f t="shared" si="136"/>
        <v>0</v>
      </c>
      <c r="M64" s="92">
        <f t="shared" si="150"/>
        <v>0</v>
      </c>
      <c r="N64" s="104">
        <f t="shared" si="137"/>
        <v>37</v>
      </c>
      <c r="O64" s="91">
        <f t="shared" si="155"/>
        <v>7400</v>
      </c>
      <c r="P64" s="102">
        <f t="shared" si="138"/>
        <v>0</v>
      </c>
      <c r="Q64" s="103">
        <f t="shared" si="139"/>
        <v>0</v>
      </c>
      <c r="R64" s="104">
        <f t="shared" si="1"/>
        <v>80</v>
      </c>
      <c r="S64" s="91">
        <f t="shared" si="1"/>
        <v>16000</v>
      </c>
      <c r="T64" s="102">
        <f t="shared" si="2"/>
        <v>0</v>
      </c>
      <c r="U64" s="104">
        <f t="shared" si="140"/>
        <v>18</v>
      </c>
      <c r="V64" s="91">
        <f t="shared" si="156"/>
        <v>3600</v>
      </c>
      <c r="W64" s="102">
        <f t="shared" si="22"/>
        <v>0</v>
      </c>
      <c r="X64" s="103">
        <f t="shared" si="141"/>
        <v>0</v>
      </c>
      <c r="Y64" s="104">
        <f t="shared" si="142"/>
        <v>18</v>
      </c>
      <c r="Z64" s="91">
        <f t="shared" si="157"/>
        <v>3600</v>
      </c>
      <c r="AA64" s="102">
        <f t="shared" si="143"/>
        <v>0</v>
      </c>
      <c r="AB64" s="103">
        <f t="shared" si="144"/>
        <v>0</v>
      </c>
      <c r="AC64" s="104">
        <f t="shared" si="145"/>
        <v>59</v>
      </c>
      <c r="AD64" s="91">
        <f t="shared" si="158"/>
        <v>11800</v>
      </c>
      <c r="AE64" s="102">
        <f t="shared" si="146"/>
        <v>0</v>
      </c>
      <c r="AF64" s="103">
        <f t="shared" si="147"/>
        <v>0</v>
      </c>
      <c r="AG64" s="104">
        <f t="shared" si="3"/>
        <v>95</v>
      </c>
      <c r="AH64" s="91">
        <f t="shared" si="3"/>
        <v>19000</v>
      </c>
      <c r="AI64" s="102">
        <f t="shared" si="4"/>
        <v>0</v>
      </c>
      <c r="AJ64" s="104">
        <f>Y64+J64+N64+U64+F64+AC64</f>
        <v>175</v>
      </c>
      <c r="AK64" s="102">
        <f t="shared" ref="AK64" si="159">Z64+K64+O64+V64+G64+AD64</f>
        <v>35000</v>
      </c>
      <c r="AL64" s="105">
        <f t="shared" si="42"/>
        <v>0</v>
      </c>
      <c r="AM64" s="106">
        <f t="shared" si="88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</row>
    <row r="65" spans="1:272" ht="35.25" customHeight="1" thickBot="1">
      <c r="A65" s="107">
        <v>3</v>
      </c>
      <c r="B65" s="77" t="s">
        <v>29</v>
      </c>
      <c r="C65" s="78"/>
      <c r="D65" s="79"/>
      <c r="E65" s="80"/>
      <c r="F65" s="81"/>
      <c r="G65" s="82"/>
      <c r="H65" s="82"/>
      <c r="I65" s="83">
        <v>0</v>
      </c>
      <c r="J65" s="81"/>
      <c r="K65" s="82"/>
      <c r="L65" s="82"/>
      <c r="M65" s="83">
        <f>3000000</f>
        <v>3000000</v>
      </c>
      <c r="N65" s="81"/>
      <c r="O65" s="82"/>
      <c r="P65" s="82"/>
      <c r="Q65" s="83">
        <v>2000000</v>
      </c>
      <c r="R65" s="81"/>
      <c r="S65" s="82"/>
      <c r="T65" s="82">
        <f t="shared" si="2"/>
        <v>5000000</v>
      </c>
      <c r="U65" s="81"/>
      <c r="V65" s="82"/>
      <c r="W65" s="82"/>
      <c r="X65" s="83">
        <v>2000000</v>
      </c>
      <c r="Y65" s="81"/>
      <c r="Z65" s="82"/>
      <c r="AA65" s="82"/>
      <c r="AB65" s="83">
        <v>2000000</v>
      </c>
      <c r="AC65" s="81"/>
      <c r="AD65" s="82"/>
      <c r="AE65" s="82"/>
      <c r="AF65" s="83">
        <v>2000000</v>
      </c>
      <c r="AG65" s="81"/>
      <c r="AH65" s="82"/>
      <c r="AI65" s="82">
        <f t="shared" si="4"/>
        <v>6000000</v>
      </c>
      <c r="AJ65" s="81"/>
      <c r="AK65" s="82"/>
      <c r="AL65" s="84">
        <f t="shared" si="42"/>
        <v>11000000</v>
      </c>
      <c r="AM65" s="108">
        <f>ROUND(AL65*1.2,2)</f>
        <v>13200000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</row>
    <row r="66" spans="1:272" ht="35.25" customHeight="1" thickBot="1">
      <c r="A66" s="107">
        <v>4</v>
      </c>
      <c r="B66" s="77" t="s">
        <v>40</v>
      </c>
      <c r="C66" s="78"/>
      <c r="D66" s="79"/>
      <c r="E66" s="80"/>
      <c r="F66" s="81"/>
      <c r="G66" s="82"/>
      <c r="H66" s="82"/>
      <c r="I66" s="83"/>
      <c r="J66" s="81"/>
      <c r="K66" s="82"/>
      <c r="L66" s="82"/>
      <c r="M66" s="83"/>
      <c r="N66" s="81"/>
      <c r="O66" s="82"/>
      <c r="P66" s="82"/>
      <c r="Q66" s="83"/>
      <c r="R66" s="81"/>
      <c r="S66" s="82"/>
      <c r="T66" s="82">
        <f t="shared" si="2"/>
        <v>0</v>
      </c>
      <c r="U66" s="81"/>
      <c r="V66" s="82"/>
      <c r="W66" s="82"/>
      <c r="X66" s="83">
        <v>2366410.2000000002</v>
      </c>
      <c r="Y66" s="81"/>
      <c r="Z66" s="82"/>
      <c r="AA66" s="82"/>
      <c r="AB66" s="83">
        <v>2366410.2000000002</v>
      </c>
      <c r="AC66" s="81"/>
      <c r="AD66" s="82"/>
      <c r="AE66" s="82"/>
      <c r="AF66" s="83">
        <v>6674380.2000000002</v>
      </c>
      <c r="AG66" s="81"/>
      <c r="AH66" s="82"/>
      <c r="AI66" s="82">
        <f t="shared" si="4"/>
        <v>11407200.600000001</v>
      </c>
      <c r="AJ66" s="81"/>
      <c r="AK66" s="82"/>
      <c r="AL66" s="84">
        <f t="shared" si="42"/>
        <v>11407200.600000001</v>
      </c>
      <c r="AM66" s="108">
        <f>ROUND(AL66*1.2,2)</f>
        <v>13688640.720000001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</row>
    <row r="67" spans="1:272" ht="25.5" hidden="1" customHeight="1" thickBot="1">
      <c r="A67" s="113"/>
      <c r="B67" s="114" t="s">
        <v>30</v>
      </c>
      <c r="C67" s="115">
        <f>F69+J69+N69</f>
        <v>149</v>
      </c>
      <c r="D67" s="116">
        <f>I69+M69+Q69</f>
        <v>147289383</v>
      </c>
      <c r="E67" s="117"/>
      <c r="F67" s="118"/>
      <c r="G67" s="119"/>
      <c r="H67" s="119"/>
      <c r="I67" s="120">
        <f>I65+I27+I46</f>
        <v>0</v>
      </c>
      <c r="J67" s="118"/>
      <c r="K67" s="119"/>
      <c r="L67" s="119"/>
      <c r="M67" s="120">
        <f>M65+M27+M46</f>
        <v>79151512.5</v>
      </c>
      <c r="N67" s="118"/>
      <c r="O67" s="119"/>
      <c r="P67" s="119"/>
      <c r="Q67" s="120">
        <f>Q65+Q27+Q46</f>
        <v>68137870.5</v>
      </c>
      <c r="R67" s="118"/>
      <c r="S67" s="119"/>
      <c r="T67" s="119">
        <f t="shared" si="2"/>
        <v>147289383</v>
      </c>
      <c r="U67" s="121"/>
      <c r="V67" s="122"/>
      <c r="W67" s="122"/>
      <c r="X67" s="123"/>
      <c r="Y67" s="121"/>
      <c r="Z67" s="122"/>
      <c r="AA67" s="122"/>
      <c r="AB67" s="123"/>
      <c r="AC67" s="121"/>
      <c r="AD67" s="122"/>
      <c r="AE67" s="122"/>
      <c r="AF67" s="123"/>
      <c r="AG67" s="121"/>
      <c r="AH67" s="122"/>
      <c r="AI67" s="122"/>
      <c r="AJ67" s="118"/>
      <c r="AK67" s="119"/>
      <c r="AL67" s="124">
        <f t="shared" si="42"/>
        <v>147289383</v>
      </c>
      <c r="AM67" s="125">
        <f>ROUND(AL67*1.2,2)</f>
        <v>176747259.59999999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</row>
    <row r="68" spans="1:272" ht="25.5" hidden="1" customHeight="1" thickBot="1">
      <c r="A68" s="113"/>
      <c r="B68" s="114" t="s">
        <v>31</v>
      </c>
      <c r="C68" s="115">
        <f>U69+Y69+AC69</f>
        <v>201</v>
      </c>
      <c r="D68" s="116">
        <f>X69+AB69+AF69</f>
        <v>217231811.60000002</v>
      </c>
      <c r="E68" s="117"/>
      <c r="F68" s="118"/>
      <c r="G68" s="119"/>
      <c r="H68" s="119"/>
      <c r="I68" s="120"/>
      <c r="J68" s="118"/>
      <c r="K68" s="119"/>
      <c r="L68" s="119"/>
      <c r="M68" s="120"/>
      <c r="N68" s="118"/>
      <c r="O68" s="119"/>
      <c r="P68" s="119"/>
      <c r="Q68" s="120"/>
      <c r="R68" s="118"/>
      <c r="S68" s="119"/>
      <c r="T68" s="119"/>
      <c r="U68" s="121"/>
      <c r="V68" s="122"/>
      <c r="W68" s="122"/>
      <c r="X68" s="123">
        <f>X65+X27+X46</f>
        <v>38705042.5</v>
      </c>
      <c r="Y68" s="121"/>
      <c r="Z68" s="122"/>
      <c r="AA68" s="122"/>
      <c r="AB68" s="123">
        <f>AB65+AB27+AB46</f>
        <v>40356113</v>
      </c>
      <c r="AC68" s="121"/>
      <c r="AD68" s="122"/>
      <c r="AE68" s="122"/>
      <c r="AF68" s="123">
        <f>AF65+AF27+AF46</f>
        <v>126763455.5</v>
      </c>
      <c r="AG68" s="121"/>
      <c r="AH68" s="122"/>
      <c r="AI68" s="122">
        <f t="shared" ref="AI68:AI69" si="160">X68+AB68+AF68</f>
        <v>205824611</v>
      </c>
      <c r="AJ68" s="118"/>
      <c r="AK68" s="119"/>
      <c r="AL68" s="124">
        <f t="shared" si="42"/>
        <v>205824611</v>
      </c>
      <c r="AM68" s="125">
        <f>ROUND(AL68*1.2,2)</f>
        <v>246989533.19999999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</row>
    <row r="69" spans="1:272" ht="40.5" customHeight="1" thickBot="1">
      <c r="A69" s="22"/>
      <c r="B69" s="126" t="s">
        <v>43</v>
      </c>
      <c r="C69" s="127"/>
      <c r="D69" s="128"/>
      <c r="E69" s="129"/>
      <c r="F69" s="130">
        <f>F27+F46</f>
        <v>0</v>
      </c>
      <c r="G69" s="131">
        <f>G27+G46</f>
        <v>0</v>
      </c>
      <c r="H69" s="131"/>
      <c r="I69" s="132">
        <f>I27+I65+I46</f>
        <v>0</v>
      </c>
      <c r="J69" s="130">
        <f>J27+J46</f>
        <v>82</v>
      </c>
      <c r="K69" s="131">
        <f>K27+K46</f>
        <v>649700</v>
      </c>
      <c r="L69" s="131"/>
      <c r="M69" s="132">
        <f>M27+M65+M46</f>
        <v>79151512.5</v>
      </c>
      <c r="N69" s="130">
        <f>N27+N46</f>
        <v>67</v>
      </c>
      <c r="O69" s="131">
        <f>O27+O46</f>
        <v>539350</v>
      </c>
      <c r="P69" s="131"/>
      <c r="Q69" s="132">
        <f>Q27+Q65+Q46</f>
        <v>68137870.5</v>
      </c>
      <c r="R69" s="130">
        <f t="shared" ref="R69:S69" si="161">F69+J69+N69</f>
        <v>149</v>
      </c>
      <c r="S69" s="131">
        <f t="shared" si="161"/>
        <v>1189050</v>
      </c>
      <c r="T69" s="131">
        <f t="shared" ref="T69" si="162">I69+M69+Q69</f>
        <v>147289383</v>
      </c>
      <c r="U69" s="133">
        <f>U27+U46</f>
        <v>40</v>
      </c>
      <c r="V69" s="134">
        <f>V27+V46</f>
        <v>316600</v>
      </c>
      <c r="W69" s="134"/>
      <c r="X69" s="135">
        <f>X27+X65+X46+X66</f>
        <v>41071452.700000003</v>
      </c>
      <c r="Y69" s="133">
        <f>Y27+Y46</f>
        <v>40</v>
      </c>
      <c r="Z69" s="134">
        <f>Z27+Z46</f>
        <v>316600</v>
      </c>
      <c r="AA69" s="134"/>
      <c r="AB69" s="135">
        <f>AB27+AB65+AB46+AB66</f>
        <v>42722523.200000003</v>
      </c>
      <c r="AC69" s="133">
        <f>AC27+AC46</f>
        <v>121</v>
      </c>
      <c r="AD69" s="134">
        <f>AD27+AD46</f>
        <v>984850</v>
      </c>
      <c r="AE69" s="134"/>
      <c r="AF69" s="135">
        <f>AF27+AF65+AF46+AF66</f>
        <v>133437835.7</v>
      </c>
      <c r="AG69" s="133">
        <f t="shared" ref="AG69:AH69" si="163">U69+Y69+AC69</f>
        <v>201</v>
      </c>
      <c r="AH69" s="134">
        <f t="shared" si="163"/>
        <v>1618050</v>
      </c>
      <c r="AI69" s="134">
        <f t="shared" si="160"/>
        <v>217231811.60000002</v>
      </c>
      <c r="AJ69" s="130">
        <f>Y69+J69+N69+U69+F69+AC69</f>
        <v>350</v>
      </c>
      <c r="AK69" s="131">
        <v>462000</v>
      </c>
      <c r="AL69" s="136">
        <f>AB69+M69+Q69+X69+I69+AF69</f>
        <v>364521194.59999996</v>
      </c>
      <c r="AM69" s="137">
        <f>ROUND(AL69*1.2,2)</f>
        <v>437425433.51999998</v>
      </c>
    </row>
    <row r="70" spans="1:272" ht="22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N70" s="2"/>
      <c r="Q70" s="233" t="s">
        <v>52</v>
      </c>
      <c r="S70" s="154" t="s">
        <v>53</v>
      </c>
      <c r="T70" s="155">
        <f>T69*1.2</f>
        <v>176747259.59999999</v>
      </c>
      <c r="U70" s="2"/>
      <c r="Y70" s="2"/>
      <c r="AC70" s="2"/>
      <c r="AF70" s="233" t="s">
        <v>52</v>
      </c>
      <c r="AH70" s="154" t="s">
        <v>53</v>
      </c>
      <c r="AI70" s="155">
        <f>AI69*1.2</f>
        <v>260678173.92000002</v>
      </c>
      <c r="AK70" s="156"/>
      <c r="AL70" s="157" t="s">
        <v>54</v>
      </c>
      <c r="AM70" s="155" t="s">
        <v>55</v>
      </c>
    </row>
    <row r="71" spans="1:272" ht="22.5" customHeight="1">
      <c r="A71" s="2"/>
      <c r="Q71" s="233"/>
      <c r="S71" s="158" t="s">
        <v>56</v>
      </c>
      <c r="T71" s="155">
        <f>T70-T69</f>
        <v>29457876.599999994</v>
      </c>
      <c r="U71" s="2"/>
      <c r="Y71" s="2"/>
      <c r="AC71" s="2"/>
      <c r="AF71" s="233"/>
      <c r="AH71" s="158" t="s">
        <v>56</v>
      </c>
      <c r="AI71" s="155">
        <f>AI70-AI69</f>
        <v>43446362.319999993</v>
      </c>
      <c r="AK71" s="158" t="s">
        <v>56</v>
      </c>
      <c r="AL71" s="155">
        <f>AM69-AL69</f>
        <v>72904238.920000017</v>
      </c>
      <c r="AM71" s="155">
        <f>AM66-AL66</f>
        <v>2281440.1199999992</v>
      </c>
    </row>
    <row r="72" spans="1:272">
      <c r="A72" s="2"/>
      <c r="B72" s="161"/>
      <c r="C72" s="162"/>
      <c r="D72" s="165"/>
      <c r="H72" s="163"/>
      <c r="I72" s="163"/>
      <c r="J72" s="163"/>
      <c r="K72" s="164"/>
      <c r="L72" s="163"/>
      <c r="M72" s="166"/>
      <c r="N72" s="166"/>
      <c r="O72" s="167"/>
      <c r="P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72">
      <c r="A73" s="2"/>
      <c r="B73" s="161"/>
      <c r="C73" s="162"/>
      <c r="D73" s="165"/>
      <c r="H73" s="164"/>
      <c r="I73" s="164"/>
      <c r="J73" s="164"/>
      <c r="K73" s="164"/>
      <c r="L73" s="168"/>
      <c r="M73" s="166"/>
      <c r="N73" s="166"/>
      <c r="O73" s="167"/>
      <c r="P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72">
      <c r="A74" s="258" t="s">
        <v>45</v>
      </c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1"/>
      <c r="X74" s="1"/>
      <c r="Z74" s="1"/>
      <c r="AA74" s="1"/>
      <c r="AB74" s="1"/>
      <c r="AD74" s="1"/>
      <c r="AE74" s="1"/>
      <c r="AF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72">
      <c r="A75" s="258"/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1"/>
      <c r="X75" s="1"/>
      <c r="Z75" s="1"/>
      <c r="AA75" s="1"/>
      <c r="AB75" s="1"/>
      <c r="AD75" s="1"/>
      <c r="AE75" s="1"/>
      <c r="AF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72">
      <c r="A76" s="258"/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1"/>
      <c r="X76" s="1"/>
      <c r="Z76" s="1"/>
      <c r="AA76" s="1"/>
      <c r="AB76" s="1"/>
      <c r="AD76" s="1"/>
      <c r="AE76" s="1"/>
      <c r="AF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72">
      <c r="A77" s="258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1"/>
      <c r="X77" s="1"/>
      <c r="Z77" s="1"/>
      <c r="AA77" s="1"/>
      <c r="AB77" s="1"/>
      <c r="AD77" s="1"/>
      <c r="AE77" s="1"/>
      <c r="AF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72">
      <c r="A78" s="258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1"/>
      <c r="X78" s="1"/>
      <c r="Z78" s="1"/>
      <c r="AA78" s="1"/>
      <c r="AB78" s="1"/>
      <c r="AD78" s="1"/>
      <c r="AE78" s="1"/>
      <c r="AF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72" ht="51" customHeight="1">
      <c r="A79" s="258"/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1"/>
      <c r="X79" s="1"/>
      <c r="Z79" s="1"/>
      <c r="AA79" s="1"/>
      <c r="AB79" s="1"/>
      <c r="AD79" s="1"/>
      <c r="AE79" s="1"/>
      <c r="AF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72">
      <c r="A80" s="2"/>
      <c r="B80" s="161"/>
      <c r="C80" s="162"/>
      <c r="D80" s="165"/>
      <c r="K80" s="1"/>
      <c r="L80" s="1"/>
      <c r="M80" s="1"/>
      <c r="O80" s="1"/>
      <c r="P80" s="1"/>
      <c r="Q80" s="1"/>
      <c r="S80" s="1"/>
      <c r="T80" s="1"/>
      <c r="V80" s="1"/>
      <c r="W80" s="1"/>
      <c r="X80" s="1"/>
      <c r="Z80" s="1"/>
      <c r="AA80" s="1"/>
      <c r="AB80" s="1"/>
      <c r="AD80" s="1"/>
      <c r="AE80" s="1"/>
      <c r="AF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72" s="170" customFormat="1" ht="38.25" customHeight="1">
      <c r="A81" s="169"/>
      <c r="B81" s="256" t="s">
        <v>59</v>
      </c>
      <c r="C81" s="256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</row>
    <row r="82" spans="1:272" s="170" customFormat="1" ht="38.25" customHeight="1">
      <c r="A82" s="169"/>
      <c r="B82" s="256" t="s">
        <v>60</v>
      </c>
      <c r="C82" s="256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</row>
    <row r="83" spans="1:272" s="170" customFormat="1" ht="87.75" customHeight="1">
      <c r="A83" s="169"/>
      <c r="B83" s="256" t="s">
        <v>61</v>
      </c>
      <c r="C83" s="256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</row>
    <row r="84" spans="1:272" s="171" customFormat="1" ht="57.75" customHeight="1">
      <c r="A84" s="169"/>
      <c r="B84" s="256" t="s">
        <v>62</v>
      </c>
      <c r="C84" s="256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</row>
    <row r="85" spans="1:272" s="171" customFormat="1" ht="46.5" customHeight="1">
      <c r="A85" s="169"/>
      <c r="B85" s="256" t="s">
        <v>63</v>
      </c>
      <c r="C85" s="256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</row>
    <row r="86" spans="1:272" s="171" customFormat="1" ht="46.5" customHeight="1">
      <c r="A86" s="169"/>
      <c r="B86" s="256" t="s">
        <v>64</v>
      </c>
      <c r="C86" s="256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</row>
    <row r="87" spans="1:272" s="171" customFormat="1" ht="46.5" customHeight="1">
      <c r="A87" s="169"/>
      <c r="B87" s="256" t="s">
        <v>65</v>
      </c>
      <c r="C87" s="256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</row>
    <row r="88" spans="1:272" s="171" customFormat="1" ht="87.75" customHeight="1">
      <c r="A88" s="169"/>
      <c r="B88" s="256" t="s">
        <v>66</v>
      </c>
      <c r="C88" s="256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</row>
    <row r="89" spans="1:272" customFormat="1" ht="24" customHeight="1">
      <c r="A89" s="1"/>
      <c r="B89" s="1"/>
      <c r="C89" s="1"/>
      <c r="D89" s="1"/>
      <c r="E89" s="1"/>
      <c r="F89" s="1"/>
      <c r="G89" s="1"/>
      <c r="H89" s="1"/>
      <c r="P89" s="1"/>
      <c r="Q89" s="1"/>
      <c r="R89" s="1"/>
      <c r="S89" s="1"/>
      <c r="T89" s="1"/>
    </row>
    <row r="90" spans="1:272" customFormat="1" ht="140.25" customHeight="1">
      <c r="A90" s="1"/>
      <c r="B90" s="255" t="s">
        <v>50</v>
      </c>
      <c r="C90" s="255"/>
      <c r="D90" s="255"/>
      <c r="E90" s="255"/>
      <c r="F90" s="255"/>
      <c r="G90" s="255"/>
      <c r="H90" s="1"/>
      <c r="I90" s="1"/>
      <c r="J90" s="159"/>
      <c r="K90" s="159"/>
      <c r="L90" s="255" t="s">
        <v>51</v>
      </c>
      <c r="M90" s="255"/>
      <c r="N90" s="255"/>
      <c r="O90" s="255"/>
      <c r="P90" s="255"/>
      <c r="Q90" s="255"/>
      <c r="R90" s="160"/>
      <c r="S90" s="2"/>
      <c r="T90" s="2"/>
      <c r="U90" s="1"/>
      <c r="V90" s="2"/>
      <c r="W90" s="2"/>
      <c r="X90" s="2"/>
    </row>
    <row r="91" spans="1:272" ht="15.75">
      <c r="A91" s="11"/>
      <c r="B91" s="11"/>
      <c r="C91" s="11"/>
      <c r="D91" s="11"/>
      <c r="F91" s="11"/>
      <c r="G91" s="11"/>
    </row>
    <row r="92" spans="1:272" ht="15.75">
      <c r="A92" s="11"/>
      <c r="B92" s="11"/>
      <c r="C92" s="11"/>
      <c r="D92" s="11"/>
      <c r="F92" s="11"/>
      <c r="G92" s="11"/>
    </row>
    <row r="93" spans="1:272" ht="15.75">
      <c r="A93" s="11"/>
      <c r="B93" s="11"/>
      <c r="C93" s="11"/>
      <c r="D93" s="11"/>
      <c r="F93" s="11"/>
      <c r="G93" s="11"/>
    </row>
    <row r="94" spans="1:272" s="1" customFormat="1">
      <c r="D94" s="138"/>
      <c r="K94" s="2"/>
      <c r="L94" s="2"/>
      <c r="M94" s="2"/>
      <c r="O94" s="2"/>
      <c r="P94" s="2"/>
      <c r="Q94" s="2"/>
      <c r="S94" s="2"/>
      <c r="T94" s="2"/>
      <c r="V94" s="2"/>
      <c r="W94" s="2"/>
      <c r="X94" s="2"/>
      <c r="Z94" s="2"/>
      <c r="AA94" s="2"/>
      <c r="AB94" s="2"/>
      <c r="AD94" s="2"/>
      <c r="AE94" s="2"/>
      <c r="AF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</row>
  </sheetData>
  <mergeCells count="32">
    <mergeCell ref="A1:AL1"/>
    <mergeCell ref="A2:T2"/>
    <mergeCell ref="A20:A22"/>
    <mergeCell ref="B20:B22"/>
    <mergeCell ref="C20:C22"/>
    <mergeCell ref="D20:D22"/>
    <mergeCell ref="E20:E22"/>
    <mergeCell ref="F20:Q20"/>
    <mergeCell ref="R20:T21"/>
    <mergeCell ref="U20:AF20"/>
    <mergeCell ref="AG20:AI21"/>
    <mergeCell ref="AJ20:AL21"/>
    <mergeCell ref="AM20:AM22"/>
    <mergeCell ref="F21:I21"/>
    <mergeCell ref="J21:M21"/>
    <mergeCell ref="N21:Q21"/>
    <mergeCell ref="U21:X21"/>
    <mergeCell ref="Y21:AB21"/>
    <mergeCell ref="AC21:AF21"/>
    <mergeCell ref="B90:G90"/>
    <mergeCell ref="L90:Q90"/>
    <mergeCell ref="Q70:Q71"/>
    <mergeCell ref="AF70:AF71"/>
    <mergeCell ref="A74:V79"/>
    <mergeCell ref="B81:T81"/>
    <mergeCell ref="B82:T82"/>
    <mergeCell ref="B83:T83"/>
    <mergeCell ref="B84:T84"/>
    <mergeCell ref="B85:T85"/>
    <mergeCell ref="B86:T86"/>
    <mergeCell ref="B87:T87"/>
    <mergeCell ref="B88:T88"/>
  </mergeCells>
  <printOptions horizontalCentered="1"/>
  <pageMargins left="0.19685039370078741" right="0.19685039370078741" top="0.59055118110236215" bottom="0.39370078740157483" header="0.31496062992125984" footer="0.31496062992125984"/>
  <pageSetup paperSize="8" scale="35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JL94"/>
  <sheetViews>
    <sheetView view="pageBreakPreview" zoomScale="55" zoomScaleNormal="85" zoomScaleSheetLayoutView="55" workbookViewId="0">
      <pane ySplit="22" topLeftCell="A38" activePane="bottomLeft" state="frozen"/>
      <selection pane="bottomLeft" activeCell="E66" sqref="E66"/>
    </sheetView>
  </sheetViews>
  <sheetFormatPr defaultRowHeight="15" outlineLevelRow="1"/>
  <cols>
    <col min="1" max="1" width="6.42578125" style="1" customWidth="1"/>
    <col min="2" max="2" width="63.42578125" style="1" customWidth="1"/>
    <col min="3" max="3" width="14.7109375" style="1" customWidth="1"/>
    <col min="4" max="4" width="21.42578125" style="1" customWidth="1"/>
    <col min="5" max="5" width="17.140625" style="1" customWidth="1"/>
    <col min="6" max="6" width="6.5703125" style="1" customWidth="1"/>
    <col min="7" max="7" width="19.140625" style="208" bestFit="1" customWidth="1"/>
    <col min="8" max="8" width="17.140625" style="1" customWidth="1"/>
    <col min="9" max="9" width="20.42578125" style="208" customWidth="1"/>
    <col min="10" max="10" width="6.5703125" style="1" customWidth="1"/>
    <col min="11" max="11" width="19.140625" style="222" bestFit="1" customWidth="1"/>
    <col min="12" max="12" width="17.140625" style="2" customWidth="1"/>
    <col min="13" max="13" width="20.42578125" style="222" customWidth="1"/>
    <col min="14" max="14" width="6.5703125" style="1" customWidth="1"/>
    <col min="15" max="15" width="15" style="2" customWidth="1"/>
    <col min="16" max="16" width="17.140625" style="2" customWidth="1"/>
    <col min="17" max="17" width="20.42578125" style="2" customWidth="1"/>
    <col min="18" max="18" width="6.5703125" style="1" customWidth="1"/>
    <col min="19" max="19" width="16" style="2" customWidth="1"/>
    <col min="20" max="20" width="20.28515625" style="2" customWidth="1"/>
    <col min="21" max="21" width="6.5703125" style="1" hidden="1" customWidth="1"/>
    <col min="22" max="22" width="15" style="2" hidden="1" customWidth="1"/>
    <col min="23" max="23" width="17.140625" style="2" hidden="1" customWidth="1"/>
    <col min="24" max="24" width="20.42578125" style="2" hidden="1" customWidth="1"/>
    <col min="25" max="25" width="6.5703125" style="1" hidden="1" customWidth="1"/>
    <col min="26" max="26" width="15" style="2" hidden="1" customWidth="1"/>
    <col min="27" max="27" width="17.140625" style="2" hidden="1" customWidth="1"/>
    <col min="28" max="28" width="20.42578125" style="2" hidden="1" customWidth="1"/>
    <col min="29" max="29" width="6.5703125" style="1" hidden="1" customWidth="1"/>
    <col min="30" max="30" width="15" style="2" hidden="1" customWidth="1"/>
    <col min="31" max="31" width="17.140625" style="2" hidden="1" customWidth="1"/>
    <col min="32" max="32" width="20.42578125" style="2" hidden="1" customWidth="1"/>
    <col min="33" max="33" width="6.5703125" style="1" hidden="1" customWidth="1"/>
    <col min="34" max="34" width="16" style="2" hidden="1" customWidth="1"/>
    <col min="35" max="35" width="20.28515625" style="2" hidden="1" customWidth="1"/>
    <col min="36" max="36" width="6.5703125" style="2" hidden="1" customWidth="1"/>
    <col min="37" max="37" width="20.42578125" style="2" hidden="1" customWidth="1"/>
    <col min="38" max="39" width="20.140625" style="2" hidden="1" customWidth="1"/>
    <col min="40" max="16384" width="9.140625" style="2"/>
  </cols>
  <sheetData>
    <row r="1" spans="1:46" ht="84.75" customHeight="1">
      <c r="A1" s="257"/>
      <c r="B1" s="257"/>
      <c r="C1" s="257"/>
      <c r="D1" s="257"/>
      <c r="E1" s="257"/>
      <c r="F1" s="257"/>
      <c r="G1" s="257"/>
      <c r="H1" s="257"/>
      <c r="I1" s="257"/>
      <c r="J1" s="257"/>
      <c r="K1" s="257"/>
      <c r="L1" s="257"/>
      <c r="M1" s="257"/>
      <c r="N1" s="257"/>
      <c r="O1" s="257"/>
      <c r="P1" s="257"/>
      <c r="Q1" s="257"/>
      <c r="R1" s="257"/>
      <c r="S1" s="257"/>
      <c r="T1" s="257"/>
      <c r="U1" s="257"/>
      <c r="V1" s="257"/>
      <c r="W1" s="257"/>
      <c r="X1" s="257"/>
      <c r="Y1" s="257"/>
      <c r="Z1" s="257"/>
      <c r="AA1" s="257"/>
      <c r="AB1" s="257"/>
      <c r="AC1" s="257"/>
      <c r="AD1" s="257"/>
      <c r="AE1" s="257"/>
      <c r="AF1" s="257"/>
      <c r="AG1" s="257"/>
      <c r="AH1" s="257"/>
      <c r="AI1" s="257"/>
      <c r="AJ1" s="257"/>
      <c r="AK1" s="257"/>
      <c r="AL1" s="257"/>
      <c r="AM1" s="3"/>
    </row>
    <row r="2" spans="1:46" s="140" customFormat="1" ht="78" customHeight="1">
      <c r="A2" s="259" t="s">
        <v>68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  <c r="S2" s="259"/>
      <c r="T2" s="259"/>
      <c r="U2" s="172"/>
      <c r="V2" s="172"/>
      <c r="W2" s="172"/>
      <c r="X2" s="172"/>
      <c r="Y2" s="172"/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2"/>
      <c r="AM2" s="153"/>
    </row>
    <row r="3" spans="1:46" ht="15.75" hidden="1">
      <c r="A3" s="4"/>
      <c r="B3" s="4"/>
      <c r="C3" s="4"/>
      <c r="D3" s="4"/>
      <c r="E3" s="5"/>
      <c r="F3" s="4"/>
      <c r="G3" s="195"/>
      <c r="H3" s="5"/>
      <c r="I3" s="210"/>
    </row>
    <row r="4" spans="1:46" customFormat="1" ht="20.25" hidden="1">
      <c r="A4" s="6"/>
      <c r="B4" s="7"/>
      <c r="C4" s="1"/>
      <c r="D4" s="139"/>
      <c r="E4" s="6"/>
      <c r="F4" s="6"/>
      <c r="G4" s="196"/>
      <c r="H4" s="6"/>
      <c r="I4" s="196"/>
      <c r="J4" s="6"/>
      <c r="K4" s="196"/>
      <c r="L4" s="6"/>
      <c r="M4" s="19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9"/>
      <c r="AA4" s="9"/>
      <c r="AB4" s="9"/>
      <c r="AC4" s="6"/>
      <c r="AD4" s="9"/>
      <c r="AE4" s="9"/>
      <c r="AF4" s="9"/>
      <c r="AG4" s="6"/>
      <c r="AH4" s="6"/>
      <c r="AI4" s="6"/>
      <c r="AJ4" s="9"/>
      <c r="AK4" s="9"/>
      <c r="AL4" s="9"/>
      <c r="AM4" s="9"/>
      <c r="AN4" s="10"/>
      <c r="AO4" s="10"/>
      <c r="AP4" s="10"/>
      <c r="AQ4" s="10"/>
      <c r="AR4" s="10"/>
      <c r="AS4" s="10"/>
      <c r="AT4" s="10"/>
    </row>
    <row r="5" spans="1:46" customFormat="1" ht="4.5" hidden="1" customHeight="1">
      <c r="A5" s="6"/>
      <c r="B5" s="7"/>
      <c r="C5" s="1"/>
      <c r="D5" s="8"/>
      <c r="E5" s="6"/>
      <c r="F5" s="6"/>
      <c r="G5" s="196"/>
      <c r="H5" s="6"/>
      <c r="I5" s="196"/>
      <c r="J5" s="6"/>
      <c r="K5" s="196"/>
      <c r="L5" s="6"/>
      <c r="M5" s="19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9"/>
      <c r="AB5" s="9"/>
      <c r="AC5" s="6"/>
      <c r="AD5" s="9"/>
      <c r="AE5" s="9"/>
      <c r="AF5" s="9"/>
      <c r="AG5" s="6"/>
      <c r="AH5" s="6"/>
      <c r="AI5" s="6"/>
      <c r="AJ5" s="9"/>
      <c r="AK5" s="9"/>
      <c r="AL5" s="9"/>
      <c r="AM5" s="9"/>
      <c r="AN5" s="10"/>
      <c r="AO5" s="10"/>
      <c r="AP5" s="10"/>
      <c r="AQ5" s="10"/>
      <c r="AR5" s="10"/>
      <c r="AS5" s="10"/>
      <c r="AT5" s="10"/>
    </row>
    <row r="6" spans="1:46" customFormat="1" ht="20.25" hidden="1">
      <c r="A6" s="6"/>
      <c r="B6" s="7"/>
      <c r="C6" s="1"/>
      <c r="D6" s="139"/>
      <c r="E6" s="6"/>
      <c r="F6" s="6"/>
      <c r="G6" s="196"/>
      <c r="H6" s="6"/>
      <c r="I6" s="196"/>
      <c r="J6" s="6"/>
      <c r="K6" s="196"/>
      <c r="L6" s="6"/>
      <c r="M6" s="19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9"/>
      <c r="AA6" s="9"/>
      <c r="AB6" s="9"/>
      <c r="AC6" s="6"/>
      <c r="AD6" s="9"/>
      <c r="AE6" s="9"/>
      <c r="AF6" s="9"/>
      <c r="AG6" s="6"/>
      <c r="AH6" s="6"/>
      <c r="AI6" s="6"/>
      <c r="AJ6" s="9"/>
      <c r="AK6" s="9"/>
      <c r="AL6" s="9"/>
      <c r="AM6" s="9"/>
      <c r="AN6" s="10"/>
      <c r="AO6" s="10"/>
      <c r="AP6" s="10"/>
      <c r="AQ6" s="10"/>
      <c r="AR6" s="10"/>
      <c r="AS6" s="10"/>
      <c r="AT6" s="10"/>
    </row>
    <row r="7" spans="1:46" customFormat="1" ht="4.5" hidden="1" customHeight="1">
      <c r="A7" s="6"/>
      <c r="B7" s="7"/>
      <c r="C7" s="1"/>
      <c r="D7" s="8"/>
      <c r="E7" s="6"/>
      <c r="F7" s="6"/>
      <c r="G7" s="196"/>
      <c r="H7" s="6"/>
      <c r="I7" s="196"/>
      <c r="J7" s="6"/>
      <c r="K7" s="196"/>
      <c r="L7" s="6"/>
      <c r="M7" s="19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9"/>
      <c r="AA7" s="9"/>
      <c r="AB7" s="9"/>
      <c r="AC7" s="6"/>
      <c r="AD7" s="9"/>
      <c r="AE7" s="9"/>
      <c r="AF7" s="9"/>
      <c r="AG7" s="6"/>
      <c r="AH7" s="6"/>
      <c r="AI7" s="6"/>
      <c r="AJ7" s="9"/>
      <c r="AK7" s="9"/>
      <c r="AL7" s="9"/>
      <c r="AM7" s="9"/>
      <c r="AN7" s="10"/>
      <c r="AO7" s="10"/>
      <c r="AP7" s="10"/>
      <c r="AQ7" s="10"/>
      <c r="AR7" s="10"/>
      <c r="AS7" s="10"/>
      <c r="AT7" s="10"/>
    </row>
    <row r="8" spans="1:46" customFormat="1" ht="20.25" hidden="1">
      <c r="A8" s="6"/>
      <c r="B8" s="7"/>
      <c r="C8" s="1"/>
      <c r="D8" s="139"/>
      <c r="E8" s="6"/>
      <c r="F8" s="6"/>
      <c r="G8" s="196"/>
      <c r="H8" s="6"/>
      <c r="I8" s="196"/>
      <c r="J8" s="6"/>
      <c r="K8" s="196"/>
      <c r="L8" s="6"/>
      <c r="M8" s="19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9"/>
      <c r="AA8" s="9"/>
      <c r="AB8" s="9"/>
      <c r="AC8" s="6"/>
      <c r="AD8" s="9"/>
      <c r="AE8" s="9"/>
      <c r="AF8" s="9"/>
      <c r="AG8" s="6"/>
      <c r="AH8" s="6"/>
      <c r="AI8" s="6"/>
      <c r="AJ8" s="9"/>
      <c r="AK8" s="9"/>
      <c r="AL8" s="9"/>
      <c r="AM8" s="9"/>
      <c r="AN8" s="10"/>
      <c r="AO8" s="10"/>
      <c r="AP8" s="10"/>
      <c r="AQ8" s="10"/>
      <c r="AR8" s="10"/>
      <c r="AS8" s="10"/>
      <c r="AT8" s="10"/>
    </row>
    <row r="9" spans="1:46" customFormat="1" ht="4.5" hidden="1" customHeight="1">
      <c r="A9" s="6"/>
      <c r="B9" s="7"/>
      <c r="C9" s="1"/>
      <c r="D9" s="8"/>
      <c r="E9" s="6"/>
      <c r="F9" s="6"/>
      <c r="G9" s="196"/>
      <c r="H9" s="6"/>
      <c r="I9" s="196"/>
      <c r="J9" s="6"/>
      <c r="K9" s="196"/>
      <c r="L9" s="6"/>
      <c r="M9" s="19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/>
      <c r="AA9" s="9"/>
      <c r="AB9" s="9"/>
      <c r="AC9" s="6"/>
      <c r="AD9" s="9"/>
      <c r="AE9" s="9"/>
      <c r="AF9" s="9"/>
      <c r="AG9" s="6"/>
      <c r="AH9" s="6"/>
      <c r="AI9" s="6"/>
      <c r="AJ9" s="9"/>
      <c r="AK9" s="9"/>
      <c r="AL9" s="9"/>
      <c r="AM9" s="9"/>
      <c r="AN9" s="10"/>
      <c r="AO9" s="10"/>
      <c r="AP9" s="10"/>
      <c r="AQ9" s="10"/>
      <c r="AR9" s="10"/>
      <c r="AS9" s="10"/>
      <c r="AT9" s="10"/>
    </row>
    <row r="10" spans="1:46" customFormat="1" ht="20.25" hidden="1">
      <c r="A10" s="6"/>
      <c r="B10" s="7"/>
      <c r="C10" s="1"/>
      <c r="D10" s="139"/>
      <c r="E10" s="6"/>
      <c r="F10" s="6"/>
      <c r="G10" s="196"/>
      <c r="H10" s="6"/>
      <c r="I10" s="196"/>
      <c r="J10" s="6"/>
      <c r="K10" s="196"/>
      <c r="L10" s="6"/>
      <c r="M10" s="19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9"/>
      <c r="AA10" s="9"/>
      <c r="AB10" s="9"/>
      <c r="AC10" s="6"/>
      <c r="AD10" s="9"/>
      <c r="AE10" s="9"/>
      <c r="AF10" s="9"/>
      <c r="AG10" s="6"/>
      <c r="AH10" s="6"/>
      <c r="AI10" s="6"/>
      <c r="AJ10" s="9"/>
      <c r="AK10" s="9"/>
      <c r="AL10" s="9"/>
      <c r="AM10" s="9"/>
      <c r="AN10" s="10"/>
      <c r="AO10" s="10"/>
      <c r="AP10" s="10"/>
      <c r="AQ10" s="10"/>
      <c r="AR10" s="10"/>
      <c r="AS10" s="10"/>
      <c r="AT10" s="10"/>
    </row>
    <row r="11" spans="1:46" customFormat="1" ht="4.5" hidden="1" customHeight="1">
      <c r="A11" s="6"/>
      <c r="B11" s="7"/>
      <c r="C11" s="1"/>
      <c r="D11" s="8"/>
      <c r="E11" s="6"/>
      <c r="F11" s="6"/>
      <c r="G11" s="196"/>
      <c r="H11" s="6"/>
      <c r="I11" s="196"/>
      <c r="J11" s="6"/>
      <c r="K11" s="196"/>
      <c r="L11" s="6"/>
      <c r="M11" s="19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/>
      <c r="AA11" s="9"/>
      <c r="AB11" s="9"/>
      <c r="AC11" s="6"/>
      <c r="AD11" s="9"/>
      <c r="AE11" s="9"/>
      <c r="AF11" s="9"/>
      <c r="AG11" s="6"/>
      <c r="AH11" s="6"/>
      <c r="AI11" s="6"/>
      <c r="AJ11" s="9"/>
      <c r="AK11" s="9"/>
      <c r="AL11" s="9"/>
      <c r="AM11" s="9"/>
      <c r="AN11" s="10"/>
      <c r="AO11" s="10"/>
      <c r="AP11" s="10"/>
      <c r="AQ11" s="10"/>
      <c r="AR11" s="10"/>
      <c r="AS11" s="10"/>
      <c r="AT11" s="10"/>
    </row>
    <row r="12" spans="1:46" customFormat="1" ht="20.25" hidden="1">
      <c r="A12" s="6"/>
      <c r="B12" s="7"/>
      <c r="C12" s="1"/>
      <c r="D12" s="139"/>
      <c r="E12" s="6"/>
      <c r="F12" s="6"/>
      <c r="G12" s="196"/>
      <c r="H12" s="6"/>
      <c r="I12" s="196"/>
      <c r="J12" s="6"/>
      <c r="K12" s="196"/>
      <c r="L12" s="6"/>
      <c r="M12" s="19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9"/>
      <c r="AA12" s="9"/>
      <c r="AB12" s="9"/>
      <c r="AC12" s="6"/>
      <c r="AD12" s="9"/>
      <c r="AE12" s="9"/>
      <c r="AF12" s="9"/>
      <c r="AG12" s="6"/>
      <c r="AH12" s="6"/>
      <c r="AI12" s="6"/>
      <c r="AJ12" s="9"/>
      <c r="AK12" s="9"/>
      <c r="AL12" s="9"/>
      <c r="AM12" s="9"/>
      <c r="AN12" s="10"/>
      <c r="AO12" s="10"/>
      <c r="AP12" s="10"/>
      <c r="AQ12" s="10"/>
      <c r="AR12" s="10"/>
      <c r="AS12" s="10"/>
      <c r="AT12" s="10"/>
    </row>
    <row r="13" spans="1:46" customFormat="1" ht="4.5" hidden="1" customHeight="1">
      <c r="A13" s="6"/>
      <c r="B13" s="7"/>
      <c r="C13" s="1"/>
      <c r="D13" s="8"/>
      <c r="E13" s="6"/>
      <c r="F13" s="6"/>
      <c r="G13" s="196"/>
      <c r="H13" s="6"/>
      <c r="I13" s="196"/>
      <c r="J13" s="6"/>
      <c r="K13" s="196"/>
      <c r="L13" s="6"/>
      <c r="M13" s="19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9"/>
      <c r="AA13" s="9"/>
      <c r="AB13" s="9"/>
      <c r="AC13" s="6"/>
      <c r="AD13" s="9"/>
      <c r="AE13" s="9"/>
      <c r="AF13" s="9"/>
      <c r="AG13" s="6"/>
      <c r="AH13" s="6"/>
      <c r="AI13" s="6"/>
      <c r="AJ13" s="9"/>
      <c r="AK13" s="9"/>
      <c r="AL13" s="9"/>
      <c r="AM13" s="9"/>
      <c r="AN13" s="10"/>
      <c r="AO13" s="10"/>
      <c r="AP13" s="10"/>
      <c r="AQ13" s="10"/>
      <c r="AR13" s="10"/>
      <c r="AS13" s="10"/>
      <c r="AT13" s="10"/>
    </row>
    <row r="14" spans="1:46" customFormat="1" ht="20.25" hidden="1">
      <c r="A14" s="6"/>
      <c r="B14" s="7"/>
      <c r="C14" s="1"/>
      <c r="D14" s="139"/>
      <c r="E14" s="6"/>
      <c r="F14" s="6"/>
      <c r="G14" s="196"/>
      <c r="H14" s="6"/>
      <c r="I14" s="196"/>
      <c r="J14" s="6"/>
      <c r="K14" s="196"/>
      <c r="L14" s="6"/>
      <c r="M14" s="19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9"/>
      <c r="AA14" s="9"/>
      <c r="AB14" s="9"/>
      <c r="AC14" s="6"/>
      <c r="AD14" s="9"/>
      <c r="AE14" s="9"/>
      <c r="AF14" s="9"/>
      <c r="AG14" s="6"/>
      <c r="AH14" s="6"/>
      <c r="AI14" s="6"/>
      <c r="AJ14" s="9"/>
      <c r="AK14" s="9"/>
      <c r="AL14" s="9"/>
      <c r="AM14" s="9"/>
      <c r="AN14" s="10"/>
      <c r="AO14" s="10"/>
      <c r="AP14" s="10"/>
      <c r="AQ14" s="10"/>
      <c r="AR14" s="10"/>
      <c r="AS14" s="10"/>
      <c r="AT14" s="10"/>
    </row>
    <row r="15" spans="1:46" customFormat="1" ht="4.5" hidden="1" customHeight="1">
      <c r="A15" s="6"/>
      <c r="B15" s="7"/>
      <c r="C15" s="1"/>
      <c r="D15" s="8"/>
      <c r="E15" s="6"/>
      <c r="F15" s="6"/>
      <c r="G15" s="196"/>
      <c r="H15" s="6"/>
      <c r="I15" s="196"/>
      <c r="J15" s="6"/>
      <c r="K15" s="196"/>
      <c r="L15" s="6"/>
      <c r="M15" s="19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9"/>
      <c r="AA15" s="9"/>
      <c r="AB15" s="9"/>
      <c r="AC15" s="6"/>
      <c r="AD15" s="9"/>
      <c r="AE15" s="9"/>
      <c r="AF15" s="9"/>
      <c r="AG15" s="6"/>
      <c r="AH15" s="6"/>
      <c r="AI15" s="6"/>
      <c r="AJ15" s="9"/>
      <c r="AK15" s="9"/>
      <c r="AL15" s="9"/>
      <c r="AM15" s="9"/>
      <c r="AN15" s="10"/>
      <c r="AO15" s="10"/>
      <c r="AP15" s="10"/>
      <c r="AQ15" s="10"/>
      <c r="AR15" s="10"/>
      <c r="AS15" s="10"/>
      <c r="AT15" s="10"/>
    </row>
    <row r="16" spans="1:46" customFormat="1" ht="20.25" hidden="1">
      <c r="A16" s="6"/>
      <c r="B16" s="7"/>
      <c r="C16" s="1"/>
      <c r="D16" s="139"/>
      <c r="E16" s="6"/>
      <c r="F16" s="6"/>
      <c r="G16" s="196"/>
      <c r="H16" s="6"/>
      <c r="I16" s="196"/>
      <c r="J16" s="6"/>
      <c r="K16" s="196"/>
      <c r="L16" s="6"/>
      <c r="M16" s="19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9"/>
      <c r="AA16" s="9"/>
      <c r="AB16" s="9"/>
      <c r="AC16" s="6"/>
      <c r="AD16" s="9"/>
      <c r="AE16" s="9"/>
      <c r="AF16" s="9"/>
      <c r="AG16" s="6"/>
      <c r="AH16" s="6"/>
      <c r="AI16" s="6"/>
      <c r="AJ16" s="9"/>
      <c r="AK16" s="9"/>
      <c r="AL16" s="9"/>
      <c r="AM16" s="9"/>
      <c r="AN16" s="10"/>
      <c r="AO16" s="10"/>
      <c r="AP16" s="10"/>
      <c r="AQ16" s="10"/>
      <c r="AR16" s="10"/>
      <c r="AS16" s="10"/>
      <c r="AT16" s="10"/>
    </row>
    <row r="17" spans="1:272" customFormat="1" ht="4.5" customHeight="1">
      <c r="A17" s="6"/>
      <c r="B17" s="7"/>
      <c r="C17" s="1"/>
      <c r="D17" s="8"/>
      <c r="E17" s="6"/>
      <c r="F17" s="6"/>
      <c r="G17" s="196"/>
      <c r="H17" s="6"/>
      <c r="I17" s="196"/>
      <c r="J17" s="6"/>
      <c r="K17" s="196"/>
      <c r="L17" s="6"/>
      <c r="M17" s="19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9"/>
      <c r="AA17" s="9"/>
      <c r="AB17" s="9"/>
      <c r="AC17" s="6"/>
      <c r="AD17" s="9"/>
      <c r="AE17" s="9"/>
      <c r="AF17" s="9"/>
      <c r="AG17" s="6"/>
      <c r="AH17" s="6"/>
      <c r="AI17" s="6"/>
      <c r="AJ17" s="9"/>
      <c r="AK17" s="9"/>
      <c r="AL17" s="9"/>
      <c r="AM17" s="9"/>
      <c r="AN17" s="10"/>
      <c r="AO17" s="10"/>
      <c r="AP17" s="10"/>
      <c r="AQ17" s="10"/>
      <c r="AR17" s="10"/>
      <c r="AS17" s="10"/>
      <c r="AT17" s="10"/>
    </row>
    <row r="18" spans="1:272" customFormat="1" ht="20.25">
      <c r="A18" s="6"/>
      <c r="B18" s="7"/>
      <c r="C18" s="1"/>
      <c r="D18" s="139"/>
      <c r="E18" s="6"/>
      <c r="F18" s="6"/>
      <c r="G18" s="196"/>
      <c r="H18" s="6"/>
      <c r="I18" s="196"/>
      <c r="J18" s="6"/>
      <c r="K18" s="196"/>
      <c r="L18" s="6"/>
      <c r="M18" s="19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9"/>
      <c r="AA18" s="9"/>
      <c r="AB18" s="9"/>
      <c r="AC18" s="6"/>
      <c r="AD18" s="9"/>
      <c r="AE18" s="9"/>
      <c r="AF18" s="9"/>
      <c r="AG18" s="6"/>
      <c r="AH18" s="6"/>
      <c r="AI18" s="6"/>
      <c r="AJ18" s="9"/>
      <c r="AK18" s="9"/>
      <c r="AL18" s="9"/>
      <c r="AM18" s="9"/>
      <c r="AN18" s="10"/>
      <c r="AO18" s="10"/>
      <c r="AP18" s="10"/>
      <c r="AQ18" s="10"/>
      <c r="AR18" s="10"/>
      <c r="AS18" s="10"/>
      <c r="AT18" s="10"/>
    </row>
    <row r="19" spans="1:272" customFormat="1" ht="4.5" customHeight="1" thickBot="1">
      <c r="A19" s="6"/>
      <c r="B19" s="7"/>
      <c r="C19" s="1"/>
      <c r="D19" s="8"/>
      <c r="E19" s="6"/>
      <c r="F19" s="6"/>
      <c r="G19" s="196"/>
      <c r="H19" s="6"/>
      <c r="I19" s="196"/>
      <c r="J19" s="6"/>
      <c r="K19" s="196"/>
      <c r="L19" s="6"/>
      <c r="M19" s="19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9"/>
      <c r="AA19" s="9"/>
      <c r="AB19" s="9"/>
      <c r="AC19" s="6"/>
      <c r="AD19" s="9"/>
      <c r="AE19" s="9"/>
      <c r="AF19" s="9"/>
      <c r="AG19" s="6"/>
      <c r="AH19" s="6"/>
      <c r="AI19" s="6"/>
      <c r="AJ19" s="9"/>
      <c r="AK19" s="9"/>
      <c r="AL19" s="9"/>
      <c r="AM19" s="9"/>
      <c r="AN19" s="10"/>
      <c r="AO19" s="10"/>
      <c r="AP19" s="10"/>
      <c r="AQ19" s="10"/>
      <c r="AR19" s="10"/>
      <c r="AS19" s="10"/>
      <c r="AT19" s="10"/>
    </row>
    <row r="20" spans="1:272" ht="24" customHeight="1" thickBot="1">
      <c r="A20" s="265" t="s">
        <v>0</v>
      </c>
      <c r="B20" s="265" t="s">
        <v>3</v>
      </c>
      <c r="C20" s="262" t="s">
        <v>1</v>
      </c>
      <c r="D20" s="234" t="s">
        <v>11</v>
      </c>
      <c r="E20" s="262" t="s">
        <v>12</v>
      </c>
      <c r="F20" s="270" t="s">
        <v>34</v>
      </c>
      <c r="G20" s="270"/>
      <c r="H20" s="270"/>
      <c r="I20" s="270"/>
      <c r="J20" s="270"/>
      <c r="K20" s="270"/>
      <c r="L20" s="270"/>
      <c r="M20" s="270"/>
      <c r="N20" s="270"/>
      <c r="O20" s="270"/>
      <c r="P20" s="270"/>
      <c r="Q20" s="271"/>
      <c r="R20" s="243" t="s">
        <v>46</v>
      </c>
      <c r="S20" s="244"/>
      <c r="T20" s="245"/>
      <c r="U20" s="272" t="s">
        <v>35</v>
      </c>
      <c r="V20" s="273"/>
      <c r="W20" s="273"/>
      <c r="X20" s="273"/>
      <c r="Y20" s="273"/>
      <c r="Z20" s="273"/>
      <c r="AA20" s="273"/>
      <c r="AB20" s="273"/>
      <c r="AC20" s="273"/>
      <c r="AD20" s="273"/>
      <c r="AE20" s="273"/>
      <c r="AF20" s="273"/>
      <c r="AG20" s="249" t="s">
        <v>47</v>
      </c>
      <c r="AH20" s="250"/>
      <c r="AI20" s="251"/>
      <c r="AJ20" s="234" t="s">
        <v>14</v>
      </c>
      <c r="AK20" s="235"/>
      <c r="AL20" s="236"/>
      <c r="AM20" s="240" t="s">
        <v>26</v>
      </c>
    </row>
    <row r="21" spans="1:272" ht="52.5" customHeight="1" thickBot="1">
      <c r="A21" s="266"/>
      <c r="B21" s="266"/>
      <c r="C21" s="263"/>
      <c r="D21" s="260"/>
      <c r="E21" s="263"/>
      <c r="F21" s="268" t="s">
        <v>37</v>
      </c>
      <c r="G21" s="228"/>
      <c r="H21" s="228"/>
      <c r="I21" s="229"/>
      <c r="J21" s="227" t="s">
        <v>36</v>
      </c>
      <c r="K21" s="228"/>
      <c r="L21" s="228"/>
      <c r="M21" s="229"/>
      <c r="N21" s="227" t="s">
        <v>38</v>
      </c>
      <c r="O21" s="228"/>
      <c r="P21" s="228"/>
      <c r="Q21" s="229"/>
      <c r="R21" s="246"/>
      <c r="S21" s="247"/>
      <c r="T21" s="248"/>
      <c r="U21" s="230" t="s">
        <v>36</v>
      </c>
      <c r="V21" s="231"/>
      <c r="W21" s="231"/>
      <c r="X21" s="232"/>
      <c r="Y21" s="230" t="s">
        <v>38</v>
      </c>
      <c r="Z21" s="231"/>
      <c r="AA21" s="231"/>
      <c r="AB21" s="232"/>
      <c r="AC21" s="230" t="s">
        <v>39</v>
      </c>
      <c r="AD21" s="231"/>
      <c r="AE21" s="231"/>
      <c r="AF21" s="269"/>
      <c r="AG21" s="252"/>
      <c r="AH21" s="253"/>
      <c r="AI21" s="254"/>
      <c r="AJ21" s="237"/>
      <c r="AK21" s="238"/>
      <c r="AL21" s="239"/>
      <c r="AM21" s="241"/>
    </row>
    <row r="22" spans="1:272" ht="74.25" customHeight="1" thickBot="1">
      <c r="A22" s="267"/>
      <c r="B22" s="267"/>
      <c r="C22" s="264"/>
      <c r="D22" s="261"/>
      <c r="E22" s="264"/>
      <c r="F22" s="12" t="s">
        <v>2</v>
      </c>
      <c r="G22" s="197" t="s">
        <v>10</v>
      </c>
      <c r="H22" s="13" t="s">
        <v>12</v>
      </c>
      <c r="I22" s="211" t="s">
        <v>9</v>
      </c>
      <c r="J22" s="15" t="s">
        <v>2</v>
      </c>
      <c r="K22" s="197" t="s">
        <v>10</v>
      </c>
      <c r="L22" s="13" t="s">
        <v>12</v>
      </c>
      <c r="M22" s="211" t="s">
        <v>9</v>
      </c>
      <c r="N22" s="15" t="s">
        <v>2</v>
      </c>
      <c r="O22" s="13" t="s">
        <v>10</v>
      </c>
      <c r="P22" s="13" t="s">
        <v>12</v>
      </c>
      <c r="Q22" s="14" t="s">
        <v>9</v>
      </c>
      <c r="R22" s="15" t="s">
        <v>2</v>
      </c>
      <c r="S22" s="13" t="s">
        <v>10</v>
      </c>
      <c r="T22" s="13" t="s">
        <v>12</v>
      </c>
      <c r="U22" s="16" t="s">
        <v>2</v>
      </c>
      <c r="V22" s="17" t="s">
        <v>10</v>
      </c>
      <c r="W22" s="17" t="s">
        <v>12</v>
      </c>
      <c r="X22" s="18" t="s">
        <v>9</v>
      </c>
      <c r="Y22" s="16" t="s">
        <v>2</v>
      </c>
      <c r="Z22" s="17" t="s">
        <v>10</v>
      </c>
      <c r="AA22" s="17" t="s">
        <v>12</v>
      </c>
      <c r="AB22" s="18" t="s">
        <v>9</v>
      </c>
      <c r="AC22" s="16" t="s">
        <v>2</v>
      </c>
      <c r="AD22" s="17" t="s">
        <v>10</v>
      </c>
      <c r="AE22" s="17" t="s">
        <v>12</v>
      </c>
      <c r="AF22" s="18" t="s">
        <v>9</v>
      </c>
      <c r="AG22" s="16" t="s">
        <v>2</v>
      </c>
      <c r="AH22" s="17" t="s">
        <v>10</v>
      </c>
      <c r="AI22" s="17" t="s">
        <v>12</v>
      </c>
      <c r="AJ22" s="19" t="s">
        <v>2</v>
      </c>
      <c r="AK22" s="20" t="s">
        <v>10</v>
      </c>
      <c r="AL22" s="21" t="s">
        <v>25</v>
      </c>
      <c r="AM22" s="242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</row>
    <row r="23" spans="1:272" ht="16.5" thickBot="1">
      <c r="A23" s="22">
        <v>1</v>
      </c>
      <c r="B23" s="22">
        <f>A23+1</f>
        <v>2</v>
      </c>
      <c r="C23" s="22">
        <f t="shared" ref="C23:AM23" si="0">B23+1</f>
        <v>3</v>
      </c>
      <c r="D23" s="23">
        <f t="shared" si="0"/>
        <v>4</v>
      </c>
      <c r="E23" s="22">
        <f t="shared" si="0"/>
        <v>5</v>
      </c>
      <c r="F23" s="22">
        <f>D23+1</f>
        <v>5</v>
      </c>
      <c r="G23" s="198">
        <f t="shared" si="0"/>
        <v>6</v>
      </c>
      <c r="H23" s="22">
        <f t="shared" si="0"/>
        <v>7</v>
      </c>
      <c r="I23" s="198">
        <f t="shared" si="0"/>
        <v>8</v>
      </c>
      <c r="J23" s="22">
        <f t="shared" si="0"/>
        <v>9</v>
      </c>
      <c r="K23" s="198">
        <f t="shared" si="0"/>
        <v>10</v>
      </c>
      <c r="L23" s="22">
        <f t="shared" si="0"/>
        <v>11</v>
      </c>
      <c r="M23" s="198">
        <f t="shared" si="0"/>
        <v>12</v>
      </c>
      <c r="N23" s="22">
        <f t="shared" si="0"/>
        <v>13</v>
      </c>
      <c r="O23" s="22">
        <f t="shared" si="0"/>
        <v>14</v>
      </c>
      <c r="P23" s="22">
        <f t="shared" si="0"/>
        <v>15</v>
      </c>
      <c r="Q23" s="22">
        <f t="shared" si="0"/>
        <v>16</v>
      </c>
      <c r="R23" s="22">
        <f t="shared" si="0"/>
        <v>17</v>
      </c>
      <c r="S23" s="22">
        <f t="shared" si="0"/>
        <v>18</v>
      </c>
      <c r="T23" s="22">
        <f t="shared" si="0"/>
        <v>19</v>
      </c>
      <c r="U23" s="24">
        <f>Q23+1</f>
        <v>17</v>
      </c>
      <c r="V23" s="25">
        <f t="shared" si="0"/>
        <v>18</v>
      </c>
      <c r="W23" s="25">
        <f t="shared" si="0"/>
        <v>19</v>
      </c>
      <c r="X23" s="26">
        <f t="shared" si="0"/>
        <v>20</v>
      </c>
      <c r="Y23" s="24">
        <f t="shared" si="0"/>
        <v>21</v>
      </c>
      <c r="Z23" s="25">
        <f t="shared" si="0"/>
        <v>22</v>
      </c>
      <c r="AA23" s="25">
        <f t="shared" si="0"/>
        <v>23</v>
      </c>
      <c r="AB23" s="26">
        <f t="shared" si="0"/>
        <v>24</v>
      </c>
      <c r="AC23" s="24">
        <f t="shared" si="0"/>
        <v>25</v>
      </c>
      <c r="AD23" s="25">
        <f t="shared" si="0"/>
        <v>26</v>
      </c>
      <c r="AE23" s="25">
        <f t="shared" si="0"/>
        <v>27</v>
      </c>
      <c r="AF23" s="26">
        <f t="shared" si="0"/>
        <v>28</v>
      </c>
      <c r="AG23" s="27">
        <f t="shared" si="0"/>
        <v>29</v>
      </c>
      <c r="AH23" s="27">
        <f t="shared" si="0"/>
        <v>30</v>
      </c>
      <c r="AI23" s="27">
        <f t="shared" si="0"/>
        <v>31</v>
      </c>
      <c r="AJ23" s="28">
        <f>AF23+1</f>
        <v>29</v>
      </c>
      <c r="AK23" s="29">
        <f t="shared" si="0"/>
        <v>30</v>
      </c>
      <c r="AL23" s="30">
        <f t="shared" si="0"/>
        <v>31</v>
      </c>
      <c r="AM23" s="31">
        <f t="shared" si="0"/>
        <v>32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</row>
    <row r="24" spans="1:272" ht="15.75">
      <c r="A24" s="32"/>
      <c r="B24" s="32"/>
      <c r="C24" s="32"/>
      <c r="D24" s="33"/>
      <c r="E24" s="32"/>
      <c r="F24" s="34"/>
      <c r="G24" s="199"/>
      <c r="H24" s="35"/>
      <c r="I24" s="212"/>
      <c r="J24" s="34"/>
      <c r="K24" s="199"/>
      <c r="L24" s="37"/>
      <c r="M24" s="212"/>
      <c r="N24" s="34"/>
      <c r="O24" s="35"/>
      <c r="P24" s="37"/>
      <c r="Q24" s="36"/>
      <c r="R24" s="34"/>
      <c r="S24" s="35"/>
      <c r="T24" s="35"/>
      <c r="U24" s="38"/>
      <c r="V24" s="39"/>
      <c r="W24" s="40"/>
      <c r="X24" s="41"/>
      <c r="Y24" s="38"/>
      <c r="Z24" s="39"/>
      <c r="AA24" s="40"/>
      <c r="AB24" s="41"/>
      <c r="AC24" s="38"/>
      <c r="AD24" s="39"/>
      <c r="AE24" s="40"/>
      <c r="AF24" s="41"/>
      <c r="AG24" s="34"/>
      <c r="AH24" s="35"/>
      <c r="AI24" s="35"/>
      <c r="AJ24" s="38"/>
      <c r="AK24" s="39"/>
      <c r="AL24" s="42"/>
      <c r="AM24" s="43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</row>
    <row r="25" spans="1:272" ht="18">
      <c r="A25" s="44"/>
      <c r="B25" s="44" t="s">
        <v>41</v>
      </c>
      <c r="C25" s="44"/>
      <c r="D25" s="45"/>
      <c r="E25" s="44"/>
      <c r="F25" s="173">
        <f>'НЗ №1.1'!F25-'НЗ №__'!F25</f>
        <v>0</v>
      </c>
      <c r="G25" s="200">
        <f>'НЗ №1.1'!G25-'НЗ №__'!G25</f>
        <v>0</v>
      </c>
      <c r="H25" s="174">
        <f>'НЗ №1.1'!H25-'НЗ №__'!H25</f>
        <v>0</v>
      </c>
      <c r="I25" s="213">
        <f>'НЗ №1.1'!I25-'НЗ №__'!I25</f>
        <v>0</v>
      </c>
      <c r="J25" s="173">
        <f>'НЗ №1.1'!J25-'НЗ №__'!J25</f>
        <v>0</v>
      </c>
      <c r="K25" s="200">
        <f>'НЗ №1.1'!K25-'НЗ №__'!K25</f>
        <v>0</v>
      </c>
      <c r="L25" s="174">
        <f>'НЗ №1.1'!L25-'НЗ №__'!L25</f>
        <v>0</v>
      </c>
      <c r="M25" s="213">
        <f>'НЗ №1.1'!M25-'НЗ №__'!M25</f>
        <v>0</v>
      </c>
      <c r="N25" s="173">
        <f>'НЗ №1.1'!N25-'НЗ №__'!R25</f>
        <v>0</v>
      </c>
      <c r="O25" s="174">
        <f>'НЗ №1.1'!O25-'НЗ №__'!S25</f>
        <v>0</v>
      </c>
      <c r="P25" s="174">
        <f>'НЗ №1.1'!P25-'НЗ №__'!T25</f>
        <v>4.4999999999999929E-2</v>
      </c>
      <c r="Q25" s="175">
        <f>'НЗ №1.1'!Q25-'НЗ №__'!U25</f>
        <v>0</v>
      </c>
      <c r="R25" s="173">
        <f>'НЗ №1.1'!R25-'НЗ №__'!V25</f>
        <v>0</v>
      </c>
      <c r="S25" s="174">
        <f>'НЗ №1.1'!S25-'НЗ №__'!W25</f>
        <v>0</v>
      </c>
      <c r="T25" s="174">
        <f>'НЗ №1.1'!T25-'НЗ №__'!X25</f>
        <v>0</v>
      </c>
      <c r="U25" s="145"/>
      <c r="V25" s="146"/>
      <c r="W25" s="146">
        <f>L25</f>
        <v>0</v>
      </c>
      <c r="X25" s="147"/>
      <c r="Y25" s="145"/>
      <c r="Z25" s="146"/>
      <c r="AA25" s="146">
        <f>P25</f>
        <v>4.4999999999999929E-2</v>
      </c>
      <c r="AB25" s="147"/>
      <c r="AC25" s="145"/>
      <c r="AD25" s="146"/>
      <c r="AE25" s="148">
        <v>1.0449999999999999</v>
      </c>
      <c r="AF25" s="51"/>
      <c r="AG25" s="46"/>
      <c r="AH25" s="47"/>
      <c r="AI25" s="47"/>
      <c r="AJ25" s="49"/>
      <c r="AK25" s="50"/>
      <c r="AL25" s="52"/>
      <c r="AM25" s="53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</row>
    <row r="26" spans="1:272" ht="18.75" thickBot="1">
      <c r="A26" s="54"/>
      <c r="B26" s="54"/>
      <c r="C26" s="54"/>
      <c r="D26" s="55"/>
      <c r="E26" s="56"/>
      <c r="F26" s="176">
        <f>'НЗ №1.1'!F26-'НЗ №__'!F26</f>
        <v>0</v>
      </c>
      <c r="G26" s="201">
        <f>'НЗ №1.1'!G26-'НЗ №__'!G26</f>
        <v>0</v>
      </c>
      <c r="H26" s="177">
        <f>'НЗ №1.1'!H26-'НЗ №__'!H26</f>
        <v>0</v>
      </c>
      <c r="I26" s="214">
        <f>'НЗ №1.1'!I26-'НЗ №__'!I26</f>
        <v>0</v>
      </c>
      <c r="J26" s="176">
        <f>'НЗ №1.1'!J26-'НЗ №__'!J26</f>
        <v>0</v>
      </c>
      <c r="K26" s="201">
        <f>'НЗ №1.1'!K26-'НЗ №__'!K26</f>
        <v>0</v>
      </c>
      <c r="L26" s="178">
        <f>'НЗ №1.1'!L26-'НЗ №__'!L26</f>
        <v>0</v>
      </c>
      <c r="M26" s="224">
        <f>'НЗ №1.1'!M26-'НЗ №__'!M26</f>
        <v>0</v>
      </c>
      <c r="N26" s="176">
        <f>'НЗ №1.1'!N26-'НЗ №__'!R26</f>
        <v>0</v>
      </c>
      <c r="O26" s="177">
        <f>'НЗ №1.1'!O26-'НЗ №__'!S26</f>
        <v>0</v>
      </c>
      <c r="P26" s="178">
        <f>'НЗ №1.1'!P26-'НЗ №__'!T26</f>
        <v>0</v>
      </c>
      <c r="Q26" s="178">
        <f>'НЗ №1.1'!Q26-'НЗ №__'!U26</f>
        <v>0</v>
      </c>
      <c r="R26" s="176">
        <f>'НЗ №1.1'!R26-'НЗ №__'!V26</f>
        <v>0</v>
      </c>
      <c r="S26" s="177">
        <f>'НЗ №1.1'!S26-'НЗ №__'!W26</f>
        <v>0</v>
      </c>
      <c r="T26" s="178">
        <f>'НЗ №1.1'!T26-'НЗ №__'!X26</f>
        <v>0</v>
      </c>
      <c r="U26" s="62"/>
      <c r="V26" s="63"/>
      <c r="W26" s="63"/>
      <c r="X26" s="64"/>
      <c r="Y26" s="62"/>
      <c r="Z26" s="63"/>
      <c r="AA26" s="63"/>
      <c r="AB26" s="64"/>
      <c r="AC26" s="62"/>
      <c r="AD26" s="63"/>
      <c r="AE26" s="63"/>
      <c r="AF26" s="64"/>
      <c r="AG26" s="57"/>
      <c r="AH26" s="58"/>
      <c r="AI26" s="61"/>
      <c r="AJ26" s="62"/>
      <c r="AK26" s="63"/>
      <c r="AL26" s="65"/>
      <c r="AM26" s="60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</row>
    <row r="27" spans="1:272" ht="44.25" customHeight="1" thickBot="1">
      <c r="A27" s="66">
        <v>1</v>
      </c>
      <c r="B27" s="67" t="s">
        <v>32</v>
      </c>
      <c r="C27" s="68"/>
      <c r="D27" s="69"/>
      <c r="E27" s="70"/>
      <c r="F27" s="179">
        <f>'НЗ №1.1'!F27-'НЗ №__'!F27</f>
        <v>0</v>
      </c>
      <c r="G27" s="202">
        <f>'НЗ №1.1'!G27-'НЗ №__'!G27</f>
        <v>0</v>
      </c>
      <c r="H27" s="180">
        <f>'НЗ №1.1'!H27-'НЗ №__'!H27</f>
        <v>0</v>
      </c>
      <c r="I27" s="215">
        <f>'НЗ №1.1'!I27-'НЗ №__'!I27</f>
        <v>0</v>
      </c>
      <c r="J27" s="179">
        <f>'НЗ №1.1'!J27-'НЗ №__'!J27</f>
        <v>5</v>
      </c>
      <c r="K27" s="202">
        <f>'НЗ №1.1'!K27-'НЗ №__'!K27</f>
        <v>34550</v>
      </c>
      <c r="L27" s="180">
        <f>'НЗ №1.1'!L27-'НЗ №__'!L27</f>
        <v>0</v>
      </c>
      <c r="M27" s="215">
        <f>'НЗ №1.1'!M27-'НЗ №__'!M27</f>
        <v>29618662.5</v>
      </c>
      <c r="N27" s="179">
        <f>'НЗ №1.1'!N27-'НЗ №__'!R27</f>
        <v>3</v>
      </c>
      <c r="O27" s="180">
        <f>'НЗ №1.1'!O27-'НЗ №__'!S27</f>
        <v>50650</v>
      </c>
      <c r="P27" s="180">
        <f>'НЗ №1.1'!P27-'НЗ №__'!T27</f>
        <v>0</v>
      </c>
      <c r="Q27" s="181">
        <f>'НЗ №1.1'!Q27-'НЗ №__'!U27</f>
        <v>25213708.5</v>
      </c>
      <c r="R27" s="179">
        <f>'НЗ №1.1'!R27-'НЗ №__'!V27</f>
        <v>-20</v>
      </c>
      <c r="S27" s="180">
        <f>'НЗ №1.1'!S27-'НЗ №__'!W27</f>
        <v>-139100</v>
      </c>
      <c r="T27" s="180">
        <f>'НЗ №1.1'!T27-'НЗ №__'!X27</f>
        <v>54832371</v>
      </c>
      <c r="U27" s="71">
        <f>U28+U33+U39</f>
        <v>20</v>
      </c>
      <c r="V27" s="72">
        <f>V28+V33+V39</f>
        <v>158300</v>
      </c>
      <c r="W27" s="72"/>
      <c r="X27" s="73">
        <f>X28+X33+X39</f>
        <v>0</v>
      </c>
      <c r="Y27" s="71">
        <f>Y28+Y33+Y39</f>
        <v>20</v>
      </c>
      <c r="Z27" s="72">
        <f>Z28+Z33+Z39</f>
        <v>158300</v>
      </c>
      <c r="AA27" s="72"/>
      <c r="AB27" s="73">
        <f>AB28+AB33+AB39</f>
        <v>0</v>
      </c>
      <c r="AC27" s="71">
        <f>AC28+AC33+AC39</f>
        <v>60</v>
      </c>
      <c r="AD27" s="72">
        <f>AD28+AD33+AD39</f>
        <v>488300</v>
      </c>
      <c r="AE27" s="72"/>
      <c r="AF27" s="73">
        <f>AF28+AF33+AF39</f>
        <v>0</v>
      </c>
      <c r="AG27" s="71">
        <f>U27+Y27+AC27</f>
        <v>100</v>
      </c>
      <c r="AH27" s="72">
        <f>V27+Z27+AD27</f>
        <v>804900</v>
      </c>
      <c r="AI27" s="72">
        <f>X27+AB27+AF27</f>
        <v>0</v>
      </c>
      <c r="AJ27" s="71">
        <f>F27+U27+Y27+AC27</f>
        <v>100</v>
      </c>
      <c r="AK27" s="72">
        <f>G27+V27+Z27</f>
        <v>316600</v>
      </c>
      <c r="AL27" s="74">
        <f>AL28+AL33+AL39</f>
        <v>54832371</v>
      </c>
      <c r="AM27" s="75">
        <f>ROUND(AL27*1.2,2)</f>
        <v>65798845.200000003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</row>
    <row r="28" spans="1:272" ht="18" customHeight="1" thickBot="1">
      <c r="A28" s="76">
        <f>A27+0.1</f>
        <v>1.1000000000000001</v>
      </c>
      <c r="B28" s="77" t="s">
        <v>27</v>
      </c>
      <c r="C28" s="78"/>
      <c r="D28" s="79">
        <f>SUM($D29:$D31)</f>
        <v>4000</v>
      </c>
      <c r="E28" s="179">
        <f>'НЗ №1.1'!E28-'НЗ №__'!E28</f>
        <v>0</v>
      </c>
      <c r="F28" s="179">
        <f>'НЗ №1.1'!F28-'НЗ №__'!F28</f>
        <v>0</v>
      </c>
      <c r="G28" s="202">
        <f>'НЗ №1.1'!G28-'НЗ №__'!G28</f>
        <v>0</v>
      </c>
      <c r="H28" s="180">
        <f>'НЗ №1.1'!H28-'НЗ №__'!H28</f>
        <v>0</v>
      </c>
      <c r="I28" s="215">
        <f>'НЗ №1.1'!I28-'НЗ №__'!I28</f>
        <v>0</v>
      </c>
      <c r="J28" s="179">
        <f>'НЗ №1.1'!J28-'НЗ №__'!J28</f>
        <v>1</v>
      </c>
      <c r="K28" s="202">
        <f>'НЗ №1.1'!K28-'НЗ №__'!K28</f>
        <v>0</v>
      </c>
      <c r="L28" s="180">
        <f>'НЗ №1.1'!L28-'НЗ №__'!L28</f>
        <v>0</v>
      </c>
      <c r="M28" s="215">
        <f>'НЗ №1.1'!M28-'НЗ №__'!M28</f>
        <v>882000</v>
      </c>
      <c r="N28" s="179">
        <f>'НЗ №1.1'!N28-'НЗ №__'!R28</f>
        <v>-2</v>
      </c>
      <c r="O28" s="180">
        <f>'НЗ №1.1'!O28-'НЗ №__'!S28</f>
        <v>-8100</v>
      </c>
      <c r="P28" s="180">
        <f>'НЗ №1.1'!P28-'НЗ №__'!T28</f>
        <v>0</v>
      </c>
      <c r="Q28" s="181">
        <f>'НЗ №1.1'!Q28-'НЗ №__'!U28</f>
        <v>460840</v>
      </c>
      <c r="R28" s="179">
        <f>'НЗ №1.1'!R28-'НЗ №__'!V28</f>
        <v>-2</v>
      </c>
      <c r="S28" s="180">
        <f>'НЗ №1.1'!S28-'НЗ №__'!W28</f>
        <v>-12150</v>
      </c>
      <c r="T28" s="180">
        <f>'НЗ №1.1'!T28-'НЗ №__'!X28</f>
        <v>1342840</v>
      </c>
      <c r="U28" s="81">
        <v>1</v>
      </c>
      <c r="V28" s="82">
        <f>SUM(V29:V32)</f>
        <v>4050</v>
      </c>
      <c r="W28" s="82"/>
      <c r="X28" s="83">
        <f>SUM(X29:X32)</f>
        <v>0</v>
      </c>
      <c r="Y28" s="81">
        <v>1</v>
      </c>
      <c r="Z28" s="82">
        <f>SUM(Z29:Z32)</f>
        <v>4050</v>
      </c>
      <c r="AA28" s="82"/>
      <c r="AB28" s="83">
        <f>SUM(AB29:AB32)</f>
        <v>0</v>
      </c>
      <c r="AC28" s="81">
        <v>1</v>
      </c>
      <c r="AD28" s="82">
        <f>SUM(AD29:AD32)</f>
        <v>4050</v>
      </c>
      <c r="AE28" s="82"/>
      <c r="AF28" s="83">
        <f>SUM(AF29:AF32)</f>
        <v>0</v>
      </c>
      <c r="AG28" s="81">
        <f t="shared" ref="AG28:AH64" si="1">U28+Y28+AC28</f>
        <v>3</v>
      </c>
      <c r="AH28" s="82">
        <f t="shared" si="1"/>
        <v>12150</v>
      </c>
      <c r="AI28" s="82">
        <f t="shared" ref="AI28:AI66" si="2">X28+AB28+AF28</f>
        <v>0</v>
      </c>
      <c r="AJ28" s="81">
        <f>Y28+J28+N28+U28+F28+AC28</f>
        <v>2</v>
      </c>
      <c r="AK28" s="82">
        <f>Z28+K28+O28+V28+G28+AD28</f>
        <v>4050</v>
      </c>
      <c r="AL28" s="84">
        <f>AB28+M28+Q28+X28+I28+AF28</f>
        <v>1342840</v>
      </c>
      <c r="AM28" s="85">
        <f>ROUND(AL28*1.2,2)</f>
        <v>1611408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</row>
    <row r="29" spans="1:272" ht="18" customHeight="1" outlineLevel="1">
      <c r="A29" s="86"/>
      <c r="B29" s="87" t="s">
        <v>17</v>
      </c>
      <c r="C29" s="88" t="s">
        <v>6</v>
      </c>
      <c r="D29" s="89">
        <v>80</v>
      </c>
      <c r="E29" s="182">
        <f>'НЗ №1.1'!E29-'НЗ №__'!E29</f>
        <v>110.25</v>
      </c>
      <c r="F29" s="182">
        <f>'НЗ №1.1'!F29-'НЗ №__'!F29</f>
        <v>0</v>
      </c>
      <c r="G29" s="203">
        <f>'НЗ №1.1'!G29-'НЗ №__'!G29</f>
        <v>0</v>
      </c>
      <c r="H29" s="183">
        <f>'НЗ №1.1'!H29-'НЗ №__'!H29</f>
        <v>110.25</v>
      </c>
      <c r="I29" s="216">
        <f>'НЗ №1.1'!I29-'НЗ №__'!I29</f>
        <v>0</v>
      </c>
      <c r="J29" s="182">
        <f>'НЗ №1.1'!J29-'НЗ №__'!J29</f>
        <v>1</v>
      </c>
      <c r="K29" s="203">
        <f>'НЗ №1.1'!K29-'НЗ №__'!K29</f>
        <v>80</v>
      </c>
      <c r="L29" s="183">
        <f>'НЗ №1.1'!L29-'НЗ №__'!L29</f>
        <v>110.25</v>
      </c>
      <c r="M29" s="216">
        <f>'НЗ №1.1'!M29-'НЗ №__'!M29</f>
        <v>17640</v>
      </c>
      <c r="N29" s="182">
        <f>'НЗ №1.1'!N29-'НЗ №__'!R29</f>
        <v>-2</v>
      </c>
      <c r="O29" s="183">
        <f>'НЗ №1.1'!O29-'НЗ №__'!S29</f>
        <v>-160</v>
      </c>
      <c r="P29" s="183">
        <f>'НЗ №1.1'!P29-'НЗ №__'!T29</f>
        <v>115.21</v>
      </c>
      <c r="Q29" s="184">
        <f>'НЗ №1.1'!Q29-'НЗ №__'!U29</f>
        <v>9216.7999999999993</v>
      </c>
      <c r="R29" s="182">
        <f>'НЗ №1.1'!R29-'НЗ №__'!V29</f>
        <v>-2</v>
      </c>
      <c r="S29" s="183">
        <f>'НЗ №1.1'!S29-'НЗ №__'!W29</f>
        <v>-160</v>
      </c>
      <c r="T29" s="183">
        <f>'НЗ №1.1'!T29-'НЗ №__'!X29</f>
        <v>26856.799999999999</v>
      </c>
      <c r="U29" s="90">
        <f>U$28</f>
        <v>1</v>
      </c>
      <c r="V29" s="91">
        <f>U29*$D29</f>
        <v>80</v>
      </c>
      <c r="W29" s="91">
        <f>ROUND(E29*W$25,2)</f>
        <v>0</v>
      </c>
      <c r="X29" s="92">
        <f>ROUND(W29*V29,2)</f>
        <v>0</v>
      </c>
      <c r="Y29" s="90">
        <f>Y$28</f>
        <v>1</v>
      </c>
      <c r="Z29" s="91">
        <f>Y29*$D29</f>
        <v>80</v>
      </c>
      <c r="AA29" s="91">
        <f>ROUND(W29*AA$25,2)</f>
        <v>0</v>
      </c>
      <c r="AB29" s="92">
        <f>ROUND(AA29*Z29,2)</f>
        <v>0</v>
      </c>
      <c r="AC29" s="90">
        <f>AC$28</f>
        <v>1</v>
      </c>
      <c r="AD29" s="91">
        <f>AC29*$D29</f>
        <v>80</v>
      </c>
      <c r="AE29" s="91">
        <f>ROUND(AA29*AE$25,2)</f>
        <v>0</v>
      </c>
      <c r="AF29" s="92">
        <f>ROUND(AE29*AD29,2)</f>
        <v>0</v>
      </c>
      <c r="AG29" s="90">
        <f t="shared" si="1"/>
        <v>3</v>
      </c>
      <c r="AH29" s="91">
        <f t="shared" si="1"/>
        <v>240</v>
      </c>
      <c r="AI29" s="91">
        <f t="shared" si="2"/>
        <v>0</v>
      </c>
      <c r="AJ29" s="90">
        <f t="shared" ref="AJ29:AK63" si="3">Y29+J29+N29+U29+F29+AC29</f>
        <v>2</v>
      </c>
      <c r="AK29" s="91">
        <f t="shared" si="3"/>
        <v>160</v>
      </c>
      <c r="AL29" s="93">
        <f t="shared" ref="AL29:AL32" si="4">AB29+M29+Q29+X29+I29+AF29</f>
        <v>26856.799999999999</v>
      </c>
      <c r="AM29" s="94">
        <f t="shared" ref="AM29:AM45" si="5">ROUND(AL29*1.2,2)</f>
        <v>32228.16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</row>
    <row r="30" spans="1:272" ht="18" customHeight="1" outlineLevel="1">
      <c r="A30" s="95"/>
      <c r="B30" s="96" t="s">
        <v>4</v>
      </c>
      <c r="C30" s="88" t="s">
        <v>6</v>
      </c>
      <c r="D30" s="89">
        <v>1420</v>
      </c>
      <c r="E30" s="182">
        <f>'НЗ №1.1'!E30-'НЗ №__'!E30</f>
        <v>110.25</v>
      </c>
      <c r="F30" s="182">
        <f>'НЗ №1.1'!F30-'НЗ №__'!F30</f>
        <v>0</v>
      </c>
      <c r="G30" s="203">
        <f>'НЗ №1.1'!G30-'НЗ №__'!G30</f>
        <v>0</v>
      </c>
      <c r="H30" s="183">
        <f>'НЗ №1.1'!H30-'НЗ №__'!H30</f>
        <v>110.25</v>
      </c>
      <c r="I30" s="216">
        <f>'НЗ №1.1'!I30-'НЗ №__'!I30</f>
        <v>0</v>
      </c>
      <c r="J30" s="182">
        <f>'НЗ №1.1'!J30-'НЗ №__'!J30</f>
        <v>1</v>
      </c>
      <c r="K30" s="203">
        <f>'НЗ №1.1'!K30-'НЗ №__'!K30</f>
        <v>1420</v>
      </c>
      <c r="L30" s="183">
        <f>'НЗ №1.1'!L30-'НЗ №__'!L30</f>
        <v>110.25</v>
      </c>
      <c r="M30" s="216">
        <f>'НЗ №1.1'!M30-'НЗ №__'!M30</f>
        <v>313110</v>
      </c>
      <c r="N30" s="182">
        <f>'НЗ №1.1'!N30-'НЗ №__'!R30</f>
        <v>-2</v>
      </c>
      <c r="O30" s="183">
        <f>'НЗ №1.1'!O30-'НЗ №__'!S30</f>
        <v>-2840</v>
      </c>
      <c r="P30" s="183">
        <f>'НЗ №1.1'!P30-'НЗ №__'!T30</f>
        <v>115.21</v>
      </c>
      <c r="Q30" s="184">
        <f>'НЗ №1.1'!Q30-'НЗ №__'!U30</f>
        <v>163598.20000000001</v>
      </c>
      <c r="R30" s="182">
        <f>'НЗ №1.1'!R30-'НЗ №__'!V30</f>
        <v>-2</v>
      </c>
      <c r="S30" s="183">
        <f>'НЗ №1.1'!S30-'НЗ №__'!W30</f>
        <v>-2840</v>
      </c>
      <c r="T30" s="183">
        <f>'НЗ №1.1'!T30-'НЗ №__'!X30</f>
        <v>476708.2</v>
      </c>
      <c r="U30" s="90">
        <f t="shared" ref="U30:U32" si="6">U$28</f>
        <v>1</v>
      </c>
      <c r="V30" s="91">
        <f t="shared" ref="V30:V32" si="7">U30*$D30</f>
        <v>1420</v>
      </c>
      <c r="W30" s="91">
        <f t="shared" ref="W30:W64" si="8">ROUND(E30*W$25,2)</f>
        <v>0</v>
      </c>
      <c r="X30" s="92">
        <f t="shared" ref="X30:X32" si="9">ROUND(W30*V30,2)</f>
        <v>0</v>
      </c>
      <c r="Y30" s="90">
        <f t="shared" ref="Y30:Y32" si="10">Y$28</f>
        <v>1</v>
      </c>
      <c r="Z30" s="91">
        <f t="shared" ref="Z30:Z32" si="11">Y30*$D30</f>
        <v>1420</v>
      </c>
      <c r="AA30" s="91">
        <f t="shared" ref="AA30:AA32" si="12">ROUND(W30*AA$25,2)</f>
        <v>0</v>
      </c>
      <c r="AB30" s="92">
        <f t="shared" ref="AB30:AB32" si="13">ROUND(AA30*Z30,2)</f>
        <v>0</v>
      </c>
      <c r="AC30" s="90">
        <f t="shared" ref="AC30:AC32" si="14">AC$28</f>
        <v>1</v>
      </c>
      <c r="AD30" s="91">
        <f t="shared" ref="AD30:AD32" si="15">AC30*$D30</f>
        <v>1420</v>
      </c>
      <c r="AE30" s="91">
        <f t="shared" ref="AE30:AE32" si="16">ROUND(AA30*AE$25,2)</f>
        <v>0</v>
      </c>
      <c r="AF30" s="92">
        <f t="shared" ref="AF30:AF32" si="17">ROUND(AE30*AD30,2)</f>
        <v>0</v>
      </c>
      <c r="AG30" s="90">
        <f t="shared" si="1"/>
        <v>3</v>
      </c>
      <c r="AH30" s="91">
        <f t="shared" si="1"/>
        <v>4260</v>
      </c>
      <c r="AI30" s="91">
        <f t="shared" si="2"/>
        <v>0</v>
      </c>
      <c r="AJ30" s="90">
        <f t="shared" si="3"/>
        <v>2</v>
      </c>
      <c r="AK30" s="91">
        <f t="shared" si="3"/>
        <v>2840</v>
      </c>
      <c r="AL30" s="93">
        <f t="shared" si="4"/>
        <v>476708.2</v>
      </c>
      <c r="AM30" s="94">
        <f t="shared" si="5"/>
        <v>572049.84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</row>
    <row r="31" spans="1:272" ht="18" customHeight="1" outlineLevel="1">
      <c r="A31" s="95"/>
      <c r="B31" s="97" t="s">
        <v>5</v>
      </c>
      <c r="C31" s="88" t="s">
        <v>6</v>
      </c>
      <c r="D31" s="89">
        <v>2500</v>
      </c>
      <c r="E31" s="182">
        <f>'НЗ №1.1'!E31-'НЗ №__'!E31</f>
        <v>110.25</v>
      </c>
      <c r="F31" s="182">
        <f>'НЗ №1.1'!F31-'НЗ №__'!F31</f>
        <v>0</v>
      </c>
      <c r="G31" s="203">
        <f>'НЗ №1.1'!G31-'НЗ №__'!G31</f>
        <v>0</v>
      </c>
      <c r="H31" s="183">
        <f>'НЗ №1.1'!H31-'НЗ №__'!H31</f>
        <v>110.25</v>
      </c>
      <c r="I31" s="216">
        <f>'НЗ №1.1'!I31-'НЗ №__'!I31</f>
        <v>0</v>
      </c>
      <c r="J31" s="182">
        <f>'НЗ №1.1'!J31-'НЗ №__'!J31</f>
        <v>1</v>
      </c>
      <c r="K31" s="203">
        <f>'НЗ №1.1'!K31-'НЗ №__'!K31</f>
        <v>2500</v>
      </c>
      <c r="L31" s="183">
        <f>'НЗ №1.1'!L31-'НЗ №__'!L31</f>
        <v>110.25</v>
      </c>
      <c r="M31" s="216">
        <f>'НЗ №1.1'!M31-'НЗ №__'!M31</f>
        <v>551250</v>
      </c>
      <c r="N31" s="182">
        <f>'НЗ №1.1'!N31-'НЗ №__'!R31</f>
        <v>-2</v>
      </c>
      <c r="O31" s="183">
        <f>'НЗ №1.1'!O31-'НЗ №__'!S31</f>
        <v>-5000</v>
      </c>
      <c r="P31" s="183">
        <f>'НЗ №1.1'!P31-'НЗ №__'!T31</f>
        <v>115.21</v>
      </c>
      <c r="Q31" s="184">
        <f>'НЗ №1.1'!Q31-'НЗ №__'!U31</f>
        <v>288025</v>
      </c>
      <c r="R31" s="182">
        <f>'НЗ №1.1'!R31-'НЗ №__'!V31</f>
        <v>-2</v>
      </c>
      <c r="S31" s="183">
        <f>'НЗ №1.1'!S31-'НЗ №__'!W31</f>
        <v>-5000</v>
      </c>
      <c r="T31" s="183">
        <f>'НЗ №1.1'!T31-'НЗ №__'!X31</f>
        <v>839275</v>
      </c>
      <c r="U31" s="90">
        <f t="shared" si="6"/>
        <v>1</v>
      </c>
      <c r="V31" s="91">
        <f t="shared" si="7"/>
        <v>2500</v>
      </c>
      <c r="W31" s="91">
        <f t="shared" si="8"/>
        <v>0</v>
      </c>
      <c r="X31" s="92">
        <f t="shared" si="9"/>
        <v>0</v>
      </c>
      <c r="Y31" s="90">
        <f t="shared" si="10"/>
        <v>1</v>
      </c>
      <c r="Z31" s="91">
        <f t="shared" si="11"/>
        <v>2500</v>
      </c>
      <c r="AA31" s="91">
        <f>ROUND(W31*AA$25,2)</f>
        <v>0</v>
      </c>
      <c r="AB31" s="92">
        <f t="shared" si="13"/>
        <v>0</v>
      </c>
      <c r="AC31" s="90">
        <f t="shared" si="14"/>
        <v>1</v>
      </c>
      <c r="AD31" s="91">
        <f t="shared" si="15"/>
        <v>2500</v>
      </c>
      <c r="AE31" s="91">
        <f>ROUND(AA31*AE$25,2)</f>
        <v>0</v>
      </c>
      <c r="AF31" s="92">
        <f t="shared" si="17"/>
        <v>0</v>
      </c>
      <c r="AG31" s="90">
        <f t="shared" si="1"/>
        <v>3</v>
      </c>
      <c r="AH31" s="91">
        <f t="shared" si="1"/>
        <v>7500</v>
      </c>
      <c r="AI31" s="91">
        <f t="shared" si="2"/>
        <v>0</v>
      </c>
      <c r="AJ31" s="90">
        <f t="shared" si="3"/>
        <v>2</v>
      </c>
      <c r="AK31" s="91">
        <f t="shared" si="3"/>
        <v>5000</v>
      </c>
      <c r="AL31" s="93">
        <f t="shared" si="4"/>
        <v>839275</v>
      </c>
      <c r="AM31" s="94">
        <f t="shared" si="5"/>
        <v>1007130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</row>
    <row r="32" spans="1:272" ht="18" customHeight="1" outlineLevel="1" thickBot="1">
      <c r="A32" s="98"/>
      <c r="B32" s="99" t="s">
        <v>13</v>
      </c>
      <c r="C32" s="100" t="s">
        <v>6</v>
      </c>
      <c r="D32" s="101">
        <v>50</v>
      </c>
      <c r="E32" s="182">
        <f>'НЗ №1.1'!E32-'НЗ №__'!E32</f>
        <v>0</v>
      </c>
      <c r="F32" s="182">
        <f>'НЗ №1.1'!F32-'НЗ №__'!F32</f>
        <v>0</v>
      </c>
      <c r="G32" s="204">
        <f>'НЗ №1.1'!G32-'НЗ №__'!G32</f>
        <v>0</v>
      </c>
      <c r="H32" s="185">
        <f>'НЗ №1.1'!H32-'НЗ №__'!H32</f>
        <v>0</v>
      </c>
      <c r="I32" s="217">
        <f>'НЗ №1.1'!I32-'НЗ №__'!I32</f>
        <v>0</v>
      </c>
      <c r="J32" s="187">
        <f>'НЗ №1.1'!J32-'НЗ №__'!J32</f>
        <v>1</v>
      </c>
      <c r="K32" s="203">
        <f>'НЗ №1.1'!K32-'НЗ №__'!K32</f>
        <v>50</v>
      </c>
      <c r="L32" s="185">
        <f>'НЗ №1.1'!L32-'НЗ №__'!L32</f>
        <v>0</v>
      </c>
      <c r="M32" s="217">
        <f>'НЗ №1.1'!M32-'НЗ №__'!M32</f>
        <v>0</v>
      </c>
      <c r="N32" s="187">
        <f>'НЗ №1.1'!N32-'НЗ №__'!R32</f>
        <v>-2</v>
      </c>
      <c r="O32" s="183">
        <f>'НЗ №1.1'!O32-'НЗ №__'!S32</f>
        <v>-100</v>
      </c>
      <c r="P32" s="185">
        <f>'НЗ №1.1'!P32-'НЗ №__'!T32</f>
        <v>0</v>
      </c>
      <c r="Q32" s="186">
        <f>'НЗ №1.1'!Q32-'НЗ №__'!U32</f>
        <v>0</v>
      </c>
      <c r="R32" s="187">
        <f>'НЗ №1.1'!R32-'НЗ №__'!V32</f>
        <v>-2</v>
      </c>
      <c r="S32" s="183">
        <f>'НЗ №1.1'!S32-'НЗ №__'!W32</f>
        <v>50</v>
      </c>
      <c r="T32" s="185">
        <f>'НЗ №1.1'!T32-'НЗ №__'!X32</f>
        <v>0</v>
      </c>
      <c r="U32" s="104">
        <f t="shared" si="6"/>
        <v>1</v>
      </c>
      <c r="V32" s="91">
        <f t="shared" si="7"/>
        <v>50</v>
      </c>
      <c r="W32" s="102">
        <f t="shared" si="8"/>
        <v>0</v>
      </c>
      <c r="X32" s="103">
        <f t="shared" si="9"/>
        <v>0</v>
      </c>
      <c r="Y32" s="104">
        <f t="shared" si="10"/>
        <v>1</v>
      </c>
      <c r="Z32" s="91">
        <f t="shared" si="11"/>
        <v>50</v>
      </c>
      <c r="AA32" s="102">
        <f t="shared" si="12"/>
        <v>0</v>
      </c>
      <c r="AB32" s="103">
        <f t="shared" si="13"/>
        <v>0</v>
      </c>
      <c r="AC32" s="104">
        <f t="shared" si="14"/>
        <v>1</v>
      </c>
      <c r="AD32" s="91">
        <f t="shared" si="15"/>
        <v>50</v>
      </c>
      <c r="AE32" s="102">
        <f t="shared" si="16"/>
        <v>0</v>
      </c>
      <c r="AF32" s="103">
        <f t="shared" si="17"/>
        <v>0</v>
      </c>
      <c r="AG32" s="104">
        <f t="shared" si="1"/>
        <v>3</v>
      </c>
      <c r="AH32" s="91">
        <f t="shared" si="1"/>
        <v>150</v>
      </c>
      <c r="AI32" s="102">
        <f t="shared" si="2"/>
        <v>0</v>
      </c>
      <c r="AJ32" s="104">
        <f t="shared" si="3"/>
        <v>2</v>
      </c>
      <c r="AK32" s="102">
        <f t="shared" si="3"/>
        <v>100</v>
      </c>
      <c r="AL32" s="105">
        <f t="shared" si="4"/>
        <v>0</v>
      </c>
      <c r="AM32" s="106">
        <f t="shared" si="5"/>
        <v>0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</row>
    <row r="33" spans="1:272" ht="18" customHeight="1" thickBot="1">
      <c r="A33" s="107">
        <f>A27+0.1</f>
        <v>1.1000000000000001</v>
      </c>
      <c r="B33" s="77" t="s">
        <v>18</v>
      </c>
      <c r="C33" s="78"/>
      <c r="D33" s="79">
        <f>SUM(D34:D37)</f>
        <v>5550</v>
      </c>
      <c r="E33" s="179">
        <f>'НЗ №1.1'!E33-'НЗ №__'!E33</f>
        <v>0</v>
      </c>
      <c r="F33" s="179">
        <f>'НЗ №1.1'!F33-'НЗ №__'!F33</f>
        <v>0</v>
      </c>
      <c r="G33" s="202">
        <f>'НЗ №1.1'!G33-'НЗ №__'!G33</f>
        <v>0</v>
      </c>
      <c r="H33" s="180">
        <f>'НЗ №1.1'!H33-'НЗ №__'!H33</f>
        <v>0</v>
      </c>
      <c r="I33" s="215">
        <f>'НЗ №1.1'!I33-'НЗ №__'!I33</f>
        <v>0</v>
      </c>
      <c r="J33" s="179">
        <f>'НЗ №1.1'!J33-'НЗ №__'!J33</f>
        <v>1</v>
      </c>
      <c r="K33" s="202">
        <f>'НЗ №1.1'!K33-'НЗ №__'!K33</f>
        <v>0</v>
      </c>
      <c r="L33" s="180">
        <f>'НЗ №1.1'!L33-'НЗ №__'!L33</f>
        <v>0</v>
      </c>
      <c r="M33" s="215">
        <f>'НЗ №1.1'!M33-'НЗ №__'!M33</f>
        <v>1223775</v>
      </c>
      <c r="N33" s="179">
        <f>'НЗ №1.1'!N33-'НЗ №__'!R33</f>
        <v>-7</v>
      </c>
      <c r="O33" s="180">
        <f>'НЗ №1.1'!O33-'НЗ №__'!S33</f>
        <v>-40250</v>
      </c>
      <c r="P33" s="180">
        <f>'НЗ №1.1'!P33-'НЗ №__'!T33</f>
        <v>0</v>
      </c>
      <c r="Q33" s="181">
        <f>'НЗ №1.1'!Q33-'НЗ №__'!U33</f>
        <v>639415.5</v>
      </c>
      <c r="R33" s="179">
        <f>'НЗ №1.1'!R33-'НЗ №__'!V33</f>
        <v>-7</v>
      </c>
      <c r="S33" s="180">
        <f>'НЗ №1.1'!S33-'НЗ №__'!W33</f>
        <v>-46000</v>
      </c>
      <c r="T33" s="180">
        <f>'НЗ №1.1'!T33-'НЗ №__'!X33</f>
        <v>1863190.5</v>
      </c>
      <c r="U33" s="81">
        <v>1</v>
      </c>
      <c r="V33" s="82">
        <f>SUM(V34:V38)</f>
        <v>5750</v>
      </c>
      <c r="W33" s="82"/>
      <c r="X33" s="83">
        <f>SUM(X34:X38)</f>
        <v>0</v>
      </c>
      <c r="Y33" s="81">
        <v>1</v>
      </c>
      <c r="Z33" s="82">
        <f>SUM(Z34:Z38)</f>
        <v>5750</v>
      </c>
      <c r="AA33" s="82"/>
      <c r="AB33" s="83">
        <f>SUM(AB34:AB38)</f>
        <v>0</v>
      </c>
      <c r="AC33" s="81">
        <v>1</v>
      </c>
      <c r="AD33" s="82">
        <f>SUM(AD34:AD38)</f>
        <v>5750</v>
      </c>
      <c r="AE33" s="82"/>
      <c r="AF33" s="83">
        <f>SUM(AF34:AF38)</f>
        <v>0</v>
      </c>
      <c r="AG33" s="81">
        <f t="shared" si="1"/>
        <v>3</v>
      </c>
      <c r="AH33" s="82">
        <f t="shared" si="1"/>
        <v>17250</v>
      </c>
      <c r="AI33" s="82">
        <f t="shared" si="2"/>
        <v>0</v>
      </c>
      <c r="AJ33" s="81">
        <f t="shared" si="3"/>
        <v>-3</v>
      </c>
      <c r="AK33" s="82">
        <f t="shared" si="3"/>
        <v>-23000</v>
      </c>
      <c r="AL33" s="84">
        <f>AB33+M33+Q33+X33+I33+AF33</f>
        <v>1863190.5</v>
      </c>
      <c r="AM33" s="108">
        <f t="shared" si="5"/>
        <v>2235828.6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</row>
    <row r="34" spans="1:272" ht="18" customHeight="1" outlineLevel="1">
      <c r="A34" s="109"/>
      <c r="B34" s="87" t="s">
        <v>17</v>
      </c>
      <c r="C34" s="88" t="s">
        <v>6</v>
      </c>
      <c r="D34" s="89">
        <v>80</v>
      </c>
      <c r="E34" s="182">
        <f>'НЗ №1.1'!E34-'НЗ №__'!E34</f>
        <v>110.25</v>
      </c>
      <c r="F34" s="182">
        <f>'НЗ №1.1'!F34-'НЗ №__'!F34</f>
        <v>0</v>
      </c>
      <c r="G34" s="203">
        <f>'НЗ №1.1'!G34-'НЗ №__'!G34</f>
        <v>0</v>
      </c>
      <c r="H34" s="183">
        <f>'НЗ №1.1'!H34-'НЗ №__'!H34</f>
        <v>110.25</v>
      </c>
      <c r="I34" s="216">
        <f>'НЗ №1.1'!I34-'НЗ №__'!I34</f>
        <v>0</v>
      </c>
      <c r="J34" s="182">
        <f>'НЗ №1.1'!J34-'НЗ №__'!J34</f>
        <v>1</v>
      </c>
      <c r="K34" s="203">
        <f>'НЗ №1.1'!K34-'НЗ №__'!K34</f>
        <v>80</v>
      </c>
      <c r="L34" s="183">
        <f>'НЗ №1.1'!L34-'НЗ №__'!L34</f>
        <v>110.25</v>
      </c>
      <c r="M34" s="216">
        <f>'НЗ №1.1'!M34-'НЗ №__'!M34</f>
        <v>17640</v>
      </c>
      <c r="N34" s="182">
        <f>'НЗ №1.1'!N34-'НЗ №__'!R34</f>
        <v>-7</v>
      </c>
      <c r="O34" s="183">
        <f>'НЗ №1.1'!O34-'НЗ №__'!S34</f>
        <v>-560</v>
      </c>
      <c r="P34" s="183">
        <f>'НЗ №1.1'!P34-'НЗ №__'!T34</f>
        <v>115.21</v>
      </c>
      <c r="Q34" s="184">
        <f>'НЗ №1.1'!Q34-'НЗ №__'!U34</f>
        <v>9216.7999999999993</v>
      </c>
      <c r="R34" s="182">
        <f>'НЗ №1.1'!R34-'НЗ №__'!V34</f>
        <v>-7</v>
      </c>
      <c r="S34" s="183">
        <f>'НЗ №1.1'!S34-'НЗ №__'!W34</f>
        <v>-560</v>
      </c>
      <c r="T34" s="183">
        <f>'НЗ №1.1'!T34-'НЗ №__'!X34</f>
        <v>26856.799999999999</v>
      </c>
      <c r="U34" s="90">
        <f t="shared" ref="U34:U36" si="18">U$33</f>
        <v>1</v>
      </c>
      <c r="V34" s="91">
        <f>U34*$D34</f>
        <v>80</v>
      </c>
      <c r="W34" s="91">
        <f t="shared" si="8"/>
        <v>0</v>
      </c>
      <c r="X34" s="92">
        <f t="shared" ref="X34:X38" si="19">ROUND(W34*V34,2)</f>
        <v>0</v>
      </c>
      <c r="Y34" s="90">
        <f>Y$33</f>
        <v>1</v>
      </c>
      <c r="Z34" s="91">
        <f>Y34*$D34</f>
        <v>80</v>
      </c>
      <c r="AA34" s="91">
        <f>ROUND(W34*AA$25,2)</f>
        <v>0</v>
      </c>
      <c r="AB34" s="92">
        <f t="shared" ref="AB34:AB38" si="20">ROUND(AA34*Z34,2)</f>
        <v>0</v>
      </c>
      <c r="AC34" s="90">
        <f>AC$33</f>
        <v>1</v>
      </c>
      <c r="AD34" s="91">
        <f>AC34*$D34</f>
        <v>80</v>
      </c>
      <c r="AE34" s="91">
        <f>ROUND(AA34*AE$25,2)</f>
        <v>0</v>
      </c>
      <c r="AF34" s="92">
        <f t="shared" ref="AF34:AF38" si="21">ROUND(AE34*AD34,2)</f>
        <v>0</v>
      </c>
      <c r="AG34" s="90">
        <f t="shared" si="1"/>
        <v>3</v>
      </c>
      <c r="AH34" s="91">
        <f t="shared" si="1"/>
        <v>240</v>
      </c>
      <c r="AI34" s="91">
        <f t="shared" si="2"/>
        <v>0</v>
      </c>
      <c r="AJ34" s="90">
        <f t="shared" si="3"/>
        <v>-3</v>
      </c>
      <c r="AK34" s="91">
        <f t="shared" si="3"/>
        <v>-240</v>
      </c>
      <c r="AL34" s="93">
        <f t="shared" ref="AL34:AL68" si="22">AB34+M34+Q34+X34+I34+AF34</f>
        <v>26856.799999999999</v>
      </c>
      <c r="AM34" s="94">
        <f t="shared" si="5"/>
        <v>32228.16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</row>
    <row r="35" spans="1:272" ht="18" customHeight="1" outlineLevel="1">
      <c r="A35" s="95"/>
      <c r="B35" s="96" t="s">
        <v>4</v>
      </c>
      <c r="C35" s="88" t="s">
        <v>6</v>
      </c>
      <c r="D35" s="89">
        <v>1420</v>
      </c>
      <c r="E35" s="182">
        <f>'НЗ №1.1'!E35-'НЗ №__'!E35</f>
        <v>110.25</v>
      </c>
      <c r="F35" s="182">
        <f>'НЗ №1.1'!F35-'НЗ №__'!F35</f>
        <v>0</v>
      </c>
      <c r="G35" s="203">
        <f>'НЗ №1.1'!G35-'НЗ №__'!G35</f>
        <v>0</v>
      </c>
      <c r="H35" s="183">
        <f>'НЗ №1.1'!H35-'НЗ №__'!H35</f>
        <v>110.25</v>
      </c>
      <c r="I35" s="216">
        <f>'НЗ №1.1'!I35-'НЗ №__'!I35</f>
        <v>0</v>
      </c>
      <c r="J35" s="182">
        <f>'НЗ №1.1'!J35-'НЗ №__'!J35</f>
        <v>1</v>
      </c>
      <c r="K35" s="203">
        <f>'НЗ №1.1'!K35-'НЗ №__'!K35</f>
        <v>1420</v>
      </c>
      <c r="L35" s="183">
        <f>'НЗ №1.1'!L35-'НЗ №__'!L35</f>
        <v>110.25</v>
      </c>
      <c r="M35" s="216">
        <f>'НЗ №1.1'!M35-'НЗ №__'!M35</f>
        <v>313110</v>
      </c>
      <c r="N35" s="182">
        <f>'НЗ №1.1'!N35-'НЗ №__'!R35</f>
        <v>-7</v>
      </c>
      <c r="O35" s="183">
        <f>'НЗ №1.1'!O35-'НЗ №__'!S35</f>
        <v>-9940</v>
      </c>
      <c r="P35" s="183">
        <f>'НЗ №1.1'!P35-'НЗ №__'!T35</f>
        <v>115.21</v>
      </c>
      <c r="Q35" s="184">
        <f>'НЗ №1.1'!Q35-'НЗ №__'!U35</f>
        <v>163598.20000000001</v>
      </c>
      <c r="R35" s="182">
        <f>'НЗ №1.1'!R35-'НЗ №__'!V35</f>
        <v>-7</v>
      </c>
      <c r="S35" s="183">
        <f>'НЗ №1.1'!S35-'НЗ №__'!W35</f>
        <v>-9940</v>
      </c>
      <c r="T35" s="183">
        <f>'НЗ №1.1'!T35-'НЗ №__'!X35</f>
        <v>476708.2</v>
      </c>
      <c r="U35" s="90">
        <f t="shared" si="18"/>
        <v>1</v>
      </c>
      <c r="V35" s="91">
        <f>U35*$D35</f>
        <v>1420</v>
      </c>
      <c r="W35" s="91">
        <f t="shared" si="8"/>
        <v>0</v>
      </c>
      <c r="X35" s="92">
        <f t="shared" si="19"/>
        <v>0</v>
      </c>
      <c r="Y35" s="90">
        <f t="shared" ref="Y35:Y38" si="23">Y$33</f>
        <v>1</v>
      </c>
      <c r="Z35" s="91">
        <f>Y35*$D35</f>
        <v>1420</v>
      </c>
      <c r="AA35" s="91">
        <f t="shared" ref="AA35:AA38" si="24">ROUND(W35*AA$25,2)</f>
        <v>0</v>
      </c>
      <c r="AB35" s="92">
        <f t="shared" si="20"/>
        <v>0</v>
      </c>
      <c r="AC35" s="90">
        <f t="shared" ref="AC35:AC38" si="25">AC$33</f>
        <v>1</v>
      </c>
      <c r="AD35" s="91">
        <f>AC35*$D35</f>
        <v>1420</v>
      </c>
      <c r="AE35" s="91">
        <f t="shared" ref="AE35:AE38" si="26">ROUND(AA35*AE$25,2)</f>
        <v>0</v>
      </c>
      <c r="AF35" s="92">
        <f t="shared" si="21"/>
        <v>0</v>
      </c>
      <c r="AG35" s="90">
        <f t="shared" si="1"/>
        <v>3</v>
      </c>
      <c r="AH35" s="91">
        <f t="shared" si="1"/>
        <v>4260</v>
      </c>
      <c r="AI35" s="91">
        <f t="shared" si="2"/>
        <v>0</v>
      </c>
      <c r="AJ35" s="90">
        <f t="shared" si="3"/>
        <v>-3</v>
      </c>
      <c r="AK35" s="91">
        <f t="shared" si="3"/>
        <v>-4260</v>
      </c>
      <c r="AL35" s="93">
        <f t="shared" si="22"/>
        <v>476708.2</v>
      </c>
      <c r="AM35" s="94">
        <f t="shared" si="5"/>
        <v>572049.84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</row>
    <row r="36" spans="1:272" ht="18" customHeight="1" outlineLevel="1">
      <c r="A36" s="95"/>
      <c r="B36" s="110" t="s">
        <v>5</v>
      </c>
      <c r="C36" s="88" t="s">
        <v>6</v>
      </c>
      <c r="D36" s="89">
        <v>2050</v>
      </c>
      <c r="E36" s="182">
        <f>'НЗ №1.1'!E36-'НЗ №__'!E36</f>
        <v>110.25</v>
      </c>
      <c r="F36" s="182">
        <f>'НЗ №1.1'!F36-'НЗ №__'!F36</f>
        <v>0</v>
      </c>
      <c r="G36" s="203">
        <f>'НЗ №1.1'!G36-'НЗ №__'!G36</f>
        <v>0</v>
      </c>
      <c r="H36" s="183">
        <f>'НЗ №1.1'!H36-'НЗ №__'!H36</f>
        <v>110.25</v>
      </c>
      <c r="I36" s="216">
        <f>'НЗ №1.1'!I36-'НЗ №__'!I36</f>
        <v>0</v>
      </c>
      <c r="J36" s="182">
        <f>'НЗ №1.1'!J36-'НЗ №__'!J36</f>
        <v>1</v>
      </c>
      <c r="K36" s="203">
        <f>'НЗ №1.1'!K36-'НЗ №__'!K36</f>
        <v>2050</v>
      </c>
      <c r="L36" s="183">
        <f>'НЗ №1.1'!L36-'НЗ №__'!L36</f>
        <v>110.25</v>
      </c>
      <c r="M36" s="216">
        <f>'НЗ №1.1'!M36-'НЗ №__'!M36</f>
        <v>452025</v>
      </c>
      <c r="N36" s="182">
        <f>'НЗ №1.1'!N36-'НЗ №__'!R36</f>
        <v>-7</v>
      </c>
      <c r="O36" s="183">
        <f>'НЗ №1.1'!O36-'НЗ №__'!S36</f>
        <v>-14350</v>
      </c>
      <c r="P36" s="183">
        <f>'НЗ №1.1'!P36-'НЗ №__'!T36</f>
        <v>115.21</v>
      </c>
      <c r="Q36" s="184">
        <f>'НЗ №1.1'!Q36-'НЗ №__'!U36</f>
        <v>236180.5</v>
      </c>
      <c r="R36" s="182">
        <f>'НЗ №1.1'!R36-'НЗ №__'!V36</f>
        <v>-7</v>
      </c>
      <c r="S36" s="183">
        <f>'НЗ №1.1'!S36-'НЗ №__'!W36</f>
        <v>-14350</v>
      </c>
      <c r="T36" s="183">
        <f>'НЗ №1.1'!T36-'НЗ №__'!X36</f>
        <v>688205.5</v>
      </c>
      <c r="U36" s="90">
        <f t="shared" si="18"/>
        <v>1</v>
      </c>
      <c r="V36" s="91">
        <f t="shared" ref="V36:V38" si="27">U36*$D36</f>
        <v>2050</v>
      </c>
      <c r="W36" s="91">
        <f t="shared" si="8"/>
        <v>0</v>
      </c>
      <c r="X36" s="92">
        <f t="shared" si="19"/>
        <v>0</v>
      </c>
      <c r="Y36" s="90">
        <f t="shared" si="23"/>
        <v>1</v>
      </c>
      <c r="Z36" s="91">
        <f t="shared" ref="Z36:Z38" si="28">Y36*$D36</f>
        <v>2050</v>
      </c>
      <c r="AA36" s="91">
        <f t="shared" si="24"/>
        <v>0</v>
      </c>
      <c r="AB36" s="92">
        <f t="shared" si="20"/>
        <v>0</v>
      </c>
      <c r="AC36" s="90">
        <f t="shared" si="25"/>
        <v>1</v>
      </c>
      <c r="AD36" s="91">
        <f t="shared" ref="AD36:AD38" si="29">AC36*$D36</f>
        <v>2050</v>
      </c>
      <c r="AE36" s="91">
        <f t="shared" si="26"/>
        <v>0</v>
      </c>
      <c r="AF36" s="92">
        <f t="shared" si="21"/>
        <v>0</v>
      </c>
      <c r="AG36" s="90">
        <f t="shared" si="1"/>
        <v>3</v>
      </c>
      <c r="AH36" s="91">
        <f t="shared" si="1"/>
        <v>6150</v>
      </c>
      <c r="AI36" s="91">
        <f t="shared" si="2"/>
        <v>0</v>
      </c>
      <c r="AJ36" s="90">
        <f t="shared" si="3"/>
        <v>-3</v>
      </c>
      <c r="AK36" s="91">
        <f t="shared" si="3"/>
        <v>-6150</v>
      </c>
      <c r="AL36" s="93">
        <f t="shared" si="22"/>
        <v>688205.5</v>
      </c>
      <c r="AM36" s="94">
        <f t="shared" si="5"/>
        <v>825846.6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</row>
    <row r="37" spans="1:272" ht="18" customHeight="1" outlineLevel="1">
      <c r="A37" s="95"/>
      <c r="B37" s="110" t="s">
        <v>19</v>
      </c>
      <c r="C37" s="88" t="s">
        <v>6</v>
      </c>
      <c r="D37" s="89">
        <v>2000</v>
      </c>
      <c r="E37" s="182">
        <f>'НЗ №1.1'!E37-'НЗ №__'!E37</f>
        <v>110.25</v>
      </c>
      <c r="F37" s="182">
        <f>'НЗ №1.1'!F37-'НЗ №__'!F37</f>
        <v>0</v>
      </c>
      <c r="G37" s="203">
        <f>'НЗ №1.1'!G37-'НЗ №__'!G37</f>
        <v>0</v>
      </c>
      <c r="H37" s="183">
        <f>'НЗ №1.1'!H37-'НЗ №__'!H37</f>
        <v>110.25</v>
      </c>
      <c r="I37" s="216">
        <f>'НЗ №1.1'!I37-'НЗ №__'!I37</f>
        <v>0</v>
      </c>
      <c r="J37" s="182">
        <f>'НЗ №1.1'!J37-'НЗ №__'!J37</f>
        <v>1</v>
      </c>
      <c r="K37" s="203">
        <f>'НЗ №1.1'!K37-'НЗ №__'!K37</f>
        <v>2000</v>
      </c>
      <c r="L37" s="183">
        <f>'НЗ №1.1'!L37-'НЗ №__'!L37</f>
        <v>110.25</v>
      </c>
      <c r="M37" s="216">
        <f>'НЗ №1.1'!M37-'НЗ №__'!M37</f>
        <v>441000</v>
      </c>
      <c r="N37" s="182">
        <f>'НЗ №1.1'!N37-'НЗ №__'!R37</f>
        <v>-7</v>
      </c>
      <c r="O37" s="183">
        <f>'НЗ №1.1'!O37-'НЗ №__'!S37</f>
        <v>-14000</v>
      </c>
      <c r="P37" s="183">
        <f>'НЗ №1.1'!P37-'НЗ №__'!T37</f>
        <v>115.21</v>
      </c>
      <c r="Q37" s="184">
        <f>'НЗ №1.1'!Q37-'НЗ №__'!U37</f>
        <v>230420</v>
      </c>
      <c r="R37" s="182">
        <f>'НЗ №1.1'!R37-'НЗ №__'!V37</f>
        <v>-7</v>
      </c>
      <c r="S37" s="183">
        <f>'НЗ №1.1'!S37-'НЗ №__'!W37</f>
        <v>-14000</v>
      </c>
      <c r="T37" s="183">
        <f>'НЗ №1.1'!T37-'НЗ №__'!X37</f>
        <v>671420</v>
      </c>
      <c r="U37" s="90">
        <f>U$33</f>
        <v>1</v>
      </c>
      <c r="V37" s="91">
        <f t="shared" si="27"/>
        <v>2000</v>
      </c>
      <c r="W37" s="91">
        <f t="shared" si="8"/>
        <v>0</v>
      </c>
      <c r="X37" s="92">
        <f t="shared" si="19"/>
        <v>0</v>
      </c>
      <c r="Y37" s="90">
        <f t="shared" si="23"/>
        <v>1</v>
      </c>
      <c r="Z37" s="91">
        <f t="shared" si="28"/>
        <v>2000</v>
      </c>
      <c r="AA37" s="91">
        <f t="shared" si="24"/>
        <v>0</v>
      </c>
      <c r="AB37" s="92">
        <f t="shared" si="20"/>
        <v>0</v>
      </c>
      <c r="AC37" s="90">
        <f t="shared" si="25"/>
        <v>1</v>
      </c>
      <c r="AD37" s="91">
        <f t="shared" si="29"/>
        <v>2000</v>
      </c>
      <c r="AE37" s="91">
        <f t="shared" si="26"/>
        <v>0</v>
      </c>
      <c r="AF37" s="92">
        <f t="shared" si="21"/>
        <v>0</v>
      </c>
      <c r="AG37" s="90">
        <f t="shared" si="1"/>
        <v>3</v>
      </c>
      <c r="AH37" s="91">
        <f t="shared" si="1"/>
        <v>6000</v>
      </c>
      <c r="AI37" s="91">
        <f t="shared" si="2"/>
        <v>0</v>
      </c>
      <c r="AJ37" s="90">
        <f t="shared" si="3"/>
        <v>-3</v>
      </c>
      <c r="AK37" s="91">
        <f t="shared" si="3"/>
        <v>-6000</v>
      </c>
      <c r="AL37" s="93">
        <f t="shared" si="22"/>
        <v>671420</v>
      </c>
      <c r="AM37" s="94">
        <f t="shared" si="5"/>
        <v>805704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</row>
    <row r="38" spans="1:272" ht="18" customHeight="1" outlineLevel="1" thickBot="1">
      <c r="A38" s="111"/>
      <c r="B38" s="112" t="s">
        <v>13</v>
      </c>
      <c r="C38" s="88" t="s">
        <v>6</v>
      </c>
      <c r="D38" s="89">
        <v>200</v>
      </c>
      <c r="E38" s="182">
        <f>'НЗ №1.1'!E38-'НЗ №__'!E38</f>
        <v>0</v>
      </c>
      <c r="F38" s="182">
        <f>'НЗ №1.1'!F38-'НЗ №__'!F38</f>
        <v>0</v>
      </c>
      <c r="G38" s="203">
        <f>'НЗ №1.1'!G38-'НЗ №__'!G38</f>
        <v>0</v>
      </c>
      <c r="H38" s="185">
        <f>'НЗ №1.1'!H38-'НЗ №__'!H38</f>
        <v>0</v>
      </c>
      <c r="I38" s="216">
        <f>'НЗ №1.1'!I38-'НЗ №__'!I38</f>
        <v>0</v>
      </c>
      <c r="J38" s="182">
        <f>'НЗ №1.1'!J38-'НЗ №__'!J38</f>
        <v>1</v>
      </c>
      <c r="K38" s="203">
        <f>'НЗ №1.1'!K38-'НЗ №__'!K38</f>
        <v>200</v>
      </c>
      <c r="L38" s="185">
        <f>'НЗ №1.1'!L38-'НЗ №__'!L38</f>
        <v>0</v>
      </c>
      <c r="M38" s="216">
        <f>'НЗ №1.1'!M38-'НЗ №__'!M38</f>
        <v>0</v>
      </c>
      <c r="N38" s="182">
        <f>'НЗ №1.1'!N38-'НЗ №__'!R38</f>
        <v>-7</v>
      </c>
      <c r="O38" s="183">
        <f>'НЗ №1.1'!O38-'НЗ №__'!S38</f>
        <v>-1400</v>
      </c>
      <c r="P38" s="185">
        <f>'НЗ №1.1'!P38-'НЗ №__'!T38</f>
        <v>0</v>
      </c>
      <c r="Q38" s="184">
        <f>'НЗ №1.1'!Q38-'НЗ №__'!U38</f>
        <v>0</v>
      </c>
      <c r="R38" s="182">
        <f>'НЗ №1.1'!R38-'НЗ №__'!V38</f>
        <v>-7</v>
      </c>
      <c r="S38" s="183">
        <f>'НЗ №1.1'!S38-'НЗ №__'!W38</f>
        <v>200</v>
      </c>
      <c r="T38" s="185">
        <f>'НЗ №1.1'!T38-'НЗ №__'!X38</f>
        <v>0</v>
      </c>
      <c r="U38" s="90">
        <f t="shared" ref="U38" si="30">U$33</f>
        <v>1</v>
      </c>
      <c r="V38" s="91">
        <f t="shared" si="27"/>
        <v>200</v>
      </c>
      <c r="W38" s="102">
        <f t="shared" si="8"/>
        <v>0</v>
      </c>
      <c r="X38" s="92">
        <f t="shared" si="19"/>
        <v>0</v>
      </c>
      <c r="Y38" s="90">
        <f t="shared" si="23"/>
        <v>1</v>
      </c>
      <c r="Z38" s="91">
        <f t="shared" si="28"/>
        <v>200</v>
      </c>
      <c r="AA38" s="102">
        <f t="shared" si="24"/>
        <v>0</v>
      </c>
      <c r="AB38" s="92">
        <f t="shared" si="20"/>
        <v>0</v>
      </c>
      <c r="AC38" s="90">
        <f t="shared" si="25"/>
        <v>1</v>
      </c>
      <c r="AD38" s="91">
        <f t="shared" si="29"/>
        <v>200</v>
      </c>
      <c r="AE38" s="102">
        <f t="shared" si="26"/>
        <v>0</v>
      </c>
      <c r="AF38" s="92">
        <f t="shared" si="21"/>
        <v>0</v>
      </c>
      <c r="AG38" s="90">
        <f t="shared" si="1"/>
        <v>3</v>
      </c>
      <c r="AH38" s="91">
        <f t="shared" si="1"/>
        <v>600</v>
      </c>
      <c r="AI38" s="102">
        <f t="shared" si="2"/>
        <v>0</v>
      </c>
      <c r="AJ38" s="90">
        <f t="shared" si="3"/>
        <v>-3</v>
      </c>
      <c r="AK38" s="91">
        <f t="shared" si="3"/>
        <v>-600</v>
      </c>
      <c r="AL38" s="93">
        <f t="shared" si="22"/>
        <v>0</v>
      </c>
      <c r="AM38" s="94">
        <f t="shared" si="5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</row>
    <row r="39" spans="1:272" ht="18" customHeight="1" thickBot="1">
      <c r="A39" s="107">
        <f>A33+0.1</f>
        <v>1.2000000000000002</v>
      </c>
      <c r="B39" s="77" t="s">
        <v>20</v>
      </c>
      <c r="C39" s="78"/>
      <c r="D39" s="79">
        <f>SUM(D40:D44)</f>
        <v>8050</v>
      </c>
      <c r="E39" s="179">
        <f>'НЗ №1.1'!E39-'НЗ №__'!E39</f>
        <v>0</v>
      </c>
      <c r="F39" s="179">
        <f>'НЗ №1.1'!F39-'НЗ №__'!F39</f>
        <v>0</v>
      </c>
      <c r="G39" s="202">
        <f>'НЗ №1.1'!G39-'НЗ №__'!G39</f>
        <v>0</v>
      </c>
      <c r="H39" s="180">
        <f>'НЗ №1.1'!H39-'НЗ №__'!H39</f>
        <v>0</v>
      </c>
      <c r="I39" s="215">
        <f>'НЗ №1.1'!I39-'НЗ №__'!I39</f>
        <v>0</v>
      </c>
      <c r="J39" s="179">
        <f>'НЗ №1.1'!J39-'НЗ №__'!J39</f>
        <v>3</v>
      </c>
      <c r="K39" s="202">
        <f>'НЗ №1.1'!K39-'НЗ №__'!K39</f>
        <v>0</v>
      </c>
      <c r="L39" s="180">
        <f>'НЗ №1.1'!L39-'НЗ №__'!L39</f>
        <v>0</v>
      </c>
      <c r="M39" s="215">
        <f>'НЗ №1.1'!M39-'НЗ №__'!M39</f>
        <v>27512887.5</v>
      </c>
      <c r="N39" s="179">
        <f>'НЗ №1.1'!N39-'НЗ №__'!R39</f>
        <v>12</v>
      </c>
      <c r="O39" s="180">
        <f>'НЗ №1.1'!O39-'НЗ №__'!S39</f>
        <v>99000</v>
      </c>
      <c r="P39" s="180">
        <f>'НЗ №1.1'!P39-'НЗ №__'!T39</f>
        <v>0</v>
      </c>
      <c r="Q39" s="181">
        <f>'НЗ №1.1'!Q39-'НЗ №__'!U39</f>
        <v>24113453</v>
      </c>
      <c r="R39" s="179">
        <f>'НЗ №1.1'!R39-'НЗ №__'!V39</f>
        <v>-11</v>
      </c>
      <c r="S39" s="180">
        <f>'НЗ №1.1'!S39-'НЗ №__'!W39</f>
        <v>-115500</v>
      </c>
      <c r="T39" s="180">
        <f>'НЗ №1.1'!T39-'НЗ №__'!X39</f>
        <v>51626340.5</v>
      </c>
      <c r="U39" s="81">
        <v>18</v>
      </c>
      <c r="V39" s="82">
        <f>SUM(V40:V45)</f>
        <v>148500</v>
      </c>
      <c r="W39" s="82"/>
      <c r="X39" s="83">
        <f>SUM(X40:X45)</f>
        <v>0</v>
      </c>
      <c r="Y39" s="81">
        <v>18</v>
      </c>
      <c r="Z39" s="82">
        <f>SUM(Z40:Z45)</f>
        <v>148500</v>
      </c>
      <c r="AA39" s="82"/>
      <c r="AB39" s="83">
        <f>SUM(AB40:AB45)</f>
        <v>0</v>
      </c>
      <c r="AC39" s="81">
        <v>58</v>
      </c>
      <c r="AD39" s="82">
        <f>SUM(AD40:AD45)</f>
        <v>478500</v>
      </c>
      <c r="AE39" s="82"/>
      <c r="AF39" s="83">
        <f>SUM(AF40:AF45)</f>
        <v>0</v>
      </c>
      <c r="AG39" s="81">
        <f t="shared" si="1"/>
        <v>94</v>
      </c>
      <c r="AH39" s="82">
        <f t="shared" si="1"/>
        <v>775500</v>
      </c>
      <c r="AI39" s="82">
        <f t="shared" si="2"/>
        <v>0</v>
      </c>
      <c r="AJ39" s="81">
        <f t="shared" si="3"/>
        <v>109</v>
      </c>
      <c r="AK39" s="82">
        <f t="shared" si="3"/>
        <v>874500</v>
      </c>
      <c r="AL39" s="84">
        <f>AB39+M39+Q39+X39+I39+AF39</f>
        <v>51626340.5</v>
      </c>
      <c r="AM39" s="108">
        <f t="shared" si="5"/>
        <v>61951608.600000001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</row>
    <row r="40" spans="1:272" ht="18" customHeight="1" outlineLevel="1">
      <c r="A40" s="109"/>
      <c r="B40" s="87" t="s">
        <v>17</v>
      </c>
      <c r="C40" s="88" t="s">
        <v>6</v>
      </c>
      <c r="D40" s="89">
        <v>80</v>
      </c>
      <c r="E40" s="182">
        <f>'НЗ №1.1'!E40-'НЗ №__'!E40</f>
        <v>110.25</v>
      </c>
      <c r="F40" s="182">
        <f>'НЗ №1.1'!F40-'НЗ №__'!F40</f>
        <v>0</v>
      </c>
      <c r="G40" s="203">
        <f>'НЗ №1.1'!G40-'НЗ №__'!G40</f>
        <v>0</v>
      </c>
      <c r="H40" s="183">
        <f>'НЗ №1.1'!H40-'НЗ №__'!H40</f>
        <v>110.25</v>
      </c>
      <c r="I40" s="216">
        <f>'НЗ №1.1'!I40-'НЗ №__'!I40</f>
        <v>0</v>
      </c>
      <c r="J40" s="182">
        <f>'НЗ №1.1'!J40-'НЗ №__'!J40</f>
        <v>3</v>
      </c>
      <c r="K40" s="203">
        <f>'НЗ №1.1'!K40-'НЗ №__'!K40</f>
        <v>240</v>
      </c>
      <c r="L40" s="183">
        <f>'НЗ №1.1'!L40-'НЗ №__'!L40</f>
        <v>110.25</v>
      </c>
      <c r="M40" s="216">
        <f>'НЗ №1.1'!M40-'НЗ №__'!M40</f>
        <v>273420</v>
      </c>
      <c r="N40" s="182">
        <f>'НЗ №1.1'!N40-'НЗ №__'!R40</f>
        <v>12</v>
      </c>
      <c r="O40" s="183">
        <f>'НЗ №1.1'!O40-'НЗ №__'!S40</f>
        <v>960</v>
      </c>
      <c r="P40" s="183">
        <f>'НЗ №1.1'!P40-'НЗ №__'!T40</f>
        <v>115.21</v>
      </c>
      <c r="Q40" s="184">
        <f>'НЗ №1.1'!Q40-'НЗ №__'!U40</f>
        <v>239636.8</v>
      </c>
      <c r="R40" s="182">
        <f>'НЗ №1.1'!R40-'НЗ №__'!V40</f>
        <v>-11</v>
      </c>
      <c r="S40" s="183">
        <f>'НЗ №1.1'!S40-'НЗ №__'!W40</f>
        <v>-880</v>
      </c>
      <c r="T40" s="183">
        <f>'НЗ №1.1'!T40-'НЗ №__'!X40</f>
        <v>513056.8</v>
      </c>
      <c r="U40" s="90">
        <f t="shared" ref="U40" si="31">U$39</f>
        <v>18</v>
      </c>
      <c r="V40" s="91">
        <f>U40*$D40</f>
        <v>1440</v>
      </c>
      <c r="W40" s="91">
        <f t="shared" si="8"/>
        <v>0</v>
      </c>
      <c r="X40" s="92">
        <f t="shared" ref="X40:X45" si="32">ROUND(W40*V40,2)</f>
        <v>0</v>
      </c>
      <c r="Y40" s="90">
        <f>Y$39</f>
        <v>18</v>
      </c>
      <c r="Z40" s="91">
        <f>Y40*$D40</f>
        <v>1440</v>
      </c>
      <c r="AA40" s="91">
        <f t="shared" ref="AA40:AA45" si="33">ROUND(W40*AA$25,2)</f>
        <v>0</v>
      </c>
      <c r="AB40" s="92">
        <f t="shared" ref="AB40:AB45" si="34">ROUND(AA40*Z40,2)</f>
        <v>0</v>
      </c>
      <c r="AC40" s="90">
        <f>AC$39</f>
        <v>58</v>
      </c>
      <c r="AD40" s="91">
        <f>AC40*$D40</f>
        <v>4640</v>
      </c>
      <c r="AE40" s="91">
        <f t="shared" ref="AE40:AE45" si="35">ROUND(AA40*AE$25,2)</f>
        <v>0</v>
      </c>
      <c r="AF40" s="92">
        <f t="shared" ref="AF40:AF45" si="36">ROUND(AE40*AD40,2)</f>
        <v>0</v>
      </c>
      <c r="AG40" s="90">
        <f t="shared" si="1"/>
        <v>94</v>
      </c>
      <c r="AH40" s="91">
        <f t="shared" si="1"/>
        <v>7520</v>
      </c>
      <c r="AI40" s="91">
        <f t="shared" si="2"/>
        <v>0</v>
      </c>
      <c r="AJ40" s="90">
        <f t="shared" si="3"/>
        <v>109</v>
      </c>
      <c r="AK40" s="91">
        <f t="shared" si="3"/>
        <v>8720</v>
      </c>
      <c r="AL40" s="93">
        <f t="shared" si="22"/>
        <v>513056.8</v>
      </c>
      <c r="AM40" s="94">
        <f t="shared" si="5"/>
        <v>615668.16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</row>
    <row r="41" spans="1:272" ht="18" customHeight="1" outlineLevel="1">
      <c r="A41" s="95"/>
      <c r="B41" s="96" t="s">
        <v>4</v>
      </c>
      <c r="C41" s="88" t="s">
        <v>6</v>
      </c>
      <c r="D41" s="89">
        <v>1420</v>
      </c>
      <c r="E41" s="182">
        <f>'НЗ №1.1'!E41-'НЗ №__'!E41</f>
        <v>110.25</v>
      </c>
      <c r="F41" s="182">
        <f>'НЗ №1.1'!F41-'НЗ №__'!F41</f>
        <v>0</v>
      </c>
      <c r="G41" s="203">
        <f>'НЗ №1.1'!G41-'НЗ №__'!G41</f>
        <v>0</v>
      </c>
      <c r="H41" s="183">
        <f>'НЗ №1.1'!H41-'НЗ №__'!H41</f>
        <v>110.25</v>
      </c>
      <c r="I41" s="216">
        <f>'НЗ №1.1'!I41-'НЗ №__'!I41</f>
        <v>0</v>
      </c>
      <c r="J41" s="182">
        <f>'НЗ №1.1'!J41-'НЗ №__'!J41</f>
        <v>3</v>
      </c>
      <c r="K41" s="203">
        <f>'НЗ №1.1'!K41-'НЗ №__'!K41</f>
        <v>4260</v>
      </c>
      <c r="L41" s="183">
        <f>'НЗ №1.1'!L41-'НЗ №__'!L41</f>
        <v>110.25</v>
      </c>
      <c r="M41" s="216">
        <f>'НЗ №1.1'!M41-'НЗ №__'!M41</f>
        <v>4853205</v>
      </c>
      <c r="N41" s="182">
        <f>'НЗ №1.1'!N41-'НЗ №__'!R41</f>
        <v>12</v>
      </c>
      <c r="O41" s="183">
        <f>'НЗ №1.1'!O41-'НЗ №__'!S41</f>
        <v>17040</v>
      </c>
      <c r="P41" s="183">
        <f>'НЗ №1.1'!P41-'НЗ №__'!T41</f>
        <v>115.21</v>
      </c>
      <c r="Q41" s="184">
        <f>'НЗ №1.1'!Q41-'НЗ №__'!U41</f>
        <v>4253553.2</v>
      </c>
      <c r="R41" s="182">
        <f>'НЗ №1.1'!R41-'НЗ №__'!V41</f>
        <v>-11</v>
      </c>
      <c r="S41" s="183">
        <f>'НЗ №1.1'!S41-'НЗ №__'!W41</f>
        <v>-15620</v>
      </c>
      <c r="T41" s="183">
        <f>'НЗ №1.1'!T41-'НЗ №__'!X41</f>
        <v>9106758.1999999993</v>
      </c>
      <c r="U41" s="90">
        <f>U$39</f>
        <v>18</v>
      </c>
      <c r="V41" s="91">
        <f t="shared" ref="V41" si="37">U41*$D41</f>
        <v>25560</v>
      </c>
      <c r="W41" s="91">
        <f t="shared" si="8"/>
        <v>0</v>
      </c>
      <c r="X41" s="92">
        <f t="shared" si="32"/>
        <v>0</v>
      </c>
      <c r="Y41" s="90">
        <f t="shared" ref="Y41:Y45" si="38">Y$39</f>
        <v>18</v>
      </c>
      <c r="Z41" s="91">
        <f t="shared" ref="Z41" si="39">Y41*$D41</f>
        <v>25560</v>
      </c>
      <c r="AA41" s="91">
        <f t="shared" si="33"/>
        <v>0</v>
      </c>
      <c r="AB41" s="92">
        <f t="shared" si="34"/>
        <v>0</v>
      </c>
      <c r="AC41" s="90">
        <f t="shared" ref="AC41:AC45" si="40">AC$39</f>
        <v>58</v>
      </c>
      <c r="AD41" s="91">
        <f t="shared" ref="AD41" si="41">AC41*$D41</f>
        <v>82360</v>
      </c>
      <c r="AE41" s="91">
        <f t="shared" si="35"/>
        <v>0</v>
      </c>
      <c r="AF41" s="92">
        <f t="shared" si="36"/>
        <v>0</v>
      </c>
      <c r="AG41" s="90">
        <f t="shared" si="1"/>
        <v>94</v>
      </c>
      <c r="AH41" s="91">
        <f t="shared" si="1"/>
        <v>133480</v>
      </c>
      <c r="AI41" s="91">
        <f t="shared" si="2"/>
        <v>0</v>
      </c>
      <c r="AJ41" s="90">
        <f t="shared" si="3"/>
        <v>109</v>
      </c>
      <c r="AK41" s="91">
        <f t="shared" si="3"/>
        <v>154780</v>
      </c>
      <c r="AL41" s="93">
        <f t="shared" si="22"/>
        <v>9106758.1999999993</v>
      </c>
      <c r="AM41" s="94">
        <f t="shared" si="5"/>
        <v>10928109.84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</row>
    <row r="42" spans="1:272" ht="18" customHeight="1" outlineLevel="1">
      <c r="A42" s="95"/>
      <c r="B42" s="97" t="s">
        <v>21</v>
      </c>
      <c r="C42" s="88" t="s">
        <v>6</v>
      </c>
      <c r="D42" s="89">
        <v>2500</v>
      </c>
      <c r="E42" s="182">
        <f>'НЗ №1.1'!E42-'НЗ №__'!E42</f>
        <v>110.25</v>
      </c>
      <c r="F42" s="182">
        <f>'НЗ №1.1'!F42-'НЗ №__'!F42</f>
        <v>0</v>
      </c>
      <c r="G42" s="203">
        <f>'НЗ №1.1'!G42-'НЗ №__'!G42</f>
        <v>0</v>
      </c>
      <c r="H42" s="183">
        <f>'НЗ №1.1'!H42-'НЗ №__'!H42</f>
        <v>110.25</v>
      </c>
      <c r="I42" s="216">
        <f>'НЗ №1.1'!I42-'НЗ №__'!I42</f>
        <v>0</v>
      </c>
      <c r="J42" s="182">
        <f>'НЗ №1.1'!J42-'НЗ №__'!J42</f>
        <v>3</v>
      </c>
      <c r="K42" s="203">
        <f>'НЗ №1.1'!K42-'НЗ №__'!K42</f>
        <v>7500</v>
      </c>
      <c r="L42" s="183">
        <f>'НЗ №1.1'!L42-'НЗ №__'!L42</f>
        <v>110.25</v>
      </c>
      <c r="M42" s="216">
        <f>'НЗ №1.1'!M42-'НЗ №__'!M42</f>
        <v>8544375</v>
      </c>
      <c r="N42" s="182">
        <f>'НЗ №1.1'!N42-'НЗ №__'!R42</f>
        <v>12</v>
      </c>
      <c r="O42" s="183">
        <f>'НЗ №1.1'!O42-'НЗ №__'!S42</f>
        <v>30000</v>
      </c>
      <c r="P42" s="183">
        <f>'НЗ №1.1'!P42-'НЗ №__'!T42</f>
        <v>115.21</v>
      </c>
      <c r="Q42" s="184">
        <f>'НЗ №1.1'!Q42-'НЗ №__'!U42</f>
        <v>7488650</v>
      </c>
      <c r="R42" s="182">
        <f>'НЗ №1.1'!R42-'НЗ №__'!V42</f>
        <v>-11</v>
      </c>
      <c r="S42" s="183">
        <f>'НЗ №1.1'!S42-'НЗ №__'!W42</f>
        <v>-27500</v>
      </c>
      <c r="T42" s="183">
        <f>'НЗ №1.1'!T42-'НЗ №__'!X42</f>
        <v>16033025</v>
      </c>
      <c r="U42" s="90">
        <f t="shared" ref="U42:U45" si="42">U$39</f>
        <v>18</v>
      </c>
      <c r="V42" s="91">
        <f>U42*$D42</f>
        <v>45000</v>
      </c>
      <c r="W42" s="91">
        <f t="shared" si="8"/>
        <v>0</v>
      </c>
      <c r="X42" s="92">
        <f t="shared" si="32"/>
        <v>0</v>
      </c>
      <c r="Y42" s="90">
        <f t="shared" si="38"/>
        <v>18</v>
      </c>
      <c r="Z42" s="91">
        <f>Y42*$D42</f>
        <v>45000</v>
      </c>
      <c r="AA42" s="91">
        <f t="shared" si="33"/>
        <v>0</v>
      </c>
      <c r="AB42" s="92">
        <f t="shared" si="34"/>
        <v>0</v>
      </c>
      <c r="AC42" s="90">
        <f t="shared" si="40"/>
        <v>58</v>
      </c>
      <c r="AD42" s="91">
        <f>AC42*$D42</f>
        <v>145000</v>
      </c>
      <c r="AE42" s="91">
        <f t="shared" si="35"/>
        <v>0</v>
      </c>
      <c r="AF42" s="92">
        <f t="shared" si="36"/>
        <v>0</v>
      </c>
      <c r="AG42" s="90">
        <f t="shared" si="1"/>
        <v>94</v>
      </c>
      <c r="AH42" s="91">
        <f t="shared" si="1"/>
        <v>235000</v>
      </c>
      <c r="AI42" s="91">
        <f t="shared" si="2"/>
        <v>0</v>
      </c>
      <c r="AJ42" s="90">
        <f t="shared" si="3"/>
        <v>109</v>
      </c>
      <c r="AK42" s="91">
        <f t="shared" si="3"/>
        <v>272500</v>
      </c>
      <c r="AL42" s="93">
        <f t="shared" si="22"/>
        <v>16033025</v>
      </c>
      <c r="AM42" s="94">
        <f t="shared" si="5"/>
        <v>19239630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</row>
    <row r="43" spans="1:272" ht="18" customHeight="1" outlineLevel="1">
      <c r="A43" s="95"/>
      <c r="B43" s="110" t="s">
        <v>5</v>
      </c>
      <c r="C43" s="88" t="s">
        <v>6</v>
      </c>
      <c r="D43" s="89">
        <v>2050</v>
      </c>
      <c r="E43" s="182">
        <f>'НЗ №1.1'!E43-'НЗ №__'!E43</f>
        <v>110.25</v>
      </c>
      <c r="F43" s="182">
        <f>'НЗ №1.1'!F43-'НЗ №__'!F43</f>
        <v>0</v>
      </c>
      <c r="G43" s="203">
        <f>'НЗ №1.1'!G43-'НЗ №__'!G43</f>
        <v>0</v>
      </c>
      <c r="H43" s="183">
        <f>'НЗ №1.1'!H43-'НЗ №__'!H43</f>
        <v>110.25</v>
      </c>
      <c r="I43" s="216">
        <f>'НЗ №1.1'!I43-'НЗ №__'!I43</f>
        <v>0</v>
      </c>
      <c r="J43" s="182">
        <f>'НЗ №1.1'!J43-'НЗ №__'!J43</f>
        <v>3</v>
      </c>
      <c r="K43" s="203">
        <f>'НЗ №1.1'!K43-'НЗ №__'!K43</f>
        <v>6150</v>
      </c>
      <c r="L43" s="183">
        <f>'НЗ №1.1'!L43-'НЗ №__'!L43</f>
        <v>110.25</v>
      </c>
      <c r="M43" s="216">
        <f>'НЗ №1.1'!M43-'НЗ №__'!M43</f>
        <v>7006387.5</v>
      </c>
      <c r="N43" s="182">
        <f>'НЗ №1.1'!N43-'НЗ №__'!R43</f>
        <v>12</v>
      </c>
      <c r="O43" s="183">
        <f>'НЗ №1.1'!O43-'НЗ №__'!S43</f>
        <v>24600</v>
      </c>
      <c r="P43" s="183">
        <f>'НЗ №1.1'!P43-'НЗ №__'!T43</f>
        <v>115.21</v>
      </c>
      <c r="Q43" s="184">
        <f>'НЗ №1.1'!Q43-'НЗ №__'!U43</f>
        <v>6140693</v>
      </c>
      <c r="R43" s="182">
        <f>'НЗ №1.1'!R43-'НЗ №__'!V43</f>
        <v>-11</v>
      </c>
      <c r="S43" s="183">
        <f>'НЗ №1.1'!S43-'НЗ №__'!W43</f>
        <v>-22550</v>
      </c>
      <c r="T43" s="183">
        <f>'НЗ №1.1'!T43-'НЗ №__'!X43</f>
        <v>13147080.5</v>
      </c>
      <c r="U43" s="90">
        <f t="shared" si="42"/>
        <v>18</v>
      </c>
      <c r="V43" s="91">
        <f t="shared" ref="V43:V45" si="43">U43*$D43</f>
        <v>36900</v>
      </c>
      <c r="W43" s="91">
        <f t="shared" si="8"/>
        <v>0</v>
      </c>
      <c r="X43" s="92">
        <f t="shared" si="32"/>
        <v>0</v>
      </c>
      <c r="Y43" s="90">
        <f t="shared" si="38"/>
        <v>18</v>
      </c>
      <c r="Z43" s="91">
        <f t="shared" ref="Z43:Z45" si="44">Y43*$D43</f>
        <v>36900</v>
      </c>
      <c r="AA43" s="91">
        <f t="shared" si="33"/>
        <v>0</v>
      </c>
      <c r="AB43" s="92">
        <f t="shared" si="34"/>
        <v>0</v>
      </c>
      <c r="AC43" s="90">
        <f t="shared" si="40"/>
        <v>58</v>
      </c>
      <c r="AD43" s="91">
        <f t="shared" ref="AD43:AD45" si="45">AC43*$D43</f>
        <v>118900</v>
      </c>
      <c r="AE43" s="91">
        <f t="shared" si="35"/>
        <v>0</v>
      </c>
      <c r="AF43" s="92">
        <f t="shared" si="36"/>
        <v>0</v>
      </c>
      <c r="AG43" s="90">
        <f t="shared" si="1"/>
        <v>94</v>
      </c>
      <c r="AH43" s="91">
        <f t="shared" si="1"/>
        <v>192700</v>
      </c>
      <c r="AI43" s="91">
        <f t="shared" si="2"/>
        <v>0</v>
      </c>
      <c r="AJ43" s="90">
        <f t="shared" si="3"/>
        <v>109</v>
      </c>
      <c r="AK43" s="91">
        <f t="shared" si="3"/>
        <v>223450</v>
      </c>
      <c r="AL43" s="93">
        <f t="shared" si="22"/>
        <v>13147080.5</v>
      </c>
      <c r="AM43" s="94">
        <f t="shared" si="5"/>
        <v>15776496.6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</row>
    <row r="44" spans="1:272" ht="18" customHeight="1" outlineLevel="1">
      <c r="A44" s="95"/>
      <c r="B44" s="110" t="s">
        <v>19</v>
      </c>
      <c r="C44" s="88" t="s">
        <v>6</v>
      </c>
      <c r="D44" s="89">
        <v>2000</v>
      </c>
      <c r="E44" s="182">
        <f>'НЗ №1.1'!E44-'НЗ №__'!E44</f>
        <v>110.25</v>
      </c>
      <c r="F44" s="182">
        <f>'НЗ №1.1'!F44-'НЗ №__'!F44</f>
        <v>0</v>
      </c>
      <c r="G44" s="203">
        <f>'НЗ №1.1'!G44-'НЗ №__'!G44</f>
        <v>0</v>
      </c>
      <c r="H44" s="183">
        <f>'НЗ №1.1'!H44-'НЗ №__'!H44</f>
        <v>110.25</v>
      </c>
      <c r="I44" s="216">
        <f>'НЗ №1.1'!I44-'НЗ №__'!I44</f>
        <v>0</v>
      </c>
      <c r="J44" s="182">
        <f>'НЗ №1.1'!J44-'НЗ №__'!J44</f>
        <v>3</v>
      </c>
      <c r="K44" s="203">
        <f>'НЗ №1.1'!K44-'НЗ №__'!K44</f>
        <v>6000</v>
      </c>
      <c r="L44" s="183">
        <f>'НЗ №1.1'!L44-'НЗ №__'!L44</f>
        <v>110.25</v>
      </c>
      <c r="M44" s="216">
        <f>'НЗ №1.1'!M44-'НЗ №__'!M44</f>
        <v>6835500</v>
      </c>
      <c r="N44" s="182">
        <f>'НЗ №1.1'!N44-'НЗ №__'!R44</f>
        <v>12</v>
      </c>
      <c r="O44" s="183">
        <f>'НЗ №1.1'!O44-'НЗ №__'!S44</f>
        <v>24000</v>
      </c>
      <c r="P44" s="183">
        <f>'НЗ №1.1'!P44-'НЗ №__'!T44</f>
        <v>115.21</v>
      </c>
      <c r="Q44" s="184">
        <f>'НЗ №1.1'!Q44-'НЗ №__'!U44</f>
        <v>5990920</v>
      </c>
      <c r="R44" s="182">
        <f>'НЗ №1.1'!R44-'НЗ №__'!V44</f>
        <v>-11</v>
      </c>
      <c r="S44" s="183">
        <f>'НЗ №1.1'!S44-'НЗ №__'!W44</f>
        <v>-22000</v>
      </c>
      <c r="T44" s="183">
        <f>'НЗ №1.1'!T44-'НЗ №__'!X44</f>
        <v>12826420</v>
      </c>
      <c r="U44" s="90">
        <f t="shared" si="42"/>
        <v>18</v>
      </c>
      <c r="V44" s="91">
        <f t="shared" si="43"/>
        <v>36000</v>
      </c>
      <c r="W44" s="91">
        <f t="shared" si="8"/>
        <v>0</v>
      </c>
      <c r="X44" s="92">
        <f t="shared" si="32"/>
        <v>0</v>
      </c>
      <c r="Y44" s="90">
        <f t="shared" si="38"/>
        <v>18</v>
      </c>
      <c r="Z44" s="91">
        <f t="shared" si="44"/>
        <v>36000</v>
      </c>
      <c r="AA44" s="91">
        <f t="shared" si="33"/>
        <v>0</v>
      </c>
      <c r="AB44" s="92">
        <f t="shared" si="34"/>
        <v>0</v>
      </c>
      <c r="AC44" s="90">
        <f t="shared" si="40"/>
        <v>58</v>
      </c>
      <c r="AD44" s="91">
        <f t="shared" si="45"/>
        <v>116000</v>
      </c>
      <c r="AE44" s="91">
        <f t="shared" si="35"/>
        <v>0</v>
      </c>
      <c r="AF44" s="92">
        <f t="shared" si="36"/>
        <v>0</v>
      </c>
      <c r="AG44" s="90">
        <f t="shared" si="1"/>
        <v>94</v>
      </c>
      <c r="AH44" s="91">
        <f t="shared" si="1"/>
        <v>188000</v>
      </c>
      <c r="AI44" s="91">
        <f t="shared" si="2"/>
        <v>0</v>
      </c>
      <c r="AJ44" s="90">
        <f t="shared" si="3"/>
        <v>109</v>
      </c>
      <c r="AK44" s="91">
        <f t="shared" si="3"/>
        <v>218000</v>
      </c>
      <c r="AL44" s="93">
        <f t="shared" si="22"/>
        <v>12826420</v>
      </c>
      <c r="AM44" s="94">
        <f t="shared" si="5"/>
        <v>15391704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</row>
    <row r="45" spans="1:272" ht="18" customHeight="1" outlineLevel="1" thickBot="1">
      <c r="A45" s="98"/>
      <c r="B45" s="99" t="s">
        <v>13</v>
      </c>
      <c r="C45" s="100" t="s">
        <v>6</v>
      </c>
      <c r="D45" s="101">
        <v>200</v>
      </c>
      <c r="E45" s="187">
        <f>'НЗ №1.1'!E45-'НЗ №__'!E45</f>
        <v>0</v>
      </c>
      <c r="F45" s="187">
        <f>'НЗ №1.1'!F45-'НЗ №__'!F45</f>
        <v>0</v>
      </c>
      <c r="G45" s="204">
        <f>'НЗ №1.1'!G45-'НЗ №__'!G45</f>
        <v>0</v>
      </c>
      <c r="H45" s="185">
        <f>'НЗ №1.1'!H45-'НЗ №__'!H45</f>
        <v>0</v>
      </c>
      <c r="I45" s="217">
        <f>'НЗ №1.1'!I45-'НЗ №__'!I45</f>
        <v>0</v>
      </c>
      <c r="J45" s="187">
        <f>'НЗ №1.1'!J45-'НЗ №__'!J45</f>
        <v>3</v>
      </c>
      <c r="K45" s="203">
        <f>'НЗ №1.1'!K45-'НЗ №__'!K45</f>
        <v>600</v>
      </c>
      <c r="L45" s="185">
        <f>'НЗ №1.1'!L45-'НЗ №__'!L45</f>
        <v>0</v>
      </c>
      <c r="M45" s="217">
        <f>'НЗ №1.1'!M45-'НЗ №__'!M45</f>
        <v>0</v>
      </c>
      <c r="N45" s="187">
        <f>'НЗ №1.1'!N45-'НЗ №__'!R45</f>
        <v>12</v>
      </c>
      <c r="O45" s="183">
        <f>'НЗ №1.1'!O45-'НЗ №__'!S45</f>
        <v>2400</v>
      </c>
      <c r="P45" s="185">
        <f>'НЗ №1.1'!P45-'НЗ №__'!T45</f>
        <v>0</v>
      </c>
      <c r="Q45" s="186">
        <f>'НЗ №1.1'!Q45-'НЗ №__'!U45</f>
        <v>0</v>
      </c>
      <c r="R45" s="187">
        <f>'НЗ №1.1'!R45-'НЗ №__'!V45</f>
        <v>-11</v>
      </c>
      <c r="S45" s="183">
        <f>'НЗ №1.1'!S45-'НЗ №__'!W45</f>
        <v>-2200</v>
      </c>
      <c r="T45" s="185">
        <f>'НЗ №1.1'!T45-'НЗ №__'!X45</f>
        <v>0</v>
      </c>
      <c r="U45" s="104">
        <f t="shared" si="42"/>
        <v>18</v>
      </c>
      <c r="V45" s="91">
        <f t="shared" si="43"/>
        <v>3600</v>
      </c>
      <c r="W45" s="102">
        <f t="shared" si="8"/>
        <v>0</v>
      </c>
      <c r="X45" s="103">
        <f t="shared" si="32"/>
        <v>0</v>
      </c>
      <c r="Y45" s="104">
        <f t="shared" si="38"/>
        <v>18</v>
      </c>
      <c r="Z45" s="91">
        <f t="shared" si="44"/>
        <v>3600</v>
      </c>
      <c r="AA45" s="102">
        <f t="shared" si="33"/>
        <v>0</v>
      </c>
      <c r="AB45" s="103">
        <f t="shared" si="34"/>
        <v>0</v>
      </c>
      <c r="AC45" s="104">
        <f t="shared" si="40"/>
        <v>58</v>
      </c>
      <c r="AD45" s="91">
        <f t="shared" si="45"/>
        <v>11600</v>
      </c>
      <c r="AE45" s="102">
        <f t="shared" si="35"/>
        <v>0</v>
      </c>
      <c r="AF45" s="103">
        <f t="shared" si="36"/>
        <v>0</v>
      </c>
      <c r="AG45" s="104">
        <f t="shared" si="1"/>
        <v>94</v>
      </c>
      <c r="AH45" s="91">
        <f t="shared" si="1"/>
        <v>18800</v>
      </c>
      <c r="AI45" s="102">
        <f t="shared" si="2"/>
        <v>0</v>
      </c>
      <c r="AJ45" s="104">
        <f t="shared" si="3"/>
        <v>109</v>
      </c>
      <c r="AK45" s="102">
        <f t="shared" si="3"/>
        <v>21800</v>
      </c>
      <c r="AL45" s="105">
        <f t="shared" si="22"/>
        <v>0</v>
      </c>
      <c r="AM45" s="106">
        <f t="shared" si="5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</row>
    <row r="46" spans="1:272" ht="18" customHeight="1" thickBot="1">
      <c r="A46" s="66">
        <v>2</v>
      </c>
      <c r="B46" s="67" t="s">
        <v>33</v>
      </c>
      <c r="C46" s="68"/>
      <c r="D46" s="69"/>
      <c r="E46" s="179">
        <f>'НЗ №1.1'!E46-'НЗ №__'!E46</f>
        <v>0</v>
      </c>
      <c r="F46" s="179">
        <f>'НЗ №1.1'!F46-'НЗ №__'!F46</f>
        <v>0</v>
      </c>
      <c r="G46" s="202">
        <f>'НЗ №1.1'!G46-'НЗ №__'!G46</f>
        <v>0</v>
      </c>
      <c r="H46" s="180">
        <f>'НЗ №1.1'!H46-'НЗ №__'!H46</f>
        <v>0</v>
      </c>
      <c r="I46" s="215">
        <f>'НЗ №1.1'!I46-'НЗ №__'!I46</f>
        <v>0</v>
      </c>
      <c r="J46" s="179">
        <f>'НЗ №1.1'!J46-'НЗ №__'!J46</f>
        <v>22</v>
      </c>
      <c r="K46" s="202">
        <f>'НЗ №1.1'!K46-'НЗ №__'!K46</f>
        <v>177300</v>
      </c>
      <c r="L46" s="180">
        <f>'НЗ №1.1'!L46-'НЗ №__'!L46</f>
        <v>0</v>
      </c>
      <c r="M46" s="215">
        <f>'НЗ №1.1'!M46-'НЗ №__'!M46</f>
        <v>46532850</v>
      </c>
      <c r="N46" s="179">
        <f>'НЗ №1.1'!N46-'НЗ №__'!R46</f>
        <v>-3</v>
      </c>
      <c r="O46" s="180">
        <f>'НЗ №1.1'!O46-'НЗ №__'!S46</f>
        <v>10450</v>
      </c>
      <c r="P46" s="180">
        <f>'НЗ №1.1'!P46-'НЗ №__'!T46</f>
        <v>0</v>
      </c>
      <c r="Q46" s="181">
        <f>'НЗ №1.1'!Q46-'НЗ №__'!U46</f>
        <v>40924162</v>
      </c>
      <c r="R46" s="179">
        <f>'НЗ №1.1'!R46-'НЗ №__'!V46</f>
        <v>-20</v>
      </c>
      <c r="S46" s="180">
        <f>'НЗ №1.1'!S46-'НЗ №__'!W46</f>
        <v>177300</v>
      </c>
      <c r="T46" s="180">
        <f>'НЗ №1.1'!T46-'НЗ №__'!X46</f>
        <v>87457012</v>
      </c>
      <c r="U46" s="71">
        <f>U47+U52+U58</f>
        <v>20</v>
      </c>
      <c r="V46" s="72">
        <f>V47+V52+V58</f>
        <v>158300</v>
      </c>
      <c r="W46" s="72"/>
      <c r="X46" s="73">
        <f>X47+X52+X58</f>
        <v>0</v>
      </c>
      <c r="Y46" s="71">
        <f>Y47+Y52+Y58</f>
        <v>20</v>
      </c>
      <c r="Z46" s="72">
        <f>Z47+Z52+Z58</f>
        <v>158300</v>
      </c>
      <c r="AA46" s="72"/>
      <c r="AB46" s="73">
        <f>AB47+AB52+AB58</f>
        <v>0</v>
      </c>
      <c r="AC46" s="71">
        <f>AC47+AC52+AC58</f>
        <v>61</v>
      </c>
      <c r="AD46" s="72">
        <f>AD47+AD52+AD58</f>
        <v>496550</v>
      </c>
      <c r="AE46" s="72"/>
      <c r="AF46" s="73">
        <f>AF47+AF52+AF58</f>
        <v>0</v>
      </c>
      <c r="AG46" s="71">
        <f t="shared" si="1"/>
        <v>101</v>
      </c>
      <c r="AH46" s="72">
        <f t="shared" si="1"/>
        <v>813150</v>
      </c>
      <c r="AI46" s="72">
        <f t="shared" si="2"/>
        <v>0</v>
      </c>
      <c r="AJ46" s="71">
        <f t="shared" si="3"/>
        <v>120</v>
      </c>
      <c r="AK46" s="72">
        <f t="shared" si="3"/>
        <v>1000900</v>
      </c>
      <c r="AL46" s="74">
        <f t="shared" si="22"/>
        <v>87457012</v>
      </c>
      <c r="AM46" s="75">
        <f>ROUND(AL46*1.2,2)</f>
        <v>104948414.40000001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</row>
    <row r="47" spans="1:272" ht="18" customHeight="1" thickBot="1">
      <c r="A47" s="76">
        <f>A46+0.1</f>
        <v>2.1</v>
      </c>
      <c r="B47" s="77" t="s">
        <v>27</v>
      </c>
      <c r="C47" s="78"/>
      <c r="D47" s="79">
        <f>SUM($D48:$D50)</f>
        <v>4000</v>
      </c>
      <c r="E47" s="179">
        <f>'НЗ №1.1'!E47-'НЗ №__'!E47</f>
        <v>0</v>
      </c>
      <c r="F47" s="179">
        <f>'НЗ №1.1'!F47-'НЗ №__'!F47</f>
        <v>0</v>
      </c>
      <c r="G47" s="202">
        <f>'НЗ №1.1'!G47-'НЗ №__'!G47</f>
        <v>0</v>
      </c>
      <c r="H47" s="180">
        <f>'НЗ №1.1'!H47-'НЗ №__'!H47</f>
        <v>0</v>
      </c>
      <c r="I47" s="215">
        <f>'НЗ №1.1'!I47-'НЗ №__'!I47</f>
        <v>0</v>
      </c>
      <c r="J47" s="179">
        <f>'НЗ №1.1'!J47-'НЗ №__'!J47</f>
        <v>1</v>
      </c>
      <c r="K47" s="202">
        <f>'НЗ №1.1'!K47-'НЗ №__'!K47</f>
        <v>0</v>
      </c>
      <c r="L47" s="180">
        <f>'НЗ №1.1'!L47-'НЗ №__'!L47</f>
        <v>0</v>
      </c>
      <c r="M47" s="215">
        <f>'НЗ №1.1'!M47-'НЗ №__'!M47</f>
        <v>1019200</v>
      </c>
      <c r="N47" s="179">
        <f>'НЗ №1.1'!N47-'НЗ №__'!R47</f>
        <v>-6</v>
      </c>
      <c r="O47" s="180">
        <f>'НЗ №1.1'!O47-'НЗ №__'!S47</f>
        <v>-24300</v>
      </c>
      <c r="P47" s="180">
        <f>'НЗ №1.1'!P47-'НЗ №__'!T47</f>
        <v>0</v>
      </c>
      <c r="Q47" s="181">
        <f>'НЗ №1.1'!Q47-'НЗ №__'!U47</f>
        <v>532520</v>
      </c>
      <c r="R47" s="179">
        <f>'НЗ №1.1'!R47-'НЗ №__'!V47</f>
        <v>-6</v>
      </c>
      <c r="S47" s="180">
        <f>'НЗ №1.1'!S47-'НЗ №__'!W47</f>
        <v>-28350</v>
      </c>
      <c r="T47" s="180">
        <f>'НЗ №1.1'!T47-'НЗ №__'!X47</f>
        <v>1551720</v>
      </c>
      <c r="U47" s="81">
        <v>1</v>
      </c>
      <c r="V47" s="82">
        <f>SUM(V48:V51)</f>
        <v>4050</v>
      </c>
      <c r="W47" s="82"/>
      <c r="X47" s="83">
        <f>SUM(X48:X51)</f>
        <v>0</v>
      </c>
      <c r="Y47" s="81">
        <v>1</v>
      </c>
      <c r="Z47" s="82">
        <f>SUM(Z48:Z51)</f>
        <v>4050</v>
      </c>
      <c r="AA47" s="82"/>
      <c r="AB47" s="83">
        <f>SUM(AB48:AB51)</f>
        <v>0</v>
      </c>
      <c r="AC47" s="81">
        <v>1</v>
      </c>
      <c r="AD47" s="82">
        <f>SUM(AD48:AD51)</f>
        <v>4050</v>
      </c>
      <c r="AE47" s="82"/>
      <c r="AF47" s="83">
        <f>SUM(AF48:AF51)</f>
        <v>0</v>
      </c>
      <c r="AG47" s="81">
        <f t="shared" si="1"/>
        <v>3</v>
      </c>
      <c r="AH47" s="82">
        <f t="shared" si="1"/>
        <v>12150</v>
      </c>
      <c r="AI47" s="82">
        <f t="shared" si="2"/>
        <v>0</v>
      </c>
      <c r="AJ47" s="81">
        <f t="shared" si="3"/>
        <v>-2</v>
      </c>
      <c r="AK47" s="82">
        <f t="shared" si="3"/>
        <v>-12150</v>
      </c>
      <c r="AL47" s="84">
        <f t="shared" si="22"/>
        <v>1551720</v>
      </c>
      <c r="AM47" s="108">
        <f t="shared" ref="AM47:AM64" si="46">ROUND(AL47*1.2,2)</f>
        <v>1862064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</row>
    <row r="48" spans="1:272" ht="18" customHeight="1" outlineLevel="1">
      <c r="A48" s="86"/>
      <c r="B48" s="87" t="s">
        <v>17</v>
      </c>
      <c r="C48" s="88" t="s">
        <v>6</v>
      </c>
      <c r="D48" s="89">
        <v>80</v>
      </c>
      <c r="E48" s="182">
        <f>'НЗ №1.1'!E48-'НЗ №__'!E48</f>
        <v>127.39999999999999</v>
      </c>
      <c r="F48" s="182">
        <f>'НЗ №1.1'!F48-'НЗ №__'!F48</f>
        <v>0</v>
      </c>
      <c r="G48" s="203">
        <f>'НЗ №1.1'!G48-'НЗ №__'!G48</f>
        <v>0</v>
      </c>
      <c r="H48" s="183">
        <f>'НЗ №1.1'!H48-'НЗ №__'!H48</f>
        <v>127.4</v>
      </c>
      <c r="I48" s="216">
        <f>'НЗ №1.1'!I48-'НЗ №__'!I48</f>
        <v>0</v>
      </c>
      <c r="J48" s="182">
        <f>'НЗ №1.1'!J48-'НЗ №__'!J48</f>
        <v>1</v>
      </c>
      <c r="K48" s="203">
        <f>'НЗ №1.1'!K48-'НЗ №__'!K48</f>
        <v>80</v>
      </c>
      <c r="L48" s="183">
        <f>'НЗ №1.1'!L48-'НЗ №__'!L48</f>
        <v>127.4</v>
      </c>
      <c r="M48" s="216">
        <f>'НЗ №1.1'!M48-'НЗ №__'!M48</f>
        <v>20384</v>
      </c>
      <c r="N48" s="182">
        <f>'НЗ №1.1'!N48-'НЗ №__'!R48</f>
        <v>-6</v>
      </c>
      <c r="O48" s="183">
        <f>'НЗ №1.1'!O48-'НЗ №__'!S48</f>
        <v>-480</v>
      </c>
      <c r="P48" s="183">
        <f>'НЗ №1.1'!P48-'НЗ №__'!T48</f>
        <v>133.13</v>
      </c>
      <c r="Q48" s="184">
        <f>'НЗ №1.1'!Q48-'НЗ №__'!U48</f>
        <v>10650.4</v>
      </c>
      <c r="R48" s="182">
        <f>'НЗ №1.1'!R48-'НЗ №__'!V48</f>
        <v>-6</v>
      </c>
      <c r="S48" s="183">
        <f>'НЗ №1.1'!S48-'НЗ №__'!W48</f>
        <v>-480</v>
      </c>
      <c r="T48" s="183">
        <f>'НЗ №1.1'!T48-'НЗ №__'!X48</f>
        <v>31034.400000000001</v>
      </c>
      <c r="U48" s="90">
        <f t="shared" ref="U48:U51" si="47">U$47</f>
        <v>1</v>
      </c>
      <c r="V48" s="91">
        <f>U48*$D48</f>
        <v>80</v>
      </c>
      <c r="W48" s="91">
        <f t="shared" si="8"/>
        <v>0</v>
      </c>
      <c r="X48" s="92">
        <f t="shared" ref="X48:X51" si="48">ROUND(W48*V48,2)</f>
        <v>0</v>
      </c>
      <c r="Y48" s="90">
        <f t="shared" ref="Y48:Y51" si="49">Y$47</f>
        <v>1</v>
      </c>
      <c r="Z48" s="91">
        <f>Y48*$D48</f>
        <v>80</v>
      </c>
      <c r="AA48" s="91">
        <f>ROUND(W48*AA$25,2)</f>
        <v>0</v>
      </c>
      <c r="AB48" s="92">
        <f t="shared" ref="AB48:AB51" si="50">ROUND(AA48*Z48,2)</f>
        <v>0</v>
      </c>
      <c r="AC48" s="90">
        <f t="shared" ref="AC48:AC51" si="51">AC$47</f>
        <v>1</v>
      </c>
      <c r="AD48" s="91">
        <f>AC48*$D48</f>
        <v>80</v>
      </c>
      <c r="AE48" s="91">
        <f>ROUND(AA48*AE$25,2)</f>
        <v>0</v>
      </c>
      <c r="AF48" s="92">
        <f t="shared" ref="AF48:AF51" si="52">ROUND(AE48*AD48,2)</f>
        <v>0</v>
      </c>
      <c r="AG48" s="90">
        <f t="shared" si="1"/>
        <v>3</v>
      </c>
      <c r="AH48" s="91">
        <f t="shared" si="1"/>
        <v>240</v>
      </c>
      <c r="AI48" s="91">
        <f t="shared" si="2"/>
        <v>0</v>
      </c>
      <c r="AJ48" s="90">
        <f t="shared" si="3"/>
        <v>-2</v>
      </c>
      <c r="AK48" s="91">
        <f t="shared" si="3"/>
        <v>-160</v>
      </c>
      <c r="AL48" s="93">
        <f t="shared" si="22"/>
        <v>31034.400000000001</v>
      </c>
      <c r="AM48" s="94">
        <f t="shared" si="46"/>
        <v>37241.279999999999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</row>
    <row r="49" spans="1:272" ht="18" customHeight="1" outlineLevel="1">
      <c r="A49" s="95"/>
      <c r="B49" s="96" t="s">
        <v>4</v>
      </c>
      <c r="C49" s="88" t="s">
        <v>6</v>
      </c>
      <c r="D49" s="89">
        <v>1420</v>
      </c>
      <c r="E49" s="182">
        <f>'НЗ №1.1'!E49-'НЗ №__'!E49</f>
        <v>127.39999999999999</v>
      </c>
      <c r="F49" s="182">
        <f>'НЗ №1.1'!F49-'НЗ №__'!F49</f>
        <v>0</v>
      </c>
      <c r="G49" s="203">
        <f>'НЗ №1.1'!G49-'НЗ №__'!G49</f>
        <v>0</v>
      </c>
      <c r="H49" s="183">
        <f>'НЗ №1.1'!H49-'НЗ №__'!H49</f>
        <v>127.4</v>
      </c>
      <c r="I49" s="216">
        <f>'НЗ №1.1'!I49-'НЗ №__'!I49</f>
        <v>0</v>
      </c>
      <c r="J49" s="182">
        <f>'НЗ №1.1'!J49-'НЗ №__'!J49</f>
        <v>1</v>
      </c>
      <c r="K49" s="203">
        <f>'НЗ №1.1'!K49-'НЗ №__'!K49</f>
        <v>1420</v>
      </c>
      <c r="L49" s="183">
        <f>'НЗ №1.1'!L49-'НЗ №__'!L49</f>
        <v>127.4</v>
      </c>
      <c r="M49" s="216">
        <f>'НЗ №1.1'!M49-'НЗ №__'!M49</f>
        <v>361816</v>
      </c>
      <c r="N49" s="182">
        <f>'НЗ №1.1'!N49-'НЗ №__'!R49</f>
        <v>-6</v>
      </c>
      <c r="O49" s="183">
        <f>'НЗ №1.1'!O49-'НЗ №__'!S49</f>
        <v>-8520</v>
      </c>
      <c r="P49" s="183">
        <f>'НЗ №1.1'!P49-'НЗ №__'!T49</f>
        <v>133.13</v>
      </c>
      <c r="Q49" s="184">
        <f>'НЗ №1.1'!Q49-'НЗ №__'!U49</f>
        <v>189044.6</v>
      </c>
      <c r="R49" s="182">
        <f>'НЗ №1.1'!R49-'НЗ №__'!V49</f>
        <v>-6</v>
      </c>
      <c r="S49" s="183">
        <f>'НЗ №1.1'!S49-'НЗ №__'!W49</f>
        <v>-8520</v>
      </c>
      <c r="T49" s="183">
        <f>'НЗ №1.1'!T49-'НЗ №__'!X49</f>
        <v>550860.6</v>
      </c>
      <c r="U49" s="90">
        <f t="shared" si="47"/>
        <v>1</v>
      </c>
      <c r="V49" s="91">
        <f t="shared" ref="V49:V51" si="53">U49*$D49</f>
        <v>1420</v>
      </c>
      <c r="W49" s="91">
        <f t="shared" si="8"/>
        <v>0</v>
      </c>
      <c r="X49" s="92">
        <f t="shared" si="48"/>
        <v>0</v>
      </c>
      <c r="Y49" s="90">
        <f t="shared" si="49"/>
        <v>1</v>
      </c>
      <c r="Z49" s="91">
        <f t="shared" ref="Z49:Z51" si="54">Y49*$D49</f>
        <v>1420</v>
      </c>
      <c r="AA49" s="91">
        <f t="shared" ref="AA49:AA51" si="55">ROUND(W49*AA$25,2)</f>
        <v>0</v>
      </c>
      <c r="AB49" s="92">
        <f t="shared" si="50"/>
        <v>0</v>
      </c>
      <c r="AC49" s="90">
        <f t="shared" si="51"/>
        <v>1</v>
      </c>
      <c r="AD49" s="91">
        <f t="shared" ref="AD49:AD51" si="56">AC49*$D49</f>
        <v>1420</v>
      </c>
      <c r="AE49" s="91">
        <f t="shared" ref="AE49:AE51" si="57">ROUND(AA49*AE$25,2)</f>
        <v>0</v>
      </c>
      <c r="AF49" s="92">
        <f t="shared" si="52"/>
        <v>0</v>
      </c>
      <c r="AG49" s="90">
        <f t="shared" si="1"/>
        <v>3</v>
      </c>
      <c r="AH49" s="91">
        <f t="shared" si="1"/>
        <v>4260</v>
      </c>
      <c r="AI49" s="91">
        <f t="shared" si="2"/>
        <v>0</v>
      </c>
      <c r="AJ49" s="90">
        <f t="shared" si="3"/>
        <v>-2</v>
      </c>
      <c r="AK49" s="91">
        <f t="shared" si="3"/>
        <v>-2840</v>
      </c>
      <c r="AL49" s="93">
        <f t="shared" si="22"/>
        <v>550860.6</v>
      </c>
      <c r="AM49" s="94">
        <f t="shared" si="46"/>
        <v>661032.72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</row>
    <row r="50" spans="1:272" ht="18" customHeight="1" outlineLevel="1">
      <c r="A50" s="95"/>
      <c r="B50" s="97" t="s">
        <v>5</v>
      </c>
      <c r="C50" s="88" t="s">
        <v>6</v>
      </c>
      <c r="D50" s="89">
        <v>2500</v>
      </c>
      <c r="E50" s="182">
        <f>'НЗ №1.1'!E50-'НЗ №__'!E50</f>
        <v>127.39999999999999</v>
      </c>
      <c r="F50" s="182">
        <f>'НЗ №1.1'!F50-'НЗ №__'!F50</f>
        <v>0</v>
      </c>
      <c r="G50" s="203">
        <f>'НЗ №1.1'!G50-'НЗ №__'!G50</f>
        <v>0</v>
      </c>
      <c r="H50" s="183">
        <f>'НЗ №1.1'!H50-'НЗ №__'!H50</f>
        <v>127.4</v>
      </c>
      <c r="I50" s="216">
        <f>'НЗ №1.1'!I50-'НЗ №__'!I50</f>
        <v>0</v>
      </c>
      <c r="J50" s="182">
        <f>'НЗ №1.1'!J50-'НЗ №__'!J50</f>
        <v>1</v>
      </c>
      <c r="K50" s="203">
        <f>'НЗ №1.1'!K50-'НЗ №__'!K50</f>
        <v>2500</v>
      </c>
      <c r="L50" s="183">
        <f>'НЗ №1.1'!L50-'НЗ №__'!L50</f>
        <v>127.4</v>
      </c>
      <c r="M50" s="216">
        <f>'НЗ №1.1'!M50-'НЗ №__'!M50</f>
        <v>637000</v>
      </c>
      <c r="N50" s="182">
        <f>'НЗ №1.1'!N50-'НЗ №__'!R50</f>
        <v>-6</v>
      </c>
      <c r="O50" s="183">
        <f>'НЗ №1.1'!O50-'НЗ №__'!S50</f>
        <v>-15000</v>
      </c>
      <c r="P50" s="183">
        <f>'НЗ №1.1'!P50-'НЗ №__'!T50</f>
        <v>133.13</v>
      </c>
      <c r="Q50" s="184">
        <f>'НЗ №1.1'!Q50-'НЗ №__'!U50</f>
        <v>332825</v>
      </c>
      <c r="R50" s="182">
        <f>'НЗ №1.1'!R50-'НЗ №__'!V50</f>
        <v>-6</v>
      </c>
      <c r="S50" s="183">
        <f>'НЗ №1.1'!S50-'НЗ №__'!W50</f>
        <v>-15000</v>
      </c>
      <c r="T50" s="183">
        <f>'НЗ №1.1'!T50-'НЗ №__'!X50</f>
        <v>969825</v>
      </c>
      <c r="U50" s="90">
        <f t="shared" si="47"/>
        <v>1</v>
      </c>
      <c r="V50" s="91">
        <f t="shared" si="53"/>
        <v>2500</v>
      </c>
      <c r="W50" s="91">
        <f t="shared" si="8"/>
        <v>0</v>
      </c>
      <c r="X50" s="92">
        <f t="shared" si="48"/>
        <v>0</v>
      </c>
      <c r="Y50" s="90">
        <f t="shared" si="49"/>
        <v>1</v>
      </c>
      <c r="Z50" s="91">
        <f t="shared" si="54"/>
        <v>2500</v>
      </c>
      <c r="AA50" s="91">
        <f t="shared" si="55"/>
        <v>0</v>
      </c>
      <c r="AB50" s="92">
        <f t="shared" si="50"/>
        <v>0</v>
      </c>
      <c r="AC50" s="90">
        <f t="shared" si="51"/>
        <v>1</v>
      </c>
      <c r="AD50" s="91">
        <f t="shared" si="56"/>
        <v>2500</v>
      </c>
      <c r="AE50" s="91">
        <f t="shared" si="57"/>
        <v>0</v>
      </c>
      <c r="AF50" s="92">
        <f t="shared" si="52"/>
        <v>0</v>
      </c>
      <c r="AG50" s="90">
        <f t="shared" si="1"/>
        <v>3</v>
      </c>
      <c r="AH50" s="91">
        <f t="shared" si="1"/>
        <v>7500</v>
      </c>
      <c r="AI50" s="91">
        <f t="shared" si="2"/>
        <v>0</v>
      </c>
      <c r="AJ50" s="90">
        <f t="shared" si="3"/>
        <v>-2</v>
      </c>
      <c r="AK50" s="91">
        <f t="shared" si="3"/>
        <v>-5000</v>
      </c>
      <c r="AL50" s="93">
        <f t="shared" si="22"/>
        <v>969825</v>
      </c>
      <c r="AM50" s="94">
        <f t="shared" si="46"/>
        <v>1163790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</row>
    <row r="51" spans="1:272" ht="18" customHeight="1" outlineLevel="1" thickBot="1">
      <c r="A51" s="98"/>
      <c r="B51" s="99" t="s">
        <v>13</v>
      </c>
      <c r="C51" s="100" t="s">
        <v>6</v>
      </c>
      <c r="D51" s="101">
        <v>50</v>
      </c>
      <c r="E51" s="182">
        <f>'НЗ №1.1'!E51-'НЗ №__'!E51</f>
        <v>0</v>
      </c>
      <c r="F51" s="182">
        <f>'НЗ №1.1'!F51-'НЗ №__'!F51</f>
        <v>0</v>
      </c>
      <c r="G51" s="204">
        <f>'НЗ №1.1'!G51-'НЗ №__'!G51</f>
        <v>0</v>
      </c>
      <c r="H51" s="185">
        <f>'НЗ №1.1'!H51-'НЗ №__'!H51</f>
        <v>0</v>
      </c>
      <c r="I51" s="217">
        <f>'НЗ №1.1'!I51-'НЗ №__'!I51</f>
        <v>0</v>
      </c>
      <c r="J51" s="187">
        <f>'НЗ №1.1'!J51-'НЗ №__'!J51</f>
        <v>1</v>
      </c>
      <c r="K51" s="203">
        <f>'НЗ №1.1'!K51-'НЗ №__'!K51</f>
        <v>50</v>
      </c>
      <c r="L51" s="185">
        <f>'НЗ №1.1'!L51-'НЗ №__'!L51</f>
        <v>0</v>
      </c>
      <c r="M51" s="217">
        <f>'НЗ №1.1'!M51-'НЗ №__'!M51</f>
        <v>0</v>
      </c>
      <c r="N51" s="187">
        <f>'НЗ №1.1'!N51-'НЗ №__'!R51</f>
        <v>-6</v>
      </c>
      <c r="O51" s="183">
        <f>'НЗ №1.1'!O51-'НЗ №__'!S51</f>
        <v>-300</v>
      </c>
      <c r="P51" s="185">
        <f>'НЗ №1.1'!P51-'НЗ №__'!T51</f>
        <v>0</v>
      </c>
      <c r="Q51" s="186">
        <f>'НЗ №1.1'!Q51-'НЗ №__'!U51</f>
        <v>0</v>
      </c>
      <c r="R51" s="187">
        <f>'НЗ №1.1'!R51-'НЗ №__'!V51</f>
        <v>-6</v>
      </c>
      <c r="S51" s="183">
        <f>'НЗ №1.1'!S51-'НЗ №__'!W51</f>
        <v>-300</v>
      </c>
      <c r="T51" s="185">
        <f>'НЗ №1.1'!T51-'НЗ №__'!X51</f>
        <v>0</v>
      </c>
      <c r="U51" s="104">
        <f t="shared" si="47"/>
        <v>1</v>
      </c>
      <c r="V51" s="91">
        <f t="shared" si="53"/>
        <v>50</v>
      </c>
      <c r="W51" s="102">
        <f t="shared" si="8"/>
        <v>0</v>
      </c>
      <c r="X51" s="103">
        <f t="shared" si="48"/>
        <v>0</v>
      </c>
      <c r="Y51" s="104">
        <f t="shared" si="49"/>
        <v>1</v>
      </c>
      <c r="Z51" s="91">
        <f t="shared" si="54"/>
        <v>50</v>
      </c>
      <c r="AA51" s="102">
        <f t="shared" si="55"/>
        <v>0</v>
      </c>
      <c r="AB51" s="103">
        <f t="shared" si="50"/>
        <v>0</v>
      </c>
      <c r="AC51" s="104">
        <f t="shared" si="51"/>
        <v>1</v>
      </c>
      <c r="AD51" s="91">
        <f t="shared" si="56"/>
        <v>50</v>
      </c>
      <c r="AE51" s="102">
        <f t="shared" si="57"/>
        <v>0</v>
      </c>
      <c r="AF51" s="103">
        <f t="shared" si="52"/>
        <v>0</v>
      </c>
      <c r="AG51" s="104">
        <f t="shared" si="1"/>
        <v>3</v>
      </c>
      <c r="AH51" s="91">
        <f t="shared" si="1"/>
        <v>150</v>
      </c>
      <c r="AI51" s="102">
        <f t="shared" si="2"/>
        <v>0</v>
      </c>
      <c r="AJ51" s="104">
        <f t="shared" si="3"/>
        <v>-2</v>
      </c>
      <c r="AK51" s="102">
        <f t="shared" si="3"/>
        <v>-100</v>
      </c>
      <c r="AL51" s="105">
        <f t="shared" si="22"/>
        <v>0</v>
      </c>
      <c r="AM51" s="106">
        <f t="shared" si="46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</row>
    <row r="52" spans="1:272" ht="18" customHeight="1" thickBot="1">
      <c r="A52" s="107">
        <f>A46+0.1</f>
        <v>2.1</v>
      </c>
      <c r="B52" s="77" t="s">
        <v>18</v>
      </c>
      <c r="C52" s="78"/>
      <c r="D52" s="79">
        <f>SUM(D53:D56)</f>
        <v>5550</v>
      </c>
      <c r="E52" s="179">
        <f>'НЗ №1.1'!E52-'НЗ №__'!E52</f>
        <v>0</v>
      </c>
      <c r="F52" s="179">
        <f>'НЗ №1.1'!F52-'НЗ №__'!F52</f>
        <v>0</v>
      </c>
      <c r="G52" s="202">
        <f>'НЗ №1.1'!G52-'НЗ №__'!G52</f>
        <v>0</v>
      </c>
      <c r="H52" s="180">
        <f>'НЗ №1.1'!H52-'НЗ №__'!H52</f>
        <v>0</v>
      </c>
      <c r="I52" s="215">
        <f>'НЗ №1.1'!I52-'НЗ №__'!I52</f>
        <v>0</v>
      </c>
      <c r="J52" s="179">
        <f>'НЗ №1.1'!J52-'НЗ №__'!J52</f>
        <v>0</v>
      </c>
      <c r="K52" s="202">
        <f>'НЗ №1.1'!K52-'НЗ №__'!K52</f>
        <v>0</v>
      </c>
      <c r="L52" s="180">
        <f>'НЗ №1.1'!L52-'НЗ №__'!L52</f>
        <v>0</v>
      </c>
      <c r="M52" s="215">
        <f>'НЗ №1.1'!M52-'НЗ №__'!M52</f>
        <v>1414140</v>
      </c>
      <c r="N52" s="179">
        <f>'НЗ №1.1'!N52-'НЗ №__'!R52</f>
        <v>-4</v>
      </c>
      <c r="O52" s="180">
        <f>'НЗ №1.1'!O52-'НЗ №__'!S52</f>
        <v>-23000</v>
      </c>
      <c r="P52" s="180">
        <f>'НЗ №1.1'!P52-'НЗ №__'!T52</f>
        <v>0</v>
      </c>
      <c r="Q52" s="181">
        <f>'НЗ №1.1'!Q52-'НЗ №__'!U52</f>
        <v>738871.5</v>
      </c>
      <c r="R52" s="179">
        <f>'НЗ №1.1'!R52-'НЗ №__'!V52</f>
        <v>-5</v>
      </c>
      <c r="S52" s="180">
        <f>'НЗ №1.1'!S52-'НЗ №__'!W52</f>
        <v>-28750</v>
      </c>
      <c r="T52" s="180">
        <f>'НЗ №1.1'!T52-'НЗ №__'!X52</f>
        <v>2153011.5</v>
      </c>
      <c r="U52" s="81">
        <v>1</v>
      </c>
      <c r="V52" s="82">
        <f>SUM(V53:V57)</f>
        <v>5750</v>
      </c>
      <c r="W52" s="82"/>
      <c r="X52" s="83">
        <f>SUM(X53:X57)</f>
        <v>0</v>
      </c>
      <c r="Y52" s="81">
        <v>1</v>
      </c>
      <c r="Z52" s="82">
        <f>SUM(Z53:Z57)</f>
        <v>5750</v>
      </c>
      <c r="AA52" s="82"/>
      <c r="AB52" s="83">
        <f>SUM(AB53:AB57)</f>
        <v>0</v>
      </c>
      <c r="AC52" s="81">
        <v>1</v>
      </c>
      <c r="AD52" s="82">
        <f>SUM(AD53:AD57)</f>
        <v>5750</v>
      </c>
      <c r="AE52" s="82"/>
      <c r="AF52" s="83">
        <f>SUM(AF53:AF57)</f>
        <v>0</v>
      </c>
      <c r="AG52" s="81">
        <f t="shared" si="1"/>
        <v>3</v>
      </c>
      <c r="AH52" s="82">
        <f t="shared" si="1"/>
        <v>17250</v>
      </c>
      <c r="AI52" s="82">
        <f t="shared" si="2"/>
        <v>0</v>
      </c>
      <c r="AJ52" s="81">
        <f t="shared" si="3"/>
        <v>-1</v>
      </c>
      <c r="AK52" s="82">
        <f t="shared" si="3"/>
        <v>-5750</v>
      </c>
      <c r="AL52" s="84">
        <f t="shared" si="22"/>
        <v>2153011.5</v>
      </c>
      <c r="AM52" s="108">
        <f t="shared" si="46"/>
        <v>2583613.7999999998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</row>
    <row r="53" spans="1:272" ht="18" customHeight="1" outlineLevel="1">
      <c r="A53" s="109"/>
      <c r="B53" s="87" t="s">
        <v>17</v>
      </c>
      <c r="C53" s="88" t="s">
        <v>6</v>
      </c>
      <c r="D53" s="89">
        <v>80</v>
      </c>
      <c r="E53" s="182">
        <f>'НЗ №1.1'!E53-'НЗ №__'!E53</f>
        <v>127.39999999999999</v>
      </c>
      <c r="F53" s="182">
        <f>'НЗ №1.1'!F53-'НЗ №__'!F53</f>
        <v>0</v>
      </c>
      <c r="G53" s="203">
        <f>'НЗ №1.1'!G53-'НЗ №__'!G53</f>
        <v>0</v>
      </c>
      <c r="H53" s="183">
        <f>'НЗ №1.1'!H53-'НЗ №__'!H53</f>
        <v>127.4</v>
      </c>
      <c r="I53" s="216">
        <f>'НЗ №1.1'!I53-'НЗ №__'!I53</f>
        <v>0</v>
      </c>
      <c r="J53" s="182">
        <f>'НЗ №1.1'!J53-'НЗ №__'!J53</f>
        <v>0</v>
      </c>
      <c r="K53" s="203">
        <f>'НЗ №1.1'!K53-'НЗ №__'!K53</f>
        <v>0</v>
      </c>
      <c r="L53" s="183">
        <f>'НЗ №1.1'!L53-'НЗ №__'!L53</f>
        <v>127.4</v>
      </c>
      <c r="M53" s="216">
        <f>'НЗ №1.1'!M53-'НЗ №__'!M53</f>
        <v>20384</v>
      </c>
      <c r="N53" s="182">
        <f>'НЗ №1.1'!N53-'НЗ №__'!R53</f>
        <v>-4</v>
      </c>
      <c r="O53" s="183">
        <f>'НЗ №1.1'!O53-'НЗ №__'!S53</f>
        <v>-320</v>
      </c>
      <c r="P53" s="183">
        <f>'НЗ №1.1'!P53-'НЗ №__'!T53</f>
        <v>133.13</v>
      </c>
      <c r="Q53" s="184">
        <f>'НЗ №1.1'!Q53-'НЗ №__'!U53</f>
        <v>10650.4</v>
      </c>
      <c r="R53" s="182">
        <f>'НЗ №1.1'!R53-'НЗ №__'!V53</f>
        <v>-5</v>
      </c>
      <c r="S53" s="183">
        <f>'НЗ №1.1'!S53-'НЗ №__'!W53</f>
        <v>-400</v>
      </c>
      <c r="T53" s="183">
        <f>'НЗ №1.1'!T53-'НЗ №__'!X53</f>
        <v>31034.400000000001</v>
      </c>
      <c r="U53" s="90">
        <f t="shared" ref="U53:U57" si="58">U$52</f>
        <v>1</v>
      </c>
      <c r="V53" s="91">
        <f>U53*$D53</f>
        <v>80</v>
      </c>
      <c r="W53" s="91">
        <f t="shared" si="8"/>
        <v>0</v>
      </c>
      <c r="X53" s="92">
        <f t="shared" ref="X53:X57" si="59">ROUND(W53*V53,2)</f>
        <v>0</v>
      </c>
      <c r="Y53" s="90">
        <f t="shared" ref="Y53:Y57" si="60">Y$52</f>
        <v>1</v>
      </c>
      <c r="Z53" s="91">
        <f>Y53*$D53</f>
        <v>80</v>
      </c>
      <c r="AA53" s="91">
        <f t="shared" ref="AA53:AA57" si="61">ROUND(W53*AA$25,2)</f>
        <v>0</v>
      </c>
      <c r="AB53" s="92">
        <f t="shared" ref="AB53:AB57" si="62">ROUND(AA53*Z53,2)</f>
        <v>0</v>
      </c>
      <c r="AC53" s="90">
        <f t="shared" ref="AC53:AC57" si="63">AC$52</f>
        <v>1</v>
      </c>
      <c r="AD53" s="91">
        <f>AC53*$D53</f>
        <v>80</v>
      </c>
      <c r="AE53" s="91">
        <f t="shared" ref="AE53:AE57" si="64">ROUND(AA53*AE$25,2)</f>
        <v>0</v>
      </c>
      <c r="AF53" s="92">
        <f t="shared" ref="AF53:AF57" si="65">ROUND(AE53*AD53,2)</f>
        <v>0</v>
      </c>
      <c r="AG53" s="90">
        <f t="shared" si="1"/>
        <v>3</v>
      </c>
      <c r="AH53" s="91">
        <f t="shared" si="1"/>
        <v>240</v>
      </c>
      <c r="AI53" s="91">
        <f t="shared" si="2"/>
        <v>0</v>
      </c>
      <c r="AJ53" s="90">
        <f t="shared" si="3"/>
        <v>-1</v>
      </c>
      <c r="AK53" s="91">
        <f t="shared" si="3"/>
        <v>-80</v>
      </c>
      <c r="AL53" s="93">
        <f t="shared" si="22"/>
        <v>31034.400000000001</v>
      </c>
      <c r="AM53" s="94">
        <f t="shared" si="46"/>
        <v>37241.279999999999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</row>
    <row r="54" spans="1:272" ht="18" customHeight="1" outlineLevel="1">
      <c r="A54" s="95"/>
      <c r="B54" s="96" t="s">
        <v>4</v>
      </c>
      <c r="C54" s="88" t="s">
        <v>6</v>
      </c>
      <c r="D54" s="89">
        <v>1420</v>
      </c>
      <c r="E54" s="182">
        <f>'НЗ №1.1'!E54-'НЗ №__'!E54</f>
        <v>127.39999999999999</v>
      </c>
      <c r="F54" s="182">
        <f>'НЗ №1.1'!F54-'НЗ №__'!F54</f>
        <v>0</v>
      </c>
      <c r="G54" s="203">
        <f>'НЗ №1.1'!G54-'НЗ №__'!G54</f>
        <v>0</v>
      </c>
      <c r="H54" s="183">
        <f>'НЗ №1.1'!H54-'НЗ №__'!H54</f>
        <v>127.4</v>
      </c>
      <c r="I54" s="216">
        <f>'НЗ №1.1'!I54-'НЗ №__'!I54</f>
        <v>0</v>
      </c>
      <c r="J54" s="182">
        <f>'НЗ №1.1'!J54-'НЗ №__'!J54</f>
        <v>0</v>
      </c>
      <c r="K54" s="203">
        <f>'НЗ №1.1'!K54-'НЗ №__'!K54</f>
        <v>0</v>
      </c>
      <c r="L54" s="183">
        <f>'НЗ №1.1'!L54-'НЗ №__'!L54</f>
        <v>127.4</v>
      </c>
      <c r="M54" s="216">
        <f>'НЗ №1.1'!M54-'НЗ №__'!M54</f>
        <v>361816</v>
      </c>
      <c r="N54" s="182">
        <f>'НЗ №1.1'!N54-'НЗ №__'!R54</f>
        <v>-4</v>
      </c>
      <c r="O54" s="183">
        <f>'НЗ №1.1'!O54-'НЗ №__'!S54</f>
        <v>-5680</v>
      </c>
      <c r="P54" s="183">
        <f>'НЗ №1.1'!P54-'НЗ №__'!T54</f>
        <v>133.13</v>
      </c>
      <c r="Q54" s="184">
        <f>'НЗ №1.1'!Q54-'НЗ №__'!U54</f>
        <v>189044.6</v>
      </c>
      <c r="R54" s="182">
        <f>'НЗ №1.1'!R54-'НЗ №__'!V54</f>
        <v>-5</v>
      </c>
      <c r="S54" s="183">
        <f>'НЗ №1.1'!S54-'НЗ №__'!W54</f>
        <v>-7100</v>
      </c>
      <c r="T54" s="183">
        <f>'НЗ №1.1'!T54-'НЗ №__'!X54</f>
        <v>550860.6</v>
      </c>
      <c r="U54" s="90">
        <f t="shared" si="58"/>
        <v>1</v>
      </c>
      <c r="V54" s="91">
        <f>U54*$D54</f>
        <v>1420</v>
      </c>
      <c r="W54" s="91">
        <f t="shared" si="8"/>
        <v>0</v>
      </c>
      <c r="X54" s="92">
        <f t="shared" si="59"/>
        <v>0</v>
      </c>
      <c r="Y54" s="90">
        <f t="shared" si="60"/>
        <v>1</v>
      </c>
      <c r="Z54" s="91">
        <f>Y54*$D54</f>
        <v>1420</v>
      </c>
      <c r="AA54" s="91">
        <f t="shared" si="61"/>
        <v>0</v>
      </c>
      <c r="AB54" s="92">
        <f t="shared" si="62"/>
        <v>0</v>
      </c>
      <c r="AC54" s="90">
        <f t="shared" si="63"/>
        <v>1</v>
      </c>
      <c r="AD54" s="91">
        <f>AC54*$D54</f>
        <v>1420</v>
      </c>
      <c r="AE54" s="91">
        <f t="shared" si="64"/>
        <v>0</v>
      </c>
      <c r="AF54" s="92">
        <f t="shared" si="65"/>
        <v>0</v>
      </c>
      <c r="AG54" s="90">
        <f t="shared" si="1"/>
        <v>3</v>
      </c>
      <c r="AH54" s="91">
        <f t="shared" si="1"/>
        <v>4260</v>
      </c>
      <c r="AI54" s="91">
        <f t="shared" si="2"/>
        <v>0</v>
      </c>
      <c r="AJ54" s="90">
        <f t="shared" si="3"/>
        <v>-1</v>
      </c>
      <c r="AK54" s="91">
        <f t="shared" si="3"/>
        <v>-1420</v>
      </c>
      <c r="AL54" s="93">
        <f t="shared" si="22"/>
        <v>550860.6</v>
      </c>
      <c r="AM54" s="94">
        <f t="shared" si="46"/>
        <v>661032.72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</row>
    <row r="55" spans="1:272" ht="18" customHeight="1" outlineLevel="1">
      <c r="A55" s="95"/>
      <c r="B55" s="110" t="s">
        <v>5</v>
      </c>
      <c r="C55" s="88" t="s">
        <v>6</v>
      </c>
      <c r="D55" s="89">
        <v>2050</v>
      </c>
      <c r="E55" s="182">
        <f>'НЗ №1.1'!E55-'НЗ №__'!E55</f>
        <v>127.39999999999999</v>
      </c>
      <c r="F55" s="182">
        <f>'НЗ №1.1'!F55-'НЗ №__'!F55</f>
        <v>0</v>
      </c>
      <c r="G55" s="203">
        <f>'НЗ №1.1'!G55-'НЗ №__'!G55</f>
        <v>0</v>
      </c>
      <c r="H55" s="183">
        <f>'НЗ №1.1'!H55-'НЗ №__'!H55</f>
        <v>127.4</v>
      </c>
      <c r="I55" s="216">
        <f>'НЗ №1.1'!I55-'НЗ №__'!I55</f>
        <v>0</v>
      </c>
      <c r="J55" s="182">
        <f>'НЗ №1.1'!J55-'НЗ №__'!J55</f>
        <v>0</v>
      </c>
      <c r="K55" s="203">
        <f>'НЗ №1.1'!K55-'НЗ №__'!K55</f>
        <v>0</v>
      </c>
      <c r="L55" s="183">
        <f>'НЗ №1.1'!L55-'НЗ №__'!L55</f>
        <v>127.4</v>
      </c>
      <c r="M55" s="216">
        <f>'НЗ №1.1'!M55-'НЗ №__'!M55</f>
        <v>522340</v>
      </c>
      <c r="N55" s="182">
        <f>'НЗ №1.1'!N55-'НЗ №__'!R55</f>
        <v>-4</v>
      </c>
      <c r="O55" s="183">
        <f>'НЗ №1.1'!O55-'НЗ №__'!S55</f>
        <v>-8200</v>
      </c>
      <c r="P55" s="183">
        <f>'НЗ №1.1'!P55-'НЗ №__'!T55</f>
        <v>133.13</v>
      </c>
      <c r="Q55" s="184">
        <f>'НЗ №1.1'!Q55-'НЗ №__'!U55</f>
        <v>272916.5</v>
      </c>
      <c r="R55" s="182">
        <f>'НЗ №1.1'!R55-'НЗ №__'!V55</f>
        <v>-5</v>
      </c>
      <c r="S55" s="183">
        <f>'НЗ №1.1'!S55-'НЗ №__'!W55</f>
        <v>-10250</v>
      </c>
      <c r="T55" s="183">
        <f>'НЗ №1.1'!T55-'НЗ №__'!X55</f>
        <v>795256.5</v>
      </c>
      <c r="U55" s="90">
        <f t="shared" si="58"/>
        <v>1</v>
      </c>
      <c r="V55" s="91">
        <f t="shared" ref="V55:V57" si="66">U55*$D55</f>
        <v>2050</v>
      </c>
      <c r="W55" s="91">
        <f t="shared" si="8"/>
        <v>0</v>
      </c>
      <c r="X55" s="92">
        <f t="shared" si="59"/>
        <v>0</v>
      </c>
      <c r="Y55" s="90">
        <f t="shared" si="60"/>
        <v>1</v>
      </c>
      <c r="Z55" s="91">
        <f t="shared" ref="Z55:Z57" si="67">Y55*$D55</f>
        <v>2050</v>
      </c>
      <c r="AA55" s="91">
        <f t="shared" si="61"/>
        <v>0</v>
      </c>
      <c r="AB55" s="92">
        <f t="shared" si="62"/>
        <v>0</v>
      </c>
      <c r="AC55" s="90">
        <f t="shared" si="63"/>
        <v>1</v>
      </c>
      <c r="AD55" s="91">
        <f t="shared" ref="AD55:AD57" si="68">AC55*$D55</f>
        <v>2050</v>
      </c>
      <c r="AE55" s="91">
        <f t="shared" si="64"/>
        <v>0</v>
      </c>
      <c r="AF55" s="92">
        <f t="shared" si="65"/>
        <v>0</v>
      </c>
      <c r="AG55" s="90">
        <f t="shared" si="1"/>
        <v>3</v>
      </c>
      <c r="AH55" s="91">
        <f t="shared" si="1"/>
        <v>6150</v>
      </c>
      <c r="AI55" s="91">
        <f t="shared" si="2"/>
        <v>0</v>
      </c>
      <c r="AJ55" s="90">
        <f t="shared" si="3"/>
        <v>-1</v>
      </c>
      <c r="AK55" s="91">
        <f t="shared" si="3"/>
        <v>-2050</v>
      </c>
      <c r="AL55" s="93">
        <f t="shared" si="22"/>
        <v>795256.5</v>
      </c>
      <c r="AM55" s="94">
        <f t="shared" si="46"/>
        <v>954307.8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</row>
    <row r="56" spans="1:272" ht="18" customHeight="1" outlineLevel="1">
      <c r="A56" s="95"/>
      <c r="B56" s="110" t="s">
        <v>19</v>
      </c>
      <c r="C56" s="88" t="s">
        <v>6</v>
      </c>
      <c r="D56" s="89">
        <v>2000</v>
      </c>
      <c r="E56" s="182">
        <f>'НЗ №1.1'!E56-'НЗ №__'!E56</f>
        <v>127.39999999999999</v>
      </c>
      <c r="F56" s="182">
        <f>'НЗ №1.1'!F56-'НЗ №__'!F56</f>
        <v>0</v>
      </c>
      <c r="G56" s="203">
        <f>'НЗ №1.1'!G56-'НЗ №__'!G56</f>
        <v>0</v>
      </c>
      <c r="H56" s="183">
        <f>'НЗ №1.1'!H56-'НЗ №__'!H56</f>
        <v>127.4</v>
      </c>
      <c r="I56" s="216">
        <f>'НЗ №1.1'!I56-'НЗ №__'!I56</f>
        <v>0</v>
      </c>
      <c r="J56" s="182">
        <f>'НЗ №1.1'!J56-'НЗ №__'!J56</f>
        <v>0</v>
      </c>
      <c r="K56" s="203">
        <f>'НЗ №1.1'!K56-'НЗ №__'!K56</f>
        <v>0</v>
      </c>
      <c r="L56" s="183">
        <f>'НЗ №1.1'!L56-'НЗ №__'!L56</f>
        <v>127.4</v>
      </c>
      <c r="M56" s="216">
        <f>'НЗ №1.1'!M56-'НЗ №__'!M56</f>
        <v>509600</v>
      </c>
      <c r="N56" s="182">
        <f>'НЗ №1.1'!N56-'НЗ №__'!R56</f>
        <v>-4</v>
      </c>
      <c r="O56" s="183">
        <f>'НЗ №1.1'!O56-'НЗ №__'!S56</f>
        <v>-8000</v>
      </c>
      <c r="P56" s="183">
        <f>'НЗ №1.1'!P56-'НЗ №__'!T56</f>
        <v>133.13</v>
      </c>
      <c r="Q56" s="184">
        <f>'НЗ №1.1'!Q56-'НЗ №__'!U56</f>
        <v>266260</v>
      </c>
      <c r="R56" s="182">
        <f>'НЗ №1.1'!R56-'НЗ №__'!V56</f>
        <v>-5</v>
      </c>
      <c r="S56" s="183">
        <f>'НЗ №1.1'!S56-'НЗ №__'!W56</f>
        <v>-10000</v>
      </c>
      <c r="T56" s="183">
        <f>'НЗ №1.1'!T56-'НЗ №__'!X56</f>
        <v>775860</v>
      </c>
      <c r="U56" s="90">
        <f t="shared" si="58"/>
        <v>1</v>
      </c>
      <c r="V56" s="91">
        <f t="shared" si="66"/>
        <v>2000</v>
      </c>
      <c r="W56" s="91">
        <f t="shared" si="8"/>
        <v>0</v>
      </c>
      <c r="X56" s="92">
        <f t="shared" si="59"/>
        <v>0</v>
      </c>
      <c r="Y56" s="90">
        <f t="shared" si="60"/>
        <v>1</v>
      </c>
      <c r="Z56" s="91">
        <f t="shared" si="67"/>
        <v>2000</v>
      </c>
      <c r="AA56" s="91">
        <f t="shared" si="61"/>
        <v>0</v>
      </c>
      <c r="AB56" s="92">
        <f t="shared" si="62"/>
        <v>0</v>
      </c>
      <c r="AC56" s="90">
        <f t="shared" si="63"/>
        <v>1</v>
      </c>
      <c r="AD56" s="91">
        <f t="shared" si="68"/>
        <v>2000</v>
      </c>
      <c r="AE56" s="91">
        <f t="shared" si="64"/>
        <v>0</v>
      </c>
      <c r="AF56" s="92">
        <f t="shared" si="65"/>
        <v>0</v>
      </c>
      <c r="AG56" s="90">
        <f t="shared" si="1"/>
        <v>3</v>
      </c>
      <c r="AH56" s="91">
        <f t="shared" si="1"/>
        <v>6000</v>
      </c>
      <c r="AI56" s="91">
        <f t="shared" si="2"/>
        <v>0</v>
      </c>
      <c r="AJ56" s="90">
        <f t="shared" si="3"/>
        <v>-1</v>
      </c>
      <c r="AK56" s="91">
        <f t="shared" si="3"/>
        <v>-2000</v>
      </c>
      <c r="AL56" s="93">
        <f t="shared" si="22"/>
        <v>775860</v>
      </c>
      <c r="AM56" s="94">
        <f t="shared" si="46"/>
        <v>931032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</row>
    <row r="57" spans="1:272" ht="18" customHeight="1" outlineLevel="1" thickBot="1">
      <c r="A57" s="111"/>
      <c r="B57" s="112" t="s">
        <v>13</v>
      </c>
      <c r="C57" s="88" t="s">
        <v>6</v>
      </c>
      <c r="D57" s="89">
        <v>200</v>
      </c>
      <c r="E57" s="182">
        <f>'НЗ №1.1'!E57-'НЗ №__'!E57</f>
        <v>0</v>
      </c>
      <c r="F57" s="182">
        <f>'НЗ №1.1'!F57-'НЗ №__'!F57</f>
        <v>0</v>
      </c>
      <c r="G57" s="203">
        <f>'НЗ №1.1'!G57-'НЗ №__'!G57</f>
        <v>0</v>
      </c>
      <c r="H57" s="185">
        <f>'НЗ №1.1'!H57-'НЗ №__'!H57</f>
        <v>0</v>
      </c>
      <c r="I57" s="216">
        <f>'НЗ №1.1'!I57-'НЗ №__'!I57</f>
        <v>0</v>
      </c>
      <c r="J57" s="182">
        <f>'НЗ №1.1'!J57-'НЗ №__'!J57</f>
        <v>0</v>
      </c>
      <c r="K57" s="203">
        <f>'НЗ №1.1'!K57-'НЗ №__'!K57</f>
        <v>0</v>
      </c>
      <c r="L57" s="185">
        <f>'НЗ №1.1'!L57-'НЗ №__'!L57</f>
        <v>0</v>
      </c>
      <c r="M57" s="216">
        <f>'НЗ №1.1'!M57-'НЗ №__'!M57</f>
        <v>0</v>
      </c>
      <c r="N57" s="182">
        <f>'НЗ №1.1'!N57-'НЗ №__'!R57</f>
        <v>-4</v>
      </c>
      <c r="O57" s="183">
        <f>'НЗ №1.1'!O57-'НЗ №__'!S57</f>
        <v>-800</v>
      </c>
      <c r="P57" s="185">
        <f>'НЗ №1.1'!P57-'НЗ №__'!T57</f>
        <v>0</v>
      </c>
      <c r="Q57" s="184">
        <f>'НЗ №1.1'!Q57-'НЗ №__'!U57</f>
        <v>0</v>
      </c>
      <c r="R57" s="182">
        <f>'НЗ №1.1'!R57-'НЗ №__'!V57</f>
        <v>-5</v>
      </c>
      <c r="S57" s="183">
        <f>'НЗ №1.1'!S57-'НЗ №__'!W57</f>
        <v>-1000</v>
      </c>
      <c r="T57" s="185">
        <f>'НЗ №1.1'!T57-'НЗ №__'!X57</f>
        <v>0</v>
      </c>
      <c r="U57" s="90">
        <f t="shared" si="58"/>
        <v>1</v>
      </c>
      <c r="V57" s="91">
        <f t="shared" si="66"/>
        <v>200</v>
      </c>
      <c r="W57" s="102">
        <f t="shared" si="8"/>
        <v>0</v>
      </c>
      <c r="X57" s="92">
        <f t="shared" si="59"/>
        <v>0</v>
      </c>
      <c r="Y57" s="90">
        <f t="shared" si="60"/>
        <v>1</v>
      </c>
      <c r="Z57" s="91">
        <f t="shared" si="67"/>
        <v>200</v>
      </c>
      <c r="AA57" s="102">
        <f t="shared" si="61"/>
        <v>0</v>
      </c>
      <c r="AB57" s="92">
        <f t="shared" si="62"/>
        <v>0</v>
      </c>
      <c r="AC57" s="90">
        <f t="shared" si="63"/>
        <v>1</v>
      </c>
      <c r="AD57" s="91">
        <f t="shared" si="68"/>
        <v>200</v>
      </c>
      <c r="AE57" s="102">
        <f t="shared" si="64"/>
        <v>0</v>
      </c>
      <c r="AF57" s="92">
        <f t="shared" si="65"/>
        <v>0</v>
      </c>
      <c r="AG57" s="90">
        <f t="shared" si="1"/>
        <v>3</v>
      </c>
      <c r="AH57" s="91">
        <f t="shared" si="1"/>
        <v>600</v>
      </c>
      <c r="AI57" s="102">
        <f t="shared" si="2"/>
        <v>0</v>
      </c>
      <c r="AJ57" s="90">
        <f t="shared" si="3"/>
        <v>-1</v>
      </c>
      <c r="AK57" s="91">
        <f t="shared" si="3"/>
        <v>-200</v>
      </c>
      <c r="AL57" s="93">
        <f t="shared" si="22"/>
        <v>0</v>
      </c>
      <c r="AM57" s="94">
        <f t="shared" si="46"/>
        <v>0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</row>
    <row r="58" spans="1:272" ht="18" customHeight="1" thickBot="1">
      <c r="A58" s="107">
        <f>A52+0.1</f>
        <v>2.2000000000000002</v>
      </c>
      <c r="B58" s="77" t="s">
        <v>20</v>
      </c>
      <c r="C58" s="78"/>
      <c r="D58" s="79">
        <f>SUM(D59:D63)</f>
        <v>8050</v>
      </c>
      <c r="E58" s="179">
        <f>'НЗ №1.1'!E58-'НЗ №__'!E58</f>
        <v>0</v>
      </c>
      <c r="F58" s="179">
        <f>'НЗ №1.1'!F58-'НЗ №__'!F58</f>
        <v>0</v>
      </c>
      <c r="G58" s="202">
        <f>'НЗ №1.1'!G58-'НЗ №__'!G58</f>
        <v>0</v>
      </c>
      <c r="H58" s="180">
        <f>'НЗ №1.1'!H58-'НЗ №__'!H58</f>
        <v>0</v>
      </c>
      <c r="I58" s="215">
        <f>'НЗ №1.1'!I58-'НЗ №__'!I58</f>
        <v>0</v>
      </c>
      <c r="J58" s="179">
        <f>'НЗ №1.1'!J58-'НЗ №__'!J58</f>
        <v>21</v>
      </c>
      <c r="K58" s="202">
        <f>'НЗ №1.1'!K58-'НЗ №__'!K58</f>
        <v>0</v>
      </c>
      <c r="L58" s="180">
        <f>'НЗ №1.1'!L58-'НЗ №__'!L58</f>
        <v>0</v>
      </c>
      <c r="M58" s="215">
        <f>'НЗ №1.1'!M58-'НЗ №__'!M58</f>
        <v>44099510</v>
      </c>
      <c r="N58" s="179">
        <f>'НЗ №1.1'!N58-'НЗ №__'!R58</f>
        <v>7</v>
      </c>
      <c r="O58" s="180">
        <f>'НЗ №1.1'!O58-'НЗ №__'!S58</f>
        <v>57750</v>
      </c>
      <c r="P58" s="180">
        <f>'НЗ №1.1'!P58-'НЗ №__'!T58</f>
        <v>0</v>
      </c>
      <c r="Q58" s="181">
        <f>'НЗ №1.1'!Q58-'НЗ №__'!U58</f>
        <v>39652770.5</v>
      </c>
      <c r="R58" s="179">
        <f>'НЗ №1.1'!R58-'НЗ №__'!V58</f>
        <v>-9</v>
      </c>
      <c r="S58" s="180">
        <f>'НЗ №1.1'!S58-'НЗ №__'!W58</f>
        <v>-247500</v>
      </c>
      <c r="T58" s="180">
        <f>'НЗ №1.1'!T58-'НЗ №__'!X58</f>
        <v>83752280.5</v>
      </c>
      <c r="U58" s="81">
        <v>18</v>
      </c>
      <c r="V58" s="82">
        <f>SUM(V59:V64)</f>
        <v>148500</v>
      </c>
      <c r="W58" s="82"/>
      <c r="X58" s="83">
        <f>SUM(X59:X64)</f>
        <v>0</v>
      </c>
      <c r="Y58" s="81">
        <v>18</v>
      </c>
      <c r="Z58" s="82">
        <f>SUM(Z59:Z64)</f>
        <v>148500</v>
      </c>
      <c r="AA58" s="82"/>
      <c r="AB58" s="83">
        <f>SUM(AB59:AB64)</f>
        <v>0</v>
      </c>
      <c r="AC58" s="81">
        <v>59</v>
      </c>
      <c r="AD58" s="82">
        <f>SUM(AD59:AD64)</f>
        <v>486750</v>
      </c>
      <c r="AE58" s="82"/>
      <c r="AF58" s="83">
        <f>SUM(AF59:AF64)</f>
        <v>0</v>
      </c>
      <c r="AG58" s="81">
        <f t="shared" si="1"/>
        <v>95</v>
      </c>
      <c r="AH58" s="82">
        <f t="shared" si="1"/>
        <v>783750</v>
      </c>
      <c r="AI58" s="82">
        <f t="shared" si="2"/>
        <v>0</v>
      </c>
      <c r="AJ58" s="81">
        <f t="shared" si="3"/>
        <v>123</v>
      </c>
      <c r="AK58" s="82">
        <f t="shared" si="3"/>
        <v>841500</v>
      </c>
      <c r="AL58" s="84">
        <f t="shared" si="22"/>
        <v>83752280.5</v>
      </c>
      <c r="AM58" s="108">
        <f t="shared" si="46"/>
        <v>100502736.59999999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</row>
    <row r="59" spans="1:272" ht="18" customHeight="1" outlineLevel="1">
      <c r="A59" s="109"/>
      <c r="B59" s="87" t="s">
        <v>17</v>
      </c>
      <c r="C59" s="88" t="s">
        <v>6</v>
      </c>
      <c r="D59" s="89">
        <v>80</v>
      </c>
      <c r="E59" s="182">
        <f>'НЗ №1.1'!E59-'НЗ №__'!E59</f>
        <v>127.39999999999999</v>
      </c>
      <c r="F59" s="182">
        <f>'НЗ №1.1'!F59-'НЗ №__'!F59</f>
        <v>0</v>
      </c>
      <c r="G59" s="203">
        <f>'НЗ №1.1'!G59-'НЗ №__'!G59</f>
        <v>0</v>
      </c>
      <c r="H59" s="183">
        <f>'НЗ №1.1'!H59-'НЗ №__'!H59</f>
        <v>127.4</v>
      </c>
      <c r="I59" s="216">
        <f>'НЗ №1.1'!I59-'НЗ №__'!I59</f>
        <v>0</v>
      </c>
      <c r="J59" s="182">
        <f>'НЗ №1.1'!J59-'НЗ №__'!J59</f>
        <v>21</v>
      </c>
      <c r="K59" s="203">
        <f>'НЗ №1.1'!K59-'НЗ №__'!K59</f>
        <v>1680</v>
      </c>
      <c r="L59" s="183">
        <f>'НЗ №1.1'!L59-'НЗ №__'!L59</f>
        <v>127.4</v>
      </c>
      <c r="M59" s="216">
        <f>'НЗ №1.1'!M59-'НЗ №__'!M59</f>
        <v>438256</v>
      </c>
      <c r="N59" s="182">
        <f>'НЗ №1.1'!N59-'НЗ №__'!R59</f>
        <v>7</v>
      </c>
      <c r="O59" s="183">
        <f>'НЗ №1.1'!O59-'НЗ №__'!S59</f>
        <v>560</v>
      </c>
      <c r="P59" s="183">
        <f>'НЗ №1.1'!P59-'НЗ №__'!T59</f>
        <v>133.13</v>
      </c>
      <c r="Q59" s="184">
        <f>'НЗ №1.1'!Q59-'НЗ №__'!U59</f>
        <v>394064.8</v>
      </c>
      <c r="R59" s="182">
        <f>'НЗ №1.1'!R59-'НЗ №__'!V59</f>
        <v>-9</v>
      </c>
      <c r="S59" s="183">
        <f>'НЗ №1.1'!S59-'НЗ №__'!W59</f>
        <v>-720</v>
      </c>
      <c r="T59" s="183">
        <f>'НЗ №1.1'!T59-'НЗ №__'!X59</f>
        <v>832320.8</v>
      </c>
      <c r="U59" s="90">
        <f t="shared" ref="U59:U64" si="69">U$58</f>
        <v>18</v>
      </c>
      <c r="V59" s="91">
        <f>U59*$D59</f>
        <v>1440</v>
      </c>
      <c r="W59" s="91">
        <f t="shared" si="8"/>
        <v>0</v>
      </c>
      <c r="X59" s="92">
        <f t="shared" ref="X59:X64" si="70">ROUND(W59*V59,2)</f>
        <v>0</v>
      </c>
      <c r="Y59" s="90">
        <f t="shared" ref="Y59:Y64" si="71">Y$58</f>
        <v>18</v>
      </c>
      <c r="Z59" s="91">
        <f>Y59*$D59</f>
        <v>1440</v>
      </c>
      <c r="AA59" s="91">
        <f t="shared" ref="AA59:AA64" si="72">ROUND(W59*AA$25,2)</f>
        <v>0</v>
      </c>
      <c r="AB59" s="92">
        <f t="shared" ref="AB59:AB64" si="73">ROUND(AA59*Z59,2)</f>
        <v>0</v>
      </c>
      <c r="AC59" s="90">
        <f t="shared" ref="AC59:AC64" si="74">AC$58</f>
        <v>59</v>
      </c>
      <c r="AD59" s="91">
        <f>AC59*$D59</f>
        <v>4720</v>
      </c>
      <c r="AE59" s="91">
        <f t="shared" ref="AE59:AE64" si="75">ROUND(AA59*AE$25,2)</f>
        <v>0</v>
      </c>
      <c r="AF59" s="92">
        <f t="shared" ref="AF59:AF64" si="76">ROUND(AE59*AD59,2)</f>
        <v>0</v>
      </c>
      <c r="AG59" s="90">
        <f t="shared" si="1"/>
        <v>95</v>
      </c>
      <c r="AH59" s="91">
        <f t="shared" si="1"/>
        <v>7600</v>
      </c>
      <c r="AI59" s="91">
        <f t="shared" si="2"/>
        <v>0</v>
      </c>
      <c r="AJ59" s="90">
        <f t="shared" si="3"/>
        <v>123</v>
      </c>
      <c r="AK59" s="91">
        <f t="shared" si="3"/>
        <v>9840</v>
      </c>
      <c r="AL59" s="93">
        <f t="shared" si="22"/>
        <v>832320.8</v>
      </c>
      <c r="AM59" s="94">
        <f t="shared" si="46"/>
        <v>998784.96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</row>
    <row r="60" spans="1:272" ht="18" customHeight="1" outlineLevel="1">
      <c r="A60" s="95"/>
      <c r="B60" s="96" t="s">
        <v>4</v>
      </c>
      <c r="C60" s="88" t="s">
        <v>6</v>
      </c>
      <c r="D60" s="89">
        <v>1420</v>
      </c>
      <c r="E60" s="182">
        <f>'НЗ №1.1'!E60-'НЗ №__'!E60</f>
        <v>127.39999999999999</v>
      </c>
      <c r="F60" s="182">
        <f>'НЗ №1.1'!F60-'НЗ №__'!F60</f>
        <v>0</v>
      </c>
      <c r="G60" s="203">
        <f>'НЗ №1.1'!G60-'НЗ №__'!G60</f>
        <v>0</v>
      </c>
      <c r="H60" s="183">
        <f>'НЗ №1.1'!H60-'НЗ №__'!H60</f>
        <v>127.4</v>
      </c>
      <c r="I60" s="216">
        <f>'НЗ №1.1'!I60-'НЗ №__'!I60</f>
        <v>0</v>
      </c>
      <c r="J60" s="182">
        <f>'НЗ №1.1'!J60-'НЗ №__'!J60</f>
        <v>21</v>
      </c>
      <c r="K60" s="203">
        <f>'НЗ №1.1'!K60-'НЗ №__'!K60</f>
        <v>29820</v>
      </c>
      <c r="L60" s="183">
        <f>'НЗ №1.1'!L60-'НЗ №__'!L60</f>
        <v>127.4</v>
      </c>
      <c r="M60" s="216">
        <f>'НЗ №1.1'!M60-'НЗ №__'!M60</f>
        <v>7779044</v>
      </c>
      <c r="N60" s="182">
        <f>'НЗ №1.1'!N60-'НЗ №__'!R60</f>
        <v>7</v>
      </c>
      <c r="O60" s="183">
        <f>'НЗ №1.1'!O60-'НЗ №__'!S60</f>
        <v>9940</v>
      </c>
      <c r="P60" s="183">
        <f>'НЗ №1.1'!P60-'НЗ №__'!T60</f>
        <v>133.13</v>
      </c>
      <c r="Q60" s="184">
        <f>'НЗ №1.1'!Q60-'НЗ №__'!U60</f>
        <v>6994650.2000000002</v>
      </c>
      <c r="R60" s="182">
        <f>'НЗ №1.1'!R60-'НЗ №__'!V60</f>
        <v>-9</v>
      </c>
      <c r="S60" s="183">
        <f>'НЗ №1.1'!S60-'НЗ №__'!W60</f>
        <v>-12780</v>
      </c>
      <c r="T60" s="183">
        <f>'НЗ №1.1'!T60-'НЗ №__'!X60</f>
        <v>14773694.199999999</v>
      </c>
      <c r="U60" s="90">
        <f t="shared" si="69"/>
        <v>18</v>
      </c>
      <c r="V60" s="91">
        <f t="shared" ref="V60" si="77">U60*$D60</f>
        <v>25560</v>
      </c>
      <c r="W60" s="91">
        <f t="shared" si="8"/>
        <v>0</v>
      </c>
      <c r="X60" s="92">
        <f t="shared" si="70"/>
        <v>0</v>
      </c>
      <c r="Y60" s="90">
        <f t="shared" si="71"/>
        <v>18</v>
      </c>
      <c r="Z60" s="91">
        <f t="shared" ref="Z60" si="78">Y60*$D60</f>
        <v>25560</v>
      </c>
      <c r="AA60" s="91">
        <f>ROUND(W60*AA$25,2)</f>
        <v>0</v>
      </c>
      <c r="AB60" s="92">
        <f t="shared" si="73"/>
        <v>0</v>
      </c>
      <c r="AC60" s="90">
        <f t="shared" si="74"/>
        <v>59</v>
      </c>
      <c r="AD60" s="91">
        <f t="shared" ref="AD60" si="79">AC60*$D60</f>
        <v>83780</v>
      </c>
      <c r="AE60" s="91">
        <f>ROUND(AA60*AE$25,2)</f>
        <v>0</v>
      </c>
      <c r="AF60" s="92">
        <f t="shared" si="76"/>
        <v>0</v>
      </c>
      <c r="AG60" s="90">
        <f t="shared" si="1"/>
        <v>95</v>
      </c>
      <c r="AH60" s="91">
        <f t="shared" si="1"/>
        <v>134900</v>
      </c>
      <c r="AI60" s="91">
        <f t="shared" si="2"/>
        <v>0</v>
      </c>
      <c r="AJ60" s="90">
        <f t="shared" si="3"/>
        <v>123</v>
      </c>
      <c r="AK60" s="91">
        <f t="shared" si="3"/>
        <v>174660</v>
      </c>
      <c r="AL60" s="93">
        <f t="shared" si="22"/>
        <v>14773694.199999999</v>
      </c>
      <c r="AM60" s="94">
        <f t="shared" si="46"/>
        <v>17728433.039999999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</row>
    <row r="61" spans="1:272" ht="18" customHeight="1" outlineLevel="1">
      <c r="A61" s="95"/>
      <c r="B61" s="97" t="s">
        <v>21</v>
      </c>
      <c r="C61" s="88" t="s">
        <v>6</v>
      </c>
      <c r="D61" s="89">
        <v>2500</v>
      </c>
      <c r="E61" s="182">
        <f>'НЗ №1.1'!E61-'НЗ №__'!E61</f>
        <v>127.39999999999999</v>
      </c>
      <c r="F61" s="182">
        <f>'НЗ №1.1'!F61-'НЗ №__'!F61</f>
        <v>0</v>
      </c>
      <c r="G61" s="203">
        <f>'НЗ №1.1'!G61-'НЗ №__'!G61</f>
        <v>0</v>
      </c>
      <c r="H61" s="183">
        <f>'НЗ №1.1'!H61-'НЗ №__'!H61</f>
        <v>127.4</v>
      </c>
      <c r="I61" s="216">
        <f>'НЗ №1.1'!I61-'НЗ №__'!I61</f>
        <v>0</v>
      </c>
      <c r="J61" s="182">
        <f>'НЗ №1.1'!J61-'НЗ №__'!J61</f>
        <v>21</v>
      </c>
      <c r="K61" s="203">
        <f>'НЗ №1.1'!K61-'НЗ №__'!K61</f>
        <v>52500</v>
      </c>
      <c r="L61" s="183">
        <f>'НЗ №1.1'!L61-'НЗ №__'!L61</f>
        <v>127.4</v>
      </c>
      <c r="M61" s="216">
        <f>'НЗ №1.1'!M61-'НЗ №__'!M61</f>
        <v>13695500</v>
      </c>
      <c r="N61" s="182">
        <f>'НЗ №1.1'!N61-'НЗ №__'!R61</f>
        <v>7</v>
      </c>
      <c r="O61" s="183">
        <f>'НЗ №1.1'!O61-'НЗ №__'!S61</f>
        <v>17500</v>
      </c>
      <c r="P61" s="183">
        <f>'НЗ №1.1'!P61-'НЗ №__'!T61</f>
        <v>133.13</v>
      </c>
      <c r="Q61" s="184">
        <f>'НЗ №1.1'!Q61-'НЗ №__'!U61</f>
        <v>12314525</v>
      </c>
      <c r="R61" s="182">
        <f>'НЗ №1.1'!R61-'НЗ №__'!V61</f>
        <v>-9</v>
      </c>
      <c r="S61" s="183">
        <f>'НЗ №1.1'!S61-'НЗ №__'!W61</f>
        <v>-22500</v>
      </c>
      <c r="T61" s="183">
        <f>'НЗ №1.1'!T61-'НЗ №__'!X61</f>
        <v>26010025</v>
      </c>
      <c r="U61" s="90">
        <f t="shared" si="69"/>
        <v>18</v>
      </c>
      <c r="V61" s="91">
        <f>U61*$D61</f>
        <v>45000</v>
      </c>
      <c r="W61" s="91">
        <f t="shared" si="8"/>
        <v>0</v>
      </c>
      <c r="X61" s="92">
        <f t="shared" si="70"/>
        <v>0</v>
      </c>
      <c r="Y61" s="90">
        <f t="shared" si="71"/>
        <v>18</v>
      </c>
      <c r="Z61" s="91">
        <f>Y61*$D61</f>
        <v>45000</v>
      </c>
      <c r="AA61" s="91">
        <f t="shared" si="72"/>
        <v>0</v>
      </c>
      <c r="AB61" s="92">
        <f t="shared" si="73"/>
        <v>0</v>
      </c>
      <c r="AC61" s="90">
        <f t="shared" si="74"/>
        <v>59</v>
      </c>
      <c r="AD61" s="91">
        <f>AC61*$D61</f>
        <v>147500</v>
      </c>
      <c r="AE61" s="91">
        <f t="shared" si="75"/>
        <v>0</v>
      </c>
      <c r="AF61" s="92">
        <f t="shared" si="76"/>
        <v>0</v>
      </c>
      <c r="AG61" s="90">
        <f t="shared" si="1"/>
        <v>95</v>
      </c>
      <c r="AH61" s="91">
        <f t="shared" si="1"/>
        <v>237500</v>
      </c>
      <c r="AI61" s="91">
        <f t="shared" si="2"/>
        <v>0</v>
      </c>
      <c r="AJ61" s="90">
        <f t="shared" si="3"/>
        <v>123</v>
      </c>
      <c r="AK61" s="91">
        <f t="shared" si="3"/>
        <v>307500</v>
      </c>
      <c r="AL61" s="93">
        <f t="shared" si="22"/>
        <v>26010025</v>
      </c>
      <c r="AM61" s="94">
        <f t="shared" si="46"/>
        <v>31212030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</row>
    <row r="62" spans="1:272" ht="18" customHeight="1" outlineLevel="1">
      <c r="A62" s="95"/>
      <c r="B62" s="110" t="s">
        <v>5</v>
      </c>
      <c r="C62" s="88" t="s">
        <v>6</v>
      </c>
      <c r="D62" s="89">
        <v>2050</v>
      </c>
      <c r="E62" s="182">
        <f>'НЗ №1.1'!E62-'НЗ №__'!E62</f>
        <v>127.39999999999999</v>
      </c>
      <c r="F62" s="182">
        <f>'НЗ №1.1'!F62-'НЗ №__'!F62</f>
        <v>0</v>
      </c>
      <c r="G62" s="203">
        <f>'НЗ №1.1'!G62-'НЗ №__'!G62</f>
        <v>0</v>
      </c>
      <c r="H62" s="183">
        <f>'НЗ №1.1'!H62-'НЗ №__'!H62</f>
        <v>127.4</v>
      </c>
      <c r="I62" s="216">
        <f>'НЗ №1.1'!I62-'НЗ №__'!I62</f>
        <v>0</v>
      </c>
      <c r="J62" s="182">
        <f>'НЗ №1.1'!J62-'НЗ №__'!J62</f>
        <v>21</v>
      </c>
      <c r="K62" s="203">
        <f>'НЗ №1.1'!K62-'НЗ №__'!K62</f>
        <v>43050</v>
      </c>
      <c r="L62" s="183">
        <f>'НЗ №1.1'!L62-'НЗ №__'!L62</f>
        <v>127.4</v>
      </c>
      <c r="M62" s="216">
        <f>'НЗ №1.1'!M62-'НЗ №__'!M62</f>
        <v>11230310</v>
      </c>
      <c r="N62" s="182">
        <f>'НЗ №1.1'!N62-'НЗ №__'!R62</f>
        <v>7</v>
      </c>
      <c r="O62" s="183">
        <f>'НЗ №1.1'!O62-'НЗ №__'!S62</f>
        <v>14350</v>
      </c>
      <c r="P62" s="183">
        <f>'НЗ №1.1'!P62-'НЗ №__'!T62</f>
        <v>133.13</v>
      </c>
      <c r="Q62" s="184">
        <f>'НЗ №1.1'!Q62-'НЗ №__'!U62</f>
        <v>10097910.5</v>
      </c>
      <c r="R62" s="182">
        <f>'НЗ №1.1'!R62-'НЗ №__'!V62</f>
        <v>-9</v>
      </c>
      <c r="S62" s="183">
        <f>'НЗ №1.1'!S62-'НЗ №__'!W62</f>
        <v>-18450</v>
      </c>
      <c r="T62" s="183">
        <f>'НЗ №1.1'!T62-'НЗ №__'!X62</f>
        <v>21328220.5</v>
      </c>
      <c r="U62" s="90">
        <f t="shared" si="69"/>
        <v>18</v>
      </c>
      <c r="V62" s="91">
        <f t="shared" ref="V62:V64" si="80">U62*$D62</f>
        <v>36900</v>
      </c>
      <c r="W62" s="91">
        <f t="shared" si="8"/>
        <v>0</v>
      </c>
      <c r="X62" s="92">
        <f t="shared" si="70"/>
        <v>0</v>
      </c>
      <c r="Y62" s="90">
        <f t="shared" si="71"/>
        <v>18</v>
      </c>
      <c r="Z62" s="91">
        <f t="shared" ref="Z62:Z64" si="81">Y62*$D62</f>
        <v>36900</v>
      </c>
      <c r="AA62" s="91">
        <f t="shared" si="72"/>
        <v>0</v>
      </c>
      <c r="AB62" s="92">
        <f t="shared" si="73"/>
        <v>0</v>
      </c>
      <c r="AC62" s="90">
        <f t="shared" si="74"/>
        <v>59</v>
      </c>
      <c r="AD62" s="91">
        <f t="shared" ref="AD62:AD64" si="82">AC62*$D62</f>
        <v>120950</v>
      </c>
      <c r="AE62" s="91">
        <f t="shared" si="75"/>
        <v>0</v>
      </c>
      <c r="AF62" s="92">
        <f t="shared" si="76"/>
        <v>0</v>
      </c>
      <c r="AG62" s="90">
        <f t="shared" si="1"/>
        <v>95</v>
      </c>
      <c r="AH62" s="91">
        <f t="shared" si="1"/>
        <v>194750</v>
      </c>
      <c r="AI62" s="91">
        <f t="shared" si="2"/>
        <v>0</v>
      </c>
      <c r="AJ62" s="90">
        <f t="shared" si="3"/>
        <v>123</v>
      </c>
      <c r="AK62" s="91">
        <f t="shared" si="3"/>
        <v>252150</v>
      </c>
      <c r="AL62" s="93">
        <f t="shared" si="22"/>
        <v>21328220.5</v>
      </c>
      <c r="AM62" s="94">
        <f t="shared" si="46"/>
        <v>25593864.600000001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</row>
    <row r="63" spans="1:272" ht="18" customHeight="1" outlineLevel="1">
      <c r="A63" s="95"/>
      <c r="B63" s="110" t="s">
        <v>19</v>
      </c>
      <c r="C63" s="88" t="s">
        <v>6</v>
      </c>
      <c r="D63" s="89">
        <v>2000</v>
      </c>
      <c r="E63" s="182">
        <f>'НЗ №1.1'!E63-'НЗ №__'!E63</f>
        <v>127.39999999999999</v>
      </c>
      <c r="F63" s="182">
        <f>'НЗ №1.1'!F63-'НЗ №__'!F63</f>
        <v>0</v>
      </c>
      <c r="G63" s="203">
        <f>'НЗ №1.1'!G63-'НЗ №__'!G63</f>
        <v>0</v>
      </c>
      <c r="H63" s="183">
        <f>'НЗ №1.1'!H63-'НЗ №__'!H63</f>
        <v>127.4</v>
      </c>
      <c r="I63" s="216">
        <f>'НЗ №1.1'!I63-'НЗ №__'!I63</f>
        <v>0</v>
      </c>
      <c r="J63" s="182">
        <f>'НЗ №1.1'!J63-'НЗ №__'!J63</f>
        <v>21</v>
      </c>
      <c r="K63" s="203">
        <f>'НЗ №1.1'!K63-'НЗ №__'!K63</f>
        <v>42000</v>
      </c>
      <c r="L63" s="183">
        <f>'НЗ №1.1'!L63-'НЗ №__'!L63</f>
        <v>127.4</v>
      </c>
      <c r="M63" s="216">
        <f>'НЗ №1.1'!M63-'НЗ №__'!M63</f>
        <v>10956400</v>
      </c>
      <c r="N63" s="182">
        <f>'НЗ №1.1'!N63-'НЗ №__'!R63</f>
        <v>7</v>
      </c>
      <c r="O63" s="183">
        <f>'НЗ №1.1'!O63-'НЗ №__'!S63</f>
        <v>14000</v>
      </c>
      <c r="P63" s="183">
        <f>'НЗ №1.1'!P63-'НЗ №__'!T63</f>
        <v>133.13</v>
      </c>
      <c r="Q63" s="184">
        <f>'НЗ №1.1'!Q63-'НЗ №__'!U63</f>
        <v>9851620</v>
      </c>
      <c r="R63" s="182">
        <f>'НЗ №1.1'!R63-'НЗ №__'!V63</f>
        <v>-9</v>
      </c>
      <c r="S63" s="183">
        <f>'НЗ №1.1'!S63-'НЗ №__'!W63</f>
        <v>-18000</v>
      </c>
      <c r="T63" s="183">
        <f>'НЗ №1.1'!T63-'НЗ №__'!X63</f>
        <v>20808020</v>
      </c>
      <c r="U63" s="90">
        <f t="shared" si="69"/>
        <v>18</v>
      </c>
      <c r="V63" s="91">
        <f t="shared" si="80"/>
        <v>36000</v>
      </c>
      <c r="W63" s="91">
        <f t="shared" si="8"/>
        <v>0</v>
      </c>
      <c r="X63" s="92">
        <f t="shared" si="70"/>
        <v>0</v>
      </c>
      <c r="Y63" s="90">
        <f t="shared" si="71"/>
        <v>18</v>
      </c>
      <c r="Z63" s="91">
        <f t="shared" si="81"/>
        <v>36000</v>
      </c>
      <c r="AA63" s="91">
        <f t="shared" si="72"/>
        <v>0</v>
      </c>
      <c r="AB63" s="92">
        <f t="shared" si="73"/>
        <v>0</v>
      </c>
      <c r="AC63" s="90">
        <f t="shared" si="74"/>
        <v>59</v>
      </c>
      <c r="AD63" s="91">
        <f t="shared" si="82"/>
        <v>118000</v>
      </c>
      <c r="AE63" s="91">
        <f t="shared" si="75"/>
        <v>0</v>
      </c>
      <c r="AF63" s="92">
        <f t="shared" si="76"/>
        <v>0</v>
      </c>
      <c r="AG63" s="90">
        <f t="shared" si="1"/>
        <v>95</v>
      </c>
      <c r="AH63" s="91">
        <f t="shared" si="1"/>
        <v>190000</v>
      </c>
      <c r="AI63" s="91">
        <f t="shared" si="2"/>
        <v>0</v>
      </c>
      <c r="AJ63" s="90">
        <f t="shared" si="3"/>
        <v>123</v>
      </c>
      <c r="AK63" s="91">
        <f t="shared" si="3"/>
        <v>246000</v>
      </c>
      <c r="AL63" s="93">
        <f t="shared" si="22"/>
        <v>20808020</v>
      </c>
      <c r="AM63" s="94">
        <f t="shared" si="46"/>
        <v>24969624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</row>
    <row r="64" spans="1:272" ht="18" customHeight="1" outlineLevel="1" thickBot="1">
      <c r="A64" s="98"/>
      <c r="B64" s="99" t="s">
        <v>13</v>
      </c>
      <c r="C64" s="100" t="s">
        <v>6</v>
      </c>
      <c r="D64" s="101">
        <v>200</v>
      </c>
      <c r="E64" s="187">
        <f>'НЗ №1.1'!E64-'НЗ №__'!E64</f>
        <v>0</v>
      </c>
      <c r="F64" s="187">
        <f>'НЗ №1.1'!F64-'НЗ №__'!F64</f>
        <v>0</v>
      </c>
      <c r="G64" s="204">
        <f>'НЗ №1.1'!G64-'НЗ №__'!G64</f>
        <v>0</v>
      </c>
      <c r="H64" s="185">
        <f>'НЗ №1.1'!H64-'НЗ №__'!H64</f>
        <v>0</v>
      </c>
      <c r="I64" s="217">
        <f>'НЗ №1.1'!I64-'НЗ №__'!I64</f>
        <v>0</v>
      </c>
      <c r="J64" s="187">
        <f>'НЗ №1.1'!J64-'НЗ №__'!J64</f>
        <v>21</v>
      </c>
      <c r="K64" s="203">
        <f>'НЗ №1.1'!K64-'НЗ №__'!K64</f>
        <v>4200</v>
      </c>
      <c r="L64" s="185">
        <f>'НЗ №1.1'!L64-'НЗ №__'!L64</f>
        <v>0</v>
      </c>
      <c r="M64" s="217">
        <f>'НЗ №1.1'!M64-'НЗ №__'!M64</f>
        <v>0</v>
      </c>
      <c r="N64" s="187">
        <f>'НЗ №1.1'!N64-'НЗ №__'!R64</f>
        <v>7</v>
      </c>
      <c r="O64" s="183">
        <f>'НЗ №1.1'!O64-'НЗ №__'!S64</f>
        <v>1400</v>
      </c>
      <c r="P64" s="185">
        <f>'НЗ №1.1'!P64-'НЗ №__'!T64</f>
        <v>0</v>
      </c>
      <c r="Q64" s="186">
        <f>'НЗ №1.1'!Q64-'НЗ №__'!U64</f>
        <v>0</v>
      </c>
      <c r="R64" s="187">
        <f>'НЗ №1.1'!R64-'НЗ №__'!V64</f>
        <v>-9</v>
      </c>
      <c r="S64" s="183">
        <f>'НЗ №1.1'!S64-'НЗ №__'!W64</f>
        <v>-1800</v>
      </c>
      <c r="T64" s="185">
        <f>'НЗ №1.1'!T64-'НЗ №__'!X64</f>
        <v>0</v>
      </c>
      <c r="U64" s="104">
        <f t="shared" si="69"/>
        <v>18</v>
      </c>
      <c r="V64" s="91">
        <f t="shared" si="80"/>
        <v>3600</v>
      </c>
      <c r="W64" s="102">
        <f t="shared" si="8"/>
        <v>0</v>
      </c>
      <c r="X64" s="103">
        <f t="shared" si="70"/>
        <v>0</v>
      </c>
      <c r="Y64" s="104">
        <f t="shared" si="71"/>
        <v>18</v>
      </c>
      <c r="Z64" s="91">
        <f t="shared" si="81"/>
        <v>3600</v>
      </c>
      <c r="AA64" s="102">
        <f t="shared" si="72"/>
        <v>0</v>
      </c>
      <c r="AB64" s="103">
        <f t="shared" si="73"/>
        <v>0</v>
      </c>
      <c r="AC64" s="104">
        <f t="shared" si="74"/>
        <v>59</v>
      </c>
      <c r="AD64" s="91">
        <f t="shared" si="82"/>
        <v>11800</v>
      </c>
      <c r="AE64" s="102">
        <f t="shared" si="75"/>
        <v>0</v>
      </c>
      <c r="AF64" s="103">
        <f t="shared" si="76"/>
        <v>0</v>
      </c>
      <c r="AG64" s="104">
        <f t="shared" si="1"/>
        <v>95</v>
      </c>
      <c r="AH64" s="91">
        <f t="shared" si="1"/>
        <v>19000</v>
      </c>
      <c r="AI64" s="102">
        <f t="shared" si="2"/>
        <v>0</v>
      </c>
      <c r="AJ64" s="104">
        <f>Y64+J64+N64+U64+F64+AC64</f>
        <v>123</v>
      </c>
      <c r="AK64" s="102">
        <f t="shared" ref="AK64" si="83">Z64+K64+O64+V64+G64+AD64</f>
        <v>24600</v>
      </c>
      <c r="AL64" s="105">
        <f t="shared" si="22"/>
        <v>0</v>
      </c>
      <c r="AM64" s="106">
        <f t="shared" si="46"/>
        <v>0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</row>
    <row r="65" spans="1:272" ht="35.25" customHeight="1" thickBot="1">
      <c r="A65" s="107">
        <v>3</v>
      </c>
      <c r="B65" s="77" t="s">
        <v>29</v>
      </c>
      <c r="C65" s="78"/>
      <c r="D65" s="79"/>
      <c r="E65" s="80"/>
      <c r="F65" s="179">
        <f>'НЗ №1.1'!F65-'НЗ №__'!F65</f>
        <v>0</v>
      </c>
      <c r="G65" s="202">
        <f>'НЗ №1.1'!G65-'НЗ №__'!G65</f>
        <v>0</v>
      </c>
      <c r="H65" s="180">
        <f>'НЗ №1.1'!H65-'НЗ №__'!H65</f>
        <v>0</v>
      </c>
      <c r="I65" s="215">
        <f>'НЗ №1.1'!I65-'НЗ №__'!I65</f>
        <v>0</v>
      </c>
      <c r="J65" s="179">
        <f>'НЗ №1.1'!J65-'НЗ №__'!J65</f>
        <v>0</v>
      </c>
      <c r="K65" s="202">
        <f>'НЗ №1.1'!K65-'НЗ №__'!K65</f>
        <v>0</v>
      </c>
      <c r="L65" s="180">
        <f>'НЗ №1.1'!L65-'НЗ №__'!L65</f>
        <v>0</v>
      </c>
      <c r="M65" s="215">
        <f>'НЗ №1.1'!M65-'НЗ №__'!M65</f>
        <v>996900.09000000358</v>
      </c>
      <c r="N65" s="179">
        <f>'НЗ №1.1'!N65-'НЗ №__'!R65</f>
        <v>0</v>
      </c>
      <c r="O65" s="180">
        <f>'НЗ №1.1'!O65-'НЗ №__'!S65</f>
        <v>0</v>
      </c>
      <c r="P65" s="180">
        <f>'НЗ №1.1'!P65-'НЗ №__'!T65</f>
        <v>0</v>
      </c>
      <c r="Q65" s="181">
        <f>'НЗ №1.1'!Q65-'НЗ №__'!U65</f>
        <v>247431.41000002599</v>
      </c>
      <c r="R65" s="179">
        <f>'НЗ №1.1'!R65-'НЗ №__'!V65</f>
        <v>0</v>
      </c>
      <c r="S65" s="180">
        <f>'НЗ №1.1'!S65-'НЗ №__'!W65</f>
        <v>0</v>
      </c>
      <c r="T65" s="180">
        <f>'НЗ №1.1'!T65-'НЗ №__'!X65</f>
        <v>-755668.4999999702</v>
      </c>
      <c r="U65" s="81"/>
      <c r="V65" s="82"/>
      <c r="W65" s="82"/>
      <c r="X65" s="83">
        <v>2000000</v>
      </c>
      <c r="Y65" s="81"/>
      <c r="Z65" s="82"/>
      <c r="AA65" s="82"/>
      <c r="AB65" s="83">
        <v>2000000</v>
      </c>
      <c r="AC65" s="81"/>
      <c r="AD65" s="82"/>
      <c r="AE65" s="82"/>
      <c r="AF65" s="83">
        <v>2000000</v>
      </c>
      <c r="AG65" s="81"/>
      <c r="AH65" s="82"/>
      <c r="AI65" s="82">
        <f t="shared" si="2"/>
        <v>6000000</v>
      </c>
      <c r="AJ65" s="81"/>
      <c r="AK65" s="82"/>
      <c r="AL65" s="84">
        <f t="shared" si="22"/>
        <v>7244331.5000000298</v>
      </c>
      <c r="AM65" s="108">
        <f>ROUND(AL65*1.2,2)</f>
        <v>8693197.8000000007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</row>
    <row r="66" spans="1:272" ht="35.25" customHeight="1" thickBot="1">
      <c r="A66" s="107">
        <v>4</v>
      </c>
      <c r="B66" s="77" t="s">
        <v>40</v>
      </c>
      <c r="C66" s="78"/>
      <c r="D66" s="79"/>
      <c r="E66" s="80"/>
      <c r="F66" s="179">
        <f>'НЗ №1.1'!F66-'НЗ №__'!F66</f>
        <v>0</v>
      </c>
      <c r="G66" s="202">
        <f>'НЗ №1.1'!G66-'НЗ №__'!G66</f>
        <v>0</v>
      </c>
      <c r="H66" s="180">
        <f>'НЗ №1.1'!H66-'НЗ №__'!H66</f>
        <v>0</v>
      </c>
      <c r="I66" s="215">
        <f>'НЗ №1.1'!I66-'НЗ №__'!I66</f>
        <v>0</v>
      </c>
      <c r="J66" s="179">
        <f>'НЗ №1.1'!J66-'НЗ №__'!J66</f>
        <v>0</v>
      </c>
      <c r="K66" s="202">
        <f>'НЗ №1.1'!K66-'НЗ №__'!K66</f>
        <v>0</v>
      </c>
      <c r="L66" s="180">
        <f>'НЗ №1.1'!L66-'НЗ №__'!L66</f>
        <v>0</v>
      </c>
      <c r="M66" s="215">
        <f>'НЗ №1.1'!M66-'НЗ №__'!M66</f>
        <v>0</v>
      </c>
      <c r="N66" s="179">
        <f>'НЗ №1.1'!N66-'НЗ №__'!R66</f>
        <v>0</v>
      </c>
      <c r="O66" s="180">
        <f>'НЗ №1.1'!O66-'НЗ №__'!S66</f>
        <v>0</v>
      </c>
      <c r="P66" s="180">
        <f>'НЗ №1.1'!P66-'НЗ №__'!T66</f>
        <v>0</v>
      </c>
      <c r="Q66" s="181">
        <f>'НЗ №1.1'!Q66-'НЗ №__'!U66</f>
        <v>0</v>
      </c>
      <c r="R66" s="179">
        <f>'НЗ №1.1'!R66-'НЗ №__'!V66</f>
        <v>0</v>
      </c>
      <c r="S66" s="180">
        <f>'НЗ №1.1'!S66-'НЗ №__'!W66</f>
        <v>0</v>
      </c>
      <c r="T66" s="180">
        <f>'НЗ №1.1'!T66-'НЗ №__'!X66</f>
        <v>0</v>
      </c>
      <c r="U66" s="81"/>
      <c r="V66" s="82"/>
      <c r="W66" s="82"/>
      <c r="X66" s="83">
        <v>2366410.2000000002</v>
      </c>
      <c r="Y66" s="81"/>
      <c r="Z66" s="82"/>
      <c r="AA66" s="82"/>
      <c r="AB66" s="83">
        <v>2366410.2000000002</v>
      </c>
      <c r="AC66" s="81"/>
      <c r="AD66" s="82"/>
      <c r="AE66" s="82"/>
      <c r="AF66" s="83">
        <v>6674380.2000000002</v>
      </c>
      <c r="AG66" s="81"/>
      <c r="AH66" s="82"/>
      <c r="AI66" s="82">
        <f t="shared" si="2"/>
        <v>11407200.600000001</v>
      </c>
      <c r="AJ66" s="81"/>
      <c r="AK66" s="82"/>
      <c r="AL66" s="84">
        <f t="shared" si="22"/>
        <v>11407200.600000001</v>
      </c>
      <c r="AM66" s="108">
        <f>ROUND(AL66*1.2,2)</f>
        <v>13688640.720000001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</row>
    <row r="67" spans="1:272" ht="25.5" hidden="1" customHeight="1" thickBot="1">
      <c r="A67" s="113"/>
      <c r="B67" s="114" t="s">
        <v>30</v>
      </c>
      <c r="C67" s="115">
        <f>F69+J69+N69</f>
        <v>27</v>
      </c>
      <c r="D67" s="116">
        <f>I69+M69+Q69</f>
        <v>143533714.50000003</v>
      </c>
      <c r="E67" s="117"/>
      <c r="F67" s="179">
        <f>'НЗ №1.1'!F67-'НЗ №__'!F67</f>
        <v>0</v>
      </c>
      <c r="G67" s="202">
        <f>'НЗ №1.1'!G67-'НЗ №__'!G67</f>
        <v>0</v>
      </c>
      <c r="H67" s="180">
        <f>'НЗ №1.1'!H67-'НЗ №__'!H67</f>
        <v>0</v>
      </c>
      <c r="I67" s="215">
        <f>'НЗ №1.1'!I67-'НЗ №__'!I67</f>
        <v>0</v>
      </c>
      <c r="J67" s="179">
        <f>'НЗ №1.1'!J67-'НЗ №__'!J67</f>
        <v>0</v>
      </c>
      <c r="K67" s="202">
        <f>'НЗ №1.1'!K67-'НЗ №__'!K67</f>
        <v>0</v>
      </c>
      <c r="L67" s="180">
        <f>'НЗ №1.1'!L67-'НЗ №__'!L67</f>
        <v>0</v>
      </c>
      <c r="M67" s="215">
        <f>'НЗ №1.1'!M67-'НЗ №__'!M67</f>
        <v>77148412.590000004</v>
      </c>
      <c r="N67" s="179">
        <f>'НЗ №1.1'!N67-'НЗ №__'!R67</f>
        <v>0</v>
      </c>
      <c r="O67" s="180">
        <f>'НЗ №1.1'!O67-'НЗ №__'!S67</f>
        <v>0</v>
      </c>
      <c r="P67" s="180">
        <f>'НЗ №1.1'!P67-'НЗ №__'!T67</f>
        <v>0</v>
      </c>
      <c r="Q67" s="181">
        <f>'НЗ №1.1'!Q67-'НЗ №__'!U67</f>
        <v>66385301.910000026</v>
      </c>
      <c r="R67" s="179">
        <f>'НЗ №1.1'!R67-'НЗ №__'!V67</f>
        <v>0</v>
      </c>
      <c r="S67" s="180">
        <f>'НЗ №1.1'!S67-'НЗ №__'!W67</f>
        <v>0</v>
      </c>
      <c r="T67" s="180">
        <f>'НЗ №1.1'!T67-'НЗ №__'!X67</f>
        <v>141533714.50000003</v>
      </c>
      <c r="U67" s="121"/>
      <c r="V67" s="122"/>
      <c r="W67" s="122"/>
      <c r="X67" s="123"/>
      <c r="Y67" s="121"/>
      <c r="Z67" s="122"/>
      <c r="AA67" s="122"/>
      <c r="AB67" s="123"/>
      <c r="AC67" s="121"/>
      <c r="AD67" s="122"/>
      <c r="AE67" s="122"/>
      <c r="AF67" s="123"/>
      <c r="AG67" s="121"/>
      <c r="AH67" s="122"/>
      <c r="AI67" s="122"/>
      <c r="AJ67" s="118"/>
      <c r="AK67" s="119"/>
      <c r="AL67" s="124">
        <f t="shared" si="22"/>
        <v>143533714.50000003</v>
      </c>
      <c r="AM67" s="125">
        <f>ROUND(AL67*1.2,2)</f>
        <v>172240457.40000001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</row>
    <row r="68" spans="1:272" ht="25.5" hidden="1" customHeight="1" thickBot="1">
      <c r="A68" s="113"/>
      <c r="B68" s="114" t="s">
        <v>31</v>
      </c>
      <c r="C68" s="115">
        <f>U69+Y69+AC69</f>
        <v>201</v>
      </c>
      <c r="D68" s="116">
        <f>X69+AB69+AF69</f>
        <v>17407200.600000001</v>
      </c>
      <c r="E68" s="117"/>
      <c r="F68" s="179">
        <f>'НЗ №1.1'!F68-'НЗ №__'!F68</f>
        <v>0</v>
      </c>
      <c r="G68" s="202">
        <f>'НЗ №1.1'!G68-'НЗ №__'!G68</f>
        <v>0</v>
      </c>
      <c r="H68" s="180">
        <f>'НЗ №1.1'!H68-'НЗ №__'!H68</f>
        <v>0</v>
      </c>
      <c r="I68" s="215">
        <f>'НЗ №1.1'!I68-'НЗ №__'!I68</f>
        <v>0</v>
      </c>
      <c r="J68" s="179">
        <f>'НЗ №1.1'!J68-'НЗ №__'!J68</f>
        <v>0</v>
      </c>
      <c r="K68" s="202">
        <f>'НЗ №1.1'!K68-'НЗ №__'!K68</f>
        <v>0</v>
      </c>
      <c r="L68" s="180">
        <f>'НЗ №1.1'!L68-'НЗ №__'!L68</f>
        <v>0</v>
      </c>
      <c r="M68" s="215">
        <f>'НЗ №1.1'!M68-'НЗ №__'!M68</f>
        <v>0</v>
      </c>
      <c r="N68" s="179">
        <f>'НЗ №1.1'!N68-'НЗ №__'!R68</f>
        <v>0</v>
      </c>
      <c r="O68" s="180">
        <f>'НЗ №1.1'!O68-'НЗ №__'!S68</f>
        <v>0</v>
      </c>
      <c r="P68" s="180">
        <f>'НЗ №1.1'!P68-'НЗ №__'!T68</f>
        <v>0</v>
      </c>
      <c r="Q68" s="181">
        <f>'НЗ №1.1'!Q68-'НЗ №__'!U68</f>
        <v>0</v>
      </c>
      <c r="R68" s="179">
        <f>'НЗ №1.1'!R68-'НЗ №__'!V68</f>
        <v>0</v>
      </c>
      <c r="S68" s="180">
        <f>'НЗ №1.1'!S68-'НЗ №__'!W68</f>
        <v>0</v>
      </c>
      <c r="T68" s="180">
        <f>'НЗ №1.1'!T68-'НЗ №__'!X68</f>
        <v>0</v>
      </c>
      <c r="U68" s="121"/>
      <c r="V68" s="122"/>
      <c r="W68" s="122"/>
      <c r="X68" s="123">
        <f>X65+X27+X46</f>
        <v>2000000</v>
      </c>
      <c r="Y68" s="121"/>
      <c r="Z68" s="122"/>
      <c r="AA68" s="122"/>
      <c r="AB68" s="123">
        <f>AB65+AB27+AB46</f>
        <v>2000000</v>
      </c>
      <c r="AC68" s="121"/>
      <c r="AD68" s="122"/>
      <c r="AE68" s="122"/>
      <c r="AF68" s="123">
        <f>AF65+AF27+AF46</f>
        <v>2000000</v>
      </c>
      <c r="AG68" s="121"/>
      <c r="AH68" s="122"/>
      <c r="AI68" s="122">
        <f t="shared" ref="AI68:AI69" si="84">X68+AB68+AF68</f>
        <v>6000000</v>
      </c>
      <c r="AJ68" s="118"/>
      <c r="AK68" s="119"/>
      <c r="AL68" s="124">
        <f t="shared" si="22"/>
        <v>6000000</v>
      </c>
      <c r="AM68" s="125">
        <f>ROUND(AL68*1.2,2)</f>
        <v>7200000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</row>
    <row r="69" spans="1:272" ht="40.5" customHeight="1" thickBot="1">
      <c r="A69" s="22"/>
      <c r="B69" s="126" t="s">
        <v>43</v>
      </c>
      <c r="C69" s="127"/>
      <c r="D69" s="128"/>
      <c r="E69" s="129"/>
      <c r="F69" s="188">
        <f>'НЗ №1.1'!F69-'НЗ №__'!F69</f>
        <v>0</v>
      </c>
      <c r="G69" s="205">
        <f>'НЗ №1.1'!G69-'НЗ №__'!G69</f>
        <v>0</v>
      </c>
      <c r="H69" s="189">
        <f>'НЗ №1.1'!H69-'НЗ №__'!H69</f>
        <v>0</v>
      </c>
      <c r="I69" s="218">
        <f>'НЗ №1.1'!I69-'НЗ №__'!I69</f>
        <v>0</v>
      </c>
      <c r="J69" s="188">
        <f>'НЗ №1.1'!J69-'НЗ №__'!J69</f>
        <v>27</v>
      </c>
      <c r="K69" s="205">
        <f>'НЗ №1.1'!K69-'НЗ №__'!K69</f>
        <v>211850</v>
      </c>
      <c r="L69" s="189">
        <f>'НЗ №1.1'!L69-'НЗ №__'!L69</f>
        <v>0</v>
      </c>
      <c r="M69" s="218">
        <f>'НЗ №1.1'!M69-'НЗ №__'!M69</f>
        <v>77148412.590000004</v>
      </c>
      <c r="N69" s="188">
        <f>'НЗ №1.1'!N69-'НЗ №__'!R69</f>
        <v>0</v>
      </c>
      <c r="O69" s="189">
        <f>'НЗ №1.1'!O69-'НЗ №__'!S69</f>
        <v>61100</v>
      </c>
      <c r="P69" s="189">
        <f>'НЗ №1.1'!P69-'НЗ №__'!T69</f>
        <v>0</v>
      </c>
      <c r="Q69" s="190">
        <f>'НЗ №1.1'!Q69-'НЗ №__'!U69</f>
        <v>66385301.910000026</v>
      </c>
      <c r="R69" s="188">
        <f>'НЗ №1.1'!R69-'НЗ №__'!V69</f>
        <v>-40</v>
      </c>
      <c r="S69" s="189">
        <f>'НЗ №1.1'!S69-'НЗ №__'!W69</f>
        <v>211850</v>
      </c>
      <c r="T69" s="189">
        <f>'НЗ №1.1'!T69-'НЗ №__'!X69</f>
        <v>141533714.50000003</v>
      </c>
      <c r="U69" s="133">
        <f>U27+U46</f>
        <v>40</v>
      </c>
      <c r="V69" s="134">
        <f>V27+V46</f>
        <v>316600</v>
      </c>
      <c r="W69" s="134"/>
      <c r="X69" s="135">
        <f>X27+X65+X46+X66</f>
        <v>4366410.2</v>
      </c>
      <c r="Y69" s="133">
        <f>Y27+Y46</f>
        <v>40</v>
      </c>
      <c r="Z69" s="134">
        <f>Z27+Z46</f>
        <v>316600</v>
      </c>
      <c r="AA69" s="134"/>
      <c r="AB69" s="135">
        <f>AB27+AB65+AB46+AB66</f>
        <v>4366410.2</v>
      </c>
      <c r="AC69" s="133">
        <f>AC27+AC46</f>
        <v>121</v>
      </c>
      <c r="AD69" s="134">
        <f>AD27+AD46</f>
        <v>984850</v>
      </c>
      <c r="AE69" s="134"/>
      <c r="AF69" s="135">
        <f>AF27+AF65+AF46+AF66</f>
        <v>8674380.1999999993</v>
      </c>
      <c r="AG69" s="133">
        <f t="shared" ref="AG69:AH69" si="85">U69+Y69+AC69</f>
        <v>201</v>
      </c>
      <c r="AH69" s="134">
        <f t="shared" si="85"/>
        <v>1618050</v>
      </c>
      <c r="AI69" s="134">
        <f t="shared" si="84"/>
        <v>17407200.600000001</v>
      </c>
      <c r="AJ69" s="130">
        <f>Y69+J69+N69+U69+F69+AC69</f>
        <v>228</v>
      </c>
      <c r="AK69" s="131">
        <v>462000</v>
      </c>
      <c r="AL69" s="136">
        <f>AB69+M69+Q69+X69+I69+AF69</f>
        <v>160940915.10000002</v>
      </c>
      <c r="AM69" s="137">
        <f>ROUND(AL69*1.2,2)</f>
        <v>193129098.12</v>
      </c>
    </row>
    <row r="70" spans="1:272" ht="22.5" customHeight="1">
      <c r="A70" s="2"/>
      <c r="B70" s="2"/>
      <c r="C70" s="2"/>
      <c r="D70" s="2"/>
      <c r="E70" s="2"/>
      <c r="F70" s="191"/>
      <c r="G70" s="206"/>
      <c r="H70" s="191"/>
      <c r="I70" s="206"/>
      <c r="J70" s="191"/>
      <c r="K70" s="206"/>
      <c r="L70" s="191"/>
      <c r="M70" s="206"/>
      <c r="N70" s="191"/>
      <c r="O70" s="191"/>
      <c r="P70" s="191"/>
      <c r="Q70" s="274" t="s">
        <v>52</v>
      </c>
      <c r="R70" s="192"/>
      <c r="S70" s="193" t="s">
        <v>53</v>
      </c>
      <c r="T70" s="194">
        <f>T69*1.2</f>
        <v>169840457.40000004</v>
      </c>
      <c r="U70" s="2"/>
      <c r="Y70" s="2"/>
      <c r="AC70" s="2"/>
      <c r="AF70" s="233" t="s">
        <v>52</v>
      </c>
      <c r="AH70" s="154" t="s">
        <v>53</v>
      </c>
      <c r="AI70" s="155">
        <f>AI69*1.2</f>
        <v>20888640.720000003</v>
      </c>
      <c r="AK70" s="156"/>
      <c r="AL70" s="157" t="s">
        <v>54</v>
      </c>
      <c r="AM70" s="155" t="s">
        <v>55</v>
      </c>
    </row>
    <row r="71" spans="1:272" ht="22.5" customHeight="1">
      <c r="A71" s="2"/>
      <c r="F71" s="192"/>
      <c r="G71" s="207"/>
      <c r="H71" s="192"/>
      <c r="I71" s="207"/>
      <c r="J71" s="192"/>
      <c r="K71" s="206"/>
      <c r="L71" s="191"/>
      <c r="M71" s="206"/>
      <c r="N71" s="192"/>
      <c r="O71" s="191"/>
      <c r="P71" s="191"/>
      <c r="Q71" s="274"/>
      <c r="R71" s="192"/>
      <c r="S71" s="193" t="s">
        <v>56</v>
      </c>
      <c r="T71" s="194">
        <f>T70-T69</f>
        <v>28306742.900000006</v>
      </c>
      <c r="U71" s="2"/>
      <c r="Y71" s="2"/>
      <c r="AC71" s="2"/>
      <c r="AF71" s="233"/>
      <c r="AH71" s="158" t="s">
        <v>56</v>
      </c>
      <c r="AI71" s="155">
        <f>AI70-AI69</f>
        <v>3481440.120000001</v>
      </c>
      <c r="AK71" s="158" t="s">
        <v>56</v>
      </c>
      <c r="AL71" s="155">
        <f>AM69-AL69</f>
        <v>32188183.019999981</v>
      </c>
      <c r="AM71" s="155">
        <f>AM66-AL66</f>
        <v>2281440.1199999992</v>
      </c>
    </row>
    <row r="72" spans="1:272">
      <c r="A72" s="2"/>
      <c r="B72" s="161"/>
      <c r="C72" s="162"/>
      <c r="D72" s="165"/>
      <c r="H72" s="163"/>
      <c r="I72" s="219"/>
      <c r="J72" s="163"/>
      <c r="K72" s="220"/>
      <c r="L72" s="163"/>
      <c r="M72" s="225"/>
      <c r="N72" s="166"/>
      <c r="O72" s="167"/>
      <c r="P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</row>
    <row r="73" spans="1:272">
      <c r="A73" s="2"/>
      <c r="B73" s="161"/>
      <c r="C73" s="162"/>
      <c r="D73" s="165"/>
      <c r="H73" s="164"/>
      <c r="I73" s="220"/>
      <c r="J73" s="164"/>
      <c r="K73" s="220"/>
      <c r="L73" s="168"/>
      <c r="M73" s="225"/>
      <c r="N73" s="166"/>
      <c r="O73" s="167"/>
      <c r="P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</row>
    <row r="74" spans="1:272">
      <c r="A74" s="258"/>
      <c r="B74" s="258"/>
      <c r="C74" s="258"/>
      <c r="D74" s="258"/>
      <c r="E74" s="258"/>
      <c r="F74" s="258"/>
      <c r="G74" s="258"/>
      <c r="H74" s="258"/>
      <c r="I74" s="258"/>
      <c r="J74" s="258"/>
      <c r="K74" s="258"/>
      <c r="L74" s="258"/>
      <c r="M74" s="258"/>
      <c r="N74" s="258"/>
      <c r="O74" s="258"/>
      <c r="P74" s="258"/>
      <c r="Q74" s="258"/>
      <c r="R74" s="258"/>
      <c r="S74" s="258"/>
      <c r="T74" s="258"/>
      <c r="U74" s="258"/>
      <c r="V74" s="258"/>
      <c r="W74" s="1"/>
      <c r="X74" s="1"/>
      <c r="Z74" s="1"/>
      <c r="AA74" s="1"/>
      <c r="AB74" s="1"/>
      <c r="AD74" s="1"/>
      <c r="AE74" s="1"/>
      <c r="AF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</row>
    <row r="75" spans="1:272">
      <c r="A75" s="258"/>
      <c r="B75" s="258"/>
      <c r="C75" s="258"/>
      <c r="D75" s="258"/>
      <c r="E75" s="258"/>
      <c r="F75" s="258"/>
      <c r="G75" s="258"/>
      <c r="H75" s="258"/>
      <c r="I75" s="258"/>
      <c r="J75" s="258"/>
      <c r="K75" s="258"/>
      <c r="L75" s="258"/>
      <c r="M75" s="258"/>
      <c r="N75" s="258"/>
      <c r="O75" s="258"/>
      <c r="P75" s="258"/>
      <c r="Q75" s="258"/>
      <c r="R75" s="258"/>
      <c r="S75" s="258"/>
      <c r="T75" s="258"/>
      <c r="U75" s="258"/>
      <c r="V75" s="258"/>
      <c r="W75" s="1"/>
      <c r="X75" s="1"/>
      <c r="Z75" s="1"/>
      <c r="AA75" s="1"/>
      <c r="AB75" s="1"/>
      <c r="AD75" s="1"/>
      <c r="AE75" s="1"/>
      <c r="AF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</row>
    <row r="76" spans="1:272">
      <c r="A76" s="258"/>
      <c r="B76" s="258"/>
      <c r="C76" s="258"/>
      <c r="D76" s="258"/>
      <c r="E76" s="258"/>
      <c r="F76" s="258"/>
      <c r="G76" s="258"/>
      <c r="H76" s="258"/>
      <c r="I76" s="258"/>
      <c r="J76" s="258"/>
      <c r="K76" s="258"/>
      <c r="L76" s="258"/>
      <c r="M76" s="258"/>
      <c r="N76" s="258"/>
      <c r="O76" s="258"/>
      <c r="P76" s="258"/>
      <c r="Q76" s="258"/>
      <c r="R76" s="258"/>
      <c r="S76" s="258"/>
      <c r="T76" s="258"/>
      <c r="U76" s="258"/>
      <c r="V76" s="258"/>
      <c r="W76" s="1"/>
      <c r="X76" s="1"/>
      <c r="Z76" s="1"/>
      <c r="AA76" s="1"/>
      <c r="AB76" s="1"/>
      <c r="AD76" s="1"/>
      <c r="AE76" s="1"/>
      <c r="AF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</row>
    <row r="77" spans="1:272">
      <c r="A77" s="258"/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  <c r="U77" s="258"/>
      <c r="V77" s="258"/>
      <c r="W77" s="1"/>
      <c r="X77" s="1"/>
      <c r="Z77" s="1"/>
      <c r="AA77" s="1"/>
      <c r="AB77" s="1"/>
      <c r="AD77" s="1"/>
      <c r="AE77" s="1"/>
      <c r="AF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</row>
    <row r="78" spans="1:272">
      <c r="A78" s="258"/>
      <c r="B78" s="258"/>
      <c r="C78" s="258"/>
      <c r="D78" s="258"/>
      <c r="E78" s="258"/>
      <c r="F78" s="258"/>
      <c r="G78" s="258"/>
      <c r="H78" s="258"/>
      <c r="I78" s="258"/>
      <c r="J78" s="258"/>
      <c r="K78" s="258"/>
      <c r="L78" s="258"/>
      <c r="M78" s="258"/>
      <c r="N78" s="258"/>
      <c r="O78" s="258"/>
      <c r="P78" s="258"/>
      <c r="Q78" s="258"/>
      <c r="R78" s="258"/>
      <c r="S78" s="258"/>
      <c r="T78" s="258"/>
      <c r="U78" s="258"/>
      <c r="V78" s="258"/>
      <c r="W78" s="1"/>
      <c r="X78" s="1"/>
      <c r="Z78" s="1"/>
      <c r="AA78" s="1"/>
      <c r="AB78" s="1"/>
      <c r="AD78" s="1"/>
      <c r="AE78" s="1"/>
      <c r="AF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</row>
    <row r="79" spans="1:272" ht="51" customHeight="1">
      <c r="A79" s="258"/>
      <c r="B79" s="258"/>
      <c r="C79" s="258"/>
      <c r="D79" s="258"/>
      <c r="E79" s="258"/>
      <c r="F79" s="258"/>
      <c r="G79" s="258"/>
      <c r="H79" s="258"/>
      <c r="I79" s="258"/>
      <c r="J79" s="258"/>
      <c r="K79" s="258"/>
      <c r="L79" s="258"/>
      <c r="M79" s="258"/>
      <c r="N79" s="258"/>
      <c r="O79" s="258"/>
      <c r="P79" s="258"/>
      <c r="Q79" s="258"/>
      <c r="R79" s="258"/>
      <c r="S79" s="258"/>
      <c r="T79" s="258"/>
      <c r="U79" s="258"/>
      <c r="V79" s="258"/>
      <c r="W79" s="1"/>
      <c r="X79" s="1"/>
      <c r="Z79" s="1"/>
      <c r="AA79" s="1"/>
      <c r="AB79" s="1"/>
      <c r="AD79" s="1"/>
      <c r="AE79" s="1"/>
      <c r="AF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</row>
    <row r="80" spans="1:272">
      <c r="A80" s="2"/>
      <c r="B80" s="161"/>
      <c r="C80" s="162"/>
      <c r="D80" s="165"/>
      <c r="K80" s="208"/>
      <c r="L80" s="1"/>
      <c r="M80" s="208"/>
      <c r="O80" s="1"/>
      <c r="P80" s="1"/>
      <c r="Q80" s="1"/>
      <c r="S80" s="1"/>
      <c r="T80" s="1"/>
      <c r="V80" s="1"/>
      <c r="W80" s="1"/>
      <c r="X80" s="1"/>
      <c r="Z80" s="1"/>
      <c r="AA80" s="1"/>
      <c r="AB80" s="1"/>
      <c r="AD80" s="1"/>
      <c r="AE80" s="1"/>
      <c r="AF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</row>
    <row r="81" spans="1:272" s="170" customFormat="1" ht="38.25" customHeight="1">
      <c r="A81" s="169"/>
      <c r="B81" s="256"/>
      <c r="C81" s="256"/>
      <c r="D81" s="256"/>
      <c r="E81" s="256"/>
      <c r="F81" s="256"/>
      <c r="G81" s="256"/>
      <c r="H81" s="256"/>
      <c r="I81" s="256"/>
      <c r="J81" s="256"/>
      <c r="K81" s="256"/>
      <c r="L81" s="256"/>
      <c r="M81" s="256"/>
      <c r="N81" s="256"/>
      <c r="O81" s="256"/>
      <c r="P81" s="256"/>
      <c r="Q81" s="256"/>
      <c r="R81" s="256"/>
      <c r="S81" s="256"/>
      <c r="T81" s="256"/>
    </row>
    <row r="82" spans="1:272" s="170" customFormat="1" ht="38.25" customHeight="1">
      <c r="A82" s="169"/>
      <c r="B82" s="256"/>
      <c r="C82" s="256"/>
      <c r="D82" s="256"/>
      <c r="E82" s="256"/>
      <c r="F82" s="256"/>
      <c r="G82" s="256"/>
      <c r="H82" s="256"/>
      <c r="I82" s="256"/>
      <c r="J82" s="256"/>
      <c r="K82" s="256"/>
      <c r="L82" s="256"/>
      <c r="M82" s="256"/>
      <c r="N82" s="256"/>
      <c r="O82" s="256"/>
      <c r="P82" s="256"/>
      <c r="Q82" s="256"/>
      <c r="R82" s="256"/>
      <c r="S82" s="256"/>
      <c r="T82" s="256"/>
    </row>
    <row r="83" spans="1:272" s="170" customFormat="1" ht="87.75" customHeight="1">
      <c r="A83" s="169"/>
      <c r="B83" s="256"/>
      <c r="C83" s="256"/>
      <c r="D83" s="256"/>
      <c r="E83" s="256"/>
      <c r="F83" s="256"/>
      <c r="G83" s="256"/>
      <c r="H83" s="256"/>
      <c r="I83" s="256"/>
      <c r="J83" s="256"/>
      <c r="K83" s="256"/>
      <c r="L83" s="256"/>
      <c r="M83" s="256"/>
      <c r="N83" s="256"/>
      <c r="O83" s="256"/>
      <c r="P83" s="256"/>
      <c r="Q83" s="256"/>
      <c r="R83" s="256"/>
      <c r="S83" s="256"/>
      <c r="T83" s="256"/>
    </row>
    <row r="84" spans="1:272" s="171" customFormat="1" ht="57.75" customHeight="1">
      <c r="A84" s="169"/>
      <c r="B84" s="256"/>
      <c r="C84" s="256"/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</row>
    <row r="85" spans="1:272" s="171" customFormat="1" ht="46.5" customHeight="1">
      <c r="A85" s="169"/>
      <c r="B85" s="256"/>
      <c r="C85" s="256"/>
      <c r="D85" s="256"/>
      <c r="E85" s="256"/>
      <c r="F85" s="256"/>
      <c r="G85" s="256"/>
      <c r="H85" s="256"/>
      <c r="I85" s="256"/>
      <c r="J85" s="256"/>
      <c r="K85" s="256"/>
      <c r="L85" s="256"/>
      <c r="M85" s="256"/>
      <c r="N85" s="256"/>
      <c r="O85" s="256"/>
      <c r="P85" s="256"/>
      <c r="Q85" s="256"/>
      <c r="R85" s="256"/>
      <c r="S85" s="256"/>
      <c r="T85" s="256"/>
    </row>
    <row r="86" spans="1:272" s="171" customFormat="1" ht="46.5" customHeight="1">
      <c r="A86" s="169"/>
      <c r="B86" s="256"/>
      <c r="C86" s="256"/>
      <c r="D86" s="256"/>
      <c r="E86" s="256"/>
      <c r="F86" s="256"/>
      <c r="G86" s="256"/>
      <c r="H86" s="256"/>
      <c r="I86" s="256"/>
      <c r="J86" s="256"/>
      <c r="K86" s="256"/>
      <c r="L86" s="256"/>
      <c r="M86" s="256"/>
      <c r="N86" s="256"/>
      <c r="O86" s="256"/>
      <c r="P86" s="256"/>
      <c r="Q86" s="256"/>
      <c r="R86" s="256"/>
      <c r="S86" s="256"/>
      <c r="T86" s="256"/>
    </row>
    <row r="87" spans="1:272" s="171" customFormat="1" ht="46.5" customHeight="1">
      <c r="A87" s="169"/>
      <c r="B87" s="256"/>
      <c r="C87" s="256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6"/>
      <c r="O87" s="256"/>
      <c r="P87" s="256"/>
      <c r="Q87" s="256"/>
      <c r="R87" s="256"/>
      <c r="S87" s="256"/>
      <c r="T87" s="256"/>
    </row>
    <row r="88" spans="1:272" s="171" customFormat="1" ht="87.75" customHeight="1">
      <c r="A88" s="169"/>
      <c r="B88" s="256"/>
      <c r="C88" s="256"/>
      <c r="D88" s="256"/>
      <c r="E88" s="256"/>
      <c r="F88" s="256"/>
      <c r="G88" s="256"/>
      <c r="H88" s="256"/>
      <c r="I88" s="256"/>
      <c r="J88" s="256"/>
      <c r="K88" s="256"/>
      <c r="L88" s="256"/>
      <c r="M88" s="256"/>
      <c r="N88" s="256"/>
      <c r="O88" s="256"/>
      <c r="P88" s="256"/>
      <c r="Q88" s="256"/>
      <c r="R88" s="256"/>
      <c r="S88" s="256"/>
      <c r="T88" s="256"/>
    </row>
    <row r="89" spans="1:272" customFormat="1" ht="24" customHeight="1">
      <c r="A89" s="1"/>
      <c r="B89" s="1"/>
      <c r="C89" s="1"/>
      <c r="D89" s="1"/>
      <c r="E89" s="1"/>
      <c r="F89" s="1"/>
      <c r="G89" s="208"/>
      <c r="H89" s="1"/>
      <c r="I89" s="221"/>
      <c r="K89" s="221"/>
      <c r="M89" s="221"/>
      <c r="P89" s="1"/>
      <c r="Q89" s="1"/>
      <c r="R89" s="1"/>
      <c r="S89" s="1"/>
      <c r="T89" s="1"/>
    </row>
    <row r="90" spans="1:272" customFormat="1" ht="140.25" customHeight="1">
      <c r="A90" s="1"/>
      <c r="B90" s="255"/>
      <c r="C90" s="255"/>
      <c r="D90" s="255"/>
      <c r="E90" s="255"/>
      <c r="F90" s="255"/>
      <c r="G90" s="255"/>
      <c r="H90" s="1"/>
      <c r="I90" s="208"/>
      <c r="J90" s="159"/>
      <c r="K90" s="223"/>
      <c r="L90" s="255"/>
      <c r="M90" s="255"/>
      <c r="N90" s="255"/>
      <c r="O90" s="255"/>
      <c r="P90" s="255"/>
      <c r="Q90" s="255"/>
      <c r="R90" s="160"/>
      <c r="S90" s="2"/>
      <c r="T90" s="2"/>
      <c r="U90" s="1"/>
      <c r="V90" s="2"/>
      <c r="W90" s="2"/>
      <c r="X90" s="2"/>
    </row>
    <row r="91" spans="1:272" ht="15.75">
      <c r="A91" s="11"/>
      <c r="B91" s="11"/>
      <c r="C91" s="11"/>
      <c r="D91" s="11"/>
      <c r="F91" s="11"/>
      <c r="G91" s="209"/>
    </row>
    <row r="92" spans="1:272" ht="15.75">
      <c r="A92" s="11"/>
      <c r="B92" s="11"/>
      <c r="C92" s="11"/>
      <c r="D92" s="11"/>
      <c r="F92" s="11"/>
      <c r="G92" s="209"/>
    </row>
    <row r="93" spans="1:272" ht="15.75">
      <c r="A93" s="11"/>
      <c r="B93" s="11"/>
      <c r="C93" s="11"/>
      <c r="D93" s="11"/>
      <c r="F93" s="11"/>
      <c r="G93" s="209"/>
    </row>
    <row r="94" spans="1:272" s="1" customFormat="1">
      <c r="D94" s="138"/>
      <c r="G94" s="208"/>
      <c r="I94" s="208"/>
      <c r="K94" s="222"/>
      <c r="L94" s="2"/>
      <c r="M94" s="222"/>
      <c r="O94" s="2"/>
      <c r="P94" s="2"/>
      <c r="Q94" s="2"/>
      <c r="S94" s="2"/>
      <c r="T94" s="2"/>
      <c r="V94" s="2"/>
      <c r="W94" s="2"/>
      <c r="X94" s="2"/>
      <c r="Z94" s="2"/>
      <c r="AA94" s="2"/>
      <c r="AB94" s="2"/>
      <c r="AD94" s="2"/>
      <c r="AE94" s="2"/>
      <c r="AF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</row>
  </sheetData>
  <mergeCells count="32">
    <mergeCell ref="A1:AL1"/>
    <mergeCell ref="A2:T2"/>
    <mergeCell ref="A20:A22"/>
    <mergeCell ref="B20:B22"/>
    <mergeCell ref="C20:C22"/>
    <mergeCell ref="D20:D22"/>
    <mergeCell ref="E20:E22"/>
    <mergeCell ref="F20:Q20"/>
    <mergeCell ref="R20:T21"/>
    <mergeCell ref="U20:AF20"/>
    <mergeCell ref="AG20:AI21"/>
    <mergeCell ref="AJ20:AL21"/>
    <mergeCell ref="AM20:AM22"/>
    <mergeCell ref="F21:I21"/>
    <mergeCell ref="J21:M21"/>
    <mergeCell ref="N21:Q21"/>
    <mergeCell ref="U21:X21"/>
    <mergeCell ref="Y21:AB21"/>
    <mergeCell ref="AC21:AF21"/>
    <mergeCell ref="B90:G90"/>
    <mergeCell ref="L90:Q90"/>
    <mergeCell ref="Q70:Q71"/>
    <mergeCell ref="AF70:AF71"/>
    <mergeCell ref="A74:V79"/>
    <mergeCell ref="B81:T81"/>
    <mergeCell ref="B82:T82"/>
    <mergeCell ref="B83:T83"/>
    <mergeCell ref="B84:T84"/>
    <mergeCell ref="B85:T85"/>
    <mergeCell ref="B86:T86"/>
    <mergeCell ref="B87:T87"/>
    <mergeCell ref="B88:T88"/>
  </mergeCells>
  <printOptions horizontalCentered="1"/>
  <pageMargins left="0.19685039370078741" right="0.19685039370078741" top="0.59055118110236215" bottom="0.39370078740157483" header="0.31496062992125984" footer="0.31496062992125984"/>
  <pageSetup paperSize="8" scale="3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НЗ №__</vt:lpstr>
      <vt:lpstr>НЗ №1.1</vt:lpstr>
      <vt:lpstr>Отклонение НЗ №1.1 от НЗ №1</vt:lpstr>
      <vt:lpstr>'НЗ №__'!Область_печати</vt:lpstr>
      <vt:lpstr>'НЗ №1.1'!Область_печати</vt:lpstr>
      <vt:lpstr>'Отклонение НЗ №1.1 от НЗ №1'!Область_печати</vt:lpstr>
    </vt:vector>
  </TitlesOfParts>
  <Company>GAZPROM-NEFT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landyshev.lv</dc:creator>
  <cp:lastModifiedBy>Ivan</cp:lastModifiedBy>
  <cp:lastPrinted>2024-04-18T06:23:58Z</cp:lastPrinted>
  <dcterms:created xsi:type="dcterms:W3CDTF">2010-09-03T07:21:19Z</dcterms:created>
  <dcterms:modified xsi:type="dcterms:W3CDTF">2024-06-21T10:18:40Z</dcterms:modified>
</cp:coreProperties>
</file>