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 (joules)" sheetId="1" r:id="rId4"/>
    <sheet state="visible" name="Summary (watts)" sheetId="2" r:id="rId5"/>
    <sheet state="visible" name="Baseline" sheetId="3" r:id="rId6"/>
    <sheet state="visible" name="Single Folder 1" sheetId="4" r:id="rId7"/>
    <sheet state="visible" name="Single Folder 2" sheetId="5" r:id="rId8"/>
    <sheet state="visible" name="Single Folder 3" sheetId="6" r:id="rId9"/>
    <sheet state="visible" name="Multi-transfer 1" sheetId="7" r:id="rId10"/>
    <sheet state="visible" name="Multi-transfer 2" sheetId="8" r:id="rId11"/>
    <sheet state="visible" name="Multi-transfer 3" sheetId="9" r:id="rId12"/>
    <sheet state="visible" name="Multi-transfer 1b" sheetId="10" r:id="rId13"/>
    <sheet state="visible" name="Multi-transfer 2b" sheetId="11" r:id="rId14"/>
    <sheet state="visible" name="Multi-transfer 3b" sheetId="12" r:id="rId15"/>
  </sheets>
  <definedNames/>
  <calcPr/>
</workbook>
</file>

<file path=xl/sharedStrings.xml><?xml version="1.0" encoding="utf-8"?>
<sst xmlns="http://schemas.openxmlformats.org/spreadsheetml/2006/main" count="169" uniqueCount="53">
  <si>
    <t>Single Folder</t>
  </si>
  <si>
    <t>Single Folder 1</t>
  </si>
  <si>
    <t>Single Folder 2</t>
  </si>
  <si>
    <t>Single Folder 3</t>
  </si>
  <si>
    <t>Average net total watts</t>
  </si>
  <si>
    <t>Average time run</t>
  </si>
  <si>
    <t>Net total joules</t>
  </si>
  <si>
    <t>Time run</t>
  </si>
  <si>
    <t>Average</t>
  </si>
  <si>
    <t>Split transfer</t>
  </si>
  <si>
    <t>Part 1, First time</t>
  </si>
  <si>
    <t>Part 1, second time</t>
  </si>
  <si>
    <t>Part 2, First time</t>
  </si>
  <si>
    <t>Part 2, Second time</t>
  </si>
  <si>
    <t>Part 3, First time</t>
  </si>
  <si>
    <t>Part 3, Second time</t>
  </si>
  <si>
    <t>Combined net total joules</t>
  </si>
  <si>
    <t>Combined time run</t>
  </si>
  <si>
    <t>Net total watts</t>
  </si>
  <si>
    <t>Combined net total watts</t>
  </si>
  <si>
    <t>Timestamp</t>
  </si>
  <si>
    <t>Draw</t>
  </si>
  <si>
    <t>Joules</t>
  </si>
  <si>
    <t>Average baseline</t>
  </si>
  <si>
    <t>Watts (i.e., watt-half-seconds)</t>
  </si>
  <si>
    <t>Convert to joules</t>
  </si>
  <si>
    <t>UUID for pre-ingest transfer</t>
  </si>
  <si>
    <t>006ee9bb-0f38-4cdf-9f71-5c6ed0854cd3</t>
  </si>
  <si>
    <t>Then for SIP and AIP</t>
  </si>
  <si>
    <t>d03feb97-906c-42d2-ac5b-e2f422b325bd</t>
  </si>
  <si>
    <t>Begins</t>
  </si>
  <si>
    <t>Ends</t>
  </si>
  <si>
    <t>Total draw</t>
  </si>
  <si>
    <t>Net draw (minus average baseline)</t>
  </si>
  <si>
    <t>Net average per half second</t>
  </si>
  <si>
    <t>Watts</t>
  </si>
  <si>
    <t>68ef48a1-09bc-4729-9b62-bd7932f2374b</t>
  </si>
  <si>
    <t>cad90e29-130b-4a31-b4bb-66c440def238</t>
  </si>
  <si>
    <t>Net draw per half second</t>
  </si>
  <si>
    <t>b1debcf7-75b9-4a69-9746-c476dc1547f1</t>
  </si>
  <si>
    <t>e0fa96ec-5e01-4c53-be29-79f679ea6204</t>
  </si>
  <si>
    <t>ff24dae8-13e1-416a-a4a2-23d1d610be51</t>
  </si>
  <si>
    <t>dbaa1423-7558-4332-83f5-4d93a33bcd0f</t>
  </si>
  <si>
    <t>192f0c11-8ffe-402f-baea-6d410da02513</t>
  </si>
  <si>
    <t>73734f3a-376b-4aad-ad46-2bed8d9e99b9</t>
  </si>
  <si>
    <t>e3e2fbdf-d409-4fd5-8dda-6f25cedab1a5</t>
  </si>
  <si>
    <t>cdb1ad15-fee9-4514-ae12-3b8307b3a90b</t>
  </si>
  <si>
    <t>815f4eee-6029-4e21-b366-d6ec9ca027e2</t>
  </si>
  <si>
    <t>829963f9-a5ab-436c-9e02-37117679ad0d</t>
  </si>
  <si>
    <t>4b73d3cb-9cbf-41f1-9270-5ae0a7cfcf6f</t>
  </si>
  <si>
    <t>bdb4990d-7457-49fd-94b1-4503da61dd73</t>
  </si>
  <si>
    <t>52d2b3aa-cd0b-475f-8d81-1c31b2b7cd99</t>
  </si>
  <si>
    <t>a62251ec-3811-46cc-96df-07e3aad638ee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</si>
</sst>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:ss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Font="1" applyNumberFormat="1"/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32.0"/>
    <col customWidth="1" min="3" max="3" width="23.13"/>
    <col customWidth="1" min="4" max="4" width="20.63"/>
    <col customWidth="1" min="12" max="12" width="23.88"/>
    <col customWidth="1" min="13" max="13" width="28.0"/>
    <col customWidth="1" min="14" max="14" width="24.13"/>
  </cols>
  <sheetData>
    <row r="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>
      <c r="A3" s="2" t="s">
        <v>6</v>
      </c>
      <c r="B3" s="3">
        <f>'Single Folder 1'!C52</f>
        <v>1025.906632</v>
      </c>
      <c r="C3" s="3">
        <f>'Single Folder 2'!C57</f>
        <v>1060.294684</v>
      </c>
      <c r="D3" s="3">
        <f>'Single Folder 3'!C52</f>
        <v>1002.606632</v>
      </c>
      <c r="E3" s="3">
        <f>SUM(B3:D3)/3</f>
        <v>1029.602649</v>
      </c>
    </row>
    <row r="4">
      <c r="A4" s="2" t="s">
        <v>7</v>
      </c>
      <c r="B4" s="4">
        <f>'Single Folder 1'!F8</f>
        <v>0.0002662037037</v>
      </c>
      <c r="C4" s="4">
        <f>'Single Folder 2'!F8</f>
        <v>0.0002893518519</v>
      </c>
      <c r="D4" s="4">
        <f>'Single Folder 3'!H8</f>
        <v>0.0002662037037</v>
      </c>
      <c r="F4" s="4">
        <f>AVERAGE(B4:D4)</f>
        <v>0.0002739197531</v>
      </c>
    </row>
    <row r="10">
      <c r="D10" s="1" t="s">
        <v>8</v>
      </c>
    </row>
    <row r="11">
      <c r="A11" s="1" t="s">
        <v>9</v>
      </c>
      <c r="B11" s="2" t="s">
        <v>10</v>
      </c>
      <c r="C11" s="2" t="s">
        <v>11</v>
      </c>
    </row>
    <row r="12">
      <c r="A12" s="2" t="s">
        <v>6</v>
      </c>
      <c r="B12" s="3">
        <f>'Multi-transfer 1'!C48</f>
        <v>884.2935789</v>
      </c>
      <c r="C12" s="3">
        <f>'Multi-transfer 1b'!C46</f>
        <v>882.9870526</v>
      </c>
      <c r="D12" s="3">
        <f>SUM(B12:C12)/2</f>
        <v>883.6403158</v>
      </c>
    </row>
    <row r="13">
      <c r="A13" s="2" t="s">
        <v>7</v>
      </c>
      <c r="B13" s="4">
        <f>'Multi-transfer 1'!H8</f>
        <v>0.0002430555556</v>
      </c>
      <c r="C13" s="4">
        <f>'Multi-transfer 1b'!H8</f>
        <v>0.0002314814815</v>
      </c>
      <c r="D13" s="4">
        <f>AVERAGE(B13:C13)</f>
        <v>0.0002372685185</v>
      </c>
    </row>
    <row r="14">
      <c r="A14" s="2"/>
      <c r="B14" s="2"/>
      <c r="C14" s="2"/>
    </row>
    <row r="15">
      <c r="A15" s="2"/>
      <c r="B15" s="2" t="s">
        <v>12</v>
      </c>
      <c r="C15" s="2" t="s">
        <v>13</v>
      </c>
    </row>
    <row r="16">
      <c r="A16" s="2" t="s">
        <v>6</v>
      </c>
      <c r="B16" s="3">
        <f>'Multi-transfer 2'!C46</f>
        <v>861.1820526</v>
      </c>
      <c r="C16" s="3">
        <f>'Multi-transfer 2b'!C46</f>
        <v>873.6620526</v>
      </c>
      <c r="D16" s="3">
        <f t="shared" ref="D16:D17" si="1">AVERAGE(B16:C16)</f>
        <v>867.4220526</v>
      </c>
    </row>
    <row r="17">
      <c r="A17" s="2" t="s">
        <v>7</v>
      </c>
      <c r="B17" s="4">
        <f>'Multi-transfer 2'!H8</f>
        <v>0.0002314814815</v>
      </c>
      <c r="C17" s="4">
        <f>'Multi-transfer 2b'!H8</f>
        <v>0.0002314814815</v>
      </c>
      <c r="D17" s="4">
        <f t="shared" si="1"/>
        <v>0.0002314814815</v>
      </c>
    </row>
    <row r="18">
      <c r="B18" s="2"/>
      <c r="C18" s="2"/>
    </row>
    <row r="19">
      <c r="B19" s="2" t="s">
        <v>14</v>
      </c>
      <c r="C19" s="2" t="s">
        <v>15</v>
      </c>
    </row>
    <row r="20">
      <c r="A20" s="2" t="s">
        <v>6</v>
      </c>
      <c r="B20" s="3">
        <f>'Multi-transfer 3'!C44</f>
        <v>827.3505263</v>
      </c>
      <c r="C20" s="3">
        <f>'Multi-transfer 3b'!C47</f>
        <v>849.9370526</v>
      </c>
      <c r="D20" s="3">
        <f t="shared" ref="D20:D21" si="2">AVERAGE(B20:C20)</f>
        <v>838.6437895</v>
      </c>
    </row>
    <row r="21">
      <c r="A21" s="2" t="s">
        <v>7</v>
      </c>
      <c r="B21" s="4">
        <f>'Multi-transfer 3'!H8</f>
        <v>0.0002199074074</v>
      </c>
      <c r="C21" s="4">
        <f>'Multi-transfer 3b'!H8</f>
        <v>0.0002314814815</v>
      </c>
      <c r="D21" s="4">
        <f t="shared" si="2"/>
        <v>0.0002256944444</v>
      </c>
    </row>
    <row r="23">
      <c r="A23" s="1" t="s">
        <v>16</v>
      </c>
      <c r="B23" s="3">
        <f t="shared" ref="B23:D23" si="3">SUM(B12,B16,B20)</f>
        <v>2572.826158</v>
      </c>
      <c r="C23" s="3">
        <f t="shared" si="3"/>
        <v>2606.586158</v>
      </c>
      <c r="D23" s="3">
        <f t="shared" si="3"/>
        <v>2589.706158</v>
      </c>
    </row>
    <row r="24">
      <c r="A24" s="2" t="s">
        <v>17</v>
      </c>
      <c r="B24" s="4">
        <f t="shared" ref="B24:D24" si="4">SUM(B21,B17,B13)</f>
        <v>0.0006944444444</v>
      </c>
      <c r="C24" s="4">
        <f t="shared" si="4"/>
        <v>0.0006944444444</v>
      </c>
      <c r="D24" s="4">
        <f t="shared" si="4"/>
        <v>0.0006944444444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  <col customWidth="1" min="2" max="2" width="25.38"/>
    <col customWidth="1" min="7" max="7" width="20.75"/>
  </cols>
  <sheetData>
    <row r="1">
      <c r="A1" s="2" t="s">
        <v>20</v>
      </c>
      <c r="B1" s="2" t="s">
        <v>35</v>
      </c>
      <c r="C1" s="2" t="s">
        <v>22</v>
      </c>
    </row>
    <row r="2">
      <c r="A2" s="5">
        <v>0.4213310185185185</v>
      </c>
      <c r="B2" s="6">
        <v>46.48</v>
      </c>
      <c r="C2" s="3">
        <f t="shared" ref="C2:C43" si="1">B2*0.5</f>
        <v>23.24</v>
      </c>
    </row>
    <row r="3">
      <c r="A3" s="5">
        <v>0.4213310185185185</v>
      </c>
      <c r="B3" s="6">
        <v>55.13</v>
      </c>
      <c r="C3" s="3">
        <f t="shared" si="1"/>
        <v>27.565</v>
      </c>
      <c r="G3" s="2" t="s">
        <v>26</v>
      </c>
      <c r="H3" s="2" t="s">
        <v>47</v>
      </c>
    </row>
    <row r="4">
      <c r="A4" s="5">
        <v>0.4213425925925926</v>
      </c>
      <c r="B4" s="6">
        <v>137.38</v>
      </c>
      <c r="C4" s="3">
        <f t="shared" si="1"/>
        <v>68.69</v>
      </c>
      <c r="G4" s="2" t="s">
        <v>28</v>
      </c>
      <c r="H4" s="2" t="s">
        <v>48</v>
      </c>
    </row>
    <row r="5">
      <c r="A5" s="5">
        <v>0.4213425925925926</v>
      </c>
      <c r="B5" s="6">
        <v>117.01</v>
      </c>
      <c r="C5" s="3">
        <f t="shared" si="1"/>
        <v>58.505</v>
      </c>
    </row>
    <row r="6">
      <c r="A6" s="5">
        <v>0.42135416666666664</v>
      </c>
      <c r="B6" s="6">
        <v>50.25</v>
      </c>
      <c r="C6" s="3">
        <f t="shared" si="1"/>
        <v>25.125</v>
      </c>
      <c r="G6" s="2" t="s">
        <v>30</v>
      </c>
      <c r="H6" s="7">
        <v>0.4213310185185185</v>
      </c>
    </row>
    <row r="7">
      <c r="A7" s="5">
        <v>0.42135416666666664</v>
      </c>
      <c r="B7" s="6">
        <v>39.27</v>
      </c>
      <c r="C7" s="3">
        <f t="shared" si="1"/>
        <v>19.635</v>
      </c>
      <c r="G7" s="2" t="s">
        <v>31</v>
      </c>
      <c r="H7" s="7">
        <v>0.4215625</v>
      </c>
    </row>
    <row r="8">
      <c r="A8" s="5">
        <v>0.42136574074074074</v>
      </c>
      <c r="B8" s="6">
        <v>33.11</v>
      </c>
      <c r="C8" s="3">
        <f t="shared" si="1"/>
        <v>16.555</v>
      </c>
      <c r="G8" s="2" t="s">
        <v>7</v>
      </c>
      <c r="H8" s="4">
        <f>H7-H6</f>
        <v>0.0002314814815</v>
      </c>
    </row>
    <row r="9">
      <c r="A9" s="5">
        <v>0.42136574074074074</v>
      </c>
      <c r="B9" s="6">
        <v>104.44</v>
      </c>
      <c r="C9" s="3">
        <f t="shared" si="1"/>
        <v>52.22</v>
      </c>
    </row>
    <row r="10">
      <c r="A10" s="5">
        <v>0.42137731481481483</v>
      </c>
      <c r="B10" s="6">
        <v>123.17</v>
      </c>
      <c r="C10" s="3">
        <f t="shared" si="1"/>
        <v>61.585</v>
      </c>
    </row>
    <row r="11">
      <c r="A11" s="5">
        <v>0.42137731481481483</v>
      </c>
      <c r="B11" s="6">
        <v>66.74</v>
      </c>
      <c r="C11" s="3">
        <f t="shared" si="1"/>
        <v>33.37</v>
      </c>
    </row>
    <row r="12">
      <c r="A12" s="5">
        <v>0.42138888888888887</v>
      </c>
      <c r="B12" s="6">
        <v>27.51</v>
      </c>
      <c r="C12" s="3">
        <f t="shared" si="1"/>
        <v>13.755</v>
      </c>
    </row>
    <row r="13">
      <c r="A13" s="5">
        <v>0.42138888888888887</v>
      </c>
      <c r="B13" s="6">
        <v>91.73</v>
      </c>
      <c r="C13" s="3">
        <f t="shared" si="1"/>
        <v>45.865</v>
      </c>
    </row>
    <row r="14">
      <c r="A14" s="5">
        <v>0.42140046296296296</v>
      </c>
      <c r="B14" s="6">
        <v>123.07</v>
      </c>
      <c r="C14" s="3">
        <f t="shared" si="1"/>
        <v>61.535</v>
      </c>
    </row>
    <row r="15">
      <c r="A15" s="5">
        <v>0.42140046296296296</v>
      </c>
      <c r="B15" s="6">
        <v>94.89</v>
      </c>
      <c r="C15" s="3">
        <f t="shared" si="1"/>
        <v>47.445</v>
      </c>
    </row>
    <row r="16">
      <c r="A16" s="5">
        <v>0.42141203703703706</v>
      </c>
      <c r="B16" s="6">
        <v>62.36</v>
      </c>
      <c r="C16" s="3">
        <f t="shared" si="1"/>
        <v>31.18</v>
      </c>
    </row>
    <row r="17">
      <c r="A17" s="5">
        <v>0.42141203703703706</v>
      </c>
      <c r="B17" s="6">
        <v>37.72</v>
      </c>
      <c r="C17" s="3">
        <f t="shared" si="1"/>
        <v>18.86</v>
      </c>
    </row>
    <row r="18">
      <c r="A18" s="5">
        <v>0.4214236111111111</v>
      </c>
      <c r="B18" s="6">
        <v>28.16</v>
      </c>
      <c r="C18" s="3">
        <f t="shared" si="1"/>
        <v>14.08</v>
      </c>
    </row>
    <row r="19">
      <c r="A19" s="5">
        <v>0.4214236111111111</v>
      </c>
      <c r="B19" s="6">
        <v>30.62</v>
      </c>
      <c r="C19" s="3">
        <f t="shared" si="1"/>
        <v>15.31</v>
      </c>
    </row>
    <row r="20">
      <c r="A20" s="5">
        <v>0.4214351851851852</v>
      </c>
      <c r="B20" s="6">
        <v>16.12</v>
      </c>
      <c r="C20" s="3">
        <f t="shared" si="1"/>
        <v>8.06</v>
      </c>
    </row>
    <row r="21">
      <c r="A21" s="5">
        <v>0.4214351851851852</v>
      </c>
      <c r="B21" s="6">
        <v>40.57</v>
      </c>
      <c r="C21" s="3">
        <f t="shared" si="1"/>
        <v>20.285</v>
      </c>
    </row>
    <row r="22">
      <c r="A22" s="5">
        <v>0.4214467592592593</v>
      </c>
      <c r="B22" s="6">
        <v>38.98</v>
      </c>
      <c r="C22" s="3">
        <f t="shared" si="1"/>
        <v>19.49</v>
      </c>
    </row>
    <row r="23">
      <c r="A23" s="5">
        <v>0.4214467592592593</v>
      </c>
      <c r="B23" s="6">
        <v>97.84</v>
      </c>
      <c r="C23" s="3">
        <f t="shared" si="1"/>
        <v>48.92</v>
      </c>
    </row>
    <row r="24">
      <c r="A24" s="5">
        <v>0.4214583333333333</v>
      </c>
      <c r="B24" s="6">
        <v>120.26</v>
      </c>
      <c r="C24" s="3">
        <f t="shared" si="1"/>
        <v>60.13</v>
      </c>
    </row>
    <row r="25">
      <c r="A25" s="5">
        <v>0.4214583333333333</v>
      </c>
      <c r="B25" s="6">
        <v>71.67</v>
      </c>
      <c r="C25" s="3">
        <f t="shared" si="1"/>
        <v>35.835</v>
      </c>
    </row>
    <row r="26">
      <c r="A26" s="5">
        <v>0.4214699074074074</v>
      </c>
      <c r="B26" s="6">
        <v>85.25</v>
      </c>
      <c r="C26" s="3">
        <f t="shared" si="1"/>
        <v>42.625</v>
      </c>
    </row>
    <row r="27">
      <c r="A27" s="5">
        <v>0.4214699074074074</v>
      </c>
      <c r="B27" s="6">
        <v>60.57</v>
      </c>
      <c r="C27" s="3">
        <f t="shared" si="1"/>
        <v>30.285</v>
      </c>
    </row>
    <row r="28">
      <c r="A28" s="5">
        <v>0.42148148148148146</v>
      </c>
      <c r="B28" s="6">
        <v>31.98</v>
      </c>
      <c r="C28" s="3">
        <f t="shared" si="1"/>
        <v>15.99</v>
      </c>
    </row>
    <row r="29">
      <c r="A29" s="5">
        <v>0.42148148148148146</v>
      </c>
      <c r="B29" s="6">
        <v>30.64</v>
      </c>
      <c r="C29" s="3">
        <f t="shared" si="1"/>
        <v>15.32</v>
      </c>
    </row>
    <row r="30">
      <c r="A30" s="5">
        <v>0.42149305555555555</v>
      </c>
      <c r="B30" s="6">
        <v>27.3</v>
      </c>
      <c r="C30" s="3">
        <f t="shared" si="1"/>
        <v>13.65</v>
      </c>
    </row>
    <row r="31">
      <c r="A31" s="5">
        <v>0.42149305555555555</v>
      </c>
      <c r="B31" s="6">
        <v>64.96</v>
      </c>
      <c r="C31" s="3">
        <f t="shared" si="1"/>
        <v>32.48</v>
      </c>
    </row>
    <row r="32">
      <c r="A32" s="5">
        <v>0.42150462962962965</v>
      </c>
      <c r="B32" s="6">
        <v>119.4</v>
      </c>
      <c r="C32" s="3">
        <f t="shared" si="1"/>
        <v>59.7</v>
      </c>
    </row>
    <row r="33">
      <c r="A33" s="5">
        <v>0.42150462962962965</v>
      </c>
      <c r="B33" s="6">
        <v>107.79</v>
      </c>
      <c r="C33" s="3">
        <f t="shared" si="1"/>
        <v>53.895</v>
      </c>
    </row>
    <row r="34">
      <c r="A34" s="5">
        <v>0.4215162037037037</v>
      </c>
      <c r="B34" s="6">
        <v>108.31</v>
      </c>
      <c r="C34" s="3">
        <f t="shared" si="1"/>
        <v>54.155</v>
      </c>
    </row>
    <row r="35">
      <c r="A35" s="5">
        <v>0.4215162037037037</v>
      </c>
      <c r="B35" s="6">
        <v>111.47</v>
      </c>
      <c r="C35" s="3">
        <f t="shared" si="1"/>
        <v>55.735</v>
      </c>
    </row>
    <row r="36">
      <c r="A36" s="5">
        <v>0.4215277777777778</v>
      </c>
      <c r="B36" s="6">
        <v>106.08</v>
      </c>
      <c r="C36" s="3">
        <f t="shared" si="1"/>
        <v>53.04</v>
      </c>
    </row>
    <row r="37">
      <c r="A37" s="5">
        <v>0.4215277777777778</v>
      </c>
      <c r="B37" s="6">
        <v>114.83</v>
      </c>
      <c r="C37" s="3">
        <f t="shared" si="1"/>
        <v>57.415</v>
      </c>
    </row>
    <row r="38">
      <c r="A38" s="5">
        <v>0.4215393518518519</v>
      </c>
      <c r="B38" s="6">
        <v>88.84</v>
      </c>
      <c r="C38" s="3">
        <f t="shared" si="1"/>
        <v>44.42</v>
      </c>
    </row>
    <row r="39">
      <c r="A39" s="5">
        <v>0.4215393518518519</v>
      </c>
      <c r="B39" s="6">
        <v>55.06</v>
      </c>
      <c r="C39" s="3">
        <f t="shared" si="1"/>
        <v>27.53</v>
      </c>
    </row>
    <row r="40">
      <c r="A40" s="5">
        <v>0.4215509259259259</v>
      </c>
      <c r="B40" s="6">
        <v>35.75</v>
      </c>
      <c r="C40" s="3">
        <f t="shared" si="1"/>
        <v>17.875</v>
      </c>
    </row>
    <row r="41">
      <c r="A41" s="5">
        <v>0.4215509259259259</v>
      </c>
      <c r="B41" s="6">
        <v>56.18</v>
      </c>
      <c r="C41" s="3">
        <f t="shared" si="1"/>
        <v>28.09</v>
      </c>
    </row>
    <row r="42">
      <c r="A42" s="5">
        <v>0.4215625</v>
      </c>
      <c r="B42" s="6">
        <v>40.86</v>
      </c>
      <c r="C42" s="3">
        <f t="shared" si="1"/>
        <v>20.43</v>
      </c>
    </row>
    <row r="43">
      <c r="A43" s="5">
        <v>0.4215625</v>
      </c>
      <c r="B43" s="6">
        <v>54.55</v>
      </c>
      <c r="C43" s="3">
        <f t="shared" si="1"/>
        <v>27.275</v>
      </c>
    </row>
    <row r="45">
      <c r="A45" s="2" t="s">
        <v>32</v>
      </c>
      <c r="B45" s="3">
        <f t="shared" ref="B45:C45" si="2">SUM(B2:B43)</f>
        <v>2954.3</v>
      </c>
      <c r="C45" s="3">
        <f t="shared" si="2"/>
        <v>1477.15</v>
      </c>
    </row>
    <row r="46">
      <c r="A46" s="2" t="s">
        <v>33</v>
      </c>
      <c r="B46" s="3">
        <f>B45-Baseline!B98*42</f>
        <v>1765.974105</v>
      </c>
      <c r="C46" s="3">
        <f>C45-Baseline!C98*42</f>
        <v>882.9870526</v>
      </c>
    </row>
    <row r="47">
      <c r="A47" s="2" t="s">
        <v>38</v>
      </c>
      <c r="B47" s="3">
        <f t="shared" ref="B47:C47" si="3">B46/42</f>
        <v>42.04700251</v>
      </c>
      <c r="C47" s="3">
        <f t="shared" si="3"/>
        <v>21.02350125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  <col customWidth="1" min="2" max="2" width="20.0"/>
    <col customWidth="1" min="7" max="7" width="27.88"/>
  </cols>
  <sheetData>
    <row r="1">
      <c r="A1" s="2" t="s">
        <v>20</v>
      </c>
      <c r="B1" s="2" t="s">
        <v>35</v>
      </c>
      <c r="C1" s="2" t="s">
        <v>22</v>
      </c>
    </row>
    <row r="2">
      <c r="A2" s="5">
        <v>0.42211805555555554</v>
      </c>
      <c r="B2" s="6">
        <v>23.13</v>
      </c>
      <c r="C2" s="3">
        <f t="shared" ref="C2:C43" si="1">B2*0.5</f>
        <v>11.565</v>
      </c>
    </row>
    <row r="3">
      <c r="A3" s="5">
        <v>0.42211805555555554</v>
      </c>
      <c r="B3" s="6">
        <v>48.89</v>
      </c>
      <c r="C3" s="3">
        <f t="shared" si="1"/>
        <v>24.445</v>
      </c>
      <c r="G3" s="2" t="s">
        <v>26</v>
      </c>
      <c r="H3" s="2" t="s">
        <v>49</v>
      </c>
    </row>
    <row r="4">
      <c r="A4" s="5">
        <v>0.42212962962962963</v>
      </c>
      <c r="B4" s="6">
        <v>111.12</v>
      </c>
      <c r="C4" s="3">
        <f t="shared" si="1"/>
        <v>55.56</v>
      </c>
      <c r="G4" s="2" t="s">
        <v>28</v>
      </c>
      <c r="H4" s="2" t="s">
        <v>50</v>
      </c>
    </row>
    <row r="5">
      <c r="A5" s="5">
        <v>0.42212962962962963</v>
      </c>
      <c r="B5" s="6">
        <v>118.71</v>
      </c>
      <c r="C5" s="3">
        <f t="shared" si="1"/>
        <v>59.355</v>
      </c>
    </row>
    <row r="6">
      <c r="A6" s="5">
        <v>0.4221412037037037</v>
      </c>
      <c r="B6" s="6">
        <v>74.16</v>
      </c>
      <c r="C6" s="3">
        <f t="shared" si="1"/>
        <v>37.08</v>
      </c>
      <c r="G6" s="2" t="s">
        <v>30</v>
      </c>
      <c r="H6" s="7">
        <v>0.42211805555555554</v>
      </c>
    </row>
    <row r="7">
      <c r="A7" s="5">
        <v>0.4221412037037037</v>
      </c>
      <c r="B7" s="6">
        <v>34.75</v>
      </c>
      <c r="C7" s="3">
        <f t="shared" si="1"/>
        <v>17.375</v>
      </c>
      <c r="G7" s="2" t="s">
        <v>31</v>
      </c>
      <c r="H7" s="7">
        <v>0.42234953703703704</v>
      </c>
    </row>
    <row r="8">
      <c r="A8" s="5">
        <v>0.42215277777777777</v>
      </c>
      <c r="B8" s="6">
        <v>31.05</v>
      </c>
      <c r="C8" s="3">
        <f t="shared" si="1"/>
        <v>15.525</v>
      </c>
      <c r="G8" s="2" t="s">
        <v>7</v>
      </c>
      <c r="H8" s="4">
        <f>H7-H6</f>
        <v>0.0002314814815</v>
      </c>
    </row>
    <row r="9">
      <c r="A9" s="5">
        <v>0.42215277777777777</v>
      </c>
      <c r="B9" s="6">
        <v>81.54</v>
      </c>
      <c r="C9" s="3">
        <f t="shared" si="1"/>
        <v>40.77</v>
      </c>
    </row>
    <row r="10">
      <c r="A10" s="5">
        <v>0.42216435185185186</v>
      </c>
      <c r="B10" s="6">
        <v>121.28</v>
      </c>
      <c r="C10" s="3">
        <f t="shared" si="1"/>
        <v>60.64</v>
      </c>
    </row>
    <row r="11">
      <c r="A11" s="5">
        <v>0.42216435185185186</v>
      </c>
      <c r="B11" s="6">
        <v>96.64</v>
      </c>
      <c r="C11" s="3">
        <f t="shared" si="1"/>
        <v>48.32</v>
      </c>
    </row>
    <row r="12">
      <c r="A12" s="5">
        <v>0.4221759259259259</v>
      </c>
      <c r="B12" s="6">
        <v>49.26</v>
      </c>
      <c r="C12" s="3">
        <f t="shared" si="1"/>
        <v>24.63</v>
      </c>
    </row>
    <row r="13">
      <c r="A13" s="5">
        <v>0.4221759259259259</v>
      </c>
      <c r="B13" s="6">
        <v>60.79</v>
      </c>
      <c r="C13" s="3">
        <f t="shared" si="1"/>
        <v>30.395</v>
      </c>
    </row>
    <row r="14">
      <c r="A14" s="5">
        <v>0.4221875</v>
      </c>
      <c r="B14" s="6">
        <v>122.03</v>
      </c>
      <c r="C14" s="3">
        <f t="shared" si="1"/>
        <v>61.015</v>
      </c>
    </row>
    <row r="15">
      <c r="A15" s="5">
        <v>0.4221875</v>
      </c>
      <c r="B15" s="6">
        <v>103.21</v>
      </c>
      <c r="C15" s="3">
        <f t="shared" si="1"/>
        <v>51.605</v>
      </c>
    </row>
    <row r="16">
      <c r="A16" s="5">
        <v>0.4221990740740741</v>
      </c>
      <c r="B16" s="6">
        <v>56.05</v>
      </c>
      <c r="C16" s="3">
        <f t="shared" si="1"/>
        <v>28.025</v>
      </c>
    </row>
    <row r="17">
      <c r="A17" s="5">
        <v>0.4221990740740741</v>
      </c>
      <c r="B17" s="6">
        <v>54.2</v>
      </c>
      <c r="C17" s="3">
        <f t="shared" si="1"/>
        <v>27.1</v>
      </c>
    </row>
    <row r="18">
      <c r="A18" s="5">
        <v>0.4222106481481481</v>
      </c>
      <c r="B18" s="6">
        <v>24.46</v>
      </c>
      <c r="C18" s="3">
        <f t="shared" si="1"/>
        <v>12.23</v>
      </c>
    </row>
    <row r="19">
      <c r="A19" s="5">
        <v>0.4222106481481481</v>
      </c>
      <c r="B19" s="6">
        <v>42.15</v>
      </c>
      <c r="C19" s="3">
        <f t="shared" si="1"/>
        <v>21.075</v>
      </c>
    </row>
    <row r="20">
      <c r="A20" s="5">
        <v>0.4222222222222222</v>
      </c>
      <c r="B20" s="6">
        <v>34.65</v>
      </c>
      <c r="C20" s="3">
        <f t="shared" si="1"/>
        <v>17.325</v>
      </c>
    </row>
    <row r="21">
      <c r="A21" s="5">
        <v>0.4222222222222222</v>
      </c>
      <c r="B21" s="6">
        <v>41.68</v>
      </c>
      <c r="C21" s="3">
        <f t="shared" si="1"/>
        <v>20.84</v>
      </c>
    </row>
    <row r="22">
      <c r="A22" s="5">
        <v>0.4222337962962963</v>
      </c>
      <c r="B22" s="6">
        <v>37.49</v>
      </c>
      <c r="C22" s="3">
        <f t="shared" si="1"/>
        <v>18.745</v>
      </c>
    </row>
    <row r="23">
      <c r="A23" s="5">
        <v>0.4222337962962963</v>
      </c>
      <c r="B23" s="6">
        <v>70.87</v>
      </c>
      <c r="C23" s="3">
        <f t="shared" si="1"/>
        <v>35.435</v>
      </c>
    </row>
    <row r="24">
      <c r="A24" s="5">
        <v>0.42224537037037035</v>
      </c>
      <c r="B24" s="6">
        <v>120.5</v>
      </c>
      <c r="C24" s="3">
        <f t="shared" si="1"/>
        <v>60.25</v>
      </c>
    </row>
    <row r="25">
      <c r="A25" s="5">
        <v>0.42224537037037035</v>
      </c>
      <c r="B25" s="6">
        <v>89.14</v>
      </c>
      <c r="C25" s="3">
        <f t="shared" si="1"/>
        <v>44.57</v>
      </c>
    </row>
    <row r="26">
      <c r="A26" s="5">
        <v>0.42225694444444445</v>
      </c>
      <c r="B26" s="6">
        <v>61.88</v>
      </c>
      <c r="C26" s="3">
        <f t="shared" si="1"/>
        <v>30.94</v>
      </c>
    </row>
    <row r="27">
      <c r="A27" s="5">
        <v>0.42225694444444445</v>
      </c>
      <c r="B27" s="6">
        <v>48.17</v>
      </c>
      <c r="C27" s="3">
        <f t="shared" si="1"/>
        <v>24.085</v>
      </c>
    </row>
    <row r="28">
      <c r="A28" s="5">
        <v>0.42226851851851854</v>
      </c>
      <c r="B28" s="6">
        <v>38.31</v>
      </c>
      <c r="C28" s="3">
        <f t="shared" si="1"/>
        <v>19.155</v>
      </c>
    </row>
    <row r="29">
      <c r="A29" s="5">
        <v>0.42226851851851854</v>
      </c>
      <c r="B29" s="6">
        <v>44.84</v>
      </c>
      <c r="C29" s="3">
        <f t="shared" si="1"/>
        <v>22.42</v>
      </c>
    </row>
    <row r="30">
      <c r="A30" s="5">
        <v>0.4222800925925926</v>
      </c>
      <c r="B30" s="6">
        <v>118.8</v>
      </c>
      <c r="C30" s="3">
        <f t="shared" si="1"/>
        <v>59.4</v>
      </c>
    </row>
    <row r="31">
      <c r="A31" s="5">
        <v>0.4222800925925926</v>
      </c>
      <c r="B31" s="6">
        <v>110.88</v>
      </c>
      <c r="C31" s="3">
        <f t="shared" si="1"/>
        <v>55.44</v>
      </c>
    </row>
    <row r="32">
      <c r="A32" s="5">
        <v>0.4222916666666667</v>
      </c>
      <c r="B32" s="6">
        <v>105.44</v>
      </c>
      <c r="C32" s="3">
        <f t="shared" si="1"/>
        <v>52.72</v>
      </c>
    </row>
    <row r="33">
      <c r="A33" s="5">
        <v>0.4222916666666667</v>
      </c>
      <c r="B33" s="6">
        <v>105.27</v>
      </c>
      <c r="C33" s="3">
        <f t="shared" si="1"/>
        <v>52.635</v>
      </c>
    </row>
    <row r="34">
      <c r="A34" s="5">
        <v>0.4223032407407407</v>
      </c>
      <c r="B34" s="6">
        <v>103.57</v>
      </c>
      <c r="C34" s="3">
        <f t="shared" si="1"/>
        <v>51.785</v>
      </c>
    </row>
    <row r="35">
      <c r="A35" s="5">
        <v>0.4223032407407407</v>
      </c>
      <c r="B35" s="6">
        <v>102.73</v>
      </c>
      <c r="C35" s="3">
        <f t="shared" si="1"/>
        <v>51.365</v>
      </c>
    </row>
    <row r="36">
      <c r="A36" s="5">
        <v>0.4223148148148148</v>
      </c>
      <c r="B36" s="6">
        <v>104.82</v>
      </c>
      <c r="C36" s="3">
        <f t="shared" si="1"/>
        <v>52.41</v>
      </c>
    </row>
    <row r="37">
      <c r="A37" s="5">
        <v>0.4223148148148148</v>
      </c>
      <c r="B37" s="6">
        <v>64.38</v>
      </c>
      <c r="C37" s="3">
        <f t="shared" si="1"/>
        <v>32.19</v>
      </c>
    </row>
    <row r="38">
      <c r="A38" s="5">
        <v>0.4223263888888889</v>
      </c>
      <c r="B38" s="6">
        <v>42.32</v>
      </c>
      <c r="C38" s="3">
        <f t="shared" si="1"/>
        <v>21.16</v>
      </c>
    </row>
    <row r="39">
      <c r="A39" s="5">
        <v>0.4223263888888889</v>
      </c>
      <c r="B39" s="6">
        <v>44.75</v>
      </c>
      <c r="C39" s="3">
        <f t="shared" si="1"/>
        <v>22.375</v>
      </c>
    </row>
    <row r="40">
      <c r="A40" s="5">
        <v>0.42233796296296294</v>
      </c>
      <c r="B40" s="6">
        <v>46.2</v>
      </c>
      <c r="C40" s="3">
        <f t="shared" si="1"/>
        <v>23.1</v>
      </c>
    </row>
    <row r="41">
      <c r="A41" s="5">
        <v>0.42233796296296294</v>
      </c>
      <c r="B41" s="6">
        <v>39.11</v>
      </c>
      <c r="C41" s="3">
        <f t="shared" si="1"/>
        <v>19.555</v>
      </c>
    </row>
    <row r="42">
      <c r="A42" s="5">
        <v>0.42234953703703704</v>
      </c>
      <c r="B42" s="6">
        <v>61.08</v>
      </c>
      <c r="C42" s="3">
        <f t="shared" si="1"/>
        <v>30.54</v>
      </c>
    </row>
    <row r="43">
      <c r="A43" s="5">
        <v>0.42234953703703704</v>
      </c>
      <c r="B43" s="6">
        <v>45.35</v>
      </c>
      <c r="C43" s="3">
        <f t="shared" si="1"/>
        <v>22.675</v>
      </c>
    </row>
    <row r="45">
      <c r="A45" s="2" t="s">
        <v>32</v>
      </c>
      <c r="B45" s="3">
        <f t="shared" ref="B45:C45" si="2">SUM(B2:B43)</f>
        <v>2935.65</v>
      </c>
      <c r="C45" s="3">
        <f t="shared" si="2"/>
        <v>1467.825</v>
      </c>
    </row>
    <row r="46">
      <c r="A46" s="2" t="s">
        <v>33</v>
      </c>
      <c r="B46" s="3">
        <f>B45-Baseline!B98*42</f>
        <v>1747.324105</v>
      </c>
      <c r="C46" s="3">
        <f>C45-Baseline!C98*42</f>
        <v>873.6620526</v>
      </c>
    </row>
    <row r="47">
      <c r="A47" s="2" t="s">
        <v>38</v>
      </c>
      <c r="B47" s="3">
        <f t="shared" ref="B47:C47" si="3">B46/42</f>
        <v>41.60295489</v>
      </c>
      <c r="C47" s="3">
        <f t="shared" si="3"/>
        <v>20.80147744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88"/>
    <col customWidth="1" min="2" max="2" width="24.88"/>
    <col customWidth="1" min="7" max="7" width="22.25"/>
  </cols>
  <sheetData>
    <row r="1">
      <c r="A1" s="2" t="s">
        <v>20</v>
      </c>
      <c r="B1" s="2" t="s">
        <v>35</v>
      </c>
      <c r="C1" s="2" t="s">
        <v>22</v>
      </c>
    </row>
    <row r="2">
      <c r="A2" s="5">
        <v>0.42314814814814816</v>
      </c>
      <c r="B2" s="6">
        <v>30.96</v>
      </c>
      <c r="C2" s="3">
        <f t="shared" ref="C2:C43" si="1">B2*0.5</f>
        <v>15.48</v>
      </c>
    </row>
    <row r="3">
      <c r="A3" s="5">
        <v>0.42314814814814816</v>
      </c>
      <c r="B3" s="6">
        <v>51.57</v>
      </c>
      <c r="C3" s="3">
        <f t="shared" si="1"/>
        <v>25.785</v>
      </c>
      <c r="G3" s="2" t="s">
        <v>26</v>
      </c>
      <c r="H3" s="2" t="s">
        <v>51</v>
      </c>
    </row>
    <row r="4">
      <c r="A4" s="5">
        <v>0.4231597222222222</v>
      </c>
      <c r="B4" s="6">
        <v>106.43</v>
      </c>
      <c r="C4" s="3">
        <f t="shared" si="1"/>
        <v>53.215</v>
      </c>
      <c r="G4" s="2" t="s">
        <v>28</v>
      </c>
      <c r="H4" s="2" t="s">
        <v>52</v>
      </c>
    </row>
    <row r="5">
      <c r="A5" s="5">
        <v>0.4231597222222222</v>
      </c>
      <c r="B5" s="6">
        <v>126.58</v>
      </c>
      <c r="C5" s="3">
        <f t="shared" si="1"/>
        <v>63.29</v>
      </c>
    </row>
    <row r="6">
      <c r="A6" s="5">
        <v>0.4231712962962963</v>
      </c>
      <c r="B6" s="6">
        <v>84.65</v>
      </c>
      <c r="C6" s="3">
        <f t="shared" si="1"/>
        <v>42.325</v>
      </c>
      <c r="G6" s="2" t="s">
        <v>30</v>
      </c>
      <c r="H6" s="7">
        <v>0.42314814814814816</v>
      </c>
    </row>
    <row r="7">
      <c r="A7" s="5">
        <v>0.4231712962962963</v>
      </c>
      <c r="B7" s="6">
        <v>25.56</v>
      </c>
      <c r="C7" s="3">
        <f t="shared" si="1"/>
        <v>12.78</v>
      </c>
      <c r="G7" s="2" t="s">
        <v>31</v>
      </c>
      <c r="H7" s="7">
        <v>0.4233796296296296</v>
      </c>
    </row>
    <row r="8">
      <c r="A8" s="5">
        <v>0.4231828703703704</v>
      </c>
      <c r="B8" s="6">
        <v>41.35</v>
      </c>
      <c r="C8" s="3">
        <f t="shared" si="1"/>
        <v>20.675</v>
      </c>
      <c r="G8" s="2" t="s">
        <v>7</v>
      </c>
      <c r="H8" s="4">
        <f>H7-H6</f>
        <v>0.0002314814815</v>
      </c>
    </row>
    <row r="9">
      <c r="A9" s="5">
        <v>0.4231828703703704</v>
      </c>
      <c r="B9" s="6">
        <v>30.66</v>
      </c>
      <c r="C9" s="3">
        <f t="shared" si="1"/>
        <v>15.33</v>
      </c>
    </row>
    <row r="10">
      <c r="A10" s="5">
        <v>0.42319444444444443</v>
      </c>
      <c r="B10" s="6">
        <v>142.56</v>
      </c>
      <c r="C10" s="3">
        <f t="shared" si="1"/>
        <v>71.28</v>
      </c>
    </row>
    <row r="11">
      <c r="A11" s="5">
        <v>0.42319444444444443</v>
      </c>
      <c r="B11" s="6">
        <v>105.28</v>
      </c>
      <c r="C11" s="3">
        <f t="shared" si="1"/>
        <v>52.64</v>
      </c>
    </row>
    <row r="12">
      <c r="A12" s="5">
        <v>0.4232060185185185</v>
      </c>
      <c r="B12" s="6">
        <v>46.58</v>
      </c>
      <c r="C12" s="3">
        <f t="shared" si="1"/>
        <v>23.29</v>
      </c>
    </row>
    <row r="13">
      <c r="A13" s="5">
        <v>0.4232060185185185</v>
      </c>
      <c r="B13" s="6">
        <v>30.38</v>
      </c>
      <c r="C13" s="3">
        <f t="shared" si="1"/>
        <v>15.19</v>
      </c>
    </row>
    <row r="14">
      <c r="A14" s="5">
        <v>0.4232175925925926</v>
      </c>
      <c r="B14" s="6">
        <v>121.79</v>
      </c>
      <c r="C14" s="3">
        <f t="shared" si="1"/>
        <v>60.895</v>
      </c>
    </row>
    <row r="15">
      <c r="A15" s="5">
        <v>0.4232175925925926</v>
      </c>
      <c r="B15" s="6">
        <v>114.0</v>
      </c>
      <c r="C15" s="3">
        <f t="shared" si="1"/>
        <v>57</v>
      </c>
    </row>
    <row r="16">
      <c r="A16" s="5">
        <v>0.42322916666666666</v>
      </c>
      <c r="B16" s="6">
        <v>73.56</v>
      </c>
      <c r="C16" s="3">
        <f t="shared" si="1"/>
        <v>36.78</v>
      </c>
    </row>
    <row r="17">
      <c r="A17" s="5">
        <v>0.42322916666666666</v>
      </c>
      <c r="B17" s="6">
        <v>54.33</v>
      </c>
      <c r="C17" s="3">
        <f t="shared" si="1"/>
        <v>27.165</v>
      </c>
    </row>
    <row r="18">
      <c r="A18" s="5">
        <v>0.42324074074074075</v>
      </c>
      <c r="B18" s="6">
        <v>40.52</v>
      </c>
      <c r="C18" s="3">
        <f t="shared" si="1"/>
        <v>20.26</v>
      </c>
    </row>
    <row r="19">
      <c r="A19" s="5">
        <v>0.42324074074074075</v>
      </c>
      <c r="B19" s="6">
        <v>37.29</v>
      </c>
      <c r="C19" s="3">
        <f t="shared" si="1"/>
        <v>18.645</v>
      </c>
    </row>
    <row r="20">
      <c r="A20" s="5">
        <v>0.4232523148148148</v>
      </c>
      <c r="B20" s="6">
        <v>40.73</v>
      </c>
      <c r="C20" s="3">
        <f t="shared" si="1"/>
        <v>20.365</v>
      </c>
    </row>
    <row r="21">
      <c r="A21" s="5">
        <v>0.4232523148148148</v>
      </c>
      <c r="B21" s="6">
        <v>39.94</v>
      </c>
      <c r="C21" s="3">
        <f t="shared" si="1"/>
        <v>19.97</v>
      </c>
    </row>
    <row r="22">
      <c r="A22" s="5">
        <v>0.4232638888888889</v>
      </c>
      <c r="B22" s="6">
        <v>59.11</v>
      </c>
      <c r="C22" s="3">
        <f t="shared" si="1"/>
        <v>29.555</v>
      </c>
    </row>
    <row r="23">
      <c r="A23" s="5">
        <v>0.4232638888888889</v>
      </c>
      <c r="B23" s="6">
        <v>32.38</v>
      </c>
      <c r="C23" s="3">
        <f t="shared" si="1"/>
        <v>16.19</v>
      </c>
    </row>
    <row r="24">
      <c r="A24" s="5">
        <v>0.423275462962963</v>
      </c>
      <c r="B24" s="6">
        <v>130.32</v>
      </c>
      <c r="C24" s="3">
        <f t="shared" si="1"/>
        <v>65.16</v>
      </c>
    </row>
    <row r="25">
      <c r="A25" s="5">
        <v>0.423275462962963</v>
      </c>
      <c r="B25" s="6">
        <v>108.16</v>
      </c>
      <c r="C25" s="3">
        <f t="shared" si="1"/>
        <v>54.08</v>
      </c>
    </row>
    <row r="26">
      <c r="A26" s="5">
        <v>0.423287037037037</v>
      </c>
      <c r="B26" s="6">
        <v>58.46</v>
      </c>
      <c r="C26" s="3">
        <f t="shared" si="1"/>
        <v>29.23</v>
      </c>
    </row>
    <row r="27">
      <c r="A27" s="5">
        <v>0.423287037037037</v>
      </c>
      <c r="B27" s="6">
        <v>41.08</v>
      </c>
      <c r="C27" s="3">
        <f t="shared" si="1"/>
        <v>20.54</v>
      </c>
    </row>
    <row r="28">
      <c r="A28" s="5">
        <v>0.4232986111111111</v>
      </c>
      <c r="B28" s="6">
        <v>37.84</v>
      </c>
      <c r="C28" s="3">
        <f t="shared" si="1"/>
        <v>18.92</v>
      </c>
    </row>
    <row r="29">
      <c r="A29" s="5">
        <v>0.4232986111111111</v>
      </c>
      <c r="B29" s="6">
        <v>29.62</v>
      </c>
      <c r="C29" s="3">
        <f t="shared" si="1"/>
        <v>14.81</v>
      </c>
    </row>
    <row r="30">
      <c r="A30" s="5">
        <v>0.4233101851851852</v>
      </c>
      <c r="B30" s="6">
        <v>101.2</v>
      </c>
      <c r="C30" s="3">
        <f t="shared" si="1"/>
        <v>50.6</v>
      </c>
    </row>
    <row r="31">
      <c r="A31" s="5">
        <v>0.4233101851851852</v>
      </c>
      <c r="B31" s="6">
        <v>110.0</v>
      </c>
      <c r="C31" s="3">
        <f t="shared" si="1"/>
        <v>55</v>
      </c>
    </row>
    <row r="32">
      <c r="A32" s="5">
        <v>0.42332175925925924</v>
      </c>
      <c r="B32" s="6">
        <v>97.57</v>
      </c>
      <c r="C32" s="3">
        <f t="shared" si="1"/>
        <v>48.785</v>
      </c>
    </row>
    <row r="33">
      <c r="A33" s="5">
        <v>0.42332175925925924</v>
      </c>
      <c r="B33" s="6">
        <v>107.2</v>
      </c>
      <c r="C33" s="3">
        <f t="shared" si="1"/>
        <v>53.6</v>
      </c>
    </row>
    <row r="34">
      <c r="A34" s="5">
        <v>0.42333333333333334</v>
      </c>
      <c r="B34" s="6">
        <v>104.84</v>
      </c>
      <c r="C34" s="3">
        <f t="shared" si="1"/>
        <v>52.42</v>
      </c>
    </row>
    <row r="35">
      <c r="A35" s="5">
        <v>0.42333333333333334</v>
      </c>
      <c r="B35" s="6">
        <v>111.12</v>
      </c>
      <c r="C35" s="3">
        <f t="shared" si="1"/>
        <v>55.56</v>
      </c>
    </row>
    <row r="36">
      <c r="A36" s="5">
        <v>0.42334490740740743</v>
      </c>
      <c r="B36" s="6">
        <v>108.3</v>
      </c>
      <c r="C36" s="3">
        <f t="shared" si="1"/>
        <v>54.15</v>
      </c>
    </row>
    <row r="37">
      <c r="A37" s="5">
        <v>0.42334490740740743</v>
      </c>
      <c r="B37" s="6">
        <v>56.63</v>
      </c>
      <c r="C37" s="3">
        <f t="shared" si="1"/>
        <v>28.315</v>
      </c>
    </row>
    <row r="38">
      <c r="A38" s="5">
        <v>0.4233564814814815</v>
      </c>
      <c r="B38" s="6">
        <v>39.19</v>
      </c>
      <c r="C38" s="3">
        <f t="shared" si="1"/>
        <v>19.595</v>
      </c>
    </row>
    <row r="39">
      <c r="A39" s="5">
        <v>0.4233564814814815</v>
      </c>
      <c r="B39" s="6">
        <v>21.14</v>
      </c>
      <c r="C39" s="3">
        <f t="shared" si="1"/>
        <v>10.57</v>
      </c>
    </row>
    <row r="40">
      <c r="A40" s="5">
        <v>0.42336805555555557</v>
      </c>
      <c r="B40" s="6">
        <v>53.06</v>
      </c>
      <c r="C40" s="3">
        <f t="shared" si="1"/>
        <v>26.53</v>
      </c>
    </row>
    <row r="41">
      <c r="A41" s="5">
        <v>0.42336805555555557</v>
      </c>
      <c r="B41" s="6">
        <v>26.17</v>
      </c>
      <c r="C41" s="3">
        <f t="shared" si="1"/>
        <v>13.085</v>
      </c>
    </row>
    <row r="42">
      <c r="A42" s="5">
        <v>0.4233796296296296</v>
      </c>
      <c r="B42" s="6">
        <v>64.19</v>
      </c>
      <c r="C42" s="3">
        <f t="shared" si="1"/>
        <v>32.095</v>
      </c>
    </row>
    <row r="43">
      <c r="A43" s="5">
        <v>0.4233796296296296</v>
      </c>
      <c r="B43" s="6">
        <v>45.9</v>
      </c>
      <c r="C43" s="3">
        <f t="shared" si="1"/>
        <v>22.95</v>
      </c>
    </row>
    <row r="46">
      <c r="A46" s="2" t="s">
        <v>32</v>
      </c>
      <c r="B46" s="3">
        <f t="shared" ref="B46:C46" si="2">SUM(B2:B43)</f>
        <v>2888.2</v>
      </c>
      <c r="C46" s="3">
        <f t="shared" si="2"/>
        <v>1444.1</v>
      </c>
    </row>
    <row r="47">
      <c r="A47" s="2" t="s">
        <v>33</v>
      </c>
      <c r="B47" s="3">
        <f>B46-Baseline!B98*42</f>
        <v>1699.874105</v>
      </c>
      <c r="C47" s="3">
        <f>C46-Baseline!C98*42</f>
        <v>849.9370526</v>
      </c>
    </row>
    <row r="48">
      <c r="A48" s="2" t="s">
        <v>38</v>
      </c>
      <c r="B48" s="3">
        <f t="shared" ref="B48:C48" si="3">B47/42</f>
        <v>40.47319298</v>
      </c>
      <c r="C48" s="3">
        <f t="shared" si="3"/>
        <v>20.23659649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32.0"/>
    <col customWidth="1" min="3" max="3" width="23.13"/>
    <col customWidth="1" min="4" max="4" width="20.63"/>
    <col customWidth="1" min="12" max="12" width="23.88"/>
    <col customWidth="1" min="13" max="13" width="28.0"/>
    <col customWidth="1" min="14" max="14" width="24.13"/>
  </cols>
  <sheetData>
    <row r="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>
      <c r="A3" s="2" t="s">
        <v>18</v>
      </c>
      <c r="B3" s="3">
        <f>'Single Folder 1'!B52</f>
        <v>2051.813263</v>
      </c>
      <c r="C3" s="3">
        <f>'Single Folder 2'!B57</f>
        <v>2120.589368</v>
      </c>
      <c r="D3" s="3">
        <f>'Single Folder 3'!B52</f>
        <v>2005.213263</v>
      </c>
      <c r="E3" s="3">
        <f>SUM(B3:D3)/3</f>
        <v>2059.205298</v>
      </c>
    </row>
    <row r="4">
      <c r="A4" s="2" t="s">
        <v>7</v>
      </c>
      <c r="B4" s="4">
        <f>'Single Folder 1'!F8</f>
        <v>0.0002662037037</v>
      </c>
      <c r="C4" s="4">
        <f>'Single Folder 2'!F8</f>
        <v>0.0002893518519</v>
      </c>
      <c r="D4" s="4">
        <f>'Single Folder 3'!H8</f>
        <v>0.0002662037037</v>
      </c>
      <c r="F4" s="4">
        <f>AVERAGE(B4:D4)</f>
        <v>0.0002739197531</v>
      </c>
    </row>
    <row r="10">
      <c r="D10" s="1" t="s">
        <v>8</v>
      </c>
    </row>
    <row r="11">
      <c r="A11" s="1" t="s">
        <v>9</v>
      </c>
      <c r="B11" s="2" t="s">
        <v>10</v>
      </c>
      <c r="C11" s="2" t="s">
        <v>11</v>
      </c>
    </row>
    <row r="12">
      <c r="A12" s="2" t="s">
        <v>18</v>
      </c>
      <c r="B12" s="3">
        <f>'Multi-transfer 1'!B48</f>
        <v>1768.587158</v>
      </c>
      <c r="C12" s="3">
        <f>'Multi-transfer 1b'!B46</f>
        <v>1765.974105</v>
      </c>
      <c r="D12" s="3">
        <f>SUM(B12:C12)/2</f>
        <v>1767.280632</v>
      </c>
    </row>
    <row r="13">
      <c r="A13" s="2" t="s">
        <v>7</v>
      </c>
      <c r="B13" s="4">
        <f>'Multi-transfer 1'!H8</f>
        <v>0.0002430555556</v>
      </c>
      <c r="C13" s="4">
        <f>'Multi-transfer 1b'!H8</f>
        <v>0.0002314814815</v>
      </c>
      <c r="D13" s="4">
        <f>AVERAGE(B13:C13)</f>
        <v>0.0002372685185</v>
      </c>
    </row>
    <row r="14">
      <c r="A14" s="2"/>
      <c r="B14" s="2"/>
      <c r="C14" s="2"/>
    </row>
    <row r="15">
      <c r="A15" s="2"/>
      <c r="B15" s="2" t="s">
        <v>12</v>
      </c>
      <c r="C15" s="2" t="s">
        <v>13</v>
      </c>
    </row>
    <row r="16">
      <c r="A16" s="2" t="s">
        <v>18</v>
      </c>
      <c r="B16" s="3">
        <f>'Multi-transfer 2'!B46</f>
        <v>1722.364105</v>
      </c>
      <c r="C16" s="3">
        <f>'Multi-transfer 2b'!B46</f>
        <v>1747.324105</v>
      </c>
      <c r="D16" s="3">
        <f t="shared" ref="D16:D17" si="1">AVERAGE(B16:C16)</f>
        <v>1734.844105</v>
      </c>
    </row>
    <row r="17">
      <c r="A17" s="2" t="s">
        <v>7</v>
      </c>
      <c r="B17" s="4">
        <f>'Multi-transfer 2'!H8</f>
        <v>0.0002314814815</v>
      </c>
      <c r="C17" s="4">
        <f>'Multi-transfer 2b'!H8</f>
        <v>0.0002314814815</v>
      </c>
      <c r="D17" s="4">
        <f t="shared" si="1"/>
        <v>0.0002314814815</v>
      </c>
    </row>
    <row r="18">
      <c r="B18" s="2"/>
      <c r="C18" s="2"/>
    </row>
    <row r="19">
      <c r="B19" s="2" t="s">
        <v>14</v>
      </c>
      <c r="C19" s="2" t="s">
        <v>15</v>
      </c>
    </row>
    <row r="20">
      <c r="A20" s="2" t="s">
        <v>18</v>
      </c>
      <c r="B20" s="3">
        <f>'Multi-transfer 3'!B44</f>
        <v>1654.701053</v>
      </c>
      <c r="C20" s="3">
        <f>'Multi-transfer 3b'!B47</f>
        <v>1699.874105</v>
      </c>
      <c r="D20" s="3">
        <f t="shared" ref="D20:D21" si="2">AVERAGE(B20:C20)</f>
        <v>1677.287579</v>
      </c>
    </row>
    <row r="21">
      <c r="A21" s="2" t="s">
        <v>7</v>
      </c>
      <c r="B21" s="4">
        <f>'Multi-transfer 3'!H8</f>
        <v>0.0002199074074</v>
      </c>
      <c r="C21" s="4">
        <f>'Multi-transfer 3b'!H8</f>
        <v>0.0002314814815</v>
      </c>
      <c r="D21" s="4">
        <f t="shared" si="2"/>
        <v>0.0002256944444</v>
      </c>
    </row>
    <row r="23">
      <c r="A23" s="1" t="s">
        <v>19</v>
      </c>
      <c r="B23" s="3">
        <f t="shared" ref="B23:D23" si="3">SUM(B12,B16,B20)</f>
        <v>5145.652316</v>
      </c>
      <c r="C23" s="3">
        <f t="shared" si="3"/>
        <v>5213.172316</v>
      </c>
      <c r="D23" s="3">
        <f t="shared" si="3"/>
        <v>5179.412316</v>
      </c>
    </row>
    <row r="24">
      <c r="A24" s="2" t="s">
        <v>17</v>
      </c>
      <c r="B24" s="4">
        <f t="shared" ref="B24:D24" si="4">SUM(B21,B17,B13)</f>
        <v>0.0006944444444</v>
      </c>
      <c r="C24" s="4">
        <f t="shared" si="4"/>
        <v>0.0006944444444</v>
      </c>
      <c r="D24" s="4">
        <f t="shared" si="4"/>
        <v>0.0006944444444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2" max="2" width="24.25"/>
  </cols>
  <sheetData>
    <row r="1">
      <c r="A1" s="2" t="s">
        <v>20</v>
      </c>
      <c r="B1" s="2" t="s">
        <v>21</v>
      </c>
      <c r="C1" s="2" t="s">
        <v>22</v>
      </c>
    </row>
    <row r="2">
      <c r="A2" s="5">
        <v>0.41391203703703705</v>
      </c>
      <c r="B2" s="6">
        <v>33.29</v>
      </c>
      <c r="C2" s="3">
        <f t="shared" ref="C2:C96" si="1">B2*0.5</f>
        <v>16.645</v>
      </c>
    </row>
    <row r="3">
      <c r="A3" s="5">
        <v>0.4139236111111111</v>
      </c>
      <c r="B3" s="6">
        <v>31.2</v>
      </c>
      <c r="C3" s="3">
        <f t="shared" si="1"/>
        <v>15.6</v>
      </c>
    </row>
    <row r="4">
      <c r="A4" s="5">
        <v>0.4139236111111111</v>
      </c>
      <c r="B4" s="6">
        <v>25.67</v>
      </c>
      <c r="C4" s="3">
        <f t="shared" si="1"/>
        <v>12.835</v>
      </c>
    </row>
    <row r="5">
      <c r="A5" s="5">
        <v>0.4139351851851852</v>
      </c>
      <c r="B5" s="6">
        <v>48.13</v>
      </c>
      <c r="C5" s="3">
        <f t="shared" si="1"/>
        <v>24.065</v>
      </c>
    </row>
    <row r="6">
      <c r="A6" s="5">
        <v>0.4139351851851852</v>
      </c>
      <c r="B6" s="6">
        <v>29.46</v>
      </c>
      <c r="C6" s="3">
        <f t="shared" si="1"/>
        <v>14.73</v>
      </c>
    </row>
    <row r="7">
      <c r="A7" s="5">
        <v>0.4139467592592593</v>
      </c>
      <c r="B7" s="6">
        <v>30.3</v>
      </c>
      <c r="C7" s="3">
        <f t="shared" si="1"/>
        <v>15.15</v>
      </c>
    </row>
    <row r="8">
      <c r="A8" s="5">
        <v>0.4139467592592593</v>
      </c>
      <c r="B8" s="6">
        <v>30.24</v>
      </c>
      <c r="C8" s="3">
        <f t="shared" si="1"/>
        <v>15.12</v>
      </c>
    </row>
    <row r="9">
      <c r="A9" s="5">
        <v>0.4139583333333333</v>
      </c>
      <c r="B9" s="6">
        <v>30.54</v>
      </c>
      <c r="C9" s="3">
        <f t="shared" si="1"/>
        <v>15.27</v>
      </c>
    </row>
    <row r="10">
      <c r="A10" s="5">
        <v>0.4139583333333333</v>
      </c>
      <c r="B10" s="6">
        <v>15.54</v>
      </c>
      <c r="C10" s="3">
        <f t="shared" si="1"/>
        <v>7.77</v>
      </c>
    </row>
    <row r="11">
      <c r="A11" s="5">
        <v>0.4139699074074074</v>
      </c>
      <c r="B11" s="6">
        <v>20.76</v>
      </c>
      <c r="C11" s="3">
        <f t="shared" si="1"/>
        <v>10.38</v>
      </c>
    </row>
    <row r="12">
      <c r="A12" s="5">
        <v>0.4139699074074074</v>
      </c>
      <c r="B12" s="6">
        <v>30.99</v>
      </c>
      <c r="C12" s="3">
        <f t="shared" si="1"/>
        <v>15.495</v>
      </c>
    </row>
    <row r="13">
      <c r="A13" s="5">
        <v>0.4139814814814815</v>
      </c>
      <c r="B13" s="6">
        <v>32.46</v>
      </c>
      <c r="C13" s="3">
        <f t="shared" si="1"/>
        <v>16.23</v>
      </c>
    </row>
    <row r="14">
      <c r="A14" s="5">
        <v>0.4139814814814815</v>
      </c>
      <c r="B14" s="6">
        <v>30.58</v>
      </c>
      <c r="C14" s="3">
        <f t="shared" si="1"/>
        <v>15.29</v>
      </c>
    </row>
    <row r="15">
      <c r="A15" s="5">
        <v>0.41399305555555554</v>
      </c>
      <c r="B15" s="6">
        <v>33.76</v>
      </c>
      <c r="C15" s="3">
        <f t="shared" si="1"/>
        <v>16.88</v>
      </c>
    </row>
    <row r="16">
      <c r="A16" s="5">
        <v>0.41399305555555554</v>
      </c>
      <c r="B16" s="6">
        <v>32.77</v>
      </c>
      <c r="C16" s="3">
        <f t="shared" si="1"/>
        <v>16.385</v>
      </c>
    </row>
    <row r="17">
      <c r="A17" s="5">
        <v>0.41400462962962964</v>
      </c>
      <c r="B17" s="6">
        <v>35.85</v>
      </c>
      <c r="C17" s="3">
        <f t="shared" si="1"/>
        <v>17.925</v>
      </c>
    </row>
    <row r="18">
      <c r="A18" s="5">
        <v>0.41400462962962964</v>
      </c>
      <c r="B18" s="6">
        <v>30.07</v>
      </c>
      <c r="C18" s="3">
        <f t="shared" si="1"/>
        <v>15.035</v>
      </c>
    </row>
    <row r="19">
      <c r="A19" s="5">
        <v>0.4140162037037037</v>
      </c>
      <c r="B19" s="6">
        <v>22.13</v>
      </c>
      <c r="C19" s="3">
        <f t="shared" si="1"/>
        <v>11.065</v>
      </c>
    </row>
    <row r="20">
      <c r="A20" s="5">
        <v>0.4140162037037037</v>
      </c>
      <c r="B20" s="6">
        <v>27.12</v>
      </c>
      <c r="C20" s="3">
        <f t="shared" si="1"/>
        <v>13.56</v>
      </c>
    </row>
    <row r="21">
      <c r="A21" s="5">
        <v>0.4140277777777778</v>
      </c>
      <c r="B21" s="6">
        <v>19.04</v>
      </c>
      <c r="C21" s="3">
        <f t="shared" si="1"/>
        <v>9.52</v>
      </c>
    </row>
    <row r="22">
      <c r="A22" s="5">
        <v>0.4140277777777778</v>
      </c>
      <c r="B22" s="6">
        <v>17.58</v>
      </c>
      <c r="C22" s="3">
        <f t="shared" si="1"/>
        <v>8.79</v>
      </c>
    </row>
    <row r="23">
      <c r="A23" s="5">
        <v>0.41403935185185187</v>
      </c>
      <c r="B23" s="6">
        <v>32.08</v>
      </c>
      <c r="C23" s="3">
        <f t="shared" si="1"/>
        <v>16.04</v>
      </c>
    </row>
    <row r="24">
      <c r="A24" s="5">
        <v>0.41403935185185187</v>
      </c>
      <c r="B24" s="6">
        <v>28.45</v>
      </c>
      <c r="C24" s="3">
        <f t="shared" si="1"/>
        <v>14.225</v>
      </c>
    </row>
    <row r="25">
      <c r="A25" s="5">
        <v>0.4140509259259259</v>
      </c>
      <c r="B25" s="6">
        <v>36.03</v>
      </c>
      <c r="C25" s="3">
        <f t="shared" si="1"/>
        <v>18.015</v>
      </c>
    </row>
    <row r="26">
      <c r="A26" s="5">
        <v>0.4140509259259259</v>
      </c>
      <c r="B26" s="6">
        <v>17.38</v>
      </c>
      <c r="C26" s="3">
        <f t="shared" si="1"/>
        <v>8.69</v>
      </c>
    </row>
    <row r="27">
      <c r="A27" s="5">
        <v>0.4140625</v>
      </c>
      <c r="B27" s="6">
        <v>22.07</v>
      </c>
      <c r="C27" s="3">
        <f t="shared" si="1"/>
        <v>11.035</v>
      </c>
    </row>
    <row r="28">
      <c r="A28" s="5">
        <v>0.4140625</v>
      </c>
      <c r="B28" s="6">
        <v>22.02</v>
      </c>
      <c r="C28" s="3">
        <f t="shared" si="1"/>
        <v>11.01</v>
      </c>
    </row>
    <row r="29">
      <c r="A29" s="5">
        <v>0.4140740740740741</v>
      </c>
      <c r="B29" s="6">
        <v>23.17</v>
      </c>
      <c r="C29" s="3">
        <f t="shared" si="1"/>
        <v>11.585</v>
      </c>
    </row>
    <row r="30">
      <c r="A30" s="5">
        <v>0.4140740740740741</v>
      </c>
      <c r="B30" s="6">
        <v>27.79</v>
      </c>
      <c r="C30" s="3">
        <f t="shared" si="1"/>
        <v>13.895</v>
      </c>
    </row>
    <row r="31">
      <c r="A31" s="5">
        <v>0.41408564814814813</v>
      </c>
      <c r="B31" s="6">
        <v>33.41</v>
      </c>
      <c r="C31" s="3">
        <f t="shared" si="1"/>
        <v>16.705</v>
      </c>
    </row>
    <row r="32">
      <c r="A32" s="5">
        <v>0.41408564814814813</v>
      </c>
      <c r="B32" s="6">
        <v>23.53</v>
      </c>
      <c r="C32" s="3">
        <f t="shared" si="1"/>
        <v>11.765</v>
      </c>
    </row>
    <row r="33">
      <c r="A33" s="5">
        <v>0.4140972222222222</v>
      </c>
      <c r="B33" s="6">
        <v>26.25</v>
      </c>
      <c r="C33" s="3">
        <f t="shared" si="1"/>
        <v>13.125</v>
      </c>
    </row>
    <row r="34">
      <c r="A34" s="5">
        <v>0.4140972222222222</v>
      </c>
      <c r="B34" s="6">
        <v>28.63</v>
      </c>
      <c r="C34" s="3">
        <f t="shared" si="1"/>
        <v>14.315</v>
      </c>
    </row>
    <row r="35">
      <c r="A35" s="5">
        <v>0.4141087962962963</v>
      </c>
      <c r="B35" s="6">
        <v>27.2</v>
      </c>
      <c r="C35" s="3">
        <f t="shared" si="1"/>
        <v>13.6</v>
      </c>
    </row>
    <row r="36">
      <c r="A36" s="5">
        <v>0.4141087962962963</v>
      </c>
      <c r="B36" s="6">
        <v>28.22</v>
      </c>
      <c r="C36" s="3">
        <f t="shared" si="1"/>
        <v>14.11</v>
      </c>
    </row>
    <row r="37">
      <c r="A37" s="5">
        <v>0.41412037037037036</v>
      </c>
      <c r="B37" s="6">
        <v>28.86</v>
      </c>
      <c r="C37" s="3">
        <f t="shared" si="1"/>
        <v>14.43</v>
      </c>
    </row>
    <row r="38">
      <c r="A38" s="5">
        <v>0.41412037037037036</v>
      </c>
      <c r="B38" s="6">
        <v>20.8</v>
      </c>
      <c r="C38" s="3">
        <f t="shared" si="1"/>
        <v>10.4</v>
      </c>
    </row>
    <row r="39">
      <c r="A39" s="5">
        <v>0.41413194444444446</v>
      </c>
      <c r="B39" s="6">
        <v>22.96</v>
      </c>
      <c r="C39" s="3">
        <f t="shared" si="1"/>
        <v>11.48</v>
      </c>
    </row>
    <row r="40">
      <c r="A40" s="5">
        <v>0.41413194444444446</v>
      </c>
      <c r="B40" s="6">
        <v>28.76</v>
      </c>
      <c r="C40" s="3">
        <f t="shared" si="1"/>
        <v>14.38</v>
      </c>
    </row>
    <row r="41">
      <c r="A41" s="5">
        <v>0.4141435185185185</v>
      </c>
      <c r="B41" s="6">
        <v>25.13</v>
      </c>
      <c r="C41" s="3">
        <f t="shared" si="1"/>
        <v>12.565</v>
      </c>
    </row>
    <row r="42">
      <c r="A42" s="5">
        <v>0.4141435185185185</v>
      </c>
      <c r="B42" s="6">
        <v>15.94</v>
      </c>
      <c r="C42" s="3">
        <f t="shared" si="1"/>
        <v>7.97</v>
      </c>
    </row>
    <row r="43">
      <c r="A43" s="5">
        <v>0.4141550925925926</v>
      </c>
      <c r="B43" s="6">
        <v>31.99</v>
      </c>
      <c r="C43" s="3">
        <f t="shared" si="1"/>
        <v>15.995</v>
      </c>
    </row>
    <row r="44">
      <c r="A44" s="5">
        <v>0.4141550925925926</v>
      </c>
      <c r="B44" s="6">
        <v>27.25</v>
      </c>
      <c r="C44" s="3">
        <f t="shared" si="1"/>
        <v>13.625</v>
      </c>
    </row>
    <row r="45">
      <c r="A45" s="5">
        <v>0.4141666666666667</v>
      </c>
      <c r="B45" s="6">
        <v>36.68</v>
      </c>
      <c r="C45" s="3">
        <f t="shared" si="1"/>
        <v>18.34</v>
      </c>
    </row>
    <row r="46">
      <c r="A46" s="5">
        <v>0.4141666666666667</v>
      </c>
      <c r="B46" s="6">
        <v>31.29</v>
      </c>
      <c r="C46" s="3">
        <f t="shared" si="1"/>
        <v>15.645</v>
      </c>
    </row>
    <row r="47">
      <c r="A47" s="5">
        <v>0.4141782407407407</v>
      </c>
      <c r="B47" s="6">
        <v>16.95</v>
      </c>
      <c r="C47" s="3">
        <f t="shared" si="1"/>
        <v>8.475</v>
      </c>
    </row>
    <row r="48">
      <c r="A48" s="5">
        <v>0.4141782407407407</v>
      </c>
      <c r="B48" s="6">
        <v>14.53</v>
      </c>
      <c r="C48" s="3">
        <f t="shared" si="1"/>
        <v>7.265</v>
      </c>
    </row>
    <row r="49">
      <c r="A49" s="5">
        <v>0.4141898148148148</v>
      </c>
      <c r="B49" s="6">
        <v>17.34</v>
      </c>
      <c r="C49" s="3">
        <f t="shared" si="1"/>
        <v>8.67</v>
      </c>
    </row>
    <row r="50">
      <c r="A50" s="5">
        <v>0.4141898148148148</v>
      </c>
      <c r="B50" s="6">
        <v>17.51</v>
      </c>
      <c r="C50" s="3">
        <f t="shared" si="1"/>
        <v>8.755</v>
      </c>
    </row>
    <row r="51">
      <c r="A51" s="5">
        <v>0.4142013888888889</v>
      </c>
      <c r="B51" s="6">
        <v>35.85</v>
      </c>
      <c r="C51" s="3">
        <f t="shared" si="1"/>
        <v>17.925</v>
      </c>
    </row>
    <row r="52">
      <c r="A52" s="5">
        <v>0.4142013888888889</v>
      </c>
      <c r="B52" s="6">
        <v>20.24</v>
      </c>
      <c r="C52" s="3">
        <f t="shared" si="1"/>
        <v>10.12</v>
      </c>
    </row>
    <row r="53">
      <c r="A53" s="5">
        <v>0.41421296296296295</v>
      </c>
      <c r="B53" s="6">
        <v>29.08</v>
      </c>
      <c r="C53" s="3">
        <f t="shared" si="1"/>
        <v>14.54</v>
      </c>
    </row>
    <row r="54">
      <c r="A54" s="5">
        <v>0.41421296296296295</v>
      </c>
      <c r="B54" s="6">
        <v>28.91</v>
      </c>
      <c r="C54" s="3">
        <f t="shared" si="1"/>
        <v>14.455</v>
      </c>
    </row>
    <row r="55">
      <c r="A55" s="5">
        <v>0.41422453703703704</v>
      </c>
      <c r="B55" s="6">
        <v>17.66</v>
      </c>
      <c r="C55" s="3">
        <f t="shared" si="1"/>
        <v>8.83</v>
      </c>
    </row>
    <row r="56">
      <c r="A56" s="5">
        <v>0.41422453703703704</v>
      </c>
      <c r="B56" s="6">
        <v>32.89</v>
      </c>
      <c r="C56" s="3">
        <f t="shared" si="1"/>
        <v>16.445</v>
      </c>
    </row>
    <row r="57">
      <c r="A57" s="5">
        <v>0.41423611111111114</v>
      </c>
      <c r="B57" s="6">
        <v>36.99</v>
      </c>
      <c r="C57" s="3">
        <f t="shared" si="1"/>
        <v>18.495</v>
      </c>
    </row>
    <row r="58">
      <c r="A58" s="5">
        <v>0.41423611111111114</v>
      </c>
      <c r="B58" s="6">
        <v>33.96</v>
      </c>
      <c r="C58" s="3">
        <f t="shared" si="1"/>
        <v>16.98</v>
      </c>
    </row>
    <row r="59">
      <c r="A59" s="5">
        <v>0.4142476851851852</v>
      </c>
      <c r="B59" s="6">
        <v>32.61</v>
      </c>
      <c r="C59" s="3">
        <f t="shared" si="1"/>
        <v>16.305</v>
      </c>
    </row>
    <row r="60">
      <c r="A60" s="5">
        <v>0.4142476851851852</v>
      </c>
      <c r="B60" s="6">
        <v>26.63</v>
      </c>
      <c r="C60" s="3">
        <f t="shared" si="1"/>
        <v>13.315</v>
      </c>
    </row>
    <row r="61">
      <c r="A61" s="5">
        <v>0.41425925925925927</v>
      </c>
      <c r="B61" s="6">
        <v>34.28</v>
      </c>
      <c r="C61" s="3">
        <f t="shared" si="1"/>
        <v>17.14</v>
      </c>
    </row>
    <row r="62">
      <c r="A62" s="5">
        <v>0.41425925925925927</v>
      </c>
      <c r="B62" s="6">
        <v>32.02</v>
      </c>
      <c r="C62" s="3">
        <f t="shared" si="1"/>
        <v>16.01</v>
      </c>
    </row>
    <row r="63">
      <c r="A63" s="5">
        <v>0.4142708333333333</v>
      </c>
      <c r="B63" s="6">
        <v>33.64</v>
      </c>
      <c r="C63" s="3">
        <f t="shared" si="1"/>
        <v>16.82</v>
      </c>
    </row>
    <row r="64">
      <c r="A64" s="5">
        <v>0.4142708333333333</v>
      </c>
      <c r="B64" s="6">
        <v>19.2</v>
      </c>
      <c r="C64" s="3">
        <f t="shared" si="1"/>
        <v>9.6</v>
      </c>
    </row>
    <row r="65">
      <c r="A65" s="5">
        <v>0.4142824074074074</v>
      </c>
      <c r="B65" s="6">
        <v>27.44</v>
      </c>
      <c r="C65" s="3">
        <f t="shared" si="1"/>
        <v>13.72</v>
      </c>
    </row>
    <row r="66">
      <c r="A66" s="5">
        <v>0.4142824074074074</v>
      </c>
      <c r="B66" s="6">
        <v>32.78</v>
      </c>
      <c r="C66" s="3">
        <f t="shared" si="1"/>
        <v>16.39</v>
      </c>
    </row>
    <row r="67">
      <c r="A67" s="5">
        <v>0.4142939814814815</v>
      </c>
      <c r="B67" s="6">
        <v>35.71</v>
      </c>
      <c r="C67" s="3">
        <f t="shared" si="1"/>
        <v>17.855</v>
      </c>
    </row>
    <row r="68">
      <c r="A68" s="5">
        <v>0.4142939814814815</v>
      </c>
      <c r="B68" s="6">
        <v>31.79</v>
      </c>
      <c r="C68" s="3">
        <f t="shared" si="1"/>
        <v>15.895</v>
      </c>
    </row>
    <row r="69">
      <c r="A69" s="5">
        <v>0.41430555555555554</v>
      </c>
      <c r="B69" s="6">
        <v>34.7</v>
      </c>
      <c r="C69" s="3">
        <f t="shared" si="1"/>
        <v>17.35</v>
      </c>
    </row>
    <row r="70">
      <c r="A70" s="5">
        <v>0.41430555555555554</v>
      </c>
      <c r="B70" s="6">
        <v>21.08</v>
      </c>
      <c r="C70" s="3">
        <f t="shared" si="1"/>
        <v>10.54</v>
      </c>
    </row>
    <row r="71">
      <c r="A71" s="5">
        <v>0.41431712962962963</v>
      </c>
      <c r="B71" s="6">
        <v>40.78</v>
      </c>
      <c r="C71" s="3">
        <f t="shared" si="1"/>
        <v>20.39</v>
      </c>
    </row>
    <row r="72">
      <c r="A72" s="5">
        <v>0.41431712962962963</v>
      </c>
      <c r="B72" s="6">
        <v>33.97</v>
      </c>
      <c r="C72" s="3">
        <f t="shared" si="1"/>
        <v>16.985</v>
      </c>
    </row>
    <row r="73">
      <c r="A73" s="5">
        <v>0.4143287037037037</v>
      </c>
      <c r="B73" s="6">
        <v>33.73</v>
      </c>
      <c r="C73" s="3">
        <f t="shared" si="1"/>
        <v>16.865</v>
      </c>
    </row>
    <row r="74">
      <c r="A74" s="5">
        <v>0.4143287037037037</v>
      </c>
      <c r="B74" s="6">
        <v>32.52</v>
      </c>
      <c r="C74" s="3">
        <f t="shared" si="1"/>
        <v>16.26</v>
      </c>
    </row>
    <row r="75">
      <c r="A75" s="5">
        <v>0.41434027777777777</v>
      </c>
      <c r="B75" s="6">
        <v>35.3</v>
      </c>
      <c r="C75" s="3">
        <f t="shared" si="1"/>
        <v>17.65</v>
      </c>
    </row>
    <row r="76">
      <c r="A76" s="5">
        <v>0.41434027777777777</v>
      </c>
      <c r="B76" s="6">
        <v>37.3</v>
      </c>
      <c r="C76" s="3">
        <f t="shared" si="1"/>
        <v>18.65</v>
      </c>
    </row>
    <row r="77">
      <c r="A77" s="5">
        <v>0.41435185185185186</v>
      </c>
      <c r="B77" s="6">
        <v>21.33</v>
      </c>
      <c r="C77" s="3">
        <f t="shared" si="1"/>
        <v>10.665</v>
      </c>
    </row>
    <row r="78">
      <c r="A78" s="5">
        <v>0.41435185185185186</v>
      </c>
      <c r="B78" s="6">
        <v>28.52</v>
      </c>
      <c r="C78" s="3">
        <f t="shared" si="1"/>
        <v>14.26</v>
      </c>
    </row>
    <row r="79">
      <c r="A79" s="5">
        <v>0.4143634259259259</v>
      </c>
      <c r="B79" s="6">
        <v>26.88</v>
      </c>
      <c r="C79" s="3">
        <f t="shared" si="1"/>
        <v>13.44</v>
      </c>
    </row>
    <row r="80">
      <c r="A80" s="5">
        <v>0.4143634259259259</v>
      </c>
      <c r="B80" s="6">
        <v>31.46</v>
      </c>
      <c r="C80" s="3">
        <f t="shared" si="1"/>
        <v>15.73</v>
      </c>
    </row>
    <row r="81">
      <c r="A81" s="5">
        <v>0.414375</v>
      </c>
      <c r="B81" s="6">
        <v>36.87</v>
      </c>
      <c r="C81" s="3">
        <f t="shared" si="1"/>
        <v>18.435</v>
      </c>
    </row>
    <row r="82">
      <c r="A82" s="5">
        <v>0.414375</v>
      </c>
      <c r="B82" s="6">
        <v>31.24</v>
      </c>
      <c r="C82" s="3">
        <f t="shared" si="1"/>
        <v>15.62</v>
      </c>
    </row>
    <row r="83">
      <c r="A83" s="5">
        <v>0.4143865740740741</v>
      </c>
      <c r="B83" s="6">
        <v>22.95</v>
      </c>
      <c r="C83" s="3">
        <f t="shared" si="1"/>
        <v>11.475</v>
      </c>
    </row>
    <row r="84">
      <c r="A84" s="5">
        <v>0.4143865740740741</v>
      </c>
      <c r="B84" s="6">
        <v>24.95</v>
      </c>
      <c r="C84" s="3">
        <f t="shared" si="1"/>
        <v>12.475</v>
      </c>
    </row>
    <row r="85">
      <c r="A85" s="5">
        <v>0.4143981481481481</v>
      </c>
      <c r="B85" s="6">
        <v>19.8</v>
      </c>
      <c r="C85" s="3">
        <f t="shared" si="1"/>
        <v>9.9</v>
      </c>
    </row>
    <row r="86">
      <c r="A86" s="5">
        <v>0.4143981481481481</v>
      </c>
      <c r="B86" s="6">
        <v>26.24</v>
      </c>
      <c r="C86" s="3">
        <f t="shared" si="1"/>
        <v>13.12</v>
      </c>
    </row>
    <row r="87">
      <c r="A87" s="5">
        <v>0.4144097222222222</v>
      </c>
      <c r="B87" s="6">
        <v>35.37</v>
      </c>
      <c r="C87" s="3">
        <f t="shared" si="1"/>
        <v>17.685</v>
      </c>
    </row>
    <row r="88">
      <c r="A88" s="5">
        <v>0.4144097222222222</v>
      </c>
      <c r="B88" s="6">
        <v>31.17</v>
      </c>
      <c r="C88" s="3">
        <f t="shared" si="1"/>
        <v>15.585</v>
      </c>
    </row>
    <row r="89">
      <c r="A89" s="5">
        <v>0.4144212962962963</v>
      </c>
      <c r="B89" s="6">
        <v>30.97</v>
      </c>
      <c r="C89" s="3">
        <f t="shared" si="1"/>
        <v>15.485</v>
      </c>
    </row>
    <row r="90">
      <c r="A90" s="5">
        <v>0.4144212962962963</v>
      </c>
      <c r="B90" s="6">
        <v>33.34</v>
      </c>
      <c r="C90" s="3">
        <f t="shared" si="1"/>
        <v>16.67</v>
      </c>
    </row>
    <row r="91">
      <c r="A91" s="5">
        <v>0.41443287037037035</v>
      </c>
      <c r="B91" s="6">
        <v>36.07</v>
      </c>
      <c r="C91" s="3">
        <f t="shared" si="1"/>
        <v>18.035</v>
      </c>
    </row>
    <row r="92">
      <c r="A92" s="5">
        <v>0.41443287037037035</v>
      </c>
      <c r="B92" s="6">
        <v>24.85</v>
      </c>
      <c r="C92" s="3">
        <f t="shared" si="1"/>
        <v>12.425</v>
      </c>
    </row>
    <row r="93">
      <c r="A93" s="5">
        <v>0.41444444444444445</v>
      </c>
      <c r="B93" s="6">
        <v>26.29</v>
      </c>
      <c r="C93" s="3">
        <f t="shared" si="1"/>
        <v>13.145</v>
      </c>
    </row>
    <row r="94">
      <c r="A94" s="5">
        <v>0.41444444444444445</v>
      </c>
      <c r="B94" s="6">
        <v>29.14</v>
      </c>
      <c r="C94" s="3">
        <f t="shared" si="1"/>
        <v>14.57</v>
      </c>
    </row>
    <row r="95">
      <c r="A95" s="5">
        <v>0.41445601851851854</v>
      </c>
      <c r="B95" s="6">
        <v>23.3</v>
      </c>
      <c r="C95" s="3">
        <f t="shared" si="1"/>
        <v>11.65</v>
      </c>
    </row>
    <row r="96">
      <c r="A96" s="5">
        <v>0.41445601851851854</v>
      </c>
      <c r="B96" s="6">
        <v>16.38</v>
      </c>
      <c r="C96" s="3">
        <f t="shared" si="1"/>
        <v>8.19</v>
      </c>
    </row>
    <row r="97">
      <c r="A97" s="5"/>
      <c r="B97" s="6"/>
    </row>
    <row r="98">
      <c r="A98" s="2" t="s">
        <v>23</v>
      </c>
      <c r="B98" s="3">
        <f t="shared" ref="B98:C98" si="2">AVERAGE(B2:B96)</f>
        <v>28.29347368</v>
      </c>
      <c r="C98" s="3">
        <f t="shared" si="2"/>
        <v>14.14673684</v>
      </c>
    </row>
    <row r="99">
      <c r="A99" s="5"/>
      <c r="B99" s="6"/>
    </row>
    <row r="100">
      <c r="A100" s="5"/>
      <c r="B100" s="6"/>
    </row>
    <row r="101">
      <c r="A101" s="5"/>
      <c r="B101" s="6"/>
    </row>
    <row r="102">
      <c r="A102" s="5"/>
      <c r="B102" s="6"/>
    </row>
    <row r="103">
      <c r="A103" s="5"/>
      <c r="B103" s="6"/>
    </row>
    <row r="104">
      <c r="A104" s="5"/>
      <c r="B104" s="6"/>
    </row>
    <row r="105">
      <c r="A105" s="5"/>
      <c r="B105" s="6"/>
    </row>
    <row r="106">
      <c r="A106" s="5"/>
      <c r="B106" s="6"/>
    </row>
    <row r="107">
      <c r="A107" s="5"/>
      <c r="B107" s="6"/>
    </row>
    <row r="108">
      <c r="A108" s="5"/>
      <c r="B108" s="6"/>
    </row>
    <row r="109">
      <c r="A109" s="5"/>
      <c r="B109" s="6"/>
    </row>
    <row r="110">
      <c r="A110" s="5"/>
      <c r="B110" s="6"/>
    </row>
    <row r="111">
      <c r="A111" s="5"/>
      <c r="B111" s="6"/>
    </row>
    <row r="112">
      <c r="A112" s="5"/>
      <c r="B112" s="6"/>
    </row>
    <row r="113">
      <c r="A113" s="5"/>
      <c r="B113" s="6"/>
    </row>
    <row r="114">
      <c r="A114" s="5"/>
      <c r="B114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75"/>
    <col customWidth="1" min="2" max="2" width="21.75"/>
    <col customWidth="1" min="5" max="5" width="20.63"/>
  </cols>
  <sheetData>
    <row r="1">
      <c r="A1" s="2" t="s">
        <v>20</v>
      </c>
      <c r="B1" s="2" t="s">
        <v>24</v>
      </c>
      <c r="C1" s="2" t="s">
        <v>25</v>
      </c>
    </row>
    <row r="2">
      <c r="A2" s="5">
        <v>0.4144675925925926</v>
      </c>
      <c r="B2" s="2">
        <v>32.26</v>
      </c>
      <c r="C2" s="3">
        <f t="shared" ref="C2:C49" si="1">B2*0.5</f>
        <v>16.13</v>
      </c>
    </row>
    <row r="3">
      <c r="A3" s="5">
        <v>0.4144675925925926</v>
      </c>
      <c r="B3" s="6">
        <v>15.57</v>
      </c>
      <c r="C3" s="3">
        <f t="shared" si="1"/>
        <v>7.785</v>
      </c>
      <c r="E3" s="2" t="s">
        <v>26</v>
      </c>
      <c r="F3" s="2" t="s">
        <v>27</v>
      </c>
    </row>
    <row r="4">
      <c r="A4" s="5">
        <v>0.4144791666666667</v>
      </c>
      <c r="B4" s="6">
        <v>38.59</v>
      </c>
      <c r="C4" s="3">
        <f t="shared" si="1"/>
        <v>19.295</v>
      </c>
      <c r="E4" s="2" t="s">
        <v>28</v>
      </c>
      <c r="F4" s="2" t="s">
        <v>29</v>
      </c>
    </row>
    <row r="5">
      <c r="A5" s="5">
        <v>0.4144791666666667</v>
      </c>
      <c r="B5" s="6">
        <v>66.78</v>
      </c>
      <c r="C5" s="3">
        <f t="shared" si="1"/>
        <v>33.39</v>
      </c>
    </row>
    <row r="6">
      <c r="A6" s="5">
        <v>0.4144907407407407</v>
      </c>
      <c r="B6" s="6">
        <v>138.65</v>
      </c>
      <c r="C6" s="3">
        <f t="shared" si="1"/>
        <v>69.325</v>
      </c>
      <c r="E6" s="2" t="s">
        <v>30</v>
      </c>
      <c r="F6" s="5">
        <v>0.4144675925925926</v>
      </c>
    </row>
    <row r="7">
      <c r="A7" s="5">
        <v>0.4144907407407407</v>
      </c>
      <c r="B7" s="6">
        <v>124.33</v>
      </c>
      <c r="C7" s="3">
        <f t="shared" si="1"/>
        <v>62.165</v>
      </c>
      <c r="E7" s="2" t="s">
        <v>31</v>
      </c>
      <c r="F7" s="7">
        <v>0.4147337962962963</v>
      </c>
    </row>
    <row r="8">
      <c r="A8" s="5">
        <v>0.4145023148148148</v>
      </c>
      <c r="B8" s="6">
        <v>44.37</v>
      </c>
      <c r="C8" s="3">
        <f t="shared" si="1"/>
        <v>22.185</v>
      </c>
      <c r="E8" s="2" t="s">
        <v>7</v>
      </c>
      <c r="F8" s="4">
        <f>F7-F6</f>
        <v>0.0002662037037</v>
      </c>
    </row>
    <row r="9">
      <c r="A9" s="5">
        <v>0.4145023148148148</v>
      </c>
      <c r="B9" s="6">
        <v>40.43</v>
      </c>
      <c r="C9" s="3">
        <f t="shared" si="1"/>
        <v>20.215</v>
      </c>
    </row>
    <row r="10">
      <c r="A10" s="5">
        <v>0.4145138888888889</v>
      </c>
      <c r="B10" s="6">
        <v>34.9</v>
      </c>
      <c r="C10" s="3">
        <f t="shared" si="1"/>
        <v>17.45</v>
      </c>
    </row>
    <row r="11">
      <c r="A11" s="5">
        <v>0.4145138888888889</v>
      </c>
      <c r="B11" s="6">
        <v>133.56</v>
      </c>
      <c r="C11" s="3">
        <f t="shared" si="1"/>
        <v>66.78</v>
      </c>
    </row>
    <row r="12">
      <c r="A12" s="5">
        <v>0.41452546296296294</v>
      </c>
      <c r="B12" s="6">
        <v>121.71</v>
      </c>
      <c r="C12" s="3">
        <f t="shared" si="1"/>
        <v>60.855</v>
      </c>
    </row>
    <row r="13">
      <c r="A13" s="5">
        <v>0.41452546296296294</v>
      </c>
      <c r="B13" s="6">
        <v>62.95</v>
      </c>
      <c r="C13" s="3">
        <f t="shared" si="1"/>
        <v>31.475</v>
      </c>
    </row>
    <row r="14">
      <c r="A14" s="5">
        <v>0.41453703703703704</v>
      </c>
      <c r="B14" s="6">
        <v>55.49</v>
      </c>
      <c r="C14" s="3">
        <f t="shared" si="1"/>
        <v>27.745</v>
      </c>
    </row>
    <row r="15">
      <c r="A15" s="5">
        <v>0.41453703703703704</v>
      </c>
      <c r="B15" s="6">
        <v>112.67</v>
      </c>
      <c r="C15" s="3">
        <f t="shared" si="1"/>
        <v>56.335</v>
      </c>
      <c r="F15" s="8"/>
    </row>
    <row r="16">
      <c r="A16" s="5">
        <v>0.41454861111111113</v>
      </c>
      <c r="B16" s="6">
        <v>116.47</v>
      </c>
      <c r="C16" s="3">
        <f t="shared" si="1"/>
        <v>58.235</v>
      </c>
    </row>
    <row r="17">
      <c r="A17" s="5">
        <v>0.41454861111111113</v>
      </c>
      <c r="B17" s="6">
        <v>89.92</v>
      </c>
      <c r="C17" s="3">
        <f t="shared" si="1"/>
        <v>44.96</v>
      </c>
    </row>
    <row r="18">
      <c r="A18" s="5">
        <v>0.41456018518518517</v>
      </c>
      <c r="B18" s="6">
        <v>76.7</v>
      </c>
      <c r="C18" s="3">
        <f t="shared" si="1"/>
        <v>38.35</v>
      </c>
    </row>
    <row r="19">
      <c r="A19" s="5">
        <v>0.41456018518518517</v>
      </c>
      <c r="B19" s="6">
        <v>69.58</v>
      </c>
      <c r="C19" s="3">
        <f t="shared" si="1"/>
        <v>34.79</v>
      </c>
    </row>
    <row r="20">
      <c r="A20" s="5">
        <v>0.41457175925925926</v>
      </c>
      <c r="B20" s="6">
        <v>65.2</v>
      </c>
      <c r="C20" s="3">
        <f t="shared" si="1"/>
        <v>32.6</v>
      </c>
    </row>
    <row r="21">
      <c r="A21" s="5">
        <v>0.41457175925925926</v>
      </c>
      <c r="B21" s="6">
        <v>47.86</v>
      </c>
      <c r="C21" s="3">
        <f t="shared" si="1"/>
        <v>23.93</v>
      </c>
    </row>
    <row r="22">
      <c r="A22" s="5">
        <v>0.41458333333333336</v>
      </c>
      <c r="B22" s="6">
        <v>37.52</v>
      </c>
      <c r="C22" s="3">
        <f t="shared" si="1"/>
        <v>18.76</v>
      </c>
    </row>
    <row r="23">
      <c r="A23" s="5">
        <v>0.41458333333333336</v>
      </c>
      <c r="B23" s="6">
        <v>40.25</v>
      </c>
      <c r="C23" s="3">
        <f t="shared" si="1"/>
        <v>20.125</v>
      </c>
    </row>
    <row r="24">
      <c r="A24" s="5">
        <v>0.4145949074074074</v>
      </c>
      <c r="B24" s="6">
        <v>28.54</v>
      </c>
      <c r="C24" s="3">
        <f t="shared" si="1"/>
        <v>14.27</v>
      </c>
    </row>
    <row r="25">
      <c r="A25" s="5">
        <v>0.4145949074074074</v>
      </c>
      <c r="B25" s="6">
        <v>37.51</v>
      </c>
      <c r="C25" s="3">
        <f t="shared" si="1"/>
        <v>18.755</v>
      </c>
    </row>
    <row r="26">
      <c r="A26" s="5">
        <v>0.4146064814814815</v>
      </c>
      <c r="B26" s="6">
        <v>40.68</v>
      </c>
      <c r="C26" s="3">
        <f t="shared" si="1"/>
        <v>20.34</v>
      </c>
    </row>
    <row r="27">
      <c r="A27" s="5">
        <v>0.4146064814814815</v>
      </c>
      <c r="B27" s="6">
        <v>44.41</v>
      </c>
      <c r="C27" s="3">
        <f t="shared" si="1"/>
        <v>22.205</v>
      </c>
    </row>
    <row r="28">
      <c r="A28" s="5">
        <v>0.41461805555555553</v>
      </c>
      <c r="B28" s="6">
        <v>21.98</v>
      </c>
      <c r="C28" s="3">
        <f t="shared" si="1"/>
        <v>10.99</v>
      </c>
    </row>
    <row r="29">
      <c r="A29" s="5">
        <v>0.41461805555555553</v>
      </c>
      <c r="B29" s="6">
        <v>122.97</v>
      </c>
      <c r="C29" s="3">
        <f t="shared" si="1"/>
        <v>61.485</v>
      </c>
    </row>
    <row r="30">
      <c r="A30" s="5">
        <v>0.4146296296296296</v>
      </c>
      <c r="B30" s="6">
        <v>119.67</v>
      </c>
      <c r="C30" s="3">
        <f t="shared" si="1"/>
        <v>59.835</v>
      </c>
    </row>
    <row r="31">
      <c r="A31" s="5">
        <v>0.4146296296296296</v>
      </c>
      <c r="B31" s="6">
        <v>59.43</v>
      </c>
      <c r="C31" s="3">
        <f t="shared" si="1"/>
        <v>29.715</v>
      </c>
    </row>
    <row r="32">
      <c r="A32" s="5">
        <v>0.4146412037037037</v>
      </c>
      <c r="B32" s="6">
        <v>60.46</v>
      </c>
      <c r="C32" s="3">
        <f t="shared" si="1"/>
        <v>30.23</v>
      </c>
    </row>
    <row r="33">
      <c r="A33" s="5">
        <v>0.4146412037037037</v>
      </c>
      <c r="B33" s="6">
        <v>64.64</v>
      </c>
      <c r="C33" s="3">
        <f t="shared" si="1"/>
        <v>32.32</v>
      </c>
    </row>
    <row r="34">
      <c r="A34" s="5">
        <v>0.41465277777777776</v>
      </c>
      <c r="B34" s="6">
        <v>66.92</v>
      </c>
      <c r="C34" s="3">
        <f t="shared" si="1"/>
        <v>33.46</v>
      </c>
    </row>
    <row r="35">
      <c r="A35" s="5">
        <v>0.41465277777777776</v>
      </c>
      <c r="B35" s="6">
        <v>38.7</v>
      </c>
      <c r="C35" s="3">
        <f t="shared" si="1"/>
        <v>19.35</v>
      </c>
    </row>
    <row r="36">
      <c r="A36" s="5">
        <v>0.41466435185185185</v>
      </c>
      <c r="B36" s="6">
        <v>24.51</v>
      </c>
      <c r="C36" s="3">
        <f t="shared" si="1"/>
        <v>12.255</v>
      </c>
    </row>
    <row r="37">
      <c r="A37" s="5">
        <v>0.41466435185185185</v>
      </c>
      <c r="B37" s="6">
        <v>90.22</v>
      </c>
      <c r="C37" s="3">
        <f t="shared" si="1"/>
        <v>45.11</v>
      </c>
    </row>
    <row r="38">
      <c r="A38" s="5">
        <v>0.41467592592592595</v>
      </c>
      <c r="B38" s="6">
        <v>118.98</v>
      </c>
      <c r="C38" s="3">
        <f t="shared" si="1"/>
        <v>59.49</v>
      </c>
    </row>
    <row r="39">
      <c r="A39" s="5">
        <v>0.41467592592592595</v>
      </c>
      <c r="B39" s="6">
        <v>89.07</v>
      </c>
      <c r="C39" s="3">
        <f t="shared" si="1"/>
        <v>44.535</v>
      </c>
    </row>
    <row r="40">
      <c r="A40" s="5">
        <v>0.4146875</v>
      </c>
      <c r="B40" s="6">
        <v>122.55</v>
      </c>
      <c r="C40" s="3">
        <f t="shared" si="1"/>
        <v>61.275</v>
      </c>
    </row>
    <row r="41">
      <c r="A41" s="5">
        <v>0.4146875</v>
      </c>
      <c r="B41" s="6">
        <v>108.08</v>
      </c>
      <c r="C41" s="3">
        <f t="shared" si="1"/>
        <v>54.04</v>
      </c>
    </row>
    <row r="42">
      <c r="A42" s="5">
        <v>0.4146990740740741</v>
      </c>
      <c r="B42" s="6">
        <v>109.54</v>
      </c>
      <c r="C42" s="3">
        <f t="shared" si="1"/>
        <v>54.77</v>
      </c>
    </row>
    <row r="43">
      <c r="A43" s="5">
        <v>0.4146990740740741</v>
      </c>
      <c r="B43" s="6">
        <v>109.84</v>
      </c>
      <c r="C43" s="3">
        <f t="shared" si="1"/>
        <v>54.92</v>
      </c>
    </row>
    <row r="44">
      <c r="A44" s="5">
        <v>0.4147106481481482</v>
      </c>
      <c r="B44" s="6">
        <v>69.69</v>
      </c>
      <c r="C44" s="3">
        <f t="shared" si="1"/>
        <v>34.845</v>
      </c>
    </row>
    <row r="45">
      <c r="A45" s="5">
        <v>0.4147106481481482</v>
      </c>
      <c r="B45" s="6">
        <v>55.56</v>
      </c>
      <c r="C45" s="3">
        <f t="shared" si="1"/>
        <v>27.78</v>
      </c>
    </row>
    <row r="46">
      <c r="A46" s="5">
        <v>0.4147222222222222</v>
      </c>
      <c r="B46" s="6">
        <v>60.44</v>
      </c>
      <c r="C46" s="3">
        <f t="shared" si="1"/>
        <v>30.22</v>
      </c>
    </row>
    <row r="47">
      <c r="A47" s="5">
        <v>0.4147222222222222</v>
      </c>
      <c r="B47" s="6">
        <v>84.37</v>
      </c>
      <c r="C47" s="3">
        <f t="shared" si="1"/>
        <v>42.185</v>
      </c>
    </row>
    <row r="48">
      <c r="A48" s="5">
        <v>0.4147337962962963</v>
      </c>
      <c r="B48" s="6">
        <v>37.27</v>
      </c>
      <c r="C48" s="3">
        <f t="shared" si="1"/>
        <v>18.635</v>
      </c>
    </row>
    <row r="49">
      <c r="A49" s="5">
        <v>0.4147337962962963</v>
      </c>
      <c r="B49" s="6">
        <v>58.11</v>
      </c>
      <c r="C49" s="3">
        <f t="shared" si="1"/>
        <v>29.055</v>
      </c>
    </row>
    <row r="51">
      <c r="A51" s="2" t="s">
        <v>32</v>
      </c>
      <c r="B51" s="3">
        <f t="shared" ref="B51:C51" si="2">SUM(B2:B49)</f>
        <v>3409.9</v>
      </c>
      <c r="C51" s="3">
        <f t="shared" si="2"/>
        <v>1704.95</v>
      </c>
    </row>
    <row r="52">
      <c r="A52" s="2" t="s">
        <v>33</v>
      </c>
      <c r="B52" s="3">
        <f>B51-Baseline!B98*48</f>
        <v>2051.813263</v>
      </c>
      <c r="C52" s="3">
        <f>C51-Baseline!C98*48</f>
        <v>1025.906632</v>
      </c>
    </row>
    <row r="53">
      <c r="A53" s="2" t="s">
        <v>34</v>
      </c>
      <c r="B53" s="3">
        <f t="shared" ref="B53:C53" si="3">B52/48</f>
        <v>42.74610965</v>
      </c>
      <c r="C53" s="3">
        <f t="shared" si="3"/>
        <v>21.37305482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  <col customWidth="1" min="2" max="2" width="25.5"/>
    <col customWidth="1" min="5" max="5" width="26.5"/>
  </cols>
  <sheetData>
    <row r="1">
      <c r="A1" s="2" t="s">
        <v>20</v>
      </c>
      <c r="B1" s="2" t="s">
        <v>35</v>
      </c>
      <c r="C1" s="2" t="s">
        <v>22</v>
      </c>
    </row>
    <row r="2">
      <c r="A2" s="5">
        <v>0.4154050925925926</v>
      </c>
      <c r="B2" s="6">
        <v>36.07</v>
      </c>
      <c r="C2" s="3">
        <f t="shared" ref="C2:C53" si="1">B2*0.5</f>
        <v>18.035</v>
      </c>
    </row>
    <row r="3">
      <c r="A3" s="5">
        <v>0.4154050925925926</v>
      </c>
      <c r="B3" s="6">
        <v>42.42</v>
      </c>
      <c r="C3" s="3">
        <f t="shared" si="1"/>
        <v>21.21</v>
      </c>
      <c r="E3" s="2" t="s">
        <v>26</v>
      </c>
      <c r="F3" s="2" t="s">
        <v>36</v>
      </c>
    </row>
    <row r="4">
      <c r="A4" s="5">
        <v>0.41541666666666666</v>
      </c>
      <c r="B4" s="6">
        <v>54.11</v>
      </c>
      <c r="C4" s="3">
        <f t="shared" si="1"/>
        <v>27.055</v>
      </c>
      <c r="E4" s="2" t="s">
        <v>28</v>
      </c>
      <c r="F4" s="2" t="s">
        <v>37</v>
      </c>
    </row>
    <row r="5">
      <c r="A5" s="5">
        <v>0.41541666666666666</v>
      </c>
      <c r="B5" s="6">
        <v>115.08</v>
      </c>
      <c r="C5" s="3">
        <f t="shared" si="1"/>
        <v>57.54</v>
      </c>
    </row>
    <row r="6">
      <c r="A6" s="5">
        <v>0.41542824074074075</v>
      </c>
      <c r="B6" s="6">
        <v>117.14</v>
      </c>
      <c r="C6" s="3">
        <f t="shared" si="1"/>
        <v>58.57</v>
      </c>
      <c r="E6" s="2" t="s">
        <v>30</v>
      </c>
      <c r="F6" s="7">
        <v>0.4154050925925926</v>
      </c>
    </row>
    <row r="7">
      <c r="A7" s="5">
        <v>0.41542824074074075</v>
      </c>
      <c r="B7" s="6">
        <v>73.17</v>
      </c>
      <c r="C7" s="3">
        <f t="shared" si="1"/>
        <v>36.585</v>
      </c>
      <c r="E7" s="2" t="s">
        <v>31</v>
      </c>
      <c r="F7" s="7">
        <v>0.4156944444444444</v>
      </c>
    </row>
    <row r="8">
      <c r="A8" s="5">
        <v>0.4154398148148148</v>
      </c>
      <c r="B8" s="6">
        <v>34.26</v>
      </c>
      <c r="C8" s="3">
        <f t="shared" si="1"/>
        <v>17.13</v>
      </c>
      <c r="E8" s="2" t="s">
        <v>7</v>
      </c>
      <c r="F8" s="4">
        <f>F7-F6</f>
        <v>0.0002893518519</v>
      </c>
    </row>
    <row r="9">
      <c r="A9" s="5">
        <v>0.4154398148148148</v>
      </c>
      <c r="B9" s="6">
        <v>38.41</v>
      </c>
      <c r="C9" s="3">
        <f t="shared" si="1"/>
        <v>19.205</v>
      </c>
    </row>
    <row r="10">
      <c r="A10" s="5">
        <v>0.4154513888888889</v>
      </c>
      <c r="B10" s="6">
        <v>31.02</v>
      </c>
      <c r="C10" s="3">
        <f t="shared" si="1"/>
        <v>15.51</v>
      </c>
    </row>
    <row r="11">
      <c r="A11" s="5">
        <v>0.4154513888888889</v>
      </c>
      <c r="B11" s="6">
        <v>102.81</v>
      </c>
      <c r="C11" s="3">
        <f t="shared" si="1"/>
        <v>51.405</v>
      </c>
    </row>
    <row r="12">
      <c r="A12" s="5">
        <v>0.415462962962963</v>
      </c>
      <c r="B12" s="6">
        <v>117.57</v>
      </c>
      <c r="C12" s="3">
        <f t="shared" si="1"/>
        <v>58.785</v>
      </c>
    </row>
    <row r="13">
      <c r="A13" s="5">
        <v>0.415462962962963</v>
      </c>
      <c r="B13" s="6">
        <v>89.29</v>
      </c>
      <c r="C13" s="3">
        <f t="shared" si="1"/>
        <v>44.645</v>
      </c>
    </row>
    <row r="14">
      <c r="A14" s="5">
        <v>0.415474537037037</v>
      </c>
      <c r="B14" s="6">
        <v>75.49</v>
      </c>
      <c r="C14" s="3">
        <f t="shared" si="1"/>
        <v>37.745</v>
      </c>
      <c r="F14" s="8"/>
    </row>
    <row r="15">
      <c r="A15" s="5">
        <v>0.415474537037037</v>
      </c>
      <c r="B15" s="6">
        <v>83.95</v>
      </c>
      <c r="C15" s="3">
        <f t="shared" si="1"/>
        <v>41.975</v>
      </c>
    </row>
    <row r="16">
      <c r="A16" s="5">
        <v>0.4154861111111111</v>
      </c>
      <c r="B16" s="6">
        <v>114.37</v>
      </c>
      <c r="C16" s="3">
        <f t="shared" si="1"/>
        <v>57.185</v>
      </c>
    </row>
    <row r="17">
      <c r="A17" s="5">
        <v>0.4154861111111111</v>
      </c>
      <c r="B17" s="6">
        <v>98.02</v>
      </c>
      <c r="C17" s="3">
        <f t="shared" si="1"/>
        <v>49.01</v>
      </c>
    </row>
    <row r="18">
      <c r="A18" s="5">
        <v>0.4154976851851852</v>
      </c>
      <c r="B18" s="6">
        <v>59.9</v>
      </c>
      <c r="C18" s="3">
        <f t="shared" si="1"/>
        <v>29.95</v>
      </c>
    </row>
    <row r="19">
      <c r="A19" s="5">
        <v>0.4154976851851852</v>
      </c>
      <c r="B19" s="6">
        <v>64.85</v>
      </c>
      <c r="C19" s="3">
        <f t="shared" si="1"/>
        <v>32.425</v>
      </c>
    </row>
    <row r="20">
      <c r="A20" s="5">
        <v>0.41550925925925924</v>
      </c>
      <c r="B20" s="6">
        <v>66.95</v>
      </c>
      <c r="C20" s="3">
        <f t="shared" si="1"/>
        <v>33.475</v>
      </c>
    </row>
    <row r="21">
      <c r="A21" s="5">
        <v>0.41550925925925924</v>
      </c>
      <c r="B21" s="6">
        <v>82.43</v>
      </c>
      <c r="C21" s="3">
        <f t="shared" si="1"/>
        <v>41.215</v>
      </c>
    </row>
    <row r="22">
      <c r="A22" s="5">
        <v>0.41552083333333334</v>
      </c>
      <c r="B22" s="6">
        <v>50.17</v>
      </c>
      <c r="C22" s="3">
        <f t="shared" si="1"/>
        <v>25.085</v>
      </c>
    </row>
    <row r="23">
      <c r="A23" s="5">
        <v>0.41552083333333334</v>
      </c>
      <c r="B23" s="6">
        <v>36.95</v>
      </c>
      <c r="C23" s="3">
        <f t="shared" si="1"/>
        <v>18.475</v>
      </c>
    </row>
    <row r="24">
      <c r="A24" s="5">
        <v>0.41553240740740743</v>
      </c>
      <c r="B24" s="6">
        <v>35.79</v>
      </c>
      <c r="C24" s="3">
        <f t="shared" si="1"/>
        <v>17.895</v>
      </c>
    </row>
    <row r="25">
      <c r="A25" s="5">
        <v>0.41553240740740743</v>
      </c>
      <c r="B25" s="6">
        <v>32.44</v>
      </c>
      <c r="C25" s="3">
        <f t="shared" si="1"/>
        <v>16.22</v>
      </c>
    </row>
    <row r="26">
      <c r="A26" s="5">
        <v>0.4155439814814815</v>
      </c>
      <c r="B26" s="6">
        <v>35.48</v>
      </c>
      <c r="C26" s="3">
        <f t="shared" si="1"/>
        <v>17.74</v>
      </c>
    </row>
    <row r="27">
      <c r="A27" s="5">
        <v>0.4155439814814815</v>
      </c>
      <c r="B27" s="6">
        <v>44.6</v>
      </c>
      <c r="C27" s="3">
        <f t="shared" si="1"/>
        <v>22.3</v>
      </c>
    </row>
    <row r="28">
      <c r="A28" s="5">
        <v>0.41555555555555557</v>
      </c>
      <c r="B28" s="6">
        <v>36.68</v>
      </c>
      <c r="C28" s="3">
        <f t="shared" si="1"/>
        <v>18.34</v>
      </c>
    </row>
    <row r="29">
      <c r="A29" s="5">
        <v>0.41555555555555557</v>
      </c>
      <c r="B29" s="6">
        <v>89.1</v>
      </c>
      <c r="C29" s="3">
        <f t="shared" si="1"/>
        <v>44.55</v>
      </c>
    </row>
    <row r="30">
      <c r="A30" s="5">
        <v>0.4155671296296296</v>
      </c>
      <c r="B30" s="6">
        <v>113.44</v>
      </c>
      <c r="C30" s="3">
        <f t="shared" si="1"/>
        <v>56.72</v>
      </c>
    </row>
    <row r="31">
      <c r="A31" s="5">
        <v>0.4155671296296296</v>
      </c>
      <c r="B31" s="6">
        <v>75.1</v>
      </c>
      <c r="C31" s="3">
        <f t="shared" si="1"/>
        <v>37.55</v>
      </c>
    </row>
    <row r="32">
      <c r="A32" s="5">
        <v>0.4155787037037037</v>
      </c>
      <c r="B32" s="6">
        <v>58.54</v>
      </c>
      <c r="C32" s="3">
        <f t="shared" si="1"/>
        <v>29.27</v>
      </c>
    </row>
    <row r="33">
      <c r="A33" s="5">
        <v>0.4155787037037037</v>
      </c>
      <c r="B33" s="6">
        <v>63.91</v>
      </c>
      <c r="C33" s="3">
        <f t="shared" si="1"/>
        <v>31.955</v>
      </c>
    </row>
    <row r="34">
      <c r="A34" s="5">
        <v>0.4155902777777778</v>
      </c>
      <c r="B34" s="6">
        <v>71.38</v>
      </c>
      <c r="C34" s="3">
        <f t="shared" si="1"/>
        <v>35.69</v>
      </c>
    </row>
    <row r="35">
      <c r="A35" s="5">
        <v>0.4155902777777778</v>
      </c>
      <c r="B35" s="6">
        <v>64.09</v>
      </c>
      <c r="C35" s="3">
        <f t="shared" si="1"/>
        <v>32.045</v>
      </c>
    </row>
    <row r="36">
      <c r="A36" s="5">
        <v>0.41560185185185183</v>
      </c>
      <c r="B36" s="6">
        <v>53.22</v>
      </c>
      <c r="C36" s="3">
        <f t="shared" si="1"/>
        <v>26.61</v>
      </c>
    </row>
    <row r="37">
      <c r="A37" s="5">
        <v>0.41560185185185183</v>
      </c>
      <c r="B37" s="6">
        <v>40.34</v>
      </c>
      <c r="C37" s="3">
        <f t="shared" si="1"/>
        <v>20.17</v>
      </c>
    </row>
    <row r="38">
      <c r="A38" s="5">
        <v>0.41561342592592593</v>
      </c>
      <c r="B38" s="6">
        <v>35.43</v>
      </c>
      <c r="C38" s="3">
        <f t="shared" si="1"/>
        <v>17.715</v>
      </c>
    </row>
    <row r="39">
      <c r="A39" s="5">
        <v>0.41561342592592593</v>
      </c>
      <c r="B39" s="6">
        <v>61.26</v>
      </c>
      <c r="C39" s="3">
        <f t="shared" si="1"/>
        <v>30.63</v>
      </c>
    </row>
    <row r="40">
      <c r="A40" s="5">
        <v>0.415625</v>
      </c>
      <c r="B40" s="6">
        <v>117.12</v>
      </c>
      <c r="C40" s="3">
        <f t="shared" si="1"/>
        <v>58.56</v>
      </c>
    </row>
    <row r="41">
      <c r="A41" s="5">
        <v>0.415625</v>
      </c>
      <c r="B41" s="6">
        <v>102.41</v>
      </c>
      <c r="C41" s="3">
        <f t="shared" si="1"/>
        <v>51.205</v>
      </c>
    </row>
    <row r="42">
      <c r="A42" s="5">
        <v>0.41563657407407406</v>
      </c>
      <c r="B42" s="6">
        <v>108.62</v>
      </c>
      <c r="C42" s="3">
        <f t="shared" si="1"/>
        <v>54.31</v>
      </c>
    </row>
    <row r="43">
      <c r="A43" s="5">
        <v>0.41563657407407406</v>
      </c>
      <c r="B43" s="6">
        <v>102.08</v>
      </c>
      <c r="C43" s="3">
        <f t="shared" si="1"/>
        <v>51.04</v>
      </c>
    </row>
    <row r="44">
      <c r="A44" s="5">
        <v>0.41564814814814816</v>
      </c>
      <c r="B44" s="6">
        <v>97.64</v>
      </c>
      <c r="C44" s="3">
        <f t="shared" si="1"/>
        <v>48.82</v>
      </c>
    </row>
    <row r="45">
      <c r="A45" s="5">
        <v>0.41564814814814816</v>
      </c>
      <c r="B45" s="6">
        <v>108.02</v>
      </c>
      <c r="C45" s="3">
        <f t="shared" si="1"/>
        <v>54.01</v>
      </c>
    </row>
    <row r="46">
      <c r="A46" s="5">
        <v>0.41565972222222225</v>
      </c>
      <c r="B46" s="6">
        <v>87.28</v>
      </c>
      <c r="C46" s="3">
        <f t="shared" si="1"/>
        <v>43.64</v>
      </c>
    </row>
    <row r="47">
      <c r="A47" s="5">
        <v>0.41565972222222225</v>
      </c>
      <c r="B47" s="6">
        <v>57.92</v>
      </c>
      <c r="C47" s="3">
        <f t="shared" si="1"/>
        <v>28.96</v>
      </c>
    </row>
    <row r="48">
      <c r="A48" s="5">
        <v>0.4156712962962963</v>
      </c>
      <c r="B48" s="6">
        <v>44.23</v>
      </c>
      <c r="C48" s="3">
        <f t="shared" si="1"/>
        <v>22.115</v>
      </c>
    </row>
    <row r="49">
      <c r="A49" s="5">
        <v>0.4156712962962963</v>
      </c>
      <c r="B49" s="6">
        <v>68.42</v>
      </c>
      <c r="C49" s="3">
        <f t="shared" si="1"/>
        <v>34.21</v>
      </c>
    </row>
    <row r="50">
      <c r="A50" s="5">
        <v>0.4156828703703704</v>
      </c>
      <c r="B50" s="6">
        <v>44.12</v>
      </c>
      <c r="C50" s="3">
        <f t="shared" si="1"/>
        <v>22.06</v>
      </c>
    </row>
    <row r="51">
      <c r="A51" s="5">
        <v>0.4156828703703704</v>
      </c>
      <c r="B51" s="6">
        <v>48.29</v>
      </c>
      <c r="C51" s="3">
        <f t="shared" si="1"/>
        <v>24.145</v>
      </c>
    </row>
    <row r="52">
      <c r="A52" s="5">
        <v>0.4156944444444444</v>
      </c>
      <c r="B52" s="6">
        <v>73.54</v>
      </c>
      <c r="C52" s="3">
        <f t="shared" si="1"/>
        <v>36.77</v>
      </c>
    </row>
    <row r="53">
      <c r="A53" s="5">
        <v>0.4156944444444444</v>
      </c>
      <c r="B53" s="6">
        <v>36.93</v>
      </c>
      <c r="C53" s="3">
        <f t="shared" si="1"/>
        <v>18.465</v>
      </c>
    </row>
    <row r="56">
      <c r="A56" s="2" t="s">
        <v>32</v>
      </c>
      <c r="B56" s="3">
        <f t="shared" ref="B56:C56" si="2">SUM(B2:B53)</f>
        <v>3591.85</v>
      </c>
      <c r="C56" s="3">
        <f t="shared" si="2"/>
        <v>1795.925</v>
      </c>
    </row>
    <row r="57">
      <c r="A57" s="2" t="s">
        <v>33</v>
      </c>
      <c r="B57" s="3">
        <f>B56-Baseline!B98*52</f>
        <v>2120.589368</v>
      </c>
      <c r="C57" s="3">
        <f>C56-Baseline!C98*52</f>
        <v>1060.294684</v>
      </c>
    </row>
    <row r="58">
      <c r="A58" s="2" t="s">
        <v>38</v>
      </c>
      <c r="B58" s="3">
        <f t="shared" ref="B58:C58" si="3">B57/52</f>
        <v>40.78056478</v>
      </c>
      <c r="C58" s="3">
        <f t="shared" si="3"/>
        <v>20.39028239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2" max="2" width="20.63"/>
    <col customWidth="1" min="7" max="7" width="28.5"/>
  </cols>
  <sheetData>
    <row r="1">
      <c r="A1" s="2" t="s">
        <v>20</v>
      </c>
      <c r="B1" s="2" t="s">
        <v>35</v>
      </c>
      <c r="C1" s="2" t="s">
        <v>22</v>
      </c>
    </row>
    <row r="2">
      <c r="A2" s="5">
        <v>0.41631944444444446</v>
      </c>
      <c r="B2" s="6">
        <v>36.86</v>
      </c>
      <c r="C2" s="3">
        <f t="shared" ref="C2:C49" si="1">B2*0.5</f>
        <v>18.43</v>
      </c>
    </row>
    <row r="3">
      <c r="A3" s="5">
        <v>0.41631944444444446</v>
      </c>
      <c r="B3" s="6">
        <v>41.23</v>
      </c>
      <c r="C3" s="3">
        <f t="shared" si="1"/>
        <v>20.615</v>
      </c>
      <c r="G3" s="2" t="s">
        <v>26</v>
      </c>
      <c r="H3" s="2" t="s">
        <v>39</v>
      </c>
    </row>
    <row r="4">
      <c r="A4" s="5">
        <v>0.4163310185185185</v>
      </c>
      <c r="B4" s="6">
        <v>55.05</v>
      </c>
      <c r="C4" s="3">
        <f t="shared" si="1"/>
        <v>27.525</v>
      </c>
      <c r="G4" s="2" t="s">
        <v>28</v>
      </c>
      <c r="H4" s="2" t="s">
        <v>40</v>
      </c>
    </row>
    <row r="5">
      <c r="A5" s="5">
        <v>0.4163310185185185</v>
      </c>
      <c r="B5" s="6">
        <v>128.96</v>
      </c>
      <c r="C5" s="3">
        <f t="shared" si="1"/>
        <v>64.48</v>
      </c>
    </row>
    <row r="6">
      <c r="A6" s="5">
        <v>0.4163425925925926</v>
      </c>
      <c r="B6" s="6">
        <v>110.4</v>
      </c>
      <c r="C6" s="3">
        <f t="shared" si="1"/>
        <v>55.2</v>
      </c>
      <c r="G6" s="2" t="s">
        <v>30</v>
      </c>
      <c r="H6" s="7">
        <v>0.41631944444444446</v>
      </c>
    </row>
    <row r="7">
      <c r="A7" s="5">
        <v>0.4163425925925926</v>
      </c>
      <c r="B7" s="6">
        <v>58.05</v>
      </c>
      <c r="C7" s="3">
        <f t="shared" si="1"/>
        <v>29.025</v>
      </c>
      <c r="G7" s="2" t="s">
        <v>31</v>
      </c>
      <c r="H7" s="7">
        <v>0.41658564814814814</v>
      </c>
    </row>
    <row r="8">
      <c r="A8" s="5">
        <v>0.4163541666666667</v>
      </c>
      <c r="B8" s="6">
        <v>29.16</v>
      </c>
      <c r="C8" s="3">
        <f t="shared" si="1"/>
        <v>14.58</v>
      </c>
      <c r="G8" s="2" t="s">
        <v>7</v>
      </c>
      <c r="H8" s="4">
        <f>H7-H6</f>
        <v>0.0002662037037</v>
      </c>
    </row>
    <row r="9">
      <c r="A9" s="5">
        <v>0.4163541666666667</v>
      </c>
      <c r="B9" s="6">
        <v>74.73</v>
      </c>
      <c r="C9" s="3">
        <f t="shared" si="1"/>
        <v>37.365</v>
      </c>
    </row>
    <row r="10">
      <c r="A10" s="5">
        <v>0.41636574074074073</v>
      </c>
      <c r="B10" s="6">
        <v>122.85</v>
      </c>
      <c r="C10" s="3">
        <f t="shared" si="1"/>
        <v>61.425</v>
      </c>
    </row>
    <row r="11">
      <c r="A11" s="5">
        <v>0.41636574074074073</v>
      </c>
      <c r="B11" s="6">
        <v>97.76</v>
      </c>
      <c r="C11" s="3">
        <f t="shared" si="1"/>
        <v>48.88</v>
      </c>
    </row>
    <row r="12">
      <c r="A12" s="5">
        <v>0.4163773148148148</v>
      </c>
      <c r="B12" s="6">
        <v>64.96</v>
      </c>
      <c r="C12" s="3">
        <f t="shared" si="1"/>
        <v>32.48</v>
      </c>
    </row>
    <row r="13">
      <c r="A13" s="5">
        <v>0.4163773148148148</v>
      </c>
      <c r="B13" s="6">
        <v>69.67</v>
      </c>
      <c r="C13" s="3">
        <f t="shared" si="1"/>
        <v>34.835</v>
      </c>
    </row>
    <row r="14">
      <c r="A14" s="5">
        <v>0.41638888888888886</v>
      </c>
      <c r="B14" s="6">
        <v>121.04</v>
      </c>
      <c r="C14" s="3">
        <f t="shared" si="1"/>
        <v>60.52</v>
      </c>
    </row>
    <row r="15">
      <c r="A15" s="5">
        <v>0.41638888888888886</v>
      </c>
      <c r="B15" s="6">
        <v>101.81</v>
      </c>
      <c r="C15" s="3">
        <f t="shared" si="1"/>
        <v>50.905</v>
      </c>
    </row>
    <row r="16">
      <c r="A16" s="5">
        <v>0.41640046296296296</v>
      </c>
      <c r="B16" s="6">
        <v>61.84</v>
      </c>
      <c r="C16" s="3">
        <f t="shared" si="1"/>
        <v>30.92</v>
      </c>
    </row>
    <row r="17">
      <c r="A17" s="5">
        <v>0.41640046296296296</v>
      </c>
      <c r="B17" s="6">
        <v>64.26</v>
      </c>
      <c r="C17" s="3">
        <f t="shared" si="1"/>
        <v>32.13</v>
      </c>
    </row>
    <row r="18">
      <c r="A18" s="5">
        <v>0.41641203703703705</v>
      </c>
      <c r="B18" s="6">
        <v>63.57</v>
      </c>
      <c r="C18" s="3">
        <f t="shared" si="1"/>
        <v>31.785</v>
      </c>
    </row>
    <row r="19">
      <c r="A19" s="5">
        <v>0.41641203703703705</v>
      </c>
      <c r="B19" s="6">
        <v>65.82</v>
      </c>
      <c r="C19" s="3">
        <f t="shared" si="1"/>
        <v>32.91</v>
      </c>
    </row>
    <row r="20">
      <c r="A20" s="5">
        <v>0.4164236111111111</v>
      </c>
      <c r="B20" s="6">
        <v>36.2</v>
      </c>
      <c r="C20" s="3">
        <f t="shared" si="1"/>
        <v>18.1</v>
      </c>
    </row>
    <row r="21">
      <c r="A21" s="5">
        <v>0.4164236111111111</v>
      </c>
      <c r="B21" s="6">
        <v>42.5</v>
      </c>
      <c r="C21" s="3">
        <f t="shared" si="1"/>
        <v>21.25</v>
      </c>
    </row>
    <row r="22">
      <c r="A22" s="5">
        <v>0.4164351851851852</v>
      </c>
      <c r="B22" s="6">
        <v>35.29</v>
      </c>
      <c r="C22" s="3">
        <f t="shared" si="1"/>
        <v>17.645</v>
      </c>
    </row>
    <row r="23">
      <c r="A23" s="5">
        <v>0.4164351851851852</v>
      </c>
      <c r="B23" s="6">
        <v>28.24</v>
      </c>
      <c r="C23" s="3">
        <f t="shared" si="1"/>
        <v>14.12</v>
      </c>
    </row>
    <row r="24">
      <c r="A24" s="5">
        <v>0.4164467592592593</v>
      </c>
      <c r="B24" s="6">
        <v>25.94</v>
      </c>
      <c r="C24" s="3">
        <f t="shared" si="1"/>
        <v>12.97</v>
      </c>
    </row>
    <row r="25">
      <c r="A25" s="5">
        <v>0.4164467592592593</v>
      </c>
      <c r="B25" s="6">
        <v>31.37</v>
      </c>
      <c r="C25" s="3">
        <f t="shared" si="1"/>
        <v>15.685</v>
      </c>
    </row>
    <row r="26">
      <c r="A26" s="5">
        <v>0.4164583333333333</v>
      </c>
      <c r="B26" s="6">
        <v>43.48</v>
      </c>
      <c r="C26" s="3">
        <f t="shared" si="1"/>
        <v>21.74</v>
      </c>
    </row>
    <row r="27">
      <c r="A27" s="5">
        <v>0.4164583333333333</v>
      </c>
      <c r="B27" s="6">
        <v>62.64</v>
      </c>
      <c r="C27" s="3">
        <f t="shared" si="1"/>
        <v>31.32</v>
      </c>
    </row>
    <row r="28">
      <c r="A28" s="5">
        <v>0.4164699074074074</v>
      </c>
      <c r="B28" s="6">
        <v>116.91</v>
      </c>
      <c r="C28" s="3">
        <f t="shared" si="1"/>
        <v>58.455</v>
      </c>
    </row>
    <row r="29">
      <c r="A29" s="5">
        <v>0.4164699074074074</v>
      </c>
      <c r="B29" s="6">
        <v>99.56</v>
      </c>
      <c r="C29" s="3">
        <f t="shared" si="1"/>
        <v>49.78</v>
      </c>
    </row>
    <row r="30">
      <c r="A30" s="5">
        <v>0.4164814814814815</v>
      </c>
      <c r="B30" s="6">
        <v>63.78</v>
      </c>
      <c r="C30" s="3">
        <f t="shared" si="1"/>
        <v>31.89</v>
      </c>
    </row>
    <row r="31">
      <c r="A31" s="5">
        <v>0.4164814814814815</v>
      </c>
      <c r="B31" s="6">
        <v>61.34</v>
      </c>
      <c r="C31" s="3">
        <f t="shared" si="1"/>
        <v>30.67</v>
      </c>
    </row>
    <row r="32">
      <c r="A32" s="5">
        <v>0.41649305555555555</v>
      </c>
      <c r="B32" s="6">
        <v>66.96</v>
      </c>
      <c r="C32" s="3">
        <f t="shared" si="1"/>
        <v>33.48</v>
      </c>
    </row>
    <row r="33">
      <c r="A33" s="5">
        <v>0.41649305555555555</v>
      </c>
      <c r="B33" s="6">
        <v>63.37</v>
      </c>
      <c r="C33" s="3">
        <f t="shared" si="1"/>
        <v>31.685</v>
      </c>
    </row>
    <row r="34">
      <c r="A34" s="5">
        <v>0.41650462962962964</v>
      </c>
      <c r="B34" s="6">
        <v>51.76</v>
      </c>
      <c r="C34" s="3">
        <f t="shared" si="1"/>
        <v>25.88</v>
      </c>
    </row>
    <row r="35">
      <c r="A35" s="5">
        <v>0.41650462962962964</v>
      </c>
      <c r="B35" s="6">
        <v>52.46</v>
      </c>
      <c r="C35" s="3">
        <f t="shared" si="1"/>
        <v>26.23</v>
      </c>
    </row>
    <row r="36">
      <c r="A36" s="5">
        <v>0.4165162037037037</v>
      </c>
      <c r="B36" s="6">
        <v>114.1</v>
      </c>
      <c r="C36" s="3">
        <f t="shared" si="1"/>
        <v>57.05</v>
      </c>
    </row>
    <row r="37">
      <c r="A37" s="5">
        <v>0.4165162037037037</v>
      </c>
      <c r="B37" s="6">
        <v>104.48</v>
      </c>
      <c r="C37" s="3">
        <f t="shared" si="1"/>
        <v>52.24</v>
      </c>
    </row>
    <row r="38">
      <c r="A38" s="5">
        <v>0.4165277777777778</v>
      </c>
      <c r="B38" s="6">
        <v>102.47</v>
      </c>
      <c r="C38" s="3">
        <f t="shared" si="1"/>
        <v>51.235</v>
      </c>
    </row>
    <row r="39">
      <c r="A39" s="5">
        <v>0.4165277777777778</v>
      </c>
      <c r="B39" s="6">
        <v>107.52</v>
      </c>
      <c r="C39" s="3">
        <f t="shared" si="1"/>
        <v>53.76</v>
      </c>
    </row>
    <row r="40">
      <c r="A40" s="5">
        <v>0.41653935185185187</v>
      </c>
      <c r="B40" s="6">
        <v>101.22</v>
      </c>
      <c r="C40" s="3">
        <f t="shared" si="1"/>
        <v>50.61</v>
      </c>
    </row>
    <row r="41">
      <c r="A41" s="5">
        <v>0.41653935185185187</v>
      </c>
      <c r="B41" s="6">
        <v>97.73</v>
      </c>
      <c r="C41" s="3">
        <f t="shared" si="1"/>
        <v>48.865</v>
      </c>
    </row>
    <row r="42">
      <c r="A42" s="5">
        <v>0.4165509259259259</v>
      </c>
      <c r="B42" s="6">
        <v>92.09</v>
      </c>
      <c r="C42" s="3">
        <f t="shared" si="1"/>
        <v>46.045</v>
      </c>
    </row>
    <row r="43">
      <c r="A43" s="5">
        <v>0.4165509259259259</v>
      </c>
      <c r="B43" s="6">
        <v>58.83</v>
      </c>
      <c r="C43" s="3">
        <f t="shared" si="1"/>
        <v>29.415</v>
      </c>
    </row>
    <row r="44">
      <c r="A44" s="5">
        <v>0.4165625</v>
      </c>
      <c r="B44" s="6">
        <v>57.56</v>
      </c>
      <c r="C44" s="3">
        <f t="shared" si="1"/>
        <v>28.78</v>
      </c>
    </row>
    <row r="45">
      <c r="A45" s="5">
        <v>0.4165625</v>
      </c>
      <c r="B45" s="6">
        <v>60.11</v>
      </c>
      <c r="C45" s="3">
        <f t="shared" si="1"/>
        <v>30.055</v>
      </c>
    </row>
    <row r="46">
      <c r="A46" s="5">
        <v>0.4165740740740741</v>
      </c>
      <c r="B46" s="6">
        <v>68.48</v>
      </c>
      <c r="C46" s="3">
        <f t="shared" si="1"/>
        <v>34.24</v>
      </c>
    </row>
    <row r="47">
      <c r="A47" s="5">
        <v>0.4165740740740741</v>
      </c>
      <c r="B47" s="6">
        <v>41.66</v>
      </c>
      <c r="C47" s="3">
        <f t="shared" si="1"/>
        <v>20.83</v>
      </c>
    </row>
    <row r="48">
      <c r="A48" s="5">
        <v>0.41658564814814814</v>
      </c>
      <c r="B48" s="6">
        <v>64.69</v>
      </c>
      <c r="C48" s="3">
        <f t="shared" si="1"/>
        <v>32.345</v>
      </c>
    </row>
    <row r="49">
      <c r="A49" s="5">
        <v>0.41658564814814814</v>
      </c>
      <c r="B49" s="6">
        <v>42.54</v>
      </c>
      <c r="C49" s="3">
        <f t="shared" si="1"/>
        <v>21.27</v>
      </c>
    </row>
    <row r="51">
      <c r="A51" s="2" t="s">
        <v>32</v>
      </c>
      <c r="B51" s="3">
        <f t="shared" ref="B51:C51" si="2">SUM(B2:B49)</f>
        <v>3363.3</v>
      </c>
      <c r="C51" s="3">
        <f t="shared" si="2"/>
        <v>1681.65</v>
      </c>
    </row>
    <row r="52">
      <c r="A52" s="2" t="s">
        <v>33</v>
      </c>
      <c r="B52" s="3">
        <f>B51-Baseline!B98*48</f>
        <v>2005.213263</v>
      </c>
      <c r="C52" s="3">
        <f>C51-Baseline!C98*48</f>
        <v>1002.606632</v>
      </c>
    </row>
    <row r="53">
      <c r="A53" s="2" t="s">
        <v>38</v>
      </c>
      <c r="B53" s="3">
        <f t="shared" ref="B53:C53" si="3">B52/48</f>
        <v>41.77527632</v>
      </c>
      <c r="C53" s="3">
        <f t="shared" si="3"/>
        <v>20.88763816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75"/>
    <col customWidth="1" min="2" max="2" width="24.88"/>
    <col customWidth="1" min="7" max="7" width="19.88"/>
  </cols>
  <sheetData>
    <row r="1">
      <c r="A1" s="2" t="s">
        <v>20</v>
      </c>
      <c r="B1" s="2" t="s">
        <v>35</v>
      </c>
      <c r="C1" s="2" t="s">
        <v>22</v>
      </c>
    </row>
    <row r="2">
      <c r="A2" s="5">
        <v>0.4177777777777778</v>
      </c>
      <c r="B2" s="6">
        <v>38.4</v>
      </c>
      <c r="C2" s="3">
        <f t="shared" ref="C2:C45" si="1">B2*0.5</f>
        <v>19.2</v>
      </c>
    </row>
    <row r="3">
      <c r="A3" s="5">
        <v>0.4177777777777778</v>
      </c>
      <c r="B3" s="6">
        <v>48.26</v>
      </c>
      <c r="C3" s="3">
        <f t="shared" si="1"/>
        <v>24.13</v>
      </c>
      <c r="G3" s="2" t="s">
        <v>26</v>
      </c>
      <c r="H3" s="2" t="s">
        <v>41</v>
      </c>
    </row>
    <row r="4">
      <c r="A4" s="5">
        <v>0.41778935185185184</v>
      </c>
      <c r="B4" s="6">
        <v>98.16</v>
      </c>
      <c r="C4" s="3">
        <f t="shared" si="1"/>
        <v>49.08</v>
      </c>
      <c r="G4" s="2" t="s">
        <v>28</v>
      </c>
      <c r="H4" s="2" t="s">
        <v>42</v>
      </c>
    </row>
    <row r="5">
      <c r="A5" s="5">
        <v>0.41778935185185184</v>
      </c>
      <c r="B5" s="6">
        <v>117.76</v>
      </c>
      <c r="C5" s="3">
        <f t="shared" si="1"/>
        <v>58.88</v>
      </c>
    </row>
    <row r="6">
      <c r="A6" s="5">
        <v>0.41780092592592594</v>
      </c>
      <c r="B6" s="6">
        <v>103.86</v>
      </c>
      <c r="C6" s="3">
        <f t="shared" si="1"/>
        <v>51.93</v>
      </c>
      <c r="G6" s="2" t="s">
        <v>30</v>
      </c>
      <c r="H6" s="7">
        <v>0.4177777777777778</v>
      </c>
    </row>
    <row r="7">
      <c r="A7" s="5">
        <v>0.41780092592592594</v>
      </c>
      <c r="B7" s="6">
        <v>27.52</v>
      </c>
      <c r="C7" s="3">
        <f t="shared" si="1"/>
        <v>13.76</v>
      </c>
      <c r="G7" s="2" t="s">
        <v>31</v>
      </c>
      <c r="H7" s="7">
        <v>0.41802083333333334</v>
      </c>
    </row>
    <row r="8">
      <c r="A8" s="5">
        <v>0.4178125</v>
      </c>
      <c r="B8" s="6">
        <v>31.75</v>
      </c>
      <c r="C8" s="3">
        <f t="shared" si="1"/>
        <v>15.875</v>
      </c>
      <c r="G8" s="2" t="s">
        <v>7</v>
      </c>
      <c r="H8" s="4">
        <f>H7-H6</f>
        <v>0.0002430555556</v>
      </c>
    </row>
    <row r="9">
      <c r="A9" s="5">
        <v>0.4178125</v>
      </c>
      <c r="B9" s="6">
        <v>14.62</v>
      </c>
      <c r="C9" s="3">
        <f t="shared" si="1"/>
        <v>7.31</v>
      </c>
    </row>
    <row r="10">
      <c r="A10" s="5">
        <v>0.41782407407407407</v>
      </c>
      <c r="B10" s="6">
        <v>124.41</v>
      </c>
      <c r="C10" s="3">
        <f t="shared" si="1"/>
        <v>62.205</v>
      </c>
    </row>
    <row r="11">
      <c r="A11" s="5">
        <v>0.41782407407407407</v>
      </c>
      <c r="B11" s="6">
        <v>112.54</v>
      </c>
      <c r="C11" s="3">
        <f t="shared" si="1"/>
        <v>56.27</v>
      </c>
    </row>
    <row r="12">
      <c r="A12" s="5">
        <v>0.41783564814814816</v>
      </c>
      <c r="B12" s="6">
        <v>59.81</v>
      </c>
      <c r="C12" s="3">
        <f t="shared" si="1"/>
        <v>29.905</v>
      </c>
    </row>
    <row r="13">
      <c r="A13" s="5">
        <v>0.41783564814814816</v>
      </c>
      <c r="B13" s="6">
        <v>28.16</v>
      </c>
      <c r="C13" s="3">
        <f t="shared" si="1"/>
        <v>14.08</v>
      </c>
    </row>
    <row r="14">
      <c r="A14" s="5">
        <v>0.4178472222222222</v>
      </c>
      <c r="B14" s="6">
        <v>107.68</v>
      </c>
      <c r="C14" s="3">
        <f t="shared" si="1"/>
        <v>53.84</v>
      </c>
    </row>
    <row r="15">
      <c r="A15" s="5">
        <v>0.4178472222222222</v>
      </c>
      <c r="B15" s="6">
        <v>118.15</v>
      </c>
      <c r="C15" s="3">
        <f t="shared" si="1"/>
        <v>59.075</v>
      </c>
    </row>
    <row r="16">
      <c r="A16" s="5">
        <v>0.4178587962962963</v>
      </c>
      <c r="B16" s="6">
        <v>79.06</v>
      </c>
      <c r="C16" s="3">
        <f t="shared" si="1"/>
        <v>39.53</v>
      </c>
    </row>
    <row r="17">
      <c r="A17" s="5">
        <v>0.4178587962962963</v>
      </c>
      <c r="B17" s="6">
        <v>57.98</v>
      </c>
      <c r="C17" s="3">
        <f t="shared" si="1"/>
        <v>28.99</v>
      </c>
    </row>
    <row r="18">
      <c r="A18" s="5">
        <v>0.4178703703703704</v>
      </c>
      <c r="B18" s="6">
        <v>42.43</v>
      </c>
      <c r="C18" s="3">
        <f t="shared" si="1"/>
        <v>21.215</v>
      </c>
    </row>
    <row r="19">
      <c r="A19" s="5">
        <v>0.4178703703703704</v>
      </c>
      <c r="B19" s="6">
        <v>20.96</v>
      </c>
      <c r="C19" s="3">
        <f t="shared" si="1"/>
        <v>10.48</v>
      </c>
    </row>
    <row r="20">
      <c r="A20" s="5">
        <v>0.41788194444444443</v>
      </c>
      <c r="B20" s="6">
        <v>36.77</v>
      </c>
      <c r="C20" s="3">
        <f t="shared" si="1"/>
        <v>18.385</v>
      </c>
    </row>
    <row r="21">
      <c r="A21" s="5">
        <v>0.41788194444444443</v>
      </c>
      <c r="B21" s="6">
        <v>24.54</v>
      </c>
      <c r="C21" s="3">
        <f t="shared" si="1"/>
        <v>12.27</v>
      </c>
    </row>
    <row r="22">
      <c r="A22" s="5">
        <v>0.4178935185185185</v>
      </c>
      <c r="B22" s="6">
        <v>49.91</v>
      </c>
      <c r="C22" s="3">
        <f t="shared" si="1"/>
        <v>24.955</v>
      </c>
    </row>
    <row r="23">
      <c r="A23" s="5">
        <v>0.4178935185185185</v>
      </c>
      <c r="B23" s="6">
        <v>31.54</v>
      </c>
      <c r="C23" s="3">
        <f t="shared" si="1"/>
        <v>15.77</v>
      </c>
    </row>
    <row r="24">
      <c r="A24" s="5">
        <v>0.4179050925925926</v>
      </c>
      <c r="B24" s="6">
        <v>110.99</v>
      </c>
      <c r="C24" s="3">
        <f t="shared" si="1"/>
        <v>55.495</v>
      </c>
    </row>
    <row r="25">
      <c r="A25" s="5">
        <v>0.4179050925925926</v>
      </c>
      <c r="B25" s="6">
        <v>112.69</v>
      </c>
      <c r="C25" s="3">
        <f t="shared" si="1"/>
        <v>56.345</v>
      </c>
    </row>
    <row r="26">
      <c r="A26" s="5">
        <v>0.41791666666666666</v>
      </c>
      <c r="B26" s="6">
        <v>72.22</v>
      </c>
      <c r="C26" s="3">
        <f t="shared" si="1"/>
        <v>36.11</v>
      </c>
    </row>
    <row r="27">
      <c r="A27" s="5">
        <v>0.41791666666666666</v>
      </c>
      <c r="B27" s="6">
        <v>67.8</v>
      </c>
      <c r="C27" s="3">
        <f t="shared" si="1"/>
        <v>33.9</v>
      </c>
    </row>
    <row r="28">
      <c r="A28" s="5">
        <v>0.41792824074074075</v>
      </c>
      <c r="B28" s="6">
        <v>47.12</v>
      </c>
      <c r="C28" s="3">
        <f t="shared" si="1"/>
        <v>23.56</v>
      </c>
    </row>
    <row r="29">
      <c r="A29" s="5">
        <v>0.41792824074074075</v>
      </c>
      <c r="B29" s="6">
        <v>35.27</v>
      </c>
      <c r="C29" s="3">
        <f t="shared" si="1"/>
        <v>17.635</v>
      </c>
    </row>
    <row r="30">
      <c r="A30" s="5">
        <v>0.4179398148148148</v>
      </c>
      <c r="B30" s="6">
        <v>34.99</v>
      </c>
      <c r="C30" s="3">
        <f t="shared" si="1"/>
        <v>17.495</v>
      </c>
    </row>
    <row r="31">
      <c r="A31" s="5">
        <v>0.4179398148148148</v>
      </c>
      <c r="B31" s="6">
        <v>35.82</v>
      </c>
      <c r="C31" s="3">
        <f t="shared" si="1"/>
        <v>17.91</v>
      </c>
    </row>
    <row r="32">
      <c r="A32" s="5">
        <v>0.4179513888888889</v>
      </c>
      <c r="B32" s="6">
        <v>83.09</v>
      </c>
      <c r="C32" s="3">
        <f t="shared" si="1"/>
        <v>41.545</v>
      </c>
    </row>
    <row r="33">
      <c r="A33" s="5">
        <v>0.4179513888888889</v>
      </c>
      <c r="B33" s="6">
        <v>114.97</v>
      </c>
      <c r="C33" s="3">
        <f t="shared" si="1"/>
        <v>57.485</v>
      </c>
    </row>
    <row r="34">
      <c r="A34" s="5">
        <v>0.417962962962963</v>
      </c>
      <c r="B34" s="6">
        <v>114.25</v>
      </c>
      <c r="C34" s="3">
        <f t="shared" si="1"/>
        <v>57.125</v>
      </c>
    </row>
    <row r="35">
      <c r="A35" s="5">
        <v>0.417962962962963</v>
      </c>
      <c r="B35" s="6">
        <v>109.79</v>
      </c>
      <c r="C35" s="3">
        <f t="shared" si="1"/>
        <v>54.895</v>
      </c>
    </row>
    <row r="36">
      <c r="A36" s="5">
        <v>0.417974537037037</v>
      </c>
      <c r="B36" s="6">
        <v>109.5</v>
      </c>
      <c r="C36" s="3">
        <f t="shared" si="1"/>
        <v>54.75</v>
      </c>
    </row>
    <row r="37">
      <c r="A37" s="5">
        <v>0.417974537037037</v>
      </c>
      <c r="B37" s="6">
        <v>99.94</v>
      </c>
      <c r="C37" s="3">
        <f t="shared" si="1"/>
        <v>49.97</v>
      </c>
    </row>
    <row r="38">
      <c r="A38" s="5">
        <v>0.4179861111111111</v>
      </c>
      <c r="B38" s="6">
        <v>102.53</v>
      </c>
      <c r="C38" s="3">
        <f t="shared" si="1"/>
        <v>51.265</v>
      </c>
    </row>
    <row r="39">
      <c r="A39" s="5">
        <v>0.4179861111111111</v>
      </c>
      <c r="B39" s="6">
        <v>100.94</v>
      </c>
      <c r="C39" s="3">
        <f t="shared" si="1"/>
        <v>50.47</v>
      </c>
    </row>
    <row r="40">
      <c r="A40" s="5">
        <v>0.4179976851851852</v>
      </c>
      <c r="B40" s="6">
        <v>61.36</v>
      </c>
      <c r="C40" s="3">
        <f t="shared" si="1"/>
        <v>30.68</v>
      </c>
    </row>
    <row r="41">
      <c r="A41" s="5">
        <v>0.4179976851851852</v>
      </c>
      <c r="B41" s="6">
        <v>36.49</v>
      </c>
      <c r="C41" s="3">
        <f t="shared" si="1"/>
        <v>18.245</v>
      </c>
    </row>
    <row r="42">
      <c r="A42" s="5">
        <v>0.41800925925925925</v>
      </c>
      <c r="B42" s="6">
        <v>56.98</v>
      </c>
      <c r="C42" s="3">
        <f t="shared" si="1"/>
        <v>28.49</v>
      </c>
    </row>
    <row r="43">
      <c r="A43" s="5">
        <v>0.41800925925925925</v>
      </c>
      <c r="B43" s="6">
        <v>38.32</v>
      </c>
      <c r="C43" s="3">
        <f t="shared" si="1"/>
        <v>19.16</v>
      </c>
    </row>
    <row r="44">
      <c r="A44" s="5">
        <v>0.41802083333333334</v>
      </c>
      <c r="B44" s="6">
        <v>52.49</v>
      </c>
      <c r="C44" s="3">
        <f t="shared" si="1"/>
        <v>26.245</v>
      </c>
    </row>
    <row r="45">
      <c r="A45" s="5">
        <v>0.41802083333333334</v>
      </c>
      <c r="B45" s="6">
        <v>41.68</v>
      </c>
      <c r="C45" s="3">
        <f t="shared" si="1"/>
        <v>20.84</v>
      </c>
    </row>
    <row r="47">
      <c r="A47" s="2" t="s">
        <v>32</v>
      </c>
      <c r="B47" s="3">
        <f t="shared" ref="B47:C47" si="2">SUM(B2:B45)</f>
        <v>3013.5</v>
      </c>
      <c r="C47" s="3">
        <f t="shared" si="2"/>
        <v>1506.75</v>
      </c>
    </row>
    <row r="48">
      <c r="A48" s="2" t="s">
        <v>33</v>
      </c>
      <c r="B48" s="3">
        <f>B47-Baseline!B98*44</f>
        <v>1768.587158</v>
      </c>
      <c r="C48" s="3">
        <f>C47-Baseline!C98*44</f>
        <v>884.2935789</v>
      </c>
    </row>
    <row r="49">
      <c r="A49" s="2" t="s">
        <v>38</v>
      </c>
      <c r="B49" s="3">
        <f t="shared" ref="B49:C49" si="3">B48/44</f>
        <v>40.19516268</v>
      </c>
      <c r="C49" s="3">
        <f t="shared" si="3"/>
        <v>20.09758134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5"/>
    <col customWidth="1" min="2" max="2" width="23.0"/>
    <col customWidth="1" min="7" max="7" width="21.25"/>
  </cols>
  <sheetData>
    <row r="1">
      <c r="A1" s="2" t="s">
        <v>20</v>
      </c>
      <c r="B1" s="2" t="s">
        <v>35</v>
      </c>
      <c r="C1" s="2" t="s">
        <v>25</v>
      </c>
    </row>
    <row r="2">
      <c r="A2" s="5">
        <v>0.41863425925925923</v>
      </c>
      <c r="B2" s="6">
        <v>33.12</v>
      </c>
      <c r="C2" s="3">
        <f t="shared" ref="C2:C43" si="1">B2*0.5</f>
        <v>16.56</v>
      </c>
    </row>
    <row r="3">
      <c r="A3" s="5">
        <v>0.41863425925925923</v>
      </c>
      <c r="B3" s="6">
        <v>40.47</v>
      </c>
      <c r="C3" s="3">
        <f t="shared" si="1"/>
        <v>20.235</v>
      </c>
      <c r="G3" s="2" t="s">
        <v>26</v>
      </c>
      <c r="H3" s="2" t="s">
        <v>43</v>
      </c>
    </row>
    <row r="4">
      <c r="A4" s="5">
        <v>0.41864583333333333</v>
      </c>
      <c r="B4" s="6">
        <v>59.88</v>
      </c>
      <c r="C4" s="3">
        <f t="shared" si="1"/>
        <v>29.94</v>
      </c>
      <c r="G4" s="2" t="s">
        <v>28</v>
      </c>
      <c r="H4" s="2" t="s">
        <v>44</v>
      </c>
    </row>
    <row r="5">
      <c r="A5" s="5">
        <v>0.41864583333333333</v>
      </c>
      <c r="B5" s="6">
        <v>126.91</v>
      </c>
      <c r="C5" s="3">
        <f t="shared" si="1"/>
        <v>63.455</v>
      </c>
    </row>
    <row r="6">
      <c r="A6" s="5">
        <v>0.4186574074074074</v>
      </c>
      <c r="B6" s="6">
        <v>113.59</v>
      </c>
      <c r="C6" s="3">
        <f t="shared" si="1"/>
        <v>56.795</v>
      </c>
      <c r="G6" s="2" t="s">
        <v>30</v>
      </c>
      <c r="H6" s="7">
        <v>0.41863425925925923</v>
      </c>
    </row>
    <row r="7">
      <c r="A7" s="5">
        <v>0.4186574074074074</v>
      </c>
      <c r="B7" s="6">
        <v>53.93</v>
      </c>
      <c r="C7" s="3">
        <f t="shared" si="1"/>
        <v>26.965</v>
      </c>
      <c r="G7" s="2" t="s">
        <v>31</v>
      </c>
      <c r="H7" s="7">
        <v>0.41886574074074073</v>
      </c>
    </row>
    <row r="8">
      <c r="A8" s="5">
        <v>0.41866898148148146</v>
      </c>
      <c r="B8" s="6">
        <v>39.59</v>
      </c>
      <c r="C8" s="3">
        <f t="shared" si="1"/>
        <v>19.795</v>
      </c>
      <c r="G8" s="2" t="s">
        <v>7</v>
      </c>
      <c r="H8" s="4">
        <f>H7-H6</f>
        <v>0.0002314814815</v>
      </c>
    </row>
    <row r="9">
      <c r="A9" s="5">
        <v>0.41866898148148146</v>
      </c>
      <c r="B9" s="6">
        <v>28.52</v>
      </c>
      <c r="C9" s="3">
        <f t="shared" si="1"/>
        <v>14.26</v>
      </c>
    </row>
    <row r="10">
      <c r="A10" s="5">
        <v>0.41868055555555556</v>
      </c>
      <c r="B10" s="6">
        <v>88.07</v>
      </c>
      <c r="C10" s="3">
        <f t="shared" si="1"/>
        <v>44.035</v>
      </c>
    </row>
    <row r="11">
      <c r="A11" s="5">
        <v>0.41868055555555556</v>
      </c>
      <c r="B11" s="6">
        <v>115.22</v>
      </c>
      <c r="C11" s="3">
        <f t="shared" si="1"/>
        <v>57.61</v>
      </c>
    </row>
    <row r="12">
      <c r="A12" s="5">
        <v>0.41869212962962965</v>
      </c>
      <c r="B12" s="6">
        <v>91.32</v>
      </c>
      <c r="C12" s="3">
        <f t="shared" si="1"/>
        <v>45.66</v>
      </c>
    </row>
    <row r="13">
      <c r="A13" s="5">
        <v>0.41869212962962965</v>
      </c>
      <c r="B13" s="6">
        <v>26.38</v>
      </c>
      <c r="C13" s="3">
        <f t="shared" si="1"/>
        <v>13.19</v>
      </c>
    </row>
    <row r="14">
      <c r="A14" s="5">
        <v>0.4187037037037037</v>
      </c>
      <c r="B14" s="6">
        <v>71.68</v>
      </c>
      <c r="C14" s="3">
        <f t="shared" si="1"/>
        <v>35.84</v>
      </c>
    </row>
    <row r="15">
      <c r="A15" s="5">
        <v>0.4187037037037037</v>
      </c>
      <c r="B15" s="6">
        <v>119.3</v>
      </c>
      <c r="C15" s="3">
        <f t="shared" si="1"/>
        <v>59.65</v>
      </c>
    </row>
    <row r="16">
      <c r="A16" s="5">
        <v>0.4187152777777778</v>
      </c>
      <c r="B16" s="6">
        <v>89.34</v>
      </c>
      <c r="C16" s="3">
        <f t="shared" si="1"/>
        <v>44.67</v>
      </c>
    </row>
    <row r="17">
      <c r="A17" s="5">
        <v>0.4187152777777778</v>
      </c>
      <c r="B17" s="6">
        <v>63.23</v>
      </c>
      <c r="C17" s="3">
        <f t="shared" si="1"/>
        <v>31.615</v>
      </c>
    </row>
    <row r="18">
      <c r="A18" s="5">
        <v>0.4187268518518519</v>
      </c>
      <c r="B18" s="6">
        <v>55.17</v>
      </c>
      <c r="C18" s="3">
        <f t="shared" si="1"/>
        <v>27.585</v>
      </c>
    </row>
    <row r="19">
      <c r="A19" s="5">
        <v>0.4187268518518519</v>
      </c>
      <c r="B19" s="6">
        <v>20.74</v>
      </c>
      <c r="C19" s="3">
        <f t="shared" si="1"/>
        <v>10.37</v>
      </c>
    </row>
    <row r="20">
      <c r="A20" s="5">
        <v>0.4187384259259259</v>
      </c>
      <c r="B20" s="6">
        <v>31.9</v>
      </c>
      <c r="C20" s="3">
        <f t="shared" si="1"/>
        <v>15.95</v>
      </c>
    </row>
    <row r="21">
      <c r="A21" s="5">
        <v>0.4187384259259259</v>
      </c>
      <c r="B21" s="6">
        <v>32.47</v>
      </c>
      <c r="C21" s="3">
        <f t="shared" si="1"/>
        <v>16.235</v>
      </c>
    </row>
    <row r="22">
      <c r="A22" s="5">
        <v>0.41875</v>
      </c>
      <c r="B22" s="6">
        <v>45.63</v>
      </c>
      <c r="C22" s="3">
        <f t="shared" si="1"/>
        <v>22.815</v>
      </c>
    </row>
    <row r="23">
      <c r="A23" s="5">
        <v>0.41875</v>
      </c>
      <c r="B23" s="6">
        <v>36.97</v>
      </c>
      <c r="C23" s="3">
        <f t="shared" si="1"/>
        <v>18.485</v>
      </c>
    </row>
    <row r="24">
      <c r="A24" s="5">
        <v>0.41876157407407405</v>
      </c>
      <c r="B24" s="6">
        <v>86.59</v>
      </c>
      <c r="C24" s="3">
        <f t="shared" si="1"/>
        <v>43.295</v>
      </c>
    </row>
    <row r="25">
      <c r="A25" s="5">
        <v>0.41876157407407405</v>
      </c>
      <c r="B25" s="6">
        <v>116.47</v>
      </c>
      <c r="C25" s="3">
        <f t="shared" si="1"/>
        <v>58.235</v>
      </c>
    </row>
    <row r="26">
      <c r="A26" s="5">
        <v>0.41877314814814814</v>
      </c>
      <c r="B26" s="6">
        <v>87.24</v>
      </c>
      <c r="C26" s="3">
        <f t="shared" si="1"/>
        <v>43.62</v>
      </c>
    </row>
    <row r="27">
      <c r="A27" s="5">
        <v>0.41877314814814814</v>
      </c>
      <c r="B27" s="6">
        <v>62.11</v>
      </c>
      <c r="C27" s="3">
        <f t="shared" si="1"/>
        <v>31.055</v>
      </c>
    </row>
    <row r="28">
      <c r="A28" s="5">
        <v>0.41878472222222224</v>
      </c>
      <c r="B28" s="6">
        <v>48.83</v>
      </c>
      <c r="C28" s="3">
        <f t="shared" si="1"/>
        <v>24.415</v>
      </c>
    </row>
    <row r="29">
      <c r="A29" s="5">
        <v>0.41878472222222224</v>
      </c>
      <c r="B29" s="6">
        <v>31.32</v>
      </c>
      <c r="C29" s="3">
        <f t="shared" si="1"/>
        <v>15.66</v>
      </c>
    </row>
    <row r="30">
      <c r="A30" s="5">
        <v>0.4187962962962963</v>
      </c>
      <c r="B30" s="6">
        <v>55.19</v>
      </c>
      <c r="C30" s="3">
        <f t="shared" si="1"/>
        <v>27.595</v>
      </c>
    </row>
    <row r="31">
      <c r="A31" s="5">
        <v>0.4187962962962963</v>
      </c>
      <c r="B31" s="6">
        <v>123.33</v>
      </c>
      <c r="C31" s="3">
        <f t="shared" si="1"/>
        <v>61.665</v>
      </c>
    </row>
    <row r="32">
      <c r="A32" s="5">
        <v>0.41880787037037037</v>
      </c>
      <c r="B32" s="6">
        <v>107.5</v>
      </c>
      <c r="C32" s="3">
        <f t="shared" si="1"/>
        <v>53.75</v>
      </c>
    </row>
    <row r="33">
      <c r="A33" s="5">
        <v>0.41880787037037037</v>
      </c>
      <c r="B33" s="6">
        <v>104.38</v>
      </c>
      <c r="C33" s="3">
        <f t="shared" si="1"/>
        <v>52.19</v>
      </c>
    </row>
    <row r="34">
      <c r="A34" s="5">
        <v>0.41881944444444447</v>
      </c>
      <c r="B34" s="6">
        <v>106.86</v>
      </c>
      <c r="C34" s="3">
        <f t="shared" si="1"/>
        <v>53.43</v>
      </c>
    </row>
    <row r="35">
      <c r="A35" s="5">
        <v>0.41881944444444447</v>
      </c>
      <c r="B35" s="6">
        <v>102.0</v>
      </c>
      <c r="C35" s="3">
        <f t="shared" si="1"/>
        <v>51</v>
      </c>
    </row>
    <row r="36">
      <c r="A36" s="5">
        <v>0.4188310185185185</v>
      </c>
      <c r="B36" s="6">
        <v>109.2</v>
      </c>
      <c r="C36" s="3">
        <f t="shared" si="1"/>
        <v>54.6</v>
      </c>
    </row>
    <row r="37">
      <c r="A37" s="5">
        <v>0.4188310185185185</v>
      </c>
      <c r="B37" s="6">
        <v>98.02</v>
      </c>
      <c r="C37" s="3">
        <f t="shared" si="1"/>
        <v>49.01</v>
      </c>
    </row>
    <row r="38">
      <c r="A38" s="5">
        <v>0.4188425925925926</v>
      </c>
      <c r="B38" s="6">
        <v>65.35</v>
      </c>
      <c r="C38" s="3">
        <f t="shared" si="1"/>
        <v>32.675</v>
      </c>
    </row>
    <row r="39">
      <c r="A39" s="5">
        <v>0.4188425925925926</v>
      </c>
      <c r="B39" s="6">
        <v>24.19</v>
      </c>
      <c r="C39" s="3">
        <f t="shared" si="1"/>
        <v>12.095</v>
      </c>
    </row>
    <row r="40">
      <c r="A40" s="5">
        <v>0.4188541666666667</v>
      </c>
      <c r="B40" s="6">
        <v>51.38</v>
      </c>
      <c r="C40" s="3">
        <f t="shared" si="1"/>
        <v>25.69</v>
      </c>
    </row>
    <row r="41">
      <c r="A41" s="5">
        <v>0.4188541666666667</v>
      </c>
      <c r="B41" s="6">
        <v>34.89</v>
      </c>
      <c r="C41" s="3">
        <f t="shared" si="1"/>
        <v>17.445</v>
      </c>
    </row>
    <row r="42">
      <c r="A42" s="5">
        <v>0.41886574074074073</v>
      </c>
      <c r="B42" s="6">
        <v>59.84</v>
      </c>
      <c r="C42" s="3">
        <f t="shared" si="1"/>
        <v>29.92</v>
      </c>
    </row>
    <row r="43">
      <c r="A43" s="5">
        <v>0.41886574074074073</v>
      </c>
      <c r="B43" s="6">
        <v>52.57</v>
      </c>
      <c r="C43" s="3">
        <f t="shared" si="1"/>
        <v>26.285</v>
      </c>
    </row>
    <row r="45">
      <c r="A45" s="2" t="s">
        <v>32</v>
      </c>
      <c r="B45" s="3">
        <f t="shared" ref="B45:C45" si="2">SUM(B2:B43)</f>
        <v>2910.69</v>
      </c>
      <c r="C45" s="3">
        <f t="shared" si="2"/>
        <v>1455.345</v>
      </c>
    </row>
    <row r="46">
      <c r="A46" s="2" t="s">
        <v>33</v>
      </c>
      <c r="B46" s="3">
        <f>B45-Baseline!B98*42</f>
        <v>1722.364105</v>
      </c>
      <c r="C46" s="3">
        <f>C45-Baseline!C98*42</f>
        <v>861.1820526</v>
      </c>
    </row>
    <row r="47">
      <c r="A47" s="2" t="s">
        <v>38</v>
      </c>
      <c r="B47" s="3">
        <f t="shared" ref="B47:C47" si="3">B46/42</f>
        <v>41.00866917</v>
      </c>
      <c r="C47" s="3">
        <f t="shared" si="3"/>
        <v>20.50433459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  <col customWidth="1" min="2" max="2" width="26.13"/>
    <col customWidth="1" min="7" max="7" width="21.38"/>
  </cols>
  <sheetData>
    <row r="1">
      <c r="A1" s="2" t="s">
        <v>20</v>
      </c>
      <c r="B1" s="2" t="s">
        <v>35</v>
      </c>
      <c r="C1" s="2" t="s">
        <v>22</v>
      </c>
    </row>
    <row r="2">
      <c r="A2" s="5">
        <v>0.41966435185185186</v>
      </c>
      <c r="B2" s="6">
        <v>26.83</v>
      </c>
      <c r="C2" s="3">
        <f t="shared" ref="C2:C41" si="1">B2*0.5</f>
        <v>13.415</v>
      </c>
    </row>
    <row r="3">
      <c r="A3" s="5">
        <v>0.41966435185185186</v>
      </c>
      <c r="B3" s="6">
        <v>54.01</v>
      </c>
      <c r="C3" s="3">
        <f t="shared" si="1"/>
        <v>27.005</v>
      </c>
      <c r="G3" s="2" t="s">
        <v>26</v>
      </c>
      <c r="H3" s="2" t="s">
        <v>45</v>
      </c>
    </row>
    <row r="4">
      <c r="A4" s="5">
        <v>0.41967592592592595</v>
      </c>
      <c r="B4" s="6">
        <v>112.16</v>
      </c>
      <c r="C4" s="3">
        <f t="shared" si="1"/>
        <v>56.08</v>
      </c>
      <c r="G4" s="2" t="s">
        <v>28</v>
      </c>
      <c r="H4" s="2" t="s">
        <v>46</v>
      </c>
    </row>
    <row r="5">
      <c r="A5" s="5">
        <v>0.41967592592592595</v>
      </c>
      <c r="B5" s="6">
        <v>125.26</v>
      </c>
      <c r="C5" s="3">
        <f t="shared" si="1"/>
        <v>62.63</v>
      </c>
    </row>
    <row r="6">
      <c r="A6" s="5">
        <v>0.4196875</v>
      </c>
      <c r="B6" s="6">
        <v>79.97</v>
      </c>
      <c r="C6" s="3">
        <f t="shared" si="1"/>
        <v>39.985</v>
      </c>
      <c r="G6" s="2" t="s">
        <v>30</v>
      </c>
      <c r="H6" s="7">
        <v>0.41966435185185186</v>
      </c>
    </row>
    <row r="7">
      <c r="A7" s="5">
        <v>0.4196875</v>
      </c>
      <c r="B7" s="6">
        <v>25.69</v>
      </c>
      <c r="C7" s="3">
        <f t="shared" si="1"/>
        <v>12.845</v>
      </c>
      <c r="G7" s="2" t="s">
        <v>31</v>
      </c>
      <c r="H7" s="7">
        <v>0.41988425925925926</v>
      </c>
    </row>
    <row r="8">
      <c r="A8" s="5">
        <v>0.4196990740740741</v>
      </c>
      <c r="B8" s="6">
        <v>48.09</v>
      </c>
      <c r="C8" s="3">
        <f t="shared" si="1"/>
        <v>24.045</v>
      </c>
      <c r="G8" s="2" t="s">
        <v>7</v>
      </c>
      <c r="H8" s="7">
        <f>H7-H6</f>
        <v>0.0002199074074</v>
      </c>
    </row>
    <row r="9">
      <c r="A9" s="5">
        <v>0.4196990740740741</v>
      </c>
      <c r="B9" s="6">
        <v>119.49</v>
      </c>
      <c r="C9" s="3">
        <f t="shared" si="1"/>
        <v>59.745</v>
      </c>
    </row>
    <row r="10">
      <c r="A10" s="5">
        <v>0.4197106481481481</v>
      </c>
      <c r="B10" s="6">
        <v>99.54</v>
      </c>
      <c r="C10" s="3">
        <f t="shared" si="1"/>
        <v>49.77</v>
      </c>
    </row>
    <row r="11">
      <c r="A11" s="5">
        <v>0.4197106481481481</v>
      </c>
      <c r="B11" s="6">
        <v>48.32</v>
      </c>
      <c r="C11" s="3">
        <f t="shared" si="1"/>
        <v>24.16</v>
      </c>
    </row>
    <row r="12">
      <c r="A12" s="5">
        <v>0.4197222222222222</v>
      </c>
      <c r="B12" s="6">
        <v>31.59</v>
      </c>
      <c r="C12" s="3">
        <f t="shared" si="1"/>
        <v>15.795</v>
      </c>
    </row>
    <row r="13">
      <c r="A13" s="5">
        <v>0.4197222222222222</v>
      </c>
      <c r="B13" s="6">
        <v>129.64</v>
      </c>
      <c r="C13" s="3">
        <f t="shared" si="1"/>
        <v>64.82</v>
      </c>
    </row>
    <row r="14">
      <c r="A14" s="5">
        <v>0.4197337962962963</v>
      </c>
      <c r="B14" s="6">
        <v>113.47</v>
      </c>
      <c r="C14" s="3">
        <f t="shared" si="1"/>
        <v>56.735</v>
      </c>
    </row>
    <row r="15">
      <c r="A15" s="5">
        <v>0.4197337962962963</v>
      </c>
      <c r="B15" s="6">
        <v>77.75</v>
      </c>
      <c r="C15" s="3">
        <f t="shared" si="1"/>
        <v>38.875</v>
      </c>
    </row>
    <row r="16">
      <c r="A16" s="5">
        <v>0.41974537037037035</v>
      </c>
      <c r="B16" s="6">
        <v>52.68</v>
      </c>
      <c r="C16" s="3">
        <f t="shared" si="1"/>
        <v>26.34</v>
      </c>
    </row>
    <row r="17">
      <c r="A17" s="5">
        <v>0.41974537037037035</v>
      </c>
      <c r="B17" s="6">
        <v>30.98</v>
      </c>
      <c r="C17" s="3">
        <f t="shared" si="1"/>
        <v>15.49</v>
      </c>
    </row>
    <row r="18">
      <c r="A18" s="5">
        <v>0.41975694444444445</v>
      </c>
      <c r="B18" s="6">
        <v>24.75</v>
      </c>
      <c r="C18" s="3">
        <f t="shared" si="1"/>
        <v>12.375</v>
      </c>
    </row>
    <row r="19">
      <c r="A19" s="5">
        <v>0.41975694444444445</v>
      </c>
      <c r="B19" s="6">
        <v>24.57</v>
      </c>
      <c r="C19" s="3">
        <f t="shared" si="1"/>
        <v>12.285</v>
      </c>
    </row>
    <row r="20">
      <c r="A20" s="5">
        <v>0.41976851851851854</v>
      </c>
      <c r="B20" s="6">
        <v>20.67</v>
      </c>
      <c r="C20" s="3">
        <f t="shared" si="1"/>
        <v>10.335</v>
      </c>
    </row>
    <row r="21">
      <c r="A21" s="5">
        <v>0.41976851851851854</v>
      </c>
      <c r="B21" s="6">
        <v>41.37</v>
      </c>
      <c r="C21" s="3">
        <f t="shared" si="1"/>
        <v>20.685</v>
      </c>
    </row>
    <row r="22">
      <c r="A22" s="5">
        <v>0.4197800925925926</v>
      </c>
      <c r="B22" s="6">
        <v>35.06</v>
      </c>
      <c r="C22" s="3">
        <f t="shared" si="1"/>
        <v>17.53</v>
      </c>
    </row>
    <row r="23">
      <c r="A23" s="5">
        <v>0.4197800925925926</v>
      </c>
      <c r="B23" s="6">
        <v>121.2</v>
      </c>
      <c r="C23" s="3">
        <f t="shared" si="1"/>
        <v>60.6</v>
      </c>
    </row>
    <row r="24">
      <c r="A24" s="5">
        <v>0.4197916666666667</v>
      </c>
      <c r="B24" s="6">
        <v>105.63</v>
      </c>
      <c r="C24" s="3">
        <f t="shared" si="1"/>
        <v>52.815</v>
      </c>
    </row>
    <row r="25">
      <c r="A25" s="5">
        <v>0.4197916666666667</v>
      </c>
      <c r="B25" s="6">
        <v>60.34</v>
      </c>
      <c r="C25" s="3">
        <f t="shared" si="1"/>
        <v>30.17</v>
      </c>
    </row>
    <row r="26">
      <c r="A26" s="5">
        <v>0.41980324074074077</v>
      </c>
      <c r="B26" s="6">
        <v>43.93</v>
      </c>
      <c r="C26" s="3">
        <f t="shared" si="1"/>
        <v>21.965</v>
      </c>
    </row>
    <row r="27">
      <c r="A27" s="5">
        <v>0.41980324074074077</v>
      </c>
      <c r="B27" s="6">
        <v>35.02</v>
      </c>
      <c r="C27" s="3">
        <f t="shared" si="1"/>
        <v>17.51</v>
      </c>
    </row>
    <row r="28">
      <c r="A28" s="5">
        <v>0.4198148148148148</v>
      </c>
      <c r="B28" s="6">
        <v>38.1</v>
      </c>
      <c r="C28" s="3">
        <f t="shared" si="1"/>
        <v>19.05</v>
      </c>
    </row>
    <row r="29">
      <c r="A29" s="5">
        <v>0.4198148148148148</v>
      </c>
      <c r="B29" s="6">
        <v>106.7</v>
      </c>
      <c r="C29" s="3">
        <f t="shared" si="1"/>
        <v>53.35</v>
      </c>
    </row>
    <row r="30">
      <c r="A30" s="5">
        <v>0.4198263888888889</v>
      </c>
      <c r="B30" s="6">
        <v>109.63</v>
      </c>
      <c r="C30" s="3">
        <f t="shared" si="1"/>
        <v>54.815</v>
      </c>
    </row>
    <row r="31">
      <c r="A31" s="5">
        <v>0.4198263888888889</v>
      </c>
      <c r="B31" s="6">
        <v>105.62</v>
      </c>
      <c r="C31" s="3">
        <f t="shared" si="1"/>
        <v>52.81</v>
      </c>
    </row>
    <row r="32">
      <c r="A32" s="5">
        <v>0.41983796296296294</v>
      </c>
      <c r="B32" s="6">
        <v>105.53</v>
      </c>
      <c r="C32" s="3">
        <f t="shared" si="1"/>
        <v>52.765</v>
      </c>
    </row>
    <row r="33">
      <c r="A33" s="5">
        <v>0.41983796296296294</v>
      </c>
      <c r="B33" s="6">
        <v>103.31</v>
      </c>
      <c r="C33" s="3">
        <f t="shared" si="1"/>
        <v>51.655</v>
      </c>
    </row>
    <row r="34">
      <c r="A34" s="5">
        <v>0.41984953703703703</v>
      </c>
      <c r="B34" s="6">
        <v>106.36</v>
      </c>
      <c r="C34" s="3">
        <f t="shared" si="1"/>
        <v>53.18</v>
      </c>
    </row>
    <row r="35">
      <c r="A35" s="5">
        <v>0.41984953703703703</v>
      </c>
      <c r="B35" s="6">
        <v>94.25</v>
      </c>
      <c r="C35" s="3">
        <f t="shared" si="1"/>
        <v>47.125</v>
      </c>
    </row>
    <row r="36">
      <c r="A36" s="5">
        <v>0.41986111111111113</v>
      </c>
      <c r="B36" s="6">
        <v>58.51</v>
      </c>
      <c r="C36" s="3">
        <f t="shared" si="1"/>
        <v>29.255</v>
      </c>
    </row>
    <row r="37">
      <c r="A37" s="5">
        <v>0.41986111111111113</v>
      </c>
      <c r="B37" s="6">
        <v>39.93</v>
      </c>
      <c r="C37" s="3">
        <f t="shared" si="1"/>
        <v>19.965</v>
      </c>
    </row>
    <row r="38">
      <c r="A38" s="5">
        <v>0.41987268518518517</v>
      </c>
      <c r="B38" s="6">
        <v>45.29</v>
      </c>
      <c r="C38" s="3">
        <f t="shared" si="1"/>
        <v>22.645</v>
      </c>
    </row>
    <row r="39">
      <c r="A39" s="5">
        <v>0.41987268518518517</v>
      </c>
      <c r="B39" s="6">
        <v>54.1</v>
      </c>
      <c r="C39" s="3">
        <f t="shared" si="1"/>
        <v>27.05</v>
      </c>
    </row>
    <row r="40">
      <c r="A40" s="5">
        <v>0.41988425925925926</v>
      </c>
      <c r="B40" s="6">
        <v>70.56</v>
      </c>
      <c r="C40" s="3">
        <f t="shared" si="1"/>
        <v>35.28</v>
      </c>
    </row>
    <row r="41">
      <c r="A41" s="5">
        <v>0.41988425925925926</v>
      </c>
      <c r="B41" s="6">
        <v>60.54</v>
      </c>
      <c r="C41" s="3">
        <f t="shared" si="1"/>
        <v>30.27</v>
      </c>
    </row>
    <row r="43">
      <c r="A43" s="2" t="s">
        <v>32</v>
      </c>
      <c r="B43" s="3">
        <f t="shared" ref="B43:C43" si="2">SUM(B2:B41)</f>
        <v>2786.44</v>
      </c>
      <c r="C43" s="3">
        <f t="shared" si="2"/>
        <v>1393.22</v>
      </c>
    </row>
    <row r="44">
      <c r="A44" s="2" t="s">
        <v>33</v>
      </c>
      <c r="B44" s="3">
        <f>B43-Baseline!B98*40</f>
        <v>1654.701053</v>
      </c>
      <c r="C44" s="3">
        <f>C43-Baseline!C98*40</f>
        <v>827.3505263</v>
      </c>
    </row>
    <row r="45">
      <c r="A45" s="2" t="s">
        <v>38</v>
      </c>
      <c r="B45" s="3">
        <f t="shared" ref="B45:C45" si="3">B44/40</f>
        <v>41.36752632</v>
      </c>
      <c r="C45" s="3">
        <f t="shared" si="3"/>
        <v>20.68376316</v>
      </c>
    </row>
  </sheetData>
  <drawing r:id="rId1"/>
</worksheet>
</file>