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Bak\homework\2024\"/>
    </mc:Choice>
  </mc:AlternateContent>
  <xr:revisionPtr revIDLastSave="0" documentId="13_ncr:1_{00A10162-9A17-4BE6-8505-AC972DA685E3}" xr6:coauthVersionLast="47" xr6:coauthVersionMax="47" xr10:uidLastSave="{00000000-0000-0000-0000-000000000000}"/>
  <bookViews>
    <workbookView xWindow="-108" yWindow="-108" windowWidth="30936" windowHeight="16776" xr2:uid="{448BC6B7-92F4-4125-B1A5-292058E81EB3}"/>
  </bookViews>
  <sheets>
    <sheet name="Problem1" sheetId="1" r:id="rId1"/>
    <sheet name="Problem2" sheetId="3" r:id="rId2"/>
    <sheet name="Problem3" sheetId="4" r:id="rId3"/>
    <sheet name="Problem4" sheetId="5" r:id="rId4"/>
    <sheet name="Problem5" sheetId="6" r:id="rId5"/>
    <sheet name="Problem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6" i="7" l="1"/>
  <c r="I85" i="7"/>
  <c r="B88" i="7"/>
  <c r="B87" i="7"/>
  <c r="B86" i="7"/>
  <c r="B85" i="7"/>
  <c r="I74" i="7"/>
  <c r="I73" i="7"/>
  <c r="K81" i="7"/>
  <c r="J81" i="7"/>
  <c r="I81" i="7"/>
  <c r="H81" i="7"/>
  <c r="K80" i="7"/>
  <c r="J80" i="7"/>
  <c r="I80" i="7"/>
  <c r="H80" i="7"/>
  <c r="K79" i="7"/>
  <c r="J79" i="7"/>
  <c r="I79" i="7"/>
  <c r="H79" i="7"/>
  <c r="K78" i="7"/>
  <c r="J78" i="7"/>
  <c r="I78" i="7"/>
  <c r="H78" i="7"/>
  <c r="K77" i="7"/>
  <c r="M77" i="7" s="1" a="1"/>
  <c r="J77" i="7"/>
  <c r="L77" i="7" s="1" a="1"/>
  <c r="I77" i="7"/>
  <c r="H77" i="7"/>
  <c r="B83" i="7"/>
  <c r="F77" i="7" a="1"/>
  <c r="F77" i="7" s="1"/>
  <c r="F79" i="7"/>
  <c r="F80" i="7"/>
  <c r="F81" i="7"/>
  <c r="E77" i="7" a="1"/>
  <c r="E77" i="7" s="1"/>
  <c r="E78" i="7"/>
  <c r="E79" i="7"/>
  <c r="E80" i="7"/>
  <c r="E81" i="7"/>
  <c r="B77" i="7"/>
  <c r="C77" i="7"/>
  <c r="D77" i="7"/>
  <c r="B78" i="7"/>
  <c r="C78" i="7"/>
  <c r="D78" i="7"/>
  <c r="B79" i="7"/>
  <c r="C79" i="7"/>
  <c r="D79" i="7"/>
  <c r="B80" i="7"/>
  <c r="C80" i="7"/>
  <c r="D80" i="7"/>
  <c r="B81" i="7"/>
  <c r="C81" i="7"/>
  <c r="D81" i="7"/>
  <c r="A78" i="7"/>
  <c r="A79" i="7"/>
  <c r="A80" i="7"/>
  <c r="A81" i="7"/>
  <c r="A77" i="7"/>
  <c r="B74" i="7"/>
  <c r="B73" i="7"/>
  <c r="I60" i="7"/>
  <c r="I59" i="7"/>
  <c r="I64" i="7" a="1"/>
  <c r="I61" i="7"/>
  <c r="I62" i="7" s="1"/>
  <c r="J64" i="7" s="1" a="1"/>
  <c r="B60" i="7"/>
  <c r="B59" i="7"/>
  <c r="B64" i="7" a="1"/>
  <c r="B61" i="7"/>
  <c r="B62" i="7" s="1"/>
  <c r="C64" i="7" s="1" a="1"/>
  <c r="B48" i="7"/>
  <c r="B49" i="7" s="1"/>
  <c r="B46" i="7"/>
  <c r="B51" i="7" s="1" a="1"/>
  <c r="B51" i="7" s="1"/>
  <c r="I87" i="7" l="1"/>
  <c r="I88" i="7" s="1"/>
  <c r="L79" i="7"/>
  <c r="L80" i="7"/>
  <c r="L81" i="7"/>
  <c r="L78" i="7"/>
  <c r="L77" i="7"/>
  <c r="M81" i="7"/>
  <c r="M80" i="7"/>
  <c r="M79" i="7"/>
  <c r="M78" i="7"/>
  <c r="M77" i="7"/>
  <c r="F78" i="7"/>
  <c r="I66" i="7"/>
  <c r="J65" i="7"/>
  <c r="J68" i="7"/>
  <c r="J67" i="7"/>
  <c r="K68" i="7" s="1"/>
  <c r="J66" i="7"/>
  <c r="J64" i="7"/>
  <c r="I64" i="7"/>
  <c r="I67" i="7"/>
  <c r="I68" i="7"/>
  <c r="I65" i="7"/>
  <c r="B64" i="7"/>
  <c r="C66" i="7"/>
  <c r="C65" i="7"/>
  <c r="C68" i="7"/>
  <c r="C67" i="7"/>
  <c r="D68" i="7" s="1"/>
  <c r="C64" i="7"/>
  <c r="E64" i="7" a="1"/>
  <c r="B67" i="7"/>
  <c r="B68" i="7"/>
  <c r="B65" i="7"/>
  <c r="B66" i="7"/>
  <c r="B55" i="7"/>
  <c r="B54" i="7"/>
  <c r="B52" i="7"/>
  <c r="B53" i="7"/>
  <c r="I83" i="7" l="1"/>
  <c r="K66" i="7"/>
  <c r="L64" i="7" a="1"/>
  <c r="K64" i="7"/>
  <c r="K65" i="7"/>
  <c r="K67" i="7"/>
  <c r="D66" i="7"/>
  <c r="E68" i="7"/>
  <c r="E67" i="7"/>
  <c r="E66" i="7"/>
  <c r="E64" i="7"/>
  <c r="E65" i="7"/>
  <c r="D65" i="7"/>
  <c r="D64" i="7"/>
  <c r="D67" i="7"/>
  <c r="M64" i="7" l="1" a="1"/>
  <c r="L67" i="7"/>
  <c r="L66" i="7"/>
  <c r="L64" i="7"/>
  <c r="L65" i="7"/>
  <c r="L68" i="7"/>
  <c r="F64" i="7" a="1"/>
  <c r="M68" i="7" l="1"/>
  <c r="M67" i="7"/>
  <c r="M66" i="7"/>
  <c r="M65" i="7"/>
  <c r="M64" i="7"/>
  <c r="I69" i="7" s="1"/>
  <c r="F68" i="7"/>
  <c r="F67" i="7"/>
  <c r="F66" i="7"/>
  <c r="F65" i="7"/>
  <c r="F64" i="7"/>
  <c r="B69" i="7" l="1"/>
  <c r="B42" i="7" l="1"/>
  <c r="H925" i="6"/>
  <c r="I925" i="6" s="1"/>
  <c r="H926" i="6"/>
  <c r="I926" i="6" s="1"/>
  <c r="H927" i="6"/>
  <c r="I927" i="6" s="1"/>
  <c r="H928" i="6"/>
  <c r="I928" i="6" s="1"/>
  <c r="H929" i="6"/>
  <c r="I929" i="6" s="1"/>
  <c r="H930" i="6"/>
  <c r="I930" i="6" s="1"/>
  <c r="H931" i="6"/>
  <c r="I931" i="6" s="1"/>
  <c r="H932" i="6"/>
  <c r="I932" i="6" s="1"/>
  <c r="H933" i="6"/>
  <c r="I933" i="6"/>
  <c r="H934" i="6"/>
  <c r="I934" i="6" s="1"/>
  <c r="H935" i="6"/>
  <c r="I935" i="6" s="1"/>
  <c r="H936" i="6"/>
  <c r="I936" i="6" s="1"/>
  <c r="H937" i="6"/>
  <c r="I937" i="6"/>
  <c r="H938" i="6"/>
  <c r="I938" i="6" s="1"/>
  <c r="H939" i="6"/>
  <c r="I939" i="6" s="1"/>
  <c r="H940" i="6"/>
  <c r="I940" i="6" s="1"/>
  <c r="H941" i="6"/>
  <c r="I941" i="6" s="1"/>
  <c r="H942" i="6"/>
  <c r="I942" i="6"/>
  <c r="H943" i="6"/>
  <c r="I943" i="6" s="1"/>
  <c r="H944" i="6"/>
  <c r="I944" i="6" s="1"/>
  <c r="H945" i="6"/>
  <c r="I945" i="6" s="1"/>
  <c r="H946" i="6"/>
  <c r="I946" i="6"/>
  <c r="H947" i="6"/>
  <c r="I947" i="6" s="1"/>
  <c r="H948" i="6"/>
  <c r="I948" i="6" s="1"/>
  <c r="H949" i="6"/>
  <c r="I949" i="6" s="1"/>
  <c r="H950" i="6"/>
  <c r="I950" i="6" s="1"/>
  <c r="H951" i="6"/>
  <c r="I951" i="6" s="1"/>
  <c r="H952" i="6"/>
  <c r="I952" i="6" s="1"/>
  <c r="H953" i="6"/>
  <c r="I953" i="6" s="1"/>
  <c r="H954" i="6"/>
  <c r="I954" i="6" s="1"/>
  <c r="H955" i="6"/>
  <c r="I955" i="6"/>
  <c r="H956" i="6"/>
  <c r="I956" i="6" s="1"/>
  <c r="H957" i="6"/>
  <c r="I957" i="6" s="1"/>
  <c r="H958" i="6"/>
  <c r="I958" i="6" s="1"/>
  <c r="H959" i="6"/>
  <c r="I959" i="6" s="1"/>
  <c r="H960" i="6"/>
  <c r="I960" i="6" s="1"/>
  <c r="H961" i="6"/>
  <c r="I961" i="6"/>
  <c r="H962" i="6"/>
  <c r="I962" i="6" s="1"/>
  <c r="H963" i="6"/>
  <c r="I963" i="6" s="1"/>
  <c r="H964" i="6"/>
  <c r="I964" i="6"/>
  <c r="H965" i="6"/>
  <c r="I965" i="6" s="1"/>
  <c r="H966" i="6"/>
  <c r="I966" i="6" s="1"/>
  <c r="H967" i="6"/>
  <c r="I967" i="6" s="1"/>
  <c r="H968" i="6"/>
  <c r="I968" i="6" s="1"/>
  <c r="H969" i="6"/>
  <c r="I969" i="6"/>
  <c r="H970" i="6"/>
  <c r="I970" i="6"/>
  <c r="H971" i="6"/>
  <c r="I971" i="6" s="1"/>
  <c r="H972" i="6"/>
  <c r="I972" i="6" s="1"/>
  <c r="H973" i="6"/>
  <c r="I973" i="6"/>
  <c r="H974" i="6"/>
  <c r="I974" i="6" s="1"/>
  <c r="H975" i="6"/>
  <c r="I975" i="6" s="1"/>
  <c r="H976" i="6"/>
  <c r="I976" i="6" s="1"/>
  <c r="H977" i="6"/>
  <c r="I977" i="6"/>
  <c r="H978" i="6"/>
  <c r="I978" i="6"/>
  <c r="H979" i="6"/>
  <c r="I979" i="6"/>
  <c r="H980" i="6"/>
  <c r="I980" i="6" s="1"/>
  <c r="H981" i="6"/>
  <c r="I981" i="6" s="1"/>
  <c r="H982" i="6"/>
  <c r="I982" i="6"/>
  <c r="H983" i="6"/>
  <c r="I983" i="6" s="1"/>
  <c r="H984" i="6"/>
  <c r="I984" i="6" s="1"/>
  <c r="H985" i="6"/>
  <c r="I985" i="6" s="1"/>
  <c r="H986" i="6"/>
  <c r="I986" i="6"/>
  <c r="H987" i="6"/>
  <c r="I987" i="6"/>
  <c r="H988" i="6"/>
  <c r="I988" i="6"/>
  <c r="H989" i="6"/>
  <c r="I989" i="6" s="1"/>
  <c r="H990" i="6"/>
  <c r="I990" i="6" s="1"/>
  <c r="H991" i="6"/>
  <c r="I991" i="6" s="1"/>
  <c r="H992" i="6"/>
  <c r="I992" i="6" s="1"/>
  <c r="H993" i="6"/>
  <c r="I993" i="6"/>
  <c r="H994" i="6"/>
  <c r="I994" i="6" s="1"/>
  <c r="H995" i="6"/>
  <c r="I995" i="6"/>
  <c r="H996" i="6"/>
  <c r="I996" i="6"/>
  <c r="H997" i="6"/>
  <c r="I997" i="6"/>
  <c r="H998" i="6"/>
  <c r="I998" i="6" s="1"/>
  <c r="H999" i="6"/>
  <c r="I999" i="6" s="1"/>
  <c r="H1000" i="6"/>
  <c r="I1000" i="6" s="1"/>
  <c r="H1001" i="6"/>
  <c r="I1001" i="6"/>
  <c r="H1002" i="6"/>
  <c r="I1002" i="6"/>
  <c r="H1003" i="6"/>
  <c r="I1003" i="6" s="1"/>
  <c r="H1004" i="6"/>
  <c r="I1004" i="6"/>
  <c r="H1005" i="6"/>
  <c r="I1005" i="6"/>
  <c r="H1006" i="6"/>
  <c r="I1006" i="6"/>
  <c r="H1007" i="6"/>
  <c r="I1007" i="6" s="1"/>
  <c r="H1008" i="6"/>
  <c r="I1008" i="6" s="1"/>
  <c r="H1009" i="6"/>
  <c r="I1009" i="6" s="1"/>
  <c r="H1010" i="6"/>
  <c r="I1010" i="6"/>
  <c r="H1011" i="6"/>
  <c r="I1011" i="6"/>
  <c r="H1012" i="6"/>
  <c r="I1012" i="6" s="1"/>
  <c r="H1013" i="6"/>
  <c r="I1013" i="6"/>
  <c r="H1014" i="6"/>
  <c r="I1014" i="6"/>
  <c r="H1015" i="6"/>
  <c r="I1015" i="6" s="1"/>
  <c r="H1016" i="6"/>
  <c r="I1016" i="6" s="1"/>
  <c r="H1017" i="6"/>
  <c r="I1017" i="6" s="1"/>
  <c r="H1018" i="6"/>
  <c r="I1018" i="6" s="1"/>
  <c r="H1019" i="6"/>
  <c r="I1019" i="6"/>
  <c r="H1020" i="6"/>
  <c r="I1020" i="6"/>
  <c r="H1021" i="6"/>
  <c r="I1021" i="6" s="1"/>
  <c r="H1022" i="6"/>
  <c r="I1022" i="6"/>
  <c r="H1023" i="6"/>
  <c r="I1023" i="6" s="1"/>
  <c r="H1024" i="6"/>
  <c r="I1024" i="6" s="1"/>
  <c r="H825" i="6"/>
  <c r="I825" i="6" s="1"/>
  <c r="H826" i="6"/>
  <c r="I826" i="6" s="1"/>
  <c r="H827" i="6"/>
  <c r="I827" i="6" s="1"/>
  <c r="H828" i="6"/>
  <c r="I828" i="6" s="1"/>
  <c r="H829" i="6"/>
  <c r="I829" i="6"/>
  <c r="H830" i="6"/>
  <c r="I830" i="6" s="1"/>
  <c r="H831" i="6"/>
  <c r="I831" i="6" s="1"/>
  <c r="H832" i="6"/>
  <c r="I832" i="6"/>
  <c r="H833" i="6"/>
  <c r="I833" i="6" s="1"/>
  <c r="H834" i="6"/>
  <c r="I834" i="6" s="1"/>
  <c r="H835" i="6"/>
  <c r="I835" i="6"/>
  <c r="H836" i="6"/>
  <c r="I836" i="6" s="1"/>
  <c r="H837" i="6"/>
  <c r="I837" i="6"/>
  <c r="H838" i="6"/>
  <c r="I838" i="6" s="1"/>
  <c r="H839" i="6"/>
  <c r="I839" i="6" s="1"/>
  <c r="H840" i="6"/>
  <c r="I840" i="6" s="1"/>
  <c r="H841" i="6"/>
  <c r="I841" i="6" s="1"/>
  <c r="H842" i="6"/>
  <c r="I842" i="6" s="1"/>
  <c r="H843" i="6"/>
  <c r="I843" i="6"/>
  <c r="H844" i="6"/>
  <c r="I844" i="6" s="1"/>
  <c r="H845" i="6"/>
  <c r="I845" i="6"/>
  <c r="H846" i="6"/>
  <c r="I846" i="6" s="1"/>
  <c r="H847" i="6"/>
  <c r="I847" i="6" s="1"/>
  <c r="H848" i="6"/>
  <c r="I848" i="6"/>
  <c r="H849" i="6"/>
  <c r="I849" i="6" s="1"/>
  <c r="H850" i="6"/>
  <c r="I850" i="6" s="1"/>
  <c r="H851" i="6"/>
  <c r="I851" i="6"/>
  <c r="H852" i="6"/>
  <c r="I852" i="6" s="1"/>
  <c r="H853" i="6"/>
  <c r="I853" i="6"/>
  <c r="H854" i="6"/>
  <c r="I854" i="6" s="1"/>
  <c r="H855" i="6"/>
  <c r="I855" i="6" s="1"/>
  <c r="H856" i="6"/>
  <c r="I856" i="6" s="1"/>
  <c r="H857" i="6"/>
  <c r="I857" i="6" s="1"/>
  <c r="H858" i="6"/>
  <c r="I858" i="6" s="1"/>
  <c r="H859" i="6"/>
  <c r="I859" i="6"/>
  <c r="H860" i="6"/>
  <c r="I860" i="6" s="1"/>
  <c r="H861" i="6"/>
  <c r="I861" i="6" s="1"/>
  <c r="H862" i="6"/>
  <c r="I862" i="6" s="1"/>
  <c r="H863" i="6"/>
  <c r="I863" i="6" s="1"/>
  <c r="H864" i="6"/>
  <c r="I864" i="6"/>
  <c r="H865" i="6"/>
  <c r="I865" i="6" s="1"/>
  <c r="H866" i="6"/>
  <c r="I866" i="6" s="1"/>
  <c r="H867" i="6"/>
  <c r="I867" i="6" s="1"/>
  <c r="H868" i="6"/>
  <c r="I868" i="6" s="1"/>
  <c r="H869" i="6"/>
  <c r="I869" i="6"/>
  <c r="H870" i="6"/>
  <c r="I870" i="6" s="1"/>
  <c r="H871" i="6"/>
  <c r="I871" i="6" s="1"/>
  <c r="H872" i="6"/>
  <c r="I872" i="6"/>
  <c r="H873" i="6"/>
  <c r="I873" i="6" s="1"/>
  <c r="H874" i="6"/>
  <c r="I874" i="6" s="1"/>
  <c r="H875" i="6"/>
  <c r="I875" i="6"/>
  <c r="H876" i="6"/>
  <c r="I876" i="6" s="1"/>
  <c r="H877" i="6"/>
  <c r="I877" i="6"/>
  <c r="H878" i="6"/>
  <c r="I878" i="6" s="1"/>
  <c r="H879" i="6"/>
  <c r="I879" i="6" s="1"/>
  <c r="H880" i="6"/>
  <c r="I880" i="6" s="1"/>
  <c r="H881" i="6"/>
  <c r="I881" i="6" s="1"/>
  <c r="H882" i="6"/>
  <c r="I882" i="6" s="1"/>
  <c r="H883" i="6"/>
  <c r="I883" i="6" s="1"/>
  <c r="H884" i="6"/>
  <c r="I884" i="6" s="1"/>
  <c r="H885" i="6"/>
  <c r="I885" i="6" s="1"/>
  <c r="H886" i="6"/>
  <c r="I886" i="6" s="1"/>
  <c r="H887" i="6"/>
  <c r="I887" i="6" s="1"/>
  <c r="H888" i="6"/>
  <c r="I888" i="6"/>
  <c r="H889" i="6"/>
  <c r="I889" i="6" s="1"/>
  <c r="H890" i="6"/>
  <c r="I890" i="6" s="1"/>
  <c r="H891" i="6"/>
  <c r="I891" i="6"/>
  <c r="H892" i="6"/>
  <c r="I892" i="6" s="1"/>
  <c r="H893" i="6"/>
  <c r="I893" i="6"/>
  <c r="H894" i="6"/>
  <c r="I894" i="6" s="1"/>
  <c r="H895" i="6"/>
  <c r="I895" i="6" s="1"/>
  <c r="H896" i="6"/>
  <c r="I896" i="6"/>
  <c r="H897" i="6"/>
  <c r="I897" i="6" s="1"/>
  <c r="H898" i="6"/>
  <c r="I898" i="6" s="1"/>
  <c r="H899" i="6"/>
  <c r="I899" i="6" s="1"/>
  <c r="H900" i="6"/>
  <c r="I900" i="6" s="1"/>
  <c r="H901" i="6"/>
  <c r="I901" i="6" s="1"/>
  <c r="H902" i="6"/>
  <c r="I902" i="6" s="1"/>
  <c r="H903" i="6"/>
  <c r="I903" i="6" s="1"/>
  <c r="H904" i="6"/>
  <c r="I904" i="6"/>
  <c r="H905" i="6"/>
  <c r="I905" i="6" s="1"/>
  <c r="H906" i="6"/>
  <c r="I906" i="6" s="1"/>
  <c r="H907" i="6"/>
  <c r="I907" i="6"/>
  <c r="H908" i="6"/>
  <c r="I908" i="6" s="1"/>
  <c r="H909" i="6"/>
  <c r="I909" i="6" s="1"/>
  <c r="H910" i="6"/>
  <c r="I910" i="6" s="1"/>
  <c r="H911" i="6"/>
  <c r="I911" i="6" s="1"/>
  <c r="H912" i="6"/>
  <c r="I912" i="6"/>
  <c r="H913" i="6"/>
  <c r="I913" i="6" s="1"/>
  <c r="H914" i="6"/>
  <c r="I914" i="6" s="1"/>
  <c r="H915" i="6"/>
  <c r="I915" i="6" s="1"/>
  <c r="H916" i="6"/>
  <c r="I916" i="6" s="1"/>
  <c r="H917" i="6"/>
  <c r="I917" i="6"/>
  <c r="H918" i="6"/>
  <c r="I918" i="6" s="1"/>
  <c r="H919" i="6"/>
  <c r="I919" i="6" s="1"/>
  <c r="H920" i="6"/>
  <c r="I920" i="6" s="1"/>
  <c r="H921" i="6"/>
  <c r="I921" i="6" s="1"/>
  <c r="H922" i="6"/>
  <c r="I922" i="6" s="1"/>
  <c r="H923" i="6"/>
  <c r="I923" i="6"/>
  <c r="H924" i="6"/>
  <c r="I924" i="6" s="1"/>
  <c r="H824" i="6"/>
  <c r="I824" i="6"/>
  <c r="H425" i="6"/>
  <c r="I425" i="6" s="1"/>
  <c r="H426" i="6"/>
  <c r="I426" i="6"/>
  <c r="H427" i="6"/>
  <c r="I427" i="6" s="1"/>
  <c r="H428" i="6"/>
  <c r="I428" i="6"/>
  <c r="H429" i="6"/>
  <c r="I429" i="6" s="1"/>
  <c r="H430" i="6"/>
  <c r="I430" i="6" s="1"/>
  <c r="H431" i="6"/>
  <c r="I431" i="6" s="1"/>
  <c r="H432" i="6"/>
  <c r="I432" i="6" s="1"/>
  <c r="H433" i="6"/>
  <c r="I433" i="6"/>
  <c r="H434" i="6"/>
  <c r="I434" i="6"/>
  <c r="H435" i="6"/>
  <c r="I435" i="6" s="1"/>
  <c r="H436" i="6"/>
  <c r="I436" i="6"/>
  <c r="H437" i="6"/>
  <c r="I437" i="6" s="1"/>
  <c r="H438" i="6"/>
  <c r="I438" i="6" s="1"/>
  <c r="H439" i="6"/>
  <c r="I439" i="6" s="1"/>
  <c r="H440" i="6"/>
  <c r="I440" i="6"/>
  <c r="H441" i="6"/>
  <c r="I441" i="6" s="1"/>
  <c r="H442" i="6"/>
  <c r="I442" i="6" s="1"/>
  <c r="H443" i="6"/>
  <c r="I443" i="6" s="1"/>
  <c r="H444" i="6"/>
  <c r="I444" i="6" s="1"/>
  <c r="H445" i="6"/>
  <c r="I445" i="6" s="1"/>
  <c r="H446" i="6"/>
  <c r="I446" i="6" s="1"/>
  <c r="H447" i="6"/>
  <c r="I447" i="6" s="1"/>
  <c r="H448" i="6"/>
  <c r="I448" i="6"/>
  <c r="H449" i="6"/>
  <c r="I449" i="6" s="1"/>
  <c r="H450" i="6"/>
  <c r="I450" i="6"/>
  <c r="H451" i="6"/>
  <c r="I451" i="6" s="1"/>
  <c r="H452" i="6"/>
  <c r="I452" i="6"/>
  <c r="H453" i="6"/>
  <c r="I453" i="6" s="1"/>
  <c r="H454" i="6"/>
  <c r="I454" i="6" s="1"/>
  <c r="H455" i="6"/>
  <c r="I455" i="6" s="1"/>
  <c r="H456" i="6"/>
  <c r="I456" i="6"/>
  <c r="H457" i="6"/>
  <c r="I457" i="6" s="1"/>
  <c r="H458" i="6"/>
  <c r="I458" i="6"/>
  <c r="H459" i="6"/>
  <c r="I459" i="6" s="1"/>
  <c r="H460" i="6"/>
  <c r="I460" i="6"/>
  <c r="H461" i="6"/>
  <c r="I461" i="6" s="1"/>
  <c r="H462" i="6"/>
  <c r="I462" i="6" s="1"/>
  <c r="H463" i="6"/>
  <c r="I463" i="6" s="1"/>
  <c r="H464" i="6"/>
  <c r="I464" i="6" s="1"/>
  <c r="H465" i="6"/>
  <c r="I465" i="6"/>
  <c r="H466" i="6"/>
  <c r="I466" i="6"/>
  <c r="H467" i="6"/>
  <c r="I467" i="6" s="1"/>
  <c r="H468" i="6"/>
  <c r="I468" i="6"/>
  <c r="H469" i="6"/>
  <c r="I469" i="6" s="1"/>
  <c r="H470" i="6"/>
  <c r="I470" i="6" s="1"/>
  <c r="H471" i="6"/>
  <c r="I471" i="6" s="1"/>
  <c r="H472" i="6"/>
  <c r="I472" i="6"/>
  <c r="H473" i="6"/>
  <c r="I473" i="6" s="1"/>
  <c r="H474" i="6"/>
  <c r="I474" i="6" s="1"/>
  <c r="H475" i="6"/>
  <c r="I475" i="6" s="1"/>
  <c r="H476" i="6"/>
  <c r="I476" i="6" s="1"/>
  <c r="H477" i="6"/>
  <c r="I477" i="6" s="1"/>
  <c r="H478" i="6"/>
  <c r="I478" i="6" s="1"/>
  <c r="H479" i="6"/>
  <c r="I479" i="6" s="1"/>
  <c r="H480" i="6"/>
  <c r="I480" i="6"/>
  <c r="H481" i="6"/>
  <c r="I481" i="6" s="1"/>
  <c r="H482" i="6"/>
  <c r="I482" i="6"/>
  <c r="H483" i="6"/>
  <c r="I483" i="6" s="1"/>
  <c r="H484" i="6"/>
  <c r="I484" i="6"/>
  <c r="H485" i="6"/>
  <c r="I485" i="6" s="1"/>
  <c r="H486" i="6"/>
  <c r="I486" i="6" s="1"/>
  <c r="H487" i="6"/>
  <c r="I487" i="6" s="1"/>
  <c r="H488" i="6"/>
  <c r="I488" i="6"/>
  <c r="H489" i="6"/>
  <c r="I489" i="6" s="1"/>
  <c r="H490" i="6"/>
  <c r="I490" i="6"/>
  <c r="H491" i="6"/>
  <c r="I491" i="6" s="1"/>
  <c r="H492" i="6"/>
  <c r="I492" i="6"/>
  <c r="H493" i="6"/>
  <c r="I493" i="6" s="1"/>
  <c r="H494" i="6"/>
  <c r="I494" i="6" s="1"/>
  <c r="H495" i="6"/>
  <c r="I495" i="6" s="1"/>
  <c r="H496" i="6"/>
  <c r="I496" i="6" s="1"/>
  <c r="H497" i="6"/>
  <c r="I497" i="6"/>
  <c r="H498" i="6"/>
  <c r="I498" i="6"/>
  <c r="H499" i="6"/>
  <c r="I499" i="6" s="1"/>
  <c r="H500" i="6"/>
  <c r="I500" i="6"/>
  <c r="H501" i="6"/>
  <c r="I501" i="6" s="1"/>
  <c r="H502" i="6"/>
  <c r="I502" i="6" s="1"/>
  <c r="H503" i="6"/>
  <c r="I503" i="6" s="1"/>
  <c r="H504" i="6"/>
  <c r="I504" i="6"/>
  <c r="H505" i="6"/>
  <c r="I505" i="6" s="1"/>
  <c r="H506" i="6"/>
  <c r="I506" i="6" s="1"/>
  <c r="H507" i="6"/>
  <c r="I507" i="6" s="1"/>
  <c r="H508" i="6"/>
  <c r="I508" i="6" s="1"/>
  <c r="H509" i="6"/>
  <c r="I509" i="6" s="1"/>
  <c r="H510" i="6"/>
  <c r="I510" i="6" s="1"/>
  <c r="H511" i="6"/>
  <c r="I511" i="6" s="1"/>
  <c r="H512" i="6"/>
  <c r="I512" i="6"/>
  <c r="H513" i="6"/>
  <c r="I513" i="6" s="1"/>
  <c r="H514" i="6"/>
  <c r="I514" i="6"/>
  <c r="H515" i="6"/>
  <c r="I515" i="6" s="1"/>
  <c r="H516" i="6"/>
  <c r="I516" i="6"/>
  <c r="H517" i="6"/>
  <c r="I517" i="6" s="1"/>
  <c r="H518" i="6"/>
  <c r="I518" i="6" s="1"/>
  <c r="H519" i="6"/>
  <c r="I519" i="6" s="1"/>
  <c r="H520" i="6"/>
  <c r="I520" i="6"/>
  <c r="H521" i="6"/>
  <c r="I521" i="6" s="1"/>
  <c r="H522" i="6"/>
  <c r="I522" i="6"/>
  <c r="H523" i="6"/>
  <c r="I523" i="6" s="1"/>
  <c r="H524" i="6"/>
  <c r="I524" i="6"/>
  <c r="H525" i="6"/>
  <c r="I525" i="6" s="1"/>
  <c r="H526" i="6"/>
  <c r="I526" i="6" s="1"/>
  <c r="H527" i="6"/>
  <c r="I527" i="6" s="1"/>
  <c r="H528" i="6"/>
  <c r="I528" i="6" s="1"/>
  <c r="H529" i="6"/>
  <c r="I529" i="6"/>
  <c r="H530" i="6"/>
  <c r="I530" i="6"/>
  <c r="H531" i="6"/>
  <c r="I531" i="6" s="1"/>
  <c r="H532" i="6"/>
  <c r="I532" i="6"/>
  <c r="H533" i="6"/>
  <c r="I533" i="6" s="1"/>
  <c r="H534" i="6"/>
  <c r="I534" i="6" s="1"/>
  <c r="H535" i="6"/>
  <c r="I535" i="6" s="1"/>
  <c r="H536" i="6"/>
  <c r="I536" i="6"/>
  <c r="H537" i="6"/>
  <c r="I537" i="6" s="1"/>
  <c r="H538" i="6"/>
  <c r="I538" i="6" s="1"/>
  <c r="H539" i="6"/>
  <c r="I539" i="6" s="1"/>
  <c r="H540" i="6"/>
  <c r="I540" i="6" s="1"/>
  <c r="H541" i="6"/>
  <c r="I541" i="6" s="1"/>
  <c r="H542" i="6"/>
  <c r="I542" i="6" s="1"/>
  <c r="H543" i="6"/>
  <c r="I543" i="6" s="1"/>
  <c r="H544" i="6"/>
  <c r="I544" i="6"/>
  <c r="H545" i="6"/>
  <c r="I545" i="6" s="1"/>
  <c r="H546" i="6"/>
  <c r="I546" i="6"/>
  <c r="H547" i="6"/>
  <c r="I547" i="6" s="1"/>
  <c r="H548" i="6"/>
  <c r="I548" i="6"/>
  <c r="H549" i="6"/>
  <c r="I549" i="6" s="1"/>
  <c r="H550" i="6"/>
  <c r="I550" i="6" s="1"/>
  <c r="H551" i="6"/>
  <c r="I551" i="6" s="1"/>
  <c r="H552" i="6"/>
  <c r="I552" i="6"/>
  <c r="H553" i="6"/>
  <c r="I553" i="6" s="1"/>
  <c r="H554" i="6"/>
  <c r="I554" i="6"/>
  <c r="H555" i="6"/>
  <c r="I555" i="6" s="1"/>
  <c r="H556" i="6"/>
  <c r="I556" i="6"/>
  <c r="H557" i="6"/>
  <c r="I557" i="6" s="1"/>
  <c r="H558" i="6"/>
  <c r="I558" i="6" s="1"/>
  <c r="H559" i="6"/>
  <c r="I559" i="6" s="1"/>
  <c r="H560" i="6"/>
  <c r="I560" i="6" s="1"/>
  <c r="H561" i="6"/>
  <c r="I561" i="6"/>
  <c r="H562" i="6"/>
  <c r="I562" i="6"/>
  <c r="H563" i="6"/>
  <c r="I563" i="6" s="1"/>
  <c r="H564" i="6"/>
  <c r="I564" i="6"/>
  <c r="H565" i="6"/>
  <c r="I565" i="6" s="1"/>
  <c r="H566" i="6"/>
  <c r="I566" i="6" s="1"/>
  <c r="H567" i="6"/>
  <c r="I567" i="6" s="1"/>
  <c r="H568" i="6"/>
  <c r="I568" i="6"/>
  <c r="H569" i="6"/>
  <c r="I569" i="6" s="1"/>
  <c r="H570" i="6"/>
  <c r="I570" i="6" s="1"/>
  <c r="H571" i="6"/>
  <c r="I571" i="6" s="1"/>
  <c r="H572" i="6"/>
  <c r="I572" i="6" s="1"/>
  <c r="H573" i="6"/>
  <c r="I573" i="6" s="1"/>
  <c r="H574" i="6"/>
  <c r="I574" i="6" s="1"/>
  <c r="H575" i="6"/>
  <c r="I575" i="6" s="1"/>
  <c r="H576" i="6"/>
  <c r="I576" i="6"/>
  <c r="H577" i="6"/>
  <c r="I577" i="6" s="1"/>
  <c r="H578" i="6"/>
  <c r="I578" i="6"/>
  <c r="H579" i="6"/>
  <c r="I579" i="6" s="1"/>
  <c r="H580" i="6"/>
  <c r="I580" i="6"/>
  <c r="H581" i="6"/>
  <c r="I581" i="6" s="1"/>
  <c r="H582" i="6"/>
  <c r="I582" i="6" s="1"/>
  <c r="H583" i="6"/>
  <c r="I583" i="6" s="1"/>
  <c r="H584" i="6"/>
  <c r="I584" i="6"/>
  <c r="H585" i="6"/>
  <c r="I585" i="6" s="1"/>
  <c r="H586" i="6"/>
  <c r="I586" i="6"/>
  <c r="H587" i="6"/>
  <c r="I587" i="6" s="1"/>
  <c r="H588" i="6"/>
  <c r="I588" i="6"/>
  <c r="H589" i="6"/>
  <c r="I589" i="6" s="1"/>
  <c r="H590" i="6"/>
  <c r="I590" i="6" s="1"/>
  <c r="H591" i="6"/>
  <c r="I591" i="6" s="1"/>
  <c r="H592" i="6"/>
  <c r="I592" i="6" s="1"/>
  <c r="H593" i="6"/>
  <c r="I593" i="6" s="1"/>
  <c r="H594" i="6"/>
  <c r="I594" i="6"/>
  <c r="H595" i="6"/>
  <c r="I595" i="6" s="1"/>
  <c r="H596" i="6"/>
  <c r="I596" i="6"/>
  <c r="H597" i="6"/>
  <c r="I597" i="6" s="1"/>
  <c r="H598" i="6"/>
  <c r="I598" i="6" s="1"/>
  <c r="H599" i="6"/>
  <c r="I599" i="6" s="1"/>
  <c r="H600" i="6"/>
  <c r="I600" i="6"/>
  <c r="H601" i="6"/>
  <c r="I601" i="6" s="1"/>
  <c r="H602" i="6"/>
  <c r="I602" i="6" s="1"/>
  <c r="H603" i="6"/>
  <c r="I603" i="6" s="1"/>
  <c r="H604" i="6"/>
  <c r="I604" i="6" s="1"/>
  <c r="H605" i="6"/>
  <c r="I605" i="6" s="1"/>
  <c r="H606" i="6"/>
  <c r="I606" i="6" s="1"/>
  <c r="H607" i="6"/>
  <c r="I607" i="6" s="1"/>
  <c r="H608" i="6"/>
  <c r="I608" i="6"/>
  <c r="H609" i="6"/>
  <c r="I609" i="6" s="1"/>
  <c r="H610" i="6"/>
  <c r="I610" i="6"/>
  <c r="H611" i="6"/>
  <c r="I611" i="6" s="1"/>
  <c r="H612" i="6"/>
  <c r="I612" i="6"/>
  <c r="H613" i="6"/>
  <c r="I613" i="6" s="1"/>
  <c r="H614" i="6"/>
  <c r="I614" i="6" s="1"/>
  <c r="H615" i="6"/>
  <c r="I615" i="6" s="1"/>
  <c r="H616" i="6"/>
  <c r="I616" i="6"/>
  <c r="H617" i="6"/>
  <c r="I617" i="6" s="1"/>
  <c r="H618" i="6"/>
  <c r="I618" i="6"/>
  <c r="H619" i="6"/>
  <c r="I619" i="6" s="1"/>
  <c r="H620" i="6"/>
  <c r="I620" i="6"/>
  <c r="H621" i="6"/>
  <c r="I621" i="6" s="1"/>
  <c r="H622" i="6"/>
  <c r="I622" i="6" s="1"/>
  <c r="H623" i="6"/>
  <c r="I623" i="6" s="1"/>
  <c r="H624" i="6"/>
  <c r="I624" i="6" s="1"/>
  <c r="H625" i="6"/>
  <c r="I625" i="6" s="1"/>
  <c r="H626" i="6"/>
  <c r="I626" i="6"/>
  <c r="H627" i="6"/>
  <c r="I627" i="6" s="1"/>
  <c r="H628" i="6"/>
  <c r="I628" i="6"/>
  <c r="H629" i="6"/>
  <c r="I629" i="6" s="1"/>
  <c r="H630" i="6"/>
  <c r="I630" i="6" s="1"/>
  <c r="H631" i="6"/>
  <c r="I631" i="6" s="1"/>
  <c r="H632" i="6"/>
  <c r="I632" i="6"/>
  <c r="H633" i="6"/>
  <c r="I633" i="6" s="1"/>
  <c r="H634" i="6"/>
  <c r="I634" i="6" s="1"/>
  <c r="H635" i="6"/>
  <c r="I635" i="6" s="1"/>
  <c r="H636" i="6"/>
  <c r="I636" i="6" s="1"/>
  <c r="H637" i="6"/>
  <c r="I637" i="6" s="1"/>
  <c r="H638" i="6"/>
  <c r="I638" i="6" s="1"/>
  <c r="H639" i="6"/>
  <c r="I639" i="6" s="1"/>
  <c r="H640" i="6"/>
  <c r="I640" i="6"/>
  <c r="H641" i="6"/>
  <c r="I641" i="6" s="1"/>
  <c r="H642" i="6"/>
  <c r="I642" i="6"/>
  <c r="H643" i="6"/>
  <c r="I643" i="6" s="1"/>
  <c r="H644" i="6"/>
  <c r="I644" i="6"/>
  <c r="H645" i="6"/>
  <c r="I645" i="6" s="1"/>
  <c r="H646" i="6"/>
  <c r="I646" i="6" s="1"/>
  <c r="H647" i="6"/>
  <c r="I647" i="6" s="1"/>
  <c r="H648" i="6"/>
  <c r="I648" i="6"/>
  <c r="H649" i="6"/>
  <c r="I649" i="6" s="1"/>
  <c r="H650" i="6"/>
  <c r="I650" i="6"/>
  <c r="H651" i="6"/>
  <c r="I651" i="6" s="1"/>
  <c r="H652" i="6"/>
  <c r="I652" i="6"/>
  <c r="H653" i="6"/>
  <c r="I653" i="6" s="1"/>
  <c r="H654" i="6"/>
  <c r="I654" i="6" s="1"/>
  <c r="H655" i="6"/>
  <c r="I655" i="6" s="1"/>
  <c r="H656" i="6"/>
  <c r="I656" i="6" s="1"/>
  <c r="H657" i="6"/>
  <c r="I657" i="6" s="1"/>
  <c r="H658" i="6"/>
  <c r="I658" i="6"/>
  <c r="H659" i="6"/>
  <c r="I659" i="6" s="1"/>
  <c r="H660" i="6"/>
  <c r="I660" i="6" s="1"/>
  <c r="H661" i="6"/>
  <c r="I661" i="6" s="1"/>
  <c r="H662" i="6"/>
  <c r="I662" i="6" s="1"/>
  <c r="H663" i="6"/>
  <c r="I663" i="6" s="1"/>
  <c r="H664" i="6"/>
  <c r="I664" i="6"/>
  <c r="H665" i="6"/>
  <c r="I665" i="6" s="1"/>
  <c r="H666" i="6"/>
  <c r="I666" i="6" s="1"/>
  <c r="H667" i="6"/>
  <c r="I667" i="6" s="1"/>
  <c r="H668" i="6"/>
  <c r="I668" i="6" s="1"/>
  <c r="H669" i="6"/>
  <c r="I669" i="6" s="1"/>
  <c r="H670" i="6"/>
  <c r="I670" i="6" s="1"/>
  <c r="H671" i="6"/>
  <c r="I671" i="6" s="1"/>
  <c r="H672" i="6"/>
  <c r="I672" i="6"/>
  <c r="H673" i="6"/>
  <c r="I673" i="6" s="1"/>
  <c r="H674" i="6"/>
  <c r="I674" i="6"/>
  <c r="H675" i="6"/>
  <c r="I675" i="6" s="1"/>
  <c r="H676" i="6"/>
  <c r="I676" i="6"/>
  <c r="H677" i="6"/>
  <c r="I677" i="6" s="1"/>
  <c r="H678" i="6"/>
  <c r="I678" i="6" s="1"/>
  <c r="H679" i="6"/>
  <c r="I679" i="6" s="1"/>
  <c r="H680" i="6"/>
  <c r="I680" i="6"/>
  <c r="H681" i="6"/>
  <c r="I681" i="6" s="1"/>
  <c r="H682" i="6"/>
  <c r="I682" i="6"/>
  <c r="H683" i="6"/>
  <c r="I683" i="6" s="1"/>
  <c r="H684" i="6"/>
  <c r="I684" i="6"/>
  <c r="H685" i="6"/>
  <c r="I685" i="6" s="1"/>
  <c r="H686" i="6"/>
  <c r="I686" i="6" s="1"/>
  <c r="H687" i="6"/>
  <c r="I687" i="6" s="1"/>
  <c r="H688" i="6"/>
  <c r="I688" i="6" s="1"/>
  <c r="H689" i="6"/>
  <c r="I689" i="6" s="1"/>
  <c r="H690" i="6"/>
  <c r="I690" i="6"/>
  <c r="H691" i="6"/>
  <c r="I691" i="6" s="1"/>
  <c r="H692" i="6"/>
  <c r="I692" i="6" s="1"/>
  <c r="H693" i="6"/>
  <c r="I693" i="6" s="1"/>
  <c r="H694" i="6"/>
  <c r="I694" i="6" s="1"/>
  <c r="H695" i="6"/>
  <c r="I695" i="6" s="1"/>
  <c r="H696" i="6"/>
  <c r="I696" i="6"/>
  <c r="H697" i="6"/>
  <c r="I697" i="6" s="1"/>
  <c r="H698" i="6"/>
  <c r="I698" i="6" s="1"/>
  <c r="H699" i="6"/>
  <c r="I699" i="6" s="1"/>
  <c r="H700" i="6"/>
  <c r="I700" i="6" s="1"/>
  <c r="H701" i="6"/>
  <c r="I701" i="6" s="1"/>
  <c r="H702" i="6"/>
  <c r="I702" i="6" s="1"/>
  <c r="H703" i="6"/>
  <c r="I703" i="6" s="1"/>
  <c r="H704" i="6"/>
  <c r="I704" i="6"/>
  <c r="H705" i="6"/>
  <c r="I705" i="6" s="1"/>
  <c r="H706" i="6"/>
  <c r="I706" i="6"/>
  <c r="H707" i="6"/>
  <c r="I707" i="6" s="1"/>
  <c r="H708" i="6"/>
  <c r="I708" i="6"/>
  <c r="H709" i="6"/>
  <c r="I709" i="6" s="1"/>
  <c r="H710" i="6"/>
  <c r="I710" i="6" s="1"/>
  <c r="H711" i="6"/>
  <c r="I711" i="6" s="1"/>
  <c r="H712" i="6"/>
  <c r="I712" i="6"/>
  <c r="H713" i="6"/>
  <c r="I713" i="6" s="1"/>
  <c r="H714" i="6"/>
  <c r="I714" i="6"/>
  <c r="H715" i="6"/>
  <c r="I715" i="6" s="1"/>
  <c r="H716" i="6"/>
  <c r="I716" i="6"/>
  <c r="H717" i="6"/>
  <c r="I717" i="6" s="1"/>
  <c r="H718" i="6"/>
  <c r="I718" i="6" s="1"/>
  <c r="H719" i="6"/>
  <c r="I719" i="6" s="1"/>
  <c r="H720" i="6"/>
  <c r="I720" i="6" s="1"/>
  <c r="H721" i="6"/>
  <c r="I721" i="6" s="1"/>
  <c r="H722" i="6"/>
  <c r="I722" i="6"/>
  <c r="H723" i="6"/>
  <c r="I723" i="6" s="1"/>
  <c r="H724" i="6"/>
  <c r="I724" i="6" s="1"/>
  <c r="H725" i="6"/>
  <c r="I725" i="6" s="1"/>
  <c r="H726" i="6"/>
  <c r="I726" i="6" s="1"/>
  <c r="H727" i="6"/>
  <c r="I727" i="6" s="1"/>
  <c r="H728" i="6"/>
  <c r="I728" i="6"/>
  <c r="H729" i="6"/>
  <c r="I729" i="6" s="1"/>
  <c r="H730" i="6"/>
  <c r="I730" i="6" s="1"/>
  <c r="H731" i="6"/>
  <c r="I731" i="6" s="1"/>
  <c r="H732" i="6"/>
  <c r="I732" i="6" s="1"/>
  <c r="H733" i="6"/>
  <c r="I733" i="6" s="1"/>
  <c r="H734" i="6"/>
  <c r="I734" i="6" s="1"/>
  <c r="H735" i="6"/>
  <c r="I735" i="6" s="1"/>
  <c r="H736" i="6"/>
  <c r="I736" i="6"/>
  <c r="H737" i="6"/>
  <c r="I737" i="6" s="1"/>
  <c r="H738" i="6"/>
  <c r="I738" i="6"/>
  <c r="H739" i="6"/>
  <c r="I739" i="6" s="1"/>
  <c r="H740" i="6"/>
  <c r="I740" i="6"/>
  <c r="H741" i="6"/>
  <c r="I741" i="6" s="1"/>
  <c r="H742" i="6"/>
  <c r="I742" i="6" s="1"/>
  <c r="H743" i="6"/>
  <c r="I743" i="6" s="1"/>
  <c r="H744" i="6"/>
  <c r="I744" i="6"/>
  <c r="H745" i="6"/>
  <c r="I745" i="6" s="1"/>
  <c r="H746" i="6"/>
  <c r="I746" i="6"/>
  <c r="H747" i="6"/>
  <c r="I747" i="6" s="1"/>
  <c r="H748" i="6"/>
  <c r="I748" i="6"/>
  <c r="H749" i="6"/>
  <c r="I749" i="6" s="1"/>
  <c r="H750" i="6"/>
  <c r="I750" i="6" s="1"/>
  <c r="H751" i="6"/>
  <c r="I751" i="6" s="1"/>
  <c r="H752" i="6"/>
  <c r="I752" i="6" s="1"/>
  <c r="H753" i="6"/>
  <c r="I753" i="6" s="1"/>
  <c r="H754" i="6"/>
  <c r="I754" i="6"/>
  <c r="H755" i="6"/>
  <c r="I755" i="6" s="1"/>
  <c r="H756" i="6"/>
  <c r="I756" i="6" s="1"/>
  <c r="H757" i="6"/>
  <c r="I757" i="6" s="1"/>
  <c r="H758" i="6"/>
  <c r="I758" i="6" s="1"/>
  <c r="H759" i="6"/>
  <c r="I759" i="6" s="1"/>
  <c r="H760" i="6"/>
  <c r="I760" i="6"/>
  <c r="H761" i="6"/>
  <c r="I761" i="6" s="1"/>
  <c r="H762" i="6"/>
  <c r="I762" i="6" s="1"/>
  <c r="H763" i="6"/>
  <c r="I763" i="6" s="1"/>
  <c r="H764" i="6"/>
  <c r="I764" i="6" s="1"/>
  <c r="H765" i="6"/>
  <c r="I765" i="6" s="1"/>
  <c r="H766" i="6"/>
  <c r="I766" i="6" s="1"/>
  <c r="H767" i="6"/>
  <c r="I767" i="6" s="1"/>
  <c r="H768" i="6"/>
  <c r="I768" i="6"/>
  <c r="H769" i="6"/>
  <c r="I769" i="6" s="1"/>
  <c r="H770" i="6"/>
  <c r="I770" i="6"/>
  <c r="H771" i="6"/>
  <c r="I771" i="6" s="1"/>
  <c r="H772" i="6"/>
  <c r="I772" i="6"/>
  <c r="H773" i="6"/>
  <c r="I773" i="6" s="1"/>
  <c r="H774" i="6"/>
  <c r="I774" i="6" s="1"/>
  <c r="H775" i="6"/>
  <c r="I775" i="6" s="1"/>
  <c r="H776" i="6"/>
  <c r="I776" i="6"/>
  <c r="H777" i="6"/>
  <c r="I777" i="6" s="1"/>
  <c r="H778" i="6"/>
  <c r="I778" i="6"/>
  <c r="H779" i="6"/>
  <c r="I779" i="6" s="1"/>
  <c r="H780" i="6"/>
  <c r="I780" i="6"/>
  <c r="H781" i="6"/>
  <c r="I781" i="6" s="1"/>
  <c r="H782" i="6"/>
  <c r="I782" i="6" s="1"/>
  <c r="H783" i="6"/>
  <c r="I783" i="6" s="1"/>
  <c r="H784" i="6"/>
  <c r="I784" i="6" s="1"/>
  <c r="H785" i="6"/>
  <c r="I785" i="6" s="1"/>
  <c r="H786" i="6"/>
  <c r="I786" i="6"/>
  <c r="H787" i="6"/>
  <c r="I787" i="6" s="1"/>
  <c r="H788" i="6"/>
  <c r="I788" i="6" s="1"/>
  <c r="H789" i="6"/>
  <c r="I789" i="6" s="1"/>
  <c r="H790" i="6"/>
  <c r="I790" i="6" s="1"/>
  <c r="H791" i="6"/>
  <c r="I791" i="6" s="1"/>
  <c r="H792" i="6"/>
  <c r="I792" i="6"/>
  <c r="H793" i="6"/>
  <c r="I793" i="6" s="1"/>
  <c r="H794" i="6"/>
  <c r="I794" i="6" s="1"/>
  <c r="H795" i="6"/>
  <c r="I795" i="6" s="1"/>
  <c r="H796" i="6"/>
  <c r="I796" i="6" s="1"/>
  <c r="H797" i="6"/>
  <c r="I797" i="6" s="1"/>
  <c r="H798" i="6"/>
  <c r="I798" i="6" s="1"/>
  <c r="H799" i="6"/>
  <c r="I799" i="6" s="1"/>
  <c r="H800" i="6"/>
  <c r="I800" i="6"/>
  <c r="H801" i="6"/>
  <c r="I801" i="6" s="1"/>
  <c r="H802" i="6"/>
  <c r="I802" i="6"/>
  <c r="H803" i="6"/>
  <c r="I803" i="6" s="1"/>
  <c r="H804" i="6"/>
  <c r="I804" i="6"/>
  <c r="H805" i="6"/>
  <c r="I805" i="6" s="1"/>
  <c r="H806" i="6"/>
  <c r="I806" i="6" s="1"/>
  <c r="H807" i="6"/>
  <c r="I807" i="6" s="1"/>
  <c r="H808" i="6"/>
  <c r="I808" i="6"/>
  <c r="H809" i="6"/>
  <c r="I809" i="6" s="1"/>
  <c r="H810" i="6"/>
  <c r="I810" i="6"/>
  <c r="H811" i="6"/>
  <c r="I811" i="6" s="1"/>
  <c r="H812" i="6"/>
  <c r="I812" i="6"/>
  <c r="H813" i="6"/>
  <c r="I813" i="6" s="1"/>
  <c r="H814" i="6"/>
  <c r="I814" i="6" s="1"/>
  <c r="H815" i="6"/>
  <c r="I815" i="6" s="1"/>
  <c r="H816" i="6"/>
  <c r="I816" i="6" s="1"/>
  <c r="H817" i="6"/>
  <c r="I817" i="6" s="1"/>
  <c r="H818" i="6"/>
  <c r="I818" i="6"/>
  <c r="H819" i="6"/>
  <c r="I819" i="6" s="1"/>
  <c r="H820" i="6"/>
  <c r="I820" i="6" s="1"/>
  <c r="H821" i="6"/>
  <c r="I821" i="6" s="1"/>
  <c r="H822" i="6"/>
  <c r="I822" i="6" s="1"/>
  <c r="H823" i="6"/>
  <c r="I823" i="6" s="1"/>
  <c r="H25" i="6"/>
  <c r="I25" i="6" s="1"/>
  <c r="H26" i="6"/>
  <c r="I26" i="6" s="1"/>
  <c r="H27" i="6"/>
  <c r="I27" i="6" s="1"/>
  <c r="H28" i="6"/>
  <c r="I28" i="6" s="1"/>
  <c r="H29" i="6"/>
  <c r="I29" i="6" s="1"/>
  <c r="H30" i="6"/>
  <c r="I30" i="6" s="1"/>
  <c r="H31" i="6"/>
  <c r="I31" i="6" s="1"/>
  <c r="H32" i="6"/>
  <c r="I32" i="6" s="1"/>
  <c r="H33" i="6"/>
  <c r="I33" i="6" s="1"/>
  <c r="H34" i="6"/>
  <c r="I34" i="6" s="1"/>
  <c r="H35" i="6"/>
  <c r="I35" i="6" s="1"/>
  <c r="H36" i="6"/>
  <c r="I36" i="6" s="1"/>
  <c r="H37" i="6"/>
  <c r="I37" i="6" s="1"/>
  <c r="H38" i="6"/>
  <c r="I38" i="6" s="1"/>
  <c r="H39" i="6"/>
  <c r="I39" i="6" s="1"/>
  <c r="H40" i="6"/>
  <c r="I40" i="6" s="1"/>
  <c r="H41" i="6"/>
  <c r="I41" i="6" s="1"/>
  <c r="H42" i="6"/>
  <c r="I42" i="6" s="1"/>
  <c r="H43" i="6"/>
  <c r="I43" i="6" s="1"/>
  <c r="H44" i="6"/>
  <c r="I44" i="6" s="1"/>
  <c r="H45" i="6"/>
  <c r="I45" i="6" s="1"/>
  <c r="H46" i="6"/>
  <c r="I46" i="6" s="1"/>
  <c r="H47" i="6"/>
  <c r="I47" i="6" s="1"/>
  <c r="H48" i="6"/>
  <c r="I48" i="6" s="1"/>
  <c r="H49" i="6"/>
  <c r="I49" i="6" s="1"/>
  <c r="H50" i="6"/>
  <c r="I50" i="6" s="1"/>
  <c r="H51" i="6"/>
  <c r="I51" i="6" s="1"/>
  <c r="H52" i="6"/>
  <c r="I52" i="6" s="1"/>
  <c r="H53" i="6"/>
  <c r="I53" i="6" s="1"/>
  <c r="H54" i="6"/>
  <c r="I54" i="6" s="1"/>
  <c r="H55" i="6"/>
  <c r="I55" i="6" s="1"/>
  <c r="H56" i="6"/>
  <c r="I56" i="6" s="1"/>
  <c r="H57" i="6"/>
  <c r="I57" i="6" s="1"/>
  <c r="H58" i="6"/>
  <c r="I58" i="6" s="1"/>
  <c r="H59" i="6"/>
  <c r="I59" i="6" s="1"/>
  <c r="H60" i="6"/>
  <c r="I60" i="6" s="1"/>
  <c r="H61" i="6"/>
  <c r="I61" i="6" s="1"/>
  <c r="H62" i="6"/>
  <c r="I62" i="6" s="1"/>
  <c r="H63" i="6"/>
  <c r="I63" i="6" s="1"/>
  <c r="H64" i="6"/>
  <c r="I64" i="6" s="1"/>
  <c r="H65" i="6"/>
  <c r="I65" i="6" s="1"/>
  <c r="H66" i="6"/>
  <c r="I66" i="6" s="1"/>
  <c r="H67" i="6"/>
  <c r="I67" i="6" s="1"/>
  <c r="H68" i="6"/>
  <c r="I68" i="6" s="1"/>
  <c r="H69" i="6"/>
  <c r="I69" i="6" s="1"/>
  <c r="H70" i="6"/>
  <c r="I70" i="6" s="1"/>
  <c r="H71" i="6"/>
  <c r="I71" i="6" s="1"/>
  <c r="H72" i="6"/>
  <c r="I72" i="6" s="1"/>
  <c r="H73" i="6"/>
  <c r="I73" i="6" s="1"/>
  <c r="H74" i="6"/>
  <c r="I74" i="6" s="1"/>
  <c r="H75" i="6"/>
  <c r="I75" i="6" s="1"/>
  <c r="H76" i="6"/>
  <c r="I76" i="6" s="1"/>
  <c r="H77" i="6"/>
  <c r="I77" i="6" s="1"/>
  <c r="H78" i="6"/>
  <c r="I78" i="6" s="1"/>
  <c r="H79" i="6"/>
  <c r="I79" i="6" s="1"/>
  <c r="H80" i="6"/>
  <c r="I80" i="6" s="1"/>
  <c r="H81" i="6"/>
  <c r="I81" i="6" s="1"/>
  <c r="H82" i="6"/>
  <c r="I82" i="6" s="1"/>
  <c r="H83" i="6"/>
  <c r="I83" i="6" s="1"/>
  <c r="H84" i="6"/>
  <c r="I84" i="6" s="1"/>
  <c r="H85" i="6"/>
  <c r="I85" i="6" s="1"/>
  <c r="H86" i="6"/>
  <c r="I86" i="6" s="1"/>
  <c r="H87" i="6"/>
  <c r="I87" i="6" s="1"/>
  <c r="H88" i="6"/>
  <c r="I88" i="6" s="1"/>
  <c r="H89" i="6"/>
  <c r="I89" i="6" s="1"/>
  <c r="H90" i="6"/>
  <c r="I90" i="6" s="1"/>
  <c r="H91" i="6"/>
  <c r="I91" i="6" s="1"/>
  <c r="H92" i="6"/>
  <c r="I92" i="6" s="1"/>
  <c r="H93" i="6"/>
  <c r="I93" i="6" s="1"/>
  <c r="H94" i="6"/>
  <c r="I94" i="6" s="1"/>
  <c r="H95" i="6"/>
  <c r="I95" i="6" s="1"/>
  <c r="H96" i="6"/>
  <c r="I96" i="6" s="1"/>
  <c r="H97" i="6"/>
  <c r="I97" i="6" s="1"/>
  <c r="H98" i="6"/>
  <c r="I98" i="6" s="1"/>
  <c r="H99" i="6"/>
  <c r="I99" i="6" s="1"/>
  <c r="H100" i="6"/>
  <c r="I100" i="6" s="1"/>
  <c r="H101" i="6"/>
  <c r="I101" i="6" s="1"/>
  <c r="H102" i="6"/>
  <c r="I102" i="6" s="1"/>
  <c r="H103" i="6"/>
  <c r="I103" i="6" s="1"/>
  <c r="H104" i="6"/>
  <c r="I104" i="6" s="1"/>
  <c r="H105" i="6"/>
  <c r="I105" i="6" s="1"/>
  <c r="H106" i="6"/>
  <c r="I106" i="6" s="1"/>
  <c r="H107" i="6"/>
  <c r="I107" i="6" s="1"/>
  <c r="H108" i="6"/>
  <c r="I108" i="6" s="1"/>
  <c r="H109" i="6"/>
  <c r="I109" i="6" s="1"/>
  <c r="H110" i="6"/>
  <c r="I110" i="6" s="1"/>
  <c r="H111" i="6"/>
  <c r="I111" i="6" s="1"/>
  <c r="H112" i="6"/>
  <c r="I112" i="6" s="1"/>
  <c r="H113" i="6"/>
  <c r="I113" i="6" s="1"/>
  <c r="H114" i="6"/>
  <c r="I114" i="6" s="1"/>
  <c r="H115" i="6"/>
  <c r="I115" i="6" s="1"/>
  <c r="H116" i="6"/>
  <c r="I116" i="6" s="1"/>
  <c r="H117" i="6"/>
  <c r="I117" i="6" s="1"/>
  <c r="H118" i="6"/>
  <c r="I118" i="6" s="1"/>
  <c r="H119" i="6"/>
  <c r="I119" i="6" s="1"/>
  <c r="H120" i="6"/>
  <c r="I120" i="6" s="1"/>
  <c r="H121" i="6"/>
  <c r="I121" i="6" s="1"/>
  <c r="H122" i="6"/>
  <c r="I122" i="6" s="1"/>
  <c r="H123" i="6"/>
  <c r="I123" i="6" s="1"/>
  <c r="H124" i="6"/>
  <c r="I124" i="6" s="1"/>
  <c r="H125" i="6"/>
  <c r="I125" i="6" s="1"/>
  <c r="H126" i="6"/>
  <c r="I126" i="6" s="1"/>
  <c r="H127" i="6"/>
  <c r="I127" i="6" s="1"/>
  <c r="H128" i="6"/>
  <c r="I128" i="6" s="1"/>
  <c r="H129" i="6"/>
  <c r="I129" i="6" s="1"/>
  <c r="H130" i="6"/>
  <c r="I130" i="6" s="1"/>
  <c r="H131" i="6"/>
  <c r="I131" i="6" s="1"/>
  <c r="H132" i="6"/>
  <c r="I132" i="6" s="1"/>
  <c r="H133" i="6"/>
  <c r="I133" i="6" s="1"/>
  <c r="H134" i="6"/>
  <c r="I134" i="6" s="1"/>
  <c r="H135" i="6"/>
  <c r="I135" i="6" s="1"/>
  <c r="H136" i="6"/>
  <c r="I136" i="6" s="1"/>
  <c r="H137" i="6"/>
  <c r="I137" i="6" s="1"/>
  <c r="H138" i="6"/>
  <c r="I138" i="6" s="1"/>
  <c r="H139" i="6"/>
  <c r="I139" i="6" s="1"/>
  <c r="H140" i="6"/>
  <c r="I140" i="6" s="1"/>
  <c r="H141" i="6"/>
  <c r="I141" i="6" s="1"/>
  <c r="H142" i="6"/>
  <c r="I142" i="6" s="1"/>
  <c r="H143" i="6"/>
  <c r="I143" i="6" s="1"/>
  <c r="H144" i="6"/>
  <c r="I144" i="6" s="1"/>
  <c r="H145" i="6"/>
  <c r="I145" i="6" s="1"/>
  <c r="H146" i="6"/>
  <c r="I146" i="6" s="1"/>
  <c r="H147" i="6"/>
  <c r="I147" i="6" s="1"/>
  <c r="H148" i="6"/>
  <c r="I148" i="6" s="1"/>
  <c r="H149" i="6"/>
  <c r="I149" i="6" s="1"/>
  <c r="H150" i="6"/>
  <c r="I150" i="6" s="1"/>
  <c r="H151" i="6"/>
  <c r="I151" i="6" s="1"/>
  <c r="H152" i="6"/>
  <c r="I152" i="6" s="1"/>
  <c r="H153" i="6"/>
  <c r="I153" i="6" s="1"/>
  <c r="H154" i="6"/>
  <c r="I154" i="6" s="1"/>
  <c r="H155" i="6"/>
  <c r="I155" i="6" s="1"/>
  <c r="H156" i="6"/>
  <c r="I156" i="6" s="1"/>
  <c r="H157" i="6"/>
  <c r="I157" i="6" s="1"/>
  <c r="H158" i="6"/>
  <c r="I158" i="6" s="1"/>
  <c r="H159" i="6"/>
  <c r="I159" i="6" s="1"/>
  <c r="H160" i="6"/>
  <c r="I160" i="6" s="1"/>
  <c r="H161" i="6"/>
  <c r="I161" i="6" s="1"/>
  <c r="H162" i="6"/>
  <c r="I162" i="6" s="1"/>
  <c r="H163" i="6"/>
  <c r="I163" i="6" s="1"/>
  <c r="H164" i="6"/>
  <c r="I164" i="6" s="1"/>
  <c r="H165" i="6"/>
  <c r="I165" i="6" s="1"/>
  <c r="H166" i="6"/>
  <c r="I166" i="6" s="1"/>
  <c r="H167" i="6"/>
  <c r="I167" i="6" s="1"/>
  <c r="H168" i="6"/>
  <c r="I168" i="6" s="1"/>
  <c r="H169" i="6"/>
  <c r="I169" i="6" s="1"/>
  <c r="H170" i="6"/>
  <c r="I170" i="6" s="1"/>
  <c r="H171" i="6"/>
  <c r="I171" i="6" s="1"/>
  <c r="H172" i="6"/>
  <c r="I172" i="6" s="1"/>
  <c r="H173" i="6"/>
  <c r="I173" i="6" s="1"/>
  <c r="H174" i="6"/>
  <c r="I174" i="6" s="1"/>
  <c r="H175" i="6"/>
  <c r="I175" i="6" s="1"/>
  <c r="H176" i="6"/>
  <c r="I176" i="6" s="1"/>
  <c r="H177" i="6"/>
  <c r="I177" i="6" s="1"/>
  <c r="H178" i="6"/>
  <c r="I178" i="6" s="1"/>
  <c r="H179" i="6"/>
  <c r="I179" i="6" s="1"/>
  <c r="H180" i="6"/>
  <c r="I180" i="6" s="1"/>
  <c r="H181" i="6"/>
  <c r="I181" i="6" s="1"/>
  <c r="H182" i="6"/>
  <c r="I182" i="6" s="1"/>
  <c r="H183" i="6"/>
  <c r="I183" i="6" s="1"/>
  <c r="H184" i="6"/>
  <c r="I184" i="6" s="1"/>
  <c r="H185" i="6"/>
  <c r="I185" i="6" s="1"/>
  <c r="H186" i="6"/>
  <c r="I186" i="6" s="1"/>
  <c r="H187" i="6"/>
  <c r="I187" i="6" s="1"/>
  <c r="H188" i="6"/>
  <c r="I188" i="6" s="1"/>
  <c r="H189" i="6"/>
  <c r="I189" i="6" s="1"/>
  <c r="H190" i="6"/>
  <c r="I190" i="6" s="1"/>
  <c r="H191" i="6"/>
  <c r="I191" i="6" s="1"/>
  <c r="H192" i="6"/>
  <c r="I192" i="6" s="1"/>
  <c r="H193" i="6"/>
  <c r="I193" i="6" s="1"/>
  <c r="H194" i="6"/>
  <c r="I194" i="6" s="1"/>
  <c r="H195" i="6"/>
  <c r="I195" i="6" s="1"/>
  <c r="H196" i="6"/>
  <c r="I196" i="6" s="1"/>
  <c r="H197" i="6"/>
  <c r="I197" i="6" s="1"/>
  <c r="H198" i="6"/>
  <c r="I198" i="6" s="1"/>
  <c r="H199" i="6"/>
  <c r="I199" i="6" s="1"/>
  <c r="H200" i="6"/>
  <c r="I200" i="6" s="1"/>
  <c r="H201" i="6"/>
  <c r="I201" i="6" s="1"/>
  <c r="H202" i="6"/>
  <c r="I202" i="6" s="1"/>
  <c r="H203" i="6"/>
  <c r="I203" i="6" s="1"/>
  <c r="H204" i="6"/>
  <c r="I204" i="6" s="1"/>
  <c r="H205" i="6"/>
  <c r="I205" i="6" s="1"/>
  <c r="H206" i="6"/>
  <c r="I206" i="6" s="1"/>
  <c r="H207" i="6"/>
  <c r="I207" i="6" s="1"/>
  <c r="H208" i="6"/>
  <c r="I208" i="6" s="1"/>
  <c r="H209" i="6"/>
  <c r="I209" i="6" s="1"/>
  <c r="H210" i="6"/>
  <c r="I210" i="6" s="1"/>
  <c r="H211" i="6"/>
  <c r="I211" i="6" s="1"/>
  <c r="H212" i="6"/>
  <c r="I212" i="6" s="1"/>
  <c r="H213" i="6"/>
  <c r="I213" i="6" s="1"/>
  <c r="H214" i="6"/>
  <c r="I214" i="6" s="1"/>
  <c r="H215" i="6"/>
  <c r="I215" i="6" s="1"/>
  <c r="H216" i="6"/>
  <c r="I216" i="6" s="1"/>
  <c r="H217" i="6"/>
  <c r="I217" i="6" s="1"/>
  <c r="H218" i="6"/>
  <c r="I218" i="6" s="1"/>
  <c r="H219" i="6"/>
  <c r="I219" i="6" s="1"/>
  <c r="H220" i="6"/>
  <c r="I220" i="6" s="1"/>
  <c r="H221" i="6"/>
  <c r="I221" i="6" s="1"/>
  <c r="H222" i="6"/>
  <c r="I222" i="6" s="1"/>
  <c r="H223" i="6"/>
  <c r="I223" i="6" s="1"/>
  <c r="H224" i="6"/>
  <c r="I224" i="6" s="1"/>
  <c r="H225" i="6"/>
  <c r="I225" i="6" s="1"/>
  <c r="H226" i="6"/>
  <c r="I226" i="6" s="1"/>
  <c r="H227" i="6"/>
  <c r="I227" i="6" s="1"/>
  <c r="H228" i="6"/>
  <c r="I228" i="6" s="1"/>
  <c r="H229" i="6"/>
  <c r="I229" i="6" s="1"/>
  <c r="H230" i="6"/>
  <c r="I230" i="6" s="1"/>
  <c r="H231" i="6"/>
  <c r="I231" i="6" s="1"/>
  <c r="H232" i="6"/>
  <c r="I232" i="6" s="1"/>
  <c r="H233" i="6"/>
  <c r="I233" i="6" s="1"/>
  <c r="H234" i="6"/>
  <c r="I234" i="6" s="1"/>
  <c r="H235" i="6"/>
  <c r="I235" i="6" s="1"/>
  <c r="H236" i="6"/>
  <c r="I236" i="6" s="1"/>
  <c r="H237" i="6"/>
  <c r="I237" i="6" s="1"/>
  <c r="H238" i="6"/>
  <c r="I238" i="6" s="1"/>
  <c r="H239" i="6"/>
  <c r="I239" i="6" s="1"/>
  <c r="H240" i="6"/>
  <c r="I240" i="6" s="1"/>
  <c r="H241" i="6"/>
  <c r="I241" i="6" s="1"/>
  <c r="H242" i="6"/>
  <c r="I242" i="6" s="1"/>
  <c r="H243" i="6"/>
  <c r="I243" i="6" s="1"/>
  <c r="H244" i="6"/>
  <c r="I244" i="6" s="1"/>
  <c r="H245" i="6"/>
  <c r="I245" i="6" s="1"/>
  <c r="H246" i="6"/>
  <c r="I246" i="6" s="1"/>
  <c r="H247" i="6"/>
  <c r="I247" i="6" s="1"/>
  <c r="H248" i="6"/>
  <c r="I248" i="6" s="1"/>
  <c r="H249" i="6"/>
  <c r="I249" i="6" s="1"/>
  <c r="H250" i="6"/>
  <c r="I250" i="6" s="1"/>
  <c r="H251" i="6"/>
  <c r="I251" i="6" s="1"/>
  <c r="H252" i="6"/>
  <c r="I252" i="6" s="1"/>
  <c r="H253" i="6"/>
  <c r="I253" i="6" s="1"/>
  <c r="H254" i="6"/>
  <c r="I254" i="6" s="1"/>
  <c r="H255" i="6"/>
  <c r="I255" i="6" s="1"/>
  <c r="H256" i="6"/>
  <c r="I256" i="6" s="1"/>
  <c r="H257" i="6"/>
  <c r="I257" i="6" s="1"/>
  <c r="H258" i="6"/>
  <c r="I258" i="6" s="1"/>
  <c r="H259" i="6"/>
  <c r="I259" i="6" s="1"/>
  <c r="H260" i="6"/>
  <c r="I260" i="6" s="1"/>
  <c r="H261" i="6"/>
  <c r="I261" i="6" s="1"/>
  <c r="H262" i="6"/>
  <c r="I262" i="6" s="1"/>
  <c r="H263" i="6"/>
  <c r="I263" i="6" s="1"/>
  <c r="H264" i="6"/>
  <c r="I264" i="6" s="1"/>
  <c r="H265" i="6"/>
  <c r="I265" i="6" s="1"/>
  <c r="H266" i="6"/>
  <c r="I266" i="6" s="1"/>
  <c r="H267" i="6"/>
  <c r="I267" i="6" s="1"/>
  <c r="H268" i="6"/>
  <c r="I268" i="6" s="1"/>
  <c r="H269" i="6"/>
  <c r="I269" i="6" s="1"/>
  <c r="H270" i="6"/>
  <c r="I270" i="6" s="1"/>
  <c r="H271" i="6"/>
  <c r="I271" i="6" s="1"/>
  <c r="H272" i="6"/>
  <c r="I272" i="6" s="1"/>
  <c r="H273" i="6"/>
  <c r="I273" i="6" s="1"/>
  <c r="H274" i="6"/>
  <c r="I274" i="6" s="1"/>
  <c r="H275" i="6"/>
  <c r="I275" i="6" s="1"/>
  <c r="H276" i="6"/>
  <c r="I276" i="6" s="1"/>
  <c r="H277" i="6"/>
  <c r="I277" i="6" s="1"/>
  <c r="H278" i="6"/>
  <c r="I278" i="6" s="1"/>
  <c r="H279" i="6"/>
  <c r="I279" i="6" s="1"/>
  <c r="H280" i="6"/>
  <c r="I280" i="6" s="1"/>
  <c r="H281" i="6"/>
  <c r="I281" i="6" s="1"/>
  <c r="H282" i="6"/>
  <c r="I282" i="6" s="1"/>
  <c r="H283" i="6"/>
  <c r="I283" i="6" s="1"/>
  <c r="H284" i="6"/>
  <c r="I284" i="6" s="1"/>
  <c r="H285" i="6"/>
  <c r="I285" i="6" s="1"/>
  <c r="H286" i="6"/>
  <c r="I286" i="6" s="1"/>
  <c r="H287" i="6"/>
  <c r="I287" i="6" s="1"/>
  <c r="H288" i="6"/>
  <c r="I288" i="6" s="1"/>
  <c r="H289" i="6"/>
  <c r="I289" i="6" s="1"/>
  <c r="H290" i="6"/>
  <c r="I290" i="6" s="1"/>
  <c r="H291" i="6"/>
  <c r="I291" i="6" s="1"/>
  <c r="H292" i="6"/>
  <c r="I292" i="6" s="1"/>
  <c r="H293" i="6"/>
  <c r="I293" i="6" s="1"/>
  <c r="H294" i="6"/>
  <c r="I294" i="6" s="1"/>
  <c r="H295" i="6"/>
  <c r="I295" i="6" s="1"/>
  <c r="H296" i="6"/>
  <c r="I296" i="6" s="1"/>
  <c r="H297" i="6"/>
  <c r="I297" i="6" s="1"/>
  <c r="H298" i="6"/>
  <c r="I298" i="6" s="1"/>
  <c r="H299" i="6"/>
  <c r="I299" i="6" s="1"/>
  <c r="H300" i="6"/>
  <c r="I300" i="6" s="1"/>
  <c r="H301" i="6"/>
  <c r="I301" i="6" s="1"/>
  <c r="H302" i="6"/>
  <c r="I302" i="6" s="1"/>
  <c r="H303" i="6"/>
  <c r="I303" i="6" s="1"/>
  <c r="H304" i="6"/>
  <c r="I304" i="6" s="1"/>
  <c r="H305" i="6"/>
  <c r="I305" i="6" s="1"/>
  <c r="H306" i="6"/>
  <c r="I306" i="6" s="1"/>
  <c r="H307" i="6"/>
  <c r="I307" i="6" s="1"/>
  <c r="H308" i="6"/>
  <c r="I308" i="6" s="1"/>
  <c r="H309" i="6"/>
  <c r="I309" i="6" s="1"/>
  <c r="H310" i="6"/>
  <c r="I310" i="6" s="1"/>
  <c r="H311" i="6"/>
  <c r="I311" i="6" s="1"/>
  <c r="H312" i="6"/>
  <c r="I312" i="6" s="1"/>
  <c r="H313" i="6"/>
  <c r="I313" i="6" s="1"/>
  <c r="H314" i="6"/>
  <c r="I314" i="6" s="1"/>
  <c r="H315" i="6"/>
  <c r="I315" i="6" s="1"/>
  <c r="H316" i="6"/>
  <c r="I316" i="6" s="1"/>
  <c r="H317" i="6"/>
  <c r="I317" i="6" s="1"/>
  <c r="H318" i="6"/>
  <c r="I318" i="6" s="1"/>
  <c r="H319" i="6"/>
  <c r="I319" i="6" s="1"/>
  <c r="H320" i="6"/>
  <c r="I320" i="6" s="1"/>
  <c r="H321" i="6"/>
  <c r="I321" i="6" s="1"/>
  <c r="H322" i="6"/>
  <c r="I322" i="6" s="1"/>
  <c r="H323" i="6"/>
  <c r="I323" i="6" s="1"/>
  <c r="H324" i="6"/>
  <c r="I324" i="6" s="1"/>
  <c r="H325" i="6"/>
  <c r="I325" i="6" s="1"/>
  <c r="H326" i="6"/>
  <c r="I326" i="6" s="1"/>
  <c r="H327" i="6"/>
  <c r="I327" i="6" s="1"/>
  <c r="H328" i="6"/>
  <c r="I328" i="6" s="1"/>
  <c r="H329" i="6"/>
  <c r="I329" i="6" s="1"/>
  <c r="H330" i="6"/>
  <c r="I330" i="6" s="1"/>
  <c r="H331" i="6"/>
  <c r="I331" i="6" s="1"/>
  <c r="H332" i="6"/>
  <c r="I332" i="6" s="1"/>
  <c r="H333" i="6"/>
  <c r="I333" i="6" s="1"/>
  <c r="H334" i="6"/>
  <c r="I334" i="6" s="1"/>
  <c r="H335" i="6"/>
  <c r="I335" i="6" s="1"/>
  <c r="H336" i="6"/>
  <c r="I336" i="6" s="1"/>
  <c r="H337" i="6"/>
  <c r="I337" i="6" s="1"/>
  <c r="H338" i="6"/>
  <c r="I338" i="6" s="1"/>
  <c r="H339" i="6"/>
  <c r="I339" i="6" s="1"/>
  <c r="H340" i="6"/>
  <c r="I340" i="6" s="1"/>
  <c r="H341" i="6"/>
  <c r="I341" i="6" s="1"/>
  <c r="H342" i="6"/>
  <c r="I342" i="6" s="1"/>
  <c r="H343" i="6"/>
  <c r="I343" i="6" s="1"/>
  <c r="H344" i="6"/>
  <c r="I344" i="6" s="1"/>
  <c r="H345" i="6"/>
  <c r="I345" i="6" s="1"/>
  <c r="H346" i="6"/>
  <c r="I346" i="6" s="1"/>
  <c r="H347" i="6"/>
  <c r="I347" i="6" s="1"/>
  <c r="H348" i="6"/>
  <c r="I348" i="6" s="1"/>
  <c r="H349" i="6"/>
  <c r="I349" i="6" s="1"/>
  <c r="H350" i="6"/>
  <c r="I350" i="6" s="1"/>
  <c r="H351" i="6"/>
  <c r="I351" i="6" s="1"/>
  <c r="H352" i="6"/>
  <c r="I352" i="6" s="1"/>
  <c r="H353" i="6"/>
  <c r="I353" i="6" s="1"/>
  <c r="H354" i="6"/>
  <c r="I354" i="6" s="1"/>
  <c r="H355" i="6"/>
  <c r="I355" i="6" s="1"/>
  <c r="H356" i="6"/>
  <c r="I356" i="6" s="1"/>
  <c r="H357" i="6"/>
  <c r="I357" i="6" s="1"/>
  <c r="H358" i="6"/>
  <c r="I358" i="6" s="1"/>
  <c r="H359" i="6"/>
  <c r="I359" i="6" s="1"/>
  <c r="H360" i="6"/>
  <c r="I360" i="6" s="1"/>
  <c r="H361" i="6"/>
  <c r="I361" i="6" s="1"/>
  <c r="H362" i="6"/>
  <c r="I362" i="6" s="1"/>
  <c r="H363" i="6"/>
  <c r="I363" i="6" s="1"/>
  <c r="H364" i="6"/>
  <c r="I364" i="6" s="1"/>
  <c r="H365" i="6"/>
  <c r="I365" i="6" s="1"/>
  <c r="H366" i="6"/>
  <c r="I366" i="6" s="1"/>
  <c r="H367" i="6"/>
  <c r="I367" i="6" s="1"/>
  <c r="H368" i="6"/>
  <c r="I368" i="6" s="1"/>
  <c r="H369" i="6"/>
  <c r="I369" i="6" s="1"/>
  <c r="H370" i="6"/>
  <c r="I370" i="6" s="1"/>
  <c r="H371" i="6"/>
  <c r="I371" i="6" s="1"/>
  <c r="H372" i="6"/>
  <c r="I372" i="6" s="1"/>
  <c r="H373" i="6"/>
  <c r="I373" i="6" s="1"/>
  <c r="H374" i="6"/>
  <c r="I374" i="6" s="1"/>
  <c r="H375" i="6"/>
  <c r="I375" i="6" s="1"/>
  <c r="H376" i="6"/>
  <c r="I376" i="6" s="1"/>
  <c r="H377" i="6"/>
  <c r="I377" i="6" s="1"/>
  <c r="H378" i="6"/>
  <c r="I378" i="6" s="1"/>
  <c r="H379" i="6"/>
  <c r="I379" i="6" s="1"/>
  <c r="H380" i="6"/>
  <c r="I380" i="6" s="1"/>
  <c r="H381" i="6"/>
  <c r="I381" i="6" s="1"/>
  <c r="H382" i="6"/>
  <c r="I382" i="6" s="1"/>
  <c r="H383" i="6"/>
  <c r="I383" i="6" s="1"/>
  <c r="H384" i="6"/>
  <c r="I384" i="6" s="1"/>
  <c r="H385" i="6"/>
  <c r="I385" i="6" s="1"/>
  <c r="H386" i="6"/>
  <c r="I386" i="6" s="1"/>
  <c r="H387" i="6"/>
  <c r="I387" i="6" s="1"/>
  <c r="H388" i="6"/>
  <c r="I388" i="6" s="1"/>
  <c r="H389" i="6"/>
  <c r="I389" i="6" s="1"/>
  <c r="H390" i="6"/>
  <c r="I390" i="6" s="1"/>
  <c r="H391" i="6"/>
  <c r="I391" i="6" s="1"/>
  <c r="H392" i="6"/>
  <c r="I392" i="6" s="1"/>
  <c r="H393" i="6"/>
  <c r="I393" i="6" s="1"/>
  <c r="H394" i="6"/>
  <c r="I394" i="6" s="1"/>
  <c r="H395" i="6"/>
  <c r="I395" i="6" s="1"/>
  <c r="H396" i="6"/>
  <c r="I396" i="6" s="1"/>
  <c r="H397" i="6"/>
  <c r="I397" i="6" s="1"/>
  <c r="H398" i="6"/>
  <c r="I398" i="6" s="1"/>
  <c r="H399" i="6"/>
  <c r="I399" i="6" s="1"/>
  <c r="H400" i="6"/>
  <c r="I400" i="6" s="1"/>
  <c r="H401" i="6"/>
  <c r="I401" i="6" s="1"/>
  <c r="H402" i="6"/>
  <c r="I402" i="6" s="1"/>
  <c r="H403" i="6"/>
  <c r="I403" i="6" s="1"/>
  <c r="H404" i="6"/>
  <c r="I404" i="6" s="1"/>
  <c r="H405" i="6"/>
  <c r="I405" i="6" s="1"/>
  <c r="H406" i="6"/>
  <c r="I406" i="6" s="1"/>
  <c r="H407" i="6"/>
  <c r="I407" i="6" s="1"/>
  <c r="H408" i="6"/>
  <c r="I408" i="6" s="1"/>
  <c r="H409" i="6"/>
  <c r="I409" i="6" s="1"/>
  <c r="H410" i="6"/>
  <c r="I410" i="6" s="1"/>
  <c r="H411" i="6"/>
  <c r="I411" i="6" s="1"/>
  <c r="H412" i="6"/>
  <c r="I412" i="6" s="1"/>
  <c r="H413" i="6"/>
  <c r="I413" i="6" s="1"/>
  <c r="H414" i="6"/>
  <c r="I414" i="6" s="1"/>
  <c r="H415" i="6"/>
  <c r="I415" i="6" s="1"/>
  <c r="H416" i="6"/>
  <c r="I416" i="6" s="1"/>
  <c r="H417" i="6"/>
  <c r="I417" i="6" s="1"/>
  <c r="H418" i="6"/>
  <c r="I418" i="6" s="1"/>
  <c r="H419" i="6"/>
  <c r="I419" i="6" s="1"/>
  <c r="H420" i="6"/>
  <c r="I420" i="6" s="1"/>
  <c r="H421" i="6"/>
  <c r="I421" i="6" s="1"/>
  <c r="H422" i="6"/>
  <c r="I422" i="6" s="1"/>
  <c r="H423" i="6"/>
  <c r="I423" i="6" s="1"/>
  <c r="H424" i="6"/>
  <c r="I424" i="6" s="1"/>
  <c r="H24" i="6"/>
  <c r="I24" i="6" s="1"/>
  <c r="D29" i="6"/>
  <c r="D30" i="6" s="1"/>
  <c r="D31" i="6" s="1"/>
  <c r="D32" i="6" s="1"/>
  <c r="C30" i="6"/>
  <c r="C31" i="6" s="1"/>
  <c r="C32" i="6" s="1"/>
  <c r="B30" i="6"/>
  <c r="B31" i="6" s="1"/>
  <c r="B32" i="6" s="1"/>
  <c r="C29" i="6"/>
  <c r="B29" i="6"/>
  <c r="B54" i="5"/>
  <c r="E53" i="5"/>
  <c r="D53" i="5"/>
  <c r="C53" i="5"/>
  <c r="B43" i="7" l="1"/>
  <c r="C51" i="7" s="1" a="1"/>
  <c r="G33" i="5"/>
  <c r="F33" i="5"/>
  <c r="E33" i="5"/>
  <c r="D33" i="5"/>
  <c r="G38" i="5"/>
  <c r="F38" i="5"/>
  <c r="G37" i="5"/>
  <c r="F37" i="5"/>
  <c r="G36" i="5"/>
  <c r="F36" i="5"/>
  <c r="G35" i="5"/>
  <c r="F35" i="5"/>
  <c r="G34" i="5"/>
  <c r="F34" i="5"/>
  <c r="E38" i="5"/>
  <c r="E40" i="5" s="1"/>
  <c r="D38" i="5"/>
  <c r="D40" i="5" s="1"/>
  <c r="E37" i="5"/>
  <c r="D37" i="5"/>
  <c r="E36" i="5"/>
  <c r="D36" i="5"/>
  <c r="E35" i="5"/>
  <c r="D35" i="5"/>
  <c r="E34" i="5"/>
  <c r="D34" i="5"/>
  <c r="B35" i="5"/>
  <c r="B34" i="5"/>
  <c r="B33" i="5"/>
  <c r="B36" i="5"/>
  <c r="B37" i="5"/>
  <c r="B38" i="5"/>
  <c r="C34" i="5"/>
  <c r="C38" i="5"/>
  <c r="C37" i="5"/>
  <c r="C36" i="5"/>
  <c r="C35" i="5"/>
  <c r="C33" i="5"/>
  <c r="C40" i="5" s="1"/>
  <c r="B29" i="4"/>
  <c r="B28" i="4"/>
  <c r="B27" i="4"/>
  <c r="E48" i="3"/>
  <c r="D48" i="3"/>
  <c r="C48" i="3"/>
  <c r="B48" i="3"/>
  <c r="I30" i="3"/>
  <c r="H30" i="3"/>
  <c r="I35" i="3"/>
  <c r="I37" i="3" s="1"/>
  <c r="H35" i="3"/>
  <c r="I34" i="3"/>
  <c r="H34" i="3"/>
  <c r="I33" i="3"/>
  <c r="H33" i="3"/>
  <c r="I32" i="3"/>
  <c r="H32" i="3"/>
  <c r="I31" i="3"/>
  <c r="H31" i="3"/>
  <c r="E32" i="3"/>
  <c r="F32" i="3"/>
  <c r="G32" i="3"/>
  <c r="D32" i="3"/>
  <c r="D26" i="3"/>
  <c r="G30" i="3"/>
  <c r="F30" i="3"/>
  <c r="G35" i="3"/>
  <c r="G37" i="3" s="1"/>
  <c r="F35" i="3"/>
  <c r="F36" i="3" s="1"/>
  <c r="G34" i="3"/>
  <c r="G36" i="3" s="1"/>
  <c r="F34" i="3"/>
  <c r="G33" i="3"/>
  <c r="F33" i="3"/>
  <c r="G31" i="3"/>
  <c r="F31" i="3"/>
  <c r="E35" i="3"/>
  <c r="D35" i="3"/>
  <c r="E34" i="3"/>
  <c r="E37" i="3" s="1"/>
  <c r="D34" i="3"/>
  <c r="D36" i="3" s="1"/>
  <c r="E33" i="3"/>
  <c r="D33" i="3"/>
  <c r="C35" i="3"/>
  <c r="B35" i="3"/>
  <c r="C34" i="3"/>
  <c r="B34" i="3"/>
  <c r="C33" i="3"/>
  <c r="B33" i="3"/>
  <c r="C32" i="3"/>
  <c r="B32" i="3"/>
  <c r="C31" i="3"/>
  <c r="B31" i="3"/>
  <c r="E31" i="3"/>
  <c r="D31" i="3"/>
  <c r="E30" i="3"/>
  <c r="D30" i="3"/>
  <c r="C30" i="3"/>
  <c r="B30" i="3"/>
  <c r="C51" i="7" l="1"/>
  <c r="C55" i="7"/>
  <c r="C54" i="7"/>
  <c r="D55" i="7" s="1"/>
  <c r="C53" i="7"/>
  <c r="C52" i="7"/>
  <c r="F40" i="5"/>
  <c r="G40" i="5"/>
  <c r="G39" i="5"/>
  <c r="G42" i="5" s="1"/>
  <c r="E55" i="5" s="1"/>
  <c r="F39" i="5"/>
  <c r="F41" i="5" s="1"/>
  <c r="E54" i="5" s="1"/>
  <c r="D39" i="5"/>
  <c r="D42" i="5" s="1"/>
  <c r="E39" i="5"/>
  <c r="E41" i="5" s="1"/>
  <c r="B39" i="5"/>
  <c r="B43" i="5" s="1"/>
  <c r="C39" i="5"/>
  <c r="C41" i="5" s="1"/>
  <c r="B40" i="5"/>
  <c r="B42" i="5" s="1"/>
  <c r="H37" i="3"/>
  <c r="H36" i="3"/>
  <c r="H38" i="3" s="1"/>
  <c r="E39" i="3"/>
  <c r="E36" i="3"/>
  <c r="I36" i="3"/>
  <c r="H39" i="3"/>
  <c r="E50" i="3" s="1"/>
  <c r="I38" i="3"/>
  <c r="E49" i="3" s="1"/>
  <c r="I39" i="3"/>
  <c r="G39" i="3"/>
  <c r="G38" i="3"/>
  <c r="D49" i="3" s="1"/>
  <c r="F37" i="3"/>
  <c r="F39" i="3" s="1"/>
  <c r="D50" i="3" s="1"/>
  <c r="B37" i="3"/>
  <c r="D37" i="3"/>
  <c r="D39" i="3" s="1"/>
  <c r="C50" i="3" s="1"/>
  <c r="E38" i="3"/>
  <c r="C49" i="3" s="1"/>
  <c r="B36" i="3"/>
  <c r="C37" i="3"/>
  <c r="C36" i="3"/>
  <c r="C40" i="3" s="1"/>
  <c r="C41" i="3" s="1"/>
  <c r="D54" i="7" l="1"/>
  <c r="D53" i="7"/>
  <c r="D52" i="7"/>
  <c r="D51" i="7"/>
  <c r="F51" i="7" s="1" a="1"/>
  <c r="E51" i="7" a="1"/>
  <c r="B44" i="5"/>
  <c r="G41" i="5"/>
  <c r="F42" i="5"/>
  <c r="E42" i="5"/>
  <c r="D55" i="5" s="1"/>
  <c r="D41" i="5"/>
  <c r="D54" i="5" s="1"/>
  <c r="B45" i="5"/>
  <c r="B41" i="5"/>
  <c r="C54" i="5" s="1"/>
  <c r="E58" i="5" s="1"/>
  <c r="C43" i="5"/>
  <c r="C44" i="5" s="1"/>
  <c r="C45" i="5"/>
  <c r="C42" i="5"/>
  <c r="C55" i="5" s="1"/>
  <c r="D38" i="3"/>
  <c r="B39" i="3"/>
  <c r="F38" i="3"/>
  <c r="B38" i="3"/>
  <c r="B40" i="3"/>
  <c r="B41" i="3" s="1"/>
  <c r="C45" i="3" s="1"/>
  <c r="C46" i="3" s="1"/>
  <c r="C38" i="3"/>
  <c r="B49" i="3" s="1"/>
  <c r="C39" i="3"/>
  <c r="E51" i="7" l="1"/>
  <c r="E53" i="7"/>
  <c r="E54" i="7"/>
  <c r="E55" i="7"/>
  <c r="E52" i="7"/>
  <c r="F51" i="7"/>
  <c r="F52" i="7"/>
  <c r="F53" i="7"/>
  <c r="F54" i="7"/>
  <c r="F55" i="7"/>
  <c r="B47" i="5"/>
  <c r="D58" i="5"/>
  <c r="C51" i="3"/>
  <c r="C52" i="3" s="1"/>
  <c r="D51" i="3"/>
  <c r="D52" i="3" s="1"/>
  <c r="E51" i="3"/>
  <c r="E52" i="3" s="1"/>
  <c r="B50" i="3"/>
  <c r="B52" i="3" s="1"/>
  <c r="C44" i="3"/>
  <c r="B56" i="7" l="1"/>
  <c r="B55" i="5"/>
  <c r="B48" i="5"/>
  <c r="B49" i="5" s="1"/>
  <c r="B53" i="5" s="1"/>
  <c r="E53" i="3"/>
  <c r="D53" i="3"/>
  <c r="C53" i="3"/>
  <c r="D57" i="5" l="1"/>
  <c r="E57" i="5"/>
  <c r="E59" i="5"/>
  <c r="D59" i="5"/>
  <c r="E60" i="5" l="1"/>
  <c r="D60" i="5"/>
  <c r="B31" i="1" l="1"/>
  <c r="B30" i="1"/>
  <c r="B29" i="1"/>
  <c r="B27" i="1"/>
</calcChain>
</file>

<file path=xl/sharedStrings.xml><?xml version="1.0" encoding="utf-8"?>
<sst xmlns="http://schemas.openxmlformats.org/spreadsheetml/2006/main" count="339" uniqueCount="237">
  <si>
    <t>Артём и 25-й колл (2 балла)</t>
  </si>
  <si>
    <t>Начинающий трейдер Артём позвонил в другой банк в соседнем небо-</t>
  </si>
  <si>
    <t>скрёбе и спросил, сколько сейчас стоят out-of-the-money коллы на ва-</t>
  </si>
  <si>
    <t>лютную пару GBPUSD (фунт-доллар). Ему ответили, что трёхмесячный</t>
  </si>
  <si>
    <t>25C стоит 8% и повесили трубку, прежде чем Артём успел хоть что-то</t>
  </si>
  <si>
    <t>уточнить.</t>
  </si>
  <si>
    <t>Артём вспомнил, что 25C — это такой страйк, на котором колл-</t>
  </si>
  <si>
    <t>опцион имеет дельту 25%, а котировка, которую ему сказали — это во-</t>
  </si>
  <si>
    <t>латильность в модели Блэка-Шоулза. Артём посмотрел в Bloomberg, что</t>
  </si>
  <si>
    <t>текущий спот-курс равен 𝑆 = 1.26, безрисковая процентная ставка в дол-</t>
  </si>
  <si>
    <t>ларах 𝑟 = 5%, в фунтах 𝑞 = 2%, до экспирации трёхмесячного опциона</t>
  </si>
  <si>
    <t>осталось 𝑇 = 0.25 года.</t>
  </si>
  <si>
    <t>Помогите Артёму вычислить, какой же страйк (человекочитаемый</t>
  </si>
  <si>
    <t>курс фунт-доллар) ему предложили, и сколько долларов нужно запла-</t>
  </si>
  <si>
    <t>тить за колл-опцион номиналом 𝑁 = 1 000 000 фунтов. Вы можете либо</t>
  </si>
  <si>
    <t>вывести формулу, которая вычисляет страйк из дельты, либо подобрать</t>
  </si>
  <si>
    <t>такой страйк численно с точностью до 0.01.</t>
  </si>
  <si>
    <t>S</t>
  </si>
  <si>
    <t>T</t>
  </si>
  <si>
    <t>r</t>
  </si>
  <si>
    <t>q</t>
  </si>
  <si>
    <t>sigma</t>
  </si>
  <si>
    <t>Delta</t>
  </si>
  <si>
    <t>N, GBP</t>
  </si>
  <si>
    <t>Strike</t>
  </si>
  <si>
    <t>Current</t>
  </si>
  <si>
    <t>Call Delta</t>
  </si>
  <si>
    <t>d1</t>
  </si>
  <si>
    <t>d2</t>
  </si>
  <si>
    <t>B-S Call</t>
  </si>
  <si>
    <t>Стрэнгл (2 балла)</t>
  </si>
  <si>
    <t>Структура стрэнгл (strangle) — это немного потолстевший стрэдл. Стр-</t>
  </si>
  <si>
    <t>энгл состоит из ванильного пута со страйком 𝐾1 и ванильного колла со</t>
  </si>
  <si>
    <t>страйком 𝐾2, причём 𝐾1 &lt; 𝐾2. Такой стрэнгл дешевле стрэдла, но для</t>
  </si>
  <si>
    <t>выхода в плюс придётся ждать большего движения рынка ниже 𝐾1 или</t>
  </si>
  <si>
    <t>выше 𝐾2.</t>
  </si>
  <si>
    <t>Предположим, что мы живём в мире Блэка-Шоулза. Акция, которая</t>
  </si>
  <si>
    <t>не платит дивидендов, стоит 𝑆 = $100, её волатильность 𝜎 = 30%, без-</t>
  </si>
  <si>
    <t>рисковая процентная ставка 𝑟 = 5%. Сейчас наш портфель состоит из</t>
  </si>
  <si>
    <t>единственной позиции — купленного стрэнгла со страйками 𝐾1 = $95 и</t>
  </si>
  <si>
    <t>𝐾2 = $105 со сроком погашения 𝑇 = 0.5 года.</t>
  </si>
  <si>
    <t>Сколько стоит такой стрэдл сейчас? Какова его дельта? Сколько еди-</t>
  </si>
  <si>
    <t>ниц базового актива нужно купить или продать, чтобы дельта комби-</t>
  </si>
  <si>
    <t>нированного портфеля (стрэнгл плюс базовый актив) была равна нулю.</t>
  </si>
  <si>
    <t>Предположим, что мы выполнили дельта-хеджирование. Прошло</t>
  </si>
  <si>
    <t>время 𝑑𝑡 = 1/360 (наступил новый рабочий день), и до экспирации</t>
  </si>
  <si>
    <t>стрэнгла осталось 𝑇 − 𝑑𝑡 лет.</t>
  </si>
  <si>
    <t>Рассчитайте нашу прибыль или убыток относительно вчерашнего</t>
  </si>
  <si>
    <t>дня в трёх сценариях: если акция стоит 𝑆1 = $98 (подешевела), если она</t>
  </si>
  <si>
    <t>стоит 𝑆2 = $100 (осталась на месте), если она стоит 𝑆3 = $102 (подорожа-</t>
  </si>
  <si>
    <t>ла).</t>
  </si>
  <si>
    <t>K1</t>
  </si>
  <si>
    <t>K2</t>
  </si>
  <si>
    <t>K</t>
  </si>
  <si>
    <t>B-S Put</t>
  </si>
  <si>
    <t>Put Delta</t>
  </si>
  <si>
    <t>Gamma</t>
  </si>
  <si>
    <t>S1=98</t>
  </si>
  <si>
    <t>S1</t>
  </si>
  <si>
    <t>S2</t>
  </si>
  <si>
    <t>S3</t>
  </si>
  <si>
    <t>S2=100</t>
  </si>
  <si>
    <t>dt</t>
  </si>
  <si>
    <t>S3=102</t>
  </si>
  <si>
    <t>1. Present Value</t>
  </si>
  <si>
    <t>2. Current Delta</t>
  </si>
  <si>
    <t>3. Hedge Size</t>
  </si>
  <si>
    <t>&lt;--- Negative means we must sell this amount of the stock</t>
  </si>
  <si>
    <t>Call PnL</t>
  </si>
  <si>
    <t>Call PV</t>
  </si>
  <si>
    <t>Put PV</t>
  </si>
  <si>
    <t>Hedge PV</t>
  </si>
  <si>
    <t>Stock</t>
  </si>
  <si>
    <t>Full PV</t>
  </si>
  <si>
    <t>PnL</t>
  </si>
  <si>
    <t>Метод Монте-Карло (2 балла)</t>
  </si>
  <si>
    <t>Методом Монте-Карло можно проверять других численные алгоритмы.</t>
  </si>
  <si>
    <t>«Боевая» модель может, скажем, численно решать дифференциальные</t>
  </si>
  <si>
    <t>уравнения на разностной решётке. Но можно же посчитать тот же де-</t>
  </si>
  <si>
    <t>риватив «в лоб» методом Монте-Карло и проверить, что числа если и</t>
  </si>
  <si>
    <t>отличаются, то не сильно.</t>
  </si>
  <si>
    <t>Предположим, что «боевая» модель оценила некоторый экзотиче-</t>
  </si>
  <si>
    <t>ский дериватив в 𝑉 = $100. Метод Монте-Карло на 𝑛 = 10 000 симуляций</t>
  </si>
  <si>
    <t>считает, что цена ̂</t>
  </si>
  <si>
    <t>𝑉</t>
  </si>
  <si>
    <t>= $99. Выборочное стандартное отклонение значе-</t>
  </si>
  <si>
    <t>ний в методеМонте-Карло 𝜎̂ = $15. Коллега, который написал «боевую»</t>
  </si>
  <si>
    <t>модель уверяет вас, что всё в порядке, ведь результаты достаточно близ-</t>
  </si>
  <si>
    <t>ки, а метод Монте-Карло в принципе сам по себе неточный и нужно</t>
  </si>
  <si>
    <t>больше симуляций.</t>
  </si>
  <si>
    <t>Докажите, что всё не так просто. Посчитайте двухсторонний 99%</t>
  </si>
  <si>
    <t>доверительный интервал, в котором находится истинный средний ре-</t>
  </si>
  <si>
    <t>зультат метода Монте-Карло (тот, к котором метод сошёлся бы,если бы</t>
  </si>
  <si>
    <t>мы сделали бесконечно много симуляций). Если 𝑁(𝑥) — функция рас-</t>
  </si>
  <si>
    <t>пределения нормального распределения, то 𝑁(0.995) = 2.576</t>
  </si>
  <si>
    <t>n</t>
  </si>
  <si>
    <t>V_hat</t>
  </si>
  <si>
    <t>Sigma_hat</t>
  </si>
  <si>
    <t>alpha</t>
  </si>
  <si>
    <t>Crit.value</t>
  </si>
  <si>
    <t>Left</t>
  </si>
  <si>
    <t>Right</t>
  </si>
  <si>
    <t>Дельта-гамма хеджирование (3 балла)</t>
  </si>
  <si>
    <t>Рассмотрим модель Блэка-Шоулза. Индекс S&amp;P 500 находится на уровне</t>
  </si>
  <si>
    <t>𝑆 = $5 200. Волатильность индекса 𝜎 = 20%, дивидендная доходность</t>
  </si>
  <si>
    <t>𝑞 = 2%, безрисковая процентная ставка 𝑟 = 5% (непрерывная капитали-</t>
  </si>
  <si>
    <t>зация).</t>
  </si>
  <si>
    <t>Наш портфель состоит из единственной позиции — проданного ев-</t>
  </si>
  <si>
    <t>ропейского колл-опциона со страйком 𝐾1 = $5 500 и сроком исполнения</t>
  </si>
  <si>
    <t>𝑇 = 0.5 лет. Считайте, что премию за опцион мы получили и потратили</t>
  </si>
  <si>
    <t>давным-давно, поэтому сейчас портфель имеет отрицательное present</t>
  </si>
  <si>
    <t>value.</t>
  </si>
  <si>
    <t>Выполним гамма-хеджирование. Мы нашли на рынке ещё один оп-</t>
  </si>
  <si>
    <t>цион — европейский пут со страйком 𝐾2 = $4 700 и сроком погашения</t>
  </si>
  <si>
    <t>𝑇 = 0.5 лет. Сколько единиц пута нужно купить или продать, чтобы</t>
  </si>
  <si>
    <t>общая гамма портфеля (изначальный проданный колл плюс хеджиру-</t>
  </si>
  <si>
    <t>ющий пут) была равна нулю?</t>
  </si>
  <si>
    <t>Скорее всего, дельта портфеля из колла и пута не будет равна ну-</t>
  </si>
  <si>
    <t>лю. Сколько единиц базового актива нужно купить или продать, чтобы</t>
  </si>
  <si>
    <t>теперь и дельта портфеля (пут, колл, базовый актив) оказалась равной</t>
  </si>
  <si>
    <t>нулю? Будем считать, что мы можем «купить» или «продать» индекс</t>
  </si>
  <si>
    <t>либо в виде ETF-а либо в виде короткого фьючерса.</t>
  </si>
  <si>
    <t>Как изменится PV портфеля (чему будет равна наша прибыль убы-</t>
  </si>
  <si>
    <t>ток), если сразу после хеджирования индекс скачком двинется к уровню</t>
  </si>
  <si>
    <t>𝑆1 = $5 300 или уровню 𝑆2 = $5 100? Время до экспирации остаётся преж-</t>
  </si>
  <si>
    <t>ним.</t>
  </si>
  <si>
    <t>// Solve e^(-q*T)*N(d_1) = Delta</t>
  </si>
  <si>
    <t>Sigma</t>
  </si>
  <si>
    <t>Call Pos</t>
  </si>
  <si>
    <t>&lt;-- Negative means we are short one call</t>
  </si>
  <si>
    <t>Puts</t>
  </si>
  <si>
    <t>&lt;--- Positive means we must buy puts</t>
  </si>
  <si>
    <t>New Delta</t>
  </si>
  <si>
    <t>Delta Hedge</t>
  </si>
  <si>
    <t>&lt;--- Positive means we are buying the asset</t>
  </si>
  <si>
    <t>S1=5300</t>
  </si>
  <si>
    <t>S2=5100</t>
  </si>
  <si>
    <t>Call</t>
  </si>
  <si>
    <t>Stock PnL</t>
  </si>
  <si>
    <t>Quantity</t>
  </si>
  <si>
    <t>Put PnL</t>
  </si>
  <si>
    <t>Total PnL</t>
  </si>
  <si>
    <t>Put</t>
  </si>
  <si>
    <t>Вега цифрового опциона (3 балла)</t>
  </si>
  <si>
    <t>Трейдер Артём прочитал на Википедии, что в модели Блэка-Шоулза ве-</t>
  </si>
  <si>
    <t>га ванильного опциона всегда положительная. Это «очевидно», потому</t>
  </si>
  <si>
    <t>что вся формула веги — произведение положительных величин. Артём</t>
  </si>
  <si>
    <t>задумался, справедливо ли это утверждение и для цифровых опционов.</t>
  </si>
  <si>
    <t>Акция, которая не платит дивидендов (𝑞 = 0%), имеет волатильность</t>
  </si>
  <si>
    <t>в модели Блэка-Шоулза 𝜎 = 20%. Безрисковая процентная ставка 𝑟 = 5%</t>
  </si>
  <si>
    <t>(непрерывная капитализация). Рассмотрим цифровой колл-опцион со</t>
  </si>
  <si>
    <t>страйком 𝐾 = $100 и сроком 𝑇 = 0.5 года. Номинал опциона (выигрыш,</t>
  </si>
  <si>
    <t>который получит владелец, если акция заберётся выше страйка) равен</t>
  </si>
  <si>
    <t>𝑁 = $1 000.</t>
  </si>
  <si>
    <t>Посчитайте вегу в двух сценариях: если текущая цена акции 𝑆1 = $90</t>
  </si>
  <si>
    <t>и если акция стоит 𝑆2 = $110. Дайте ответ в долларах на процентный</t>
  </si>
  <si>
    <t>пункт. Вы можете либо вывести формулу веги цифрового колла, взяв</t>
  </si>
  <si>
    <t>производную, либо посчитать её численно (прибавить к текущей вола-</t>
  </si>
  <si>
    <t>тильности 0.01% и посмотреть, как изменится цена). Помните, что если</t>
  </si>
  <si>
    <t>вы дифференцируете формулу Блэка-Шоулза, то вега получится не в</t>
  </si>
  <si>
    <t>долларах на процентный пункт, а в долларах на единичку процентной</t>
  </si>
  <si>
    <t>ставки (в 100 раз больше).</t>
  </si>
  <si>
    <t>Вычислите или подберите с точностью $0.01 такую цену акции 𝑆0,</t>
  </si>
  <si>
    <t>при которой вега нашего цифрового колла будет равна 0.</t>
  </si>
  <si>
    <t>N</t>
  </si>
  <si>
    <t>Spot</t>
  </si>
  <si>
    <t>B-S Vega</t>
  </si>
  <si>
    <t>USD/%</t>
  </si>
  <si>
    <t>Репликация кредитного свопа (3 балла)</t>
  </si>
  <si>
    <t>Безрисковая государственная бескупонная облигация со сроком пога-</t>
  </si>
  <si>
    <t>шения 𝑇 = 5 лет имеет доходность 𝑔 = 3% (ежегодная капитализация).</t>
  </si>
  <si>
    <t>Доходность рискованной корпоративной бескупонной облигации с тем</t>
  </si>
  <si>
    <t>же сроком погашения 𝑐 = 5%. При дефолте по корпоративной облигации</t>
  </si>
  <si>
    <t>recovery rate составит 𝑅 = 40%, а выплата случится в предполагаемую</t>
  </si>
  <si>
    <t>дату погашения. Рассмотрим кредитный дефолтный своп сроком на 5</t>
  </si>
  <si>
    <t>лет, в котором купоны выплачиваются ежегодно. При дефолте выплата</t>
  </si>
  <si>
    <t>страховки произойдёт в дату следующего купона. Выплаты накоплен-</t>
  </si>
  <si>
    <t>ного купона нет.</t>
  </si>
  <si>
    <t>Посчитайте справедливый купон в таком свопе. Пожалуйста, не пре-</t>
  </si>
  <si>
    <t>небрегайте дисконтированием.</t>
  </si>
  <si>
    <t>Мы продали клиенту такой своп номиналом 𝑁 = $1 000 000 по спра-</t>
  </si>
  <si>
    <t>ведливой цене. В момент заключения сделки её present value равно нулю.</t>
  </si>
  <si>
    <t>Посмотрим, каков наш рыночный риск, и как им управлять.</t>
  </si>
  <si>
    <t>Предположим, что доходность корпоративной облигации выросла</t>
  </si>
  <si>
    <t>на 𝑑𝑐 = 0.01% (1 базисный пункт). Чему теперь равен честный купон</t>
  </si>
  <si>
    <t>в кредитном свопе (он изменится, потому что поменялась вероятность</t>
  </si>
  <si>
    <t>дефолта)? Если мы получаем от клиента старый купон, а вероятность</t>
  </si>
  <si>
    <t>дефолта выросла, то сколько мы заработали или потеряли (т.е. чему</t>
  </si>
  <si>
    <t>равно наше новое PV, учитывая, что исходное PV было $0)?</t>
  </si>
  <si>
    <t>Теперь посчитайте, как изменилась цена самой корпоративной об-</t>
  </si>
  <si>
    <t>лигации при росте доходности на 𝑑𝑐 = 0.01%. Сколько облигаций нам</t>
  </si>
  <si>
    <t>нужно было бы купить или продать в самом начале, когда доходность</t>
  </si>
  <si>
    <t>ещё не успела измениться, чтобы общая прибыль по позиции из свопа</t>
  </si>
  <si>
    <t>и облигации при росте доходности на 𝑑𝑐 была равна нулю? Считайте,</t>
  </si>
  <si>
    <t>что номинал корпоративной облигации $1.</t>
  </si>
  <si>
    <t>Проделайте то же самое упражнение для государственной облига-</t>
  </si>
  <si>
    <t>ции. Предположим, что её доходность изменилась на 𝑑𝑔 = 0.01%. На</t>
  </si>
  <si>
    <t>сколько изменится PVсвопа? Сколько государственных облигаций нуж-</t>
  </si>
  <si>
    <t>но было купить или продать с самого начала, чтобы общая цена порт-</t>
  </si>
  <si>
    <t>феля не изменилась?</t>
  </si>
  <si>
    <t>Напоминание: цена бескупонной облигации связана с доходностью</t>
  </si>
  <si>
    <t>соотношением 𝑃 = 1/(1 + 𝑟)𝑇 .</t>
  </si>
  <si>
    <t>g</t>
  </si>
  <si>
    <t>c</t>
  </si>
  <si>
    <t>R</t>
  </si>
  <si>
    <t>N, USD</t>
  </si>
  <si>
    <t>P(default)</t>
  </si>
  <si>
    <t>Hazard rate</t>
  </si>
  <si>
    <t>&lt;--- S(T) = 1 - PD(T) = exp(-lambda*T)</t>
  </si>
  <si>
    <t>Step 1: compute fair swap coupon</t>
  </si>
  <si>
    <t>P(defalt)</t>
  </si>
  <si>
    <t>Lambda</t>
  </si>
  <si>
    <t>Discount</t>
  </si>
  <si>
    <t>S(T)</t>
  </si>
  <si>
    <t>Interval PD</t>
  </si>
  <si>
    <t>Buyer PV</t>
  </si>
  <si>
    <t>Seller PV</t>
  </si>
  <si>
    <t>(Buyer PV at 100% coupon)</t>
  </si>
  <si>
    <t>Fair Coupon</t>
  </si>
  <si>
    <t>dr</t>
  </si>
  <si>
    <t>Step 3a: in case we have sold the swap at old coupon…</t>
  </si>
  <si>
    <t>Coupon</t>
  </si>
  <si>
    <t>Seller PV (us)</t>
  </si>
  <si>
    <t>Swap PV</t>
  </si>
  <si>
    <t>&lt;--- Negative means we are at a loss</t>
  </si>
  <si>
    <t>Step 3b: in case we have sold the swap at old coupon…</t>
  </si>
  <si>
    <t>&lt;--- Positive means we gain some profit</t>
  </si>
  <si>
    <t>Step 2a: bump the corporate bond up</t>
  </si>
  <si>
    <t>Step 2b: bump the government bond up</t>
  </si>
  <si>
    <t>Bond price</t>
  </si>
  <si>
    <t>(Before the bump)</t>
  </si>
  <si>
    <t>New price</t>
  </si>
  <si>
    <t>(After the bump)</t>
  </si>
  <si>
    <t>Change</t>
  </si>
  <si>
    <t>Hedge size</t>
  </si>
  <si>
    <t>&lt;--- Negative means we must SELL the corp bond</t>
  </si>
  <si>
    <t>&lt;--- Positive means we must BUY the gov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</si>
</sst>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00"/>
    <numFmt numFmtId="166" formatCode="#,##0_ ;\-#,##0\ "/>
    <numFmt numFmtId="167" formatCode="0.0000"/>
    <numFmt numFmtId="168" formatCode="0.00000"/>
    <numFmt numFmtId="169" formatCode="#,##0.000"/>
    <numFmt numFmtId="170" formatCode="#,##0.0000"/>
    <numFmt numFmtId="171" formatCode="0.0%"/>
    <numFmt numFmtId="172" formatCode="0.000%"/>
    <numFmt numFmtId="173" formatCode="#,##0.00000"/>
    <numFmt numFmtId="174" formatCode="#,##0.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9" fontId="0" fillId="0" borderId="0" xfId="0" applyNumberFormat="1"/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9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167" fontId="0" fillId="2" borderId="0" xfId="0" applyNumberFormat="1" applyFill="1"/>
    <xf numFmtId="169" fontId="0" fillId="0" borderId="0" xfId="0" applyNumberFormat="1"/>
    <xf numFmtId="170" fontId="0" fillId="0" borderId="0" xfId="0" applyNumberFormat="1"/>
    <xf numFmtId="3" fontId="0" fillId="0" borderId="0" xfId="0" applyNumberFormat="1"/>
    <xf numFmtId="3" fontId="0" fillId="3" borderId="0" xfId="0" applyNumberFormat="1" applyFill="1"/>
    <xf numFmtId="0" fontId="1" fillId="0" borderId="0" xfId="0" applyFont="1"/>
    <xf numFmtId="168" fontId="0" fillId="3" borderId="0" xfId="0" applyNumberFormat="1" applyFill="1"/>
    <xf numFmtId="171" fontId="0" fillId="0" borderId="0" xfId="0" applyNumberFormat="1"/>
    <xf numFmtId="10" fontId="0" fillId="0" borderId="0" xfId="0" applyNumberFormat="1"/>
    <xf numFmtId="10" fontId="0" fillId="3" borderId="0" xfId="0" applyNumberFormat="1" applyFill="1"/>
    <xf numFmtId="172" fontId="0" fillId="0" borderId="0" xfId="0" applyNumberFormat="1"/>
    <xf numFmtId="172" fontId="0" fillId="3" borderId="0" xfId="0" applyNumberFormat="1" applyFill="1"/>
    <xf numFmtId="171" fontId="0" fillId="3" borderId="0" xfId="0" applyNumberFormat="1" applyFill="1"/>
    <xf numFmtId="165" fontId="0" fillId="3" borderId="0" xfId="0" applyNumberFormat="1" applyFill="1"/>
    <xf numFmtId="168" fontId="0" fillId="2" borderId="0" xfId="0" applyNumberFormat="1" applyFill="1"/>
    <xf numFmtId="170" fontId="0" fillId="3" borderId="0" xfId="0" applyNumberFormat="1" applyFill="1"/>
    <xf numFmtId="169" fontId="0" fillId="3" borderId="0" xfId="0" applyNumberFormat="1" applyFill="1"/>
    <xf numFmtId="165" fontId="0" fillId="4" borderId="0" xfId="0" applyNumberFormat="1" applyFill="1"/>
    <xf numFmtId="10" fontId="0" fillId="4" borderId="0" xfId="0" applyNumberFormat="1" applyFill="1"/>
    <xf numFmtId="167" fontId="0" fillId="4" borderId="0" xfId="0" applyNumberFormat="1" applyFill="1"/>
    <xf numFmtId="3" fontId="0" fillId="2" borderId="0" xfId="0" applyNumberFormat="1" applyFill="1"/>
    <xf numFmtId="4" fontId="0" fillId="2" borderId="0" xfId="0" applyNumberFormat="1" applyFill="1"/>
    <xf numFmtId="173" fontId="0" fillId="0" borderId="0" xfId="0" applyNumberFormat="1"/>
    <xf numFmtId="174" fontId="0" fillId="0" borderId="0" xfId="0" applyNumberFormat="1"/>
    <xf numFmtId="2" fontId="0" fillId="4" borderId="0" xfId="0" applyNumberFormat="1" applyFill="1"/>
    <xf numFmtId="1" fontId="0" fillId="0" borderId="0" xfId="0" applyNumberFormat="1"/>
    <xf numFmtId="4" fontId="0" fillId="3" borderId="0" xfId="0" applyNumberFormat="1" applyFill="1"/>
    <xf numFmtId="0" fontId="0" fillId="4" borderId="0" xfId="0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Problem5!$I$23</c:f>
              <c:strCache>
                <c:ptCount val="1"/>
                <c:pt idx="0">
                  <c:v>B-S Vega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Problem5!$G$24:$G$1024</c:f>
              <c:numCache>
                <c:formatCode>0.0</c:formatCode>
                <c:ptCount val="1001"/>
                <c:pt idx="0">
                  <c:v>60</c:v>
                </c:pt>
                <c:pt idx="1">
                  <c:v>60.1</c:v>
                </c:pt>
                <c:pt idx="2">
                  <c:v>60.2</c:v>
                </c:pt>
                <c:pt idx="3">
                  <c:v>60.3</c:v>
                </c:pt>
                <c:pt idx="4">
                  <c:v>60.4</c:v>
                </c:pt>
                <c:pt idx="5">
                  <c:v>60.5</c:v>
                </c:pt>
                <c:pt idx="6">
                  <c:v>60.6</c:v>
                </c:pt>
                <c:pt idx="7">
                  <c:v>60.7</c:v>
                </c:pt>
                <c:pt idx="8">
                  <c:v>60.8</c:v>
                </c:pt>
                <c:pt idx="9">
                  <c:v>60.9</c:v>
                </c:pt>
                <c:pt idx="10">
                  <c:v>61</c:v>
                </c:pt>
                <c:pt idx="11">
                  <c:v>61.1</c:v>
                </c:pt>
                <c:pt idx="12">
                  <c:v>61.2</c:v>
                </c:pt>
                <c:pt idx="13">
                  <c:v>61.3</c:v>
                </c:pt>
                <c:pt idx="14">
                  <c:v>61.4</c:v>
                </c:pt>
                <c:pt idx="15">
                  <c:v>61.5</c:v>
                </c:pt>
                <c:pt idx="16">
                  <c:v>61.6</c:v>
                </c:pt>
                <c:pt idx="17">
                  <c:v>61.7</c:v>
                </c:pt>
                <c:pt idx="18">
                  <c:v>61.8</c:v>
                </c:pt>
                <c:pt idx="19">
                  <c:v>61.9</c:v>
                </c:pt>
                <c:pt idx="20">
                  <c:v>62</c:v>
                </c:pt>
                <c:pt idx="21">
                  <c:v>62.1</c:v>
                </c:pt>
                <c:pt idx="22">
                  <c:v>62.2</c:v>
                </c:pt>
                <c:pt idx="23">
                  <c:v>62.3</c:v>
                </c:pt>
                <c:pt idx="24">
                  <c:v>62.4</c:v>
                </c:pt>
                <c:pt idx="25">
                  <c:v>62.5</c:v>
                </c:pt>
                <c:pt idx="26">
                  <c:v>62.6</c:v>
                </c:pt>
                <c:pt idx="27">
                  <c:v>62.7</c:v>
                </c:pt>
                <c:pt idx="28">
                  <c:v>62.8</c:v>
                </c:pt>
                <c:pt idx="29">
                  <c:v>62.9</c:v>
                </c:pt>
                <c:pt idx="30">
                  <c:v>63</c:v>
                </c:pt>
                <c:pt idx="31">
                  <c:v>63.1</c:v>
                </c:pt>
                <c:pt idx="32">
                  <c:v>63.200000000000102</c:v>
                </c:pt>
                <c:pt idx="33">
                  <c:v>63.3</c:v>
                </c:pt>
                <c:pt idx="34">
                  <c:v>63.4</c:v>
                </c:pt>
                <c:pt idx="35">
                  <c:v>63.5</c:v>
                </c:pt>
                <c:pt idx="36">
                  <c:v>63.600000000000101</c:v>
                </c:pt>
                <c:pt idx="37">
                  <c:v>63.700000000000102</c:v>
                </c:pt>
                <c:pt idx="38">
                  <c:v>63.8</c:v>
                </c:pt>
                <c:pt idx="39">
                  <c:v>63.900000000000098</c:v>
                </c:pt>
                <c:pt idx="40">
                  <c:v>64.000000000000099</c:v>
                </c:pt>
                <c:pt idx="41">
                  <c:v>64.100000000000094</c:v>
                </c:pt>
                <c:pt idx="42">
                  <c:v>64.200000000000102</c:v>
                </c:pt>
                <c:pt idx="43">
                  <c:v>64.300000000000097</c:v>
                </c:pt>
                <c:pt idx="44">
                  <c:v>64.400000000000105</c:v>
                </c:pt>
                <c:pt idx="45">
                  <c:v>64.500000000000099</c:v>
                </c:pt>
                <c:pt idx="46">
                  <c:v>64.600000000000094</c:v>
                </c:pt>
                <c:pt idx="47">
                  <c:v>64.700000000000102</c:v>
                </c:pt>
                <c:pt idx="48">
                  <c:v>64.800000000000097</c:v>
                </c:pt>
                <c:pt idx="49">
                  <c:v>64.900000000000105</c:v>
                </c:pt>
                <c:pt idx="50">
                  <c:v>65.000000000000099</c:v>
                </c:pt>
                <c:pt idx="51">
                  <c:v>65.100000000000094</c:v>
                </c:pt>
                <c:pt idx="52">
                  <c:v>65.200000000000102</c:v>
                </c:pt>
                <c:pt idx="53">
                  <c:v>65.300000000000097</c:v>
                </c:pt>
                <c:pt idx="54">
                  <c:v>65.400000000000105</c:v>
                </c:pt>
                <c:pt idx="55">
                  <c:v>65.500000000000099</c:v>
                </c:pt>
                <c:pt idx="56">
                  <c:v>65.600000000000094</c:v>
                </c:pt>
                <c:pt idx="57">
                  <c:v>65.700000000000102</c:v>
                </c:pt>
                <c:pt idx="58">
                  <c:v>65.800000000000097</c:v>
                </c:pt>
                <c:pt idx="59">
                  <c:v>65.900000000000105</c:v>
                </c:pt>
                <c:pt idx="60">
                  <c:v>66.000000000000099</c:v>
                </c:pt>
                <c:pt idx="61">
                  <c:v>66.100000000000094</c:v>
                </c:pt>
                <c:pt idx="62">
                  <c:v>66.200000000000102</c:v>
                </c:pt>
                <c:pt idx="63">
                  <c:v>66.300000000000097</c:v>
                </c:pt>
                <c:pt idx="64">
                  <c:v>66.400000000000105</c:v>
                </c:pt>
                <c:pt idx="65">
                  <c:v>66.500000000000099</c:v>
                </c:pt>
                <c:pt idx="66">
                  <c:v>66.600000000000094</c:v>
                </c:pt>
                <c:pt idx="67">
                  <c:v>66.700000000000102</c:v>
                </c:pt>
                <c:pt idx="68">
                  <c:v>66.800000000000097</c:v>
                </c:pt>
                <c:pt idx="69">
                  <c:v>66.900000000000105</c:v>
                </c:pt>
                <c:pt idx="70">
                  <c:v>67.000000000000099</c:v>
                </c:pt>
                <c:pt idx="71">
                  <c:v>67.100000000000094</c:v>
                </c:pt>
                <c:pt idx="72">
                  <c:v>67.200000000000102</c:v>
                </c:pt>
                <c:pt idx="73">
                  <c:v>67.300000000000097</c:v>
                </c:pt>
                <c:pt idx="74">
                  <c:v>67.400000000000105</c:v>
                </c:pt>
                <c:pt idx="75">
                  <c:v>67.500000000000099</c:v>
                </c:pt>
                <c:pt idx="76">
                  <c:v>67.600000000000094</c:v>
                </c:pt>
                <c:pt idx="77">
                  <c:v>67.700000000000102</c:v>
                </c:pt>
                <c:pt idx="78">
                  <c:v>67.800000000000097</c:v>
                </c:pt>
                <c:pt idx="79">
                  <c:v>67.900000000000105</c:v>
                </c:pt>
                <c:pt idx="80">
                  <c:v>68.000000000000099</c:v>
                </c:pt>
                <c:pt idx="81">
                  <c:v>68.100000000000094</c:v>
                </c:pt>
                <c:pt idx="82">
                  <c:v>68.200000000000102</c:v>
                </c:pt>
                <c:pt idx="83">
                  <c:v>68.300000000000097</c:v>
                </c:pt>
                <c:pt idx="84">
                  <c:v>68.400000000000105</c:v>
                </c:pt>
                <c:pt idx="85">
                  <c:v>68.500000000000099</c:v>
                </c:pt>
                <c:pt idx="86">
                  <c:v>68.600000000000094</c:v>
                </c:pt>
                <c:pt idx="87">
                  <c:v>68.700000000000102</c:v>
                </c:pt>
                <c:pt idx="88">
                  <c:v>68.800000000000097</c:v>
                </c:pt>
                <c:pt idx="89">
                  <c:v>68.900000000000105</c:v>
                </c:pt>
                <c:pt idx="90">
                  <c:v>69.000000000000099</c:v>
                </c:pt>
                <c:pt idx="91">
                  <c:v>69.100000000000094</c:v>
                </c:pt>
                <c:pt idx="92">
                  <c:v>69.200000000000102</c:v>
                </c:pt>
                <c:pt idx="93">
                  <c:v>69.300000000000097</c:v>
                </c:pt>
                <c:pt idx="94">
                  <c:v>69.400000000000105</c:v>
                </c:pt>
                <c:pt idx="95">
                  <c:v>69.500000000000099</c:v>
                </c:pt>
                <c:pt idx="96">
                  <c:v>69.600000000000094</c:v>
                </c:pt>
                <c:pt idx="97">
                  <c:v>69.700000000000102</c:v>
                </c:pt>
                <c:pt idx="98">
                  <c:v>69.800000000000097</c:v>
                </c:pt>
                <c:pt idx="99">
                  <c:v>69.900000000000105</c:v>
                </c:pt>
                <c:pt idx="100">
                  <c:v>70.000000000000099</c:v>
                </c:pt>
                <c:pt idx="101">
                  <c:v>70.100000000000094</c:v>
                </c:pt>
                <c:pt idx="102">
                  <c:v>70.200000000000102</c:v>
                </c:pt>
                <c:pt idx="103">
                  <c:v>70.300000000000097</c:v>
                </c:pt>
                <c:pt idx="104">
                  <c:v>70.400000000000105</c:v>
                </c:pt>
                <c:pt idx="105">
                  <c:v>70.500000000000099</c:v>
                </c:pt>
                <c:pt idx="106">
                  <c:v>70.600000000000193</c:v>
                </c:pt>
                <c:pt idx="107">
                  <c:v>70.700000000000202</c:v>
                </c:pt>
                <c:pt idx="108">
                  <c:v>70.800000000000196</c:v>
                </c:pt>
                <c:pt idx="109">
                  <c:v>70.900000000000205</c:v>
                </c:pt>
                <c:pt idx="110">
                  <c:v>71.000000000000199</c:v>
                </c:pt>
                <c:pt idx="111">
                  <c:v>71.100000000000193</c:v>
                </c:pt>
                <c:pt idx="112">
                  <c:v>71.200000000000202</c:v>
                </c:pt>
                <c:pt idx="113">
                  <c:v>71.300000000000196</c:v>
                </c:pt>
                <c:pt idx="114">
                  <c:v>71.400000000000205</c:v>
                </c:pt>
                <c:pt idx="115">
                  <c:v>71.500000000000199</c:v>
                </c:pt>
                <c:pt idx="116">
                  <c:v>71.600000000000193</c:v>
                </c:pt>
                <c:pt idx="117">
                  <c:v>71.700000000000202</c:v>
                </c:pt>
                <c:pt idx="118">
                  <c:v>71.800000000000196</c:v>
                </c:pt>
                <c:pt idx="119">
                  <c:v>71.900000000000205</c:v>
                </c:pt>
                <c:pt idx="120">
                  <c:v>72.000000000000199</c:v>
                </c:pt>
                <c:pt idx="121">
                  <c:v>72.100000000000193</c:v>
                </c:pt>
                <c:pt idx="122">
                  <c:v>72.200000000000202</c:v>
                </c:pt>
                <c:pt idx="123">
                  <c:v>72.300000000000196</c:v>
                </c:pt>
                <c:pt idx="124">
                  <c:v>72.400000000000205</c:v>
                </c:pt>
                <c:pt idx="125">
                  <c:v>72.500000000000199</c:v>
                </c:pt>
                <c:pt idx="126">
                  <c:v>72.600000000000193</c:v>
                </c:pt>
                <c:pt idx="127">
                  <c:v>72.700000000000202</c:v>
                </c:pt>
                <c:pt idx="128">
                  <c:v>72.800000000000196</c:v>
                </c:pt>
                <c:pt idx="129">
                  <c:v>72.900000000000205</c:v>
                </c:pt>
                <c:pt idx="130">
                  <c:v>73.000000000000199</c:v>
                </c:pt>
                <c:pt idx="131">
                  <c:v>73.100000000000193</c:v>
                </c:pt>
                <c:pt idx="132">
                  <c:v>73.200000000000202</c:v>
                </c:pt>
                <c:pt idx="133">
                  <c:v>73.300000000000196</c:v>
                </c:pt>
                <c:pt idx="134">
                  <c:v>73.400000000000205</c:v>
                </c:pt>
                <c:pt idx="135">
                  <c:v>73.500000000000199</c:v>
                </c:pt>
                <c:pt idx="136">
                  <c:v>73.600000000000193</c:v>
                </c:pt>
                <c:pt idx="137">
                  <c:v>73.700000000000202</c:v>
                </c:pt>
                <c:pt idx="138">
                  <c:v>73.800000000000196</c:v>
                </c:pt>
                <c:pt idx="139">
                  <c:v>73.900000000000205</c:v>
                </c:pt>
                <c:pt idx="140">
                  <c:v>74.000000000000199</c:v>
                </c:pt>
                <c:pt idx="141">
                  <c:v>74.100000000000193</c:v>
                </c:pt>
                <c:pt idx="142">
                  <c:v>74.200000000000202</c:v>
                </c:pt>
                <c:pt idx="143">
                  <c:v>74.300000000000196</c:v>
                </c:pt>
                <c:pt idx="144">
                  <c:v>74.400000000000205</c:v>
                </c:pt>
                <c:pt idx="145">
                  <c:v>74.500000000000199</c:v>
                </c:pt>
                <c:pt idx="146">
                  <c:v>74.600000000000193</c:v>
                </c:pt>
                <c:pt idx="147">
                  <c:v>74.700000000000202</c:v>
                </c:pt>
                <c:pt idx="148">
                  <c:v>74.800000000000196</c:v>
                </c:pt>
                <c:pt idx="149">
                  <c:v>74.900000000000205</c:v>
                </c:pt>
                <c:pt idx="150">
                  <c:v>75.000000000000199</c:v>
                </c:pt>
                <c:pt idx="151">
                  <c:v>75.100000000000193</c:v>
                </c:pt>
                <c:pt idx="152">
                  <c:v>75.200000000000202</c:v>
                </c:pt>
                <c:pt idx="153">
                  <c:v>75.300000000000196</c:v>
                </c:pt>
                <c:pt idx="154">
                  <c:v>75.400000000000205</c:v>
                </c:pt>
                <c:pt idx="155">
                  <c:v>75.500000000000199</c:v>
                </c:pt>
                <c:pt idx="156">
                  <c:v>75.600000000000193</c:v>
                </c:pt>
                <c:pt idx="157">
                  <c:v>75.700000000000202</c:v>
                </c:pt>
                <c:pt idx="158">
                  <c:v>75.800000000000196</c:v>
                </c:pt>
                <c:pt idx="159">
                  <c:v>75.900000000000205</c:v>
                </c:pt>
                <c:pt idx="160">
                  <c:v>76.000000000000199</c:v>
                </c:pt>
                <c:pt idx="161">
                  <c:v>76.100000000000193</c:v>
                </c:pt>
                <c:pt idx="162">
                  <c:v>76.200000000000202</c:v>
                </c:pt>
                <c:pt idx="163">
                  <c:v>76.300000000000196</c:v>
                </c:pt>
                <c:pt idx="164">
                  <c:v>76.400000000000205</c:v>
                </c:pt>
                <c:pt idx="165">
                  <c:v>76.500000000000199</c:v>
                </c:pt>
                <c:pt idx="166">
                  <c:v>76.600000000000193</c:v>
                </c:pt>
                <c:pt idx="167">
                  <c:v>76.700000000000202</c:v>
                </c:pt>
                <c:pt idx="168">
                  <c:v>76.800000000000196</c:v>
                </c:pt>
                <c:pt idx="169">
                  <c:v>76.900000000000205</c:v>
                </c:pt>
                <c:pt idx="170">
                  <c:v>77.000000000000199</c:v>
                </c:pt>
                <c:pt idx="171">
                  <c:v>77.100000000000193</c:v>
                </c:pt>
                <c:pt idx="172">
                  <c:v>77.200000000000202</c:v>
                </c:pt>
                <c:pt idx="173">
                  <c:v>77.300000000000196</c:v>
                </c:pt>
                <c:pt idx="174">
                  <c:v>77.400000000000205</c:v>
                </c:pt>
                <c:pt idx="175">
                  <c:v>77.500000000000199</c:v>
                </c:pt>
                <c:pt idx="176">
                  <c:v>77.600000000000307</c:v>
                </c:pt>
                <c:pt idx="177">
                  <c:v>77.700000000000301</c:v>
                </c:pt>
                <c:pt idx="178">
                  <c:v>77.800000000000296</c:v>
                </c:pt>
                <c:pt idx="179">
                  <c:v>77.900000000000304</c:v>
                </c:pt>
                <c:pt idx="180">
                  <c:v>78.000000000000298</c:v>
                </c:pt>
                <c:pt idx="181">
                  <c:v>78.100000000000307</c:v>
                </c:pt>
                <c:pt idx="182">
                  <c:v>78.200000000000301</c:v>
                </c:pt>
                <c:pt idx="183">
                  <c:v>78.300000000000296</c:v>
                </c:pt>
                <c:pt idx="184">
                  <c:v>78.400000000000304</c:v>
                </c:pt>
                <c:pt idx="185">
                  <c:v>78.500000000000298</c:v>
                </c:pt>
                <c:pt idx="186">
                  <c:v>78.600000000000307</c:v>
                </c:pt>
                <c:pt idx="187">
                  <c:v>78.700000000000301</c:v>
                </c:pt>
                <c:pt idx="188">
                  <c:v>78.800000000000296</c:v>
                </c:pt>
                <c:pt idx="189">
                  <c:v>78.900000000000304</c:v>
                </c:pt>
                <c:pt idx="190">
                  <c:v>79.000000000000298</c:v>
                </c:pt>
                <c:pt idx="191">
                  <c:v>79.100000000000307</c:v>
                </c:pt>
                <c:pt idx="192">
                  <c:v>79.200000000000301</c:v>
                </c:pt>
                <c:pt idx="193">
                  <c:v>79.300000000000296</c:v>
                </c:pt>
                <c:pt idx="194">
                  <c:v>79.400000000000304</c:v>
                </c:pt>
                <c:pt idx="195">
                  <c:v>79.500000000000298</c:v>
                </c:pt>
                <c:pt idx="196">
                  <c:v>79.600000000000307</c:v>
                </c:pt>
                <c:pt idx="197">
                  <c:v>79.700000000000301</c:v>
                </c:pt>
                <c:pt idx="198">
                  <c:v>79.800000000000296</c:v>
                </c:pt>
                <c:pt idx="199">
                  <c:v>79.900000000000304</c:v>
                </c:pt>
                <c:pt idx="200">
                  <c:v>80.000000000000298</c:v>
                </c:pt>
                <c:pt idx="201">
                  <c:v>80.100000000000307</c:v>
                </c:pt>
                <c:pt idx="202">
                  <c:v>80.200000000000301</c:v>
                </c:pt>
                <c:pt idx="203">
                  <c:v>80.300000000000296</c:v>
                </c:pt>
                <c:pt idx="204">
                  <c:v>80.400000000000304</c:v>
                </c:pt>
                <c:pt idx="205">
                  <c:v>80.500000000000298</c:v>
                </c:pt>
                <c:pt idx="206">
                  <c:v>80.600000000000307</c:v>
                </c:pt>
                <c:pt idx="207">
                  <c:v>80.700000000000301</c:v>
                </c:pt>
                <c:pt idx="208">
                  <c:v>80.800000000000296</c:v>
                </c:pt>
                <c:pt idx="209">
                  <c:v>80.900000000000304</c:v>
                </c:pt>
                <c:pt idx="210">
                  <c:v>81.000000000000298</c:v>
                </c:pt>
                <c:pt idx="211">
                  <c:v>81.100000000000307</c:v>
                </c:pt>
                <c:pt idx="212">
                  <c:v>81.200000000000301</c:v>
                </c:pt>
                <c:pt idx="213">
                  <c:v>81.300000000000296</c:v>
                </c:pt>
                <c:pt idx="214">
                  <c:v>81.400000000000304</c:v>
                </c:pt>
                <c:pt idx="215">
                  <c:v>81.500000000000298</c:v>
                </c:pt>
                <c:pt idx="216">
                  <c:v>81.600000000000307</c:v>
                </c:pt>
                <c:pt idx="217">
                  <c:v>81.700000000000301</c:v>
                </c:pt>
                <c:pt idx="218">
                  <c:v>81.800000000000296</c:v>
                </c:pt>
                <c:pt idx="219">
                  <c:v>81.900000000000304</c:v>
                </c:pt>
                <c:pt idx="220">
                  <c:v>82.000000000000298</c:v>
                </c:pt>
                <c:pt idx="221">
                  <c:v>82.100000000000307</c:v>
                </c:pt>
                <c:pt idx="222">
                  <c:v>82.200000000000301</c:v>
                </c:pt>
                <c:pt idx="223">
                  <c:v>82.300000000000296</c:v>
                </c:pt>
                <c:pt idx="224">
                  <c:v>82.400000000000304</c:v>
                </c:pt>
                <c:pt idx="225">
                  <c:v>82.500000000000298</c:v>
                </c:pt>
                <c:pt idx="226">
                  <c:v>82.600000000000307</c:v>
                </c:pt>
                <c:pt idx="227">
                  <c:v>82.700000000000301</c:v>
                </c:pt>
                <c:pt idx="228">
                  <c:v>82.800000000000296</c:v>
                </c:pt>
                <c:pt idx="229">
                  <c:v>82.900000000000304</c:v>
                </c:pt>
                <c:pt idx="230">
                  <c:v>83.000000000000298</c:v>
                </c:pt>
                <c:pt idx="231">
                  <c:v>83.100000000000307</c:v>
                </c:pt>
                <c:pt idx="232">
                  <c:v>83.200000000000301</c:v>
                </c:pt>
                <c:pt idx="233">
                  <c:v>83.300000000000296</c:v>
                </c:pt>
                <c:pt idx="234">
                  <c:v>83.400000000000304</c:v>
                </c:pt>
                <c:pt idx="235">
                  <c:v>83.500000000000298</c:v>
                </c:pt>
                <c:pt idx="236">
                  <c:v>83.600000000000307</c:v>
                </c:pt>
                <c:pt idx="237">
                  <c:v>83.700000000000301</c:v>
                </c:pt>
                <c:pt idx="238">
                  <c:v>83.800000000000296</c:v>
                </c:pt>
                <c:pt idx="239">
                  <c:v>83.900000000000304</c:v>
                </c:pt>
                <c:pt idx="240">
                  <c:v>84.000000000000298</c:v>
                </c:pt>
                <c:pt idx="241">
                  <c:v>84.100000000000307</c:v>
                </c:pt>
                <c:pt idx="242">
                  <c:v>84.200000000000301</c:v>
                </c:pt>
                <c:pt idx="243">
                  <c:v>84.300000000000296</c:v>
                </c:pt>
                <c:pt idx="244">
                  <c:v>84.400000000000304</c:v>
                </c:pt>
                <c:pt idx="245">
                  <c:v>84.500000000000298</c:v>
                </c:pt>
                <c:pt idx="246">
                  <c:v>84.600000000000307</c:v>
                </c:pt>
                <c:pt idx="247">
                  <c:v>84.700000000000401</c:v>
                </c:pt>
                <c:pt idx="248">
                  <c:v>84.800000000000395</c:v>
                </c:pt>
                <c:pt idx="249">
                  <c:v>84.900000000000404</c:v>
                </c:pt>
                <c:pt idx="250">
                  <c:v>85.000000000000398</c:v>
                </c:pt>
                <c:pt idx="251">
                  <c:v>85.100000000000406</c:v>
                </c:pt>
                <c:pt idx="252">
                  <c:v>85.200000000000401</c:v>
                </c:pt>
                <c:pt idx="253">
                  <c:v>85.300000000000395</c:v>
                </c:pt>
                <c:pt idx="254">
                  <c:v>85.400000000000404</c:v>
                </c:pt>
                <c:pt idx="255">
                  <c:v>85.500000000000398</c:v>
                </c:pt>
                <c:pt idx="256">
                  <c:v>85.600000000000406</c:v>
                </c:pt>
                <c:pt idx="257">
                  <c:v>85.700000000000401</c:v>
                </c:pt>
                <c:pt idx="258">
                  <c:v>85.800000000000395</c:v>
                </c:pt>
                <c:pt idx="259">
                  <c:v>85.900000000000404</c:v>
                </c:pt>
                <c:pt idx="260">
                  <c:v>86.000000000000398</c:v>
                </c:pt>
                <c:pt idx="261">
                  <c:v>86.100000000000406</c:v>
                </c:pt>
                <c:pt idx="262">
                  <c:v>86.200000000000401</c:v>
                </c:pt>
                <c:pt idx="263">
                  <c:v>86.300000000000395</c:v>
                </c:pt>
                <c:pt idx="264">
                  <c:v>86.400000000000404</c:v>
                </c:pt>
                <c:pt idx="265">
                  <c:v>86.500000000000398</c:v>
                </c:pt>
                <c:pt idx="266">
                  <c:v>86.600000000000406</c:v>
                </c:pt>
                <c:pt idx="267">
                  <c:v>86.700000000000401</c:v>
                </c:pt>
                <c:pt idx="268">
                  <c:v>86.800000000000395</c:v>
                </c:pt>
                <c:pt idx="269">
                  <c:v>86.900000000000404</c:v>
                </c:pt>
                <c:pt idx="270">
                  <c:v>87.000000000000398</c:v>
                </c:pt>
                <c:pt idx="271">
                  <c:v>87.100000000000406</c:v>
                </c:pt>
                <c:pt idx="272">
                  <c:v>87.200000000000401</c:v>
                </c:pt>
                <c:pt idx="273">
                  <c:v>87.300000000000395</c:v>
                </c:pt>
                <c:pt idx="274">
                  <c:v>87.400000000000404</c:v>
                </c:pt>
                <c:pt idx="275">
                  <c:v>87.500000000000398</c:v>
                </c:pt>
                <c:pt idx="276">
                  <c:v>87.600000000000406</c:v>
                </c:pt>
                <c:pt idx="277">
                  <c:v>87.700000000000401</c:v>
                </c:pt>
                <c:pt idx="278">
                  <c:v>87.800000000000395</c:v>
                </c:pt>
                <c:pt idx="279">
                  <c:v>87.900000000000404</c:v>
                </c:pt>
                <c:pt idx="280">
                  <c:v>88.000000000000398</c:v>
                </c:pt>
                <c:pt idx="281">
                  <c:v>88.100000000000406</c:v>
                </c:pt>
                <c:pt idx="282">
                  <c:v>88.200000000000401</c:v>
                </c:pt>
                <c:pt idx="283">
                  <c:v>88.300000000000395</c:v>
                </c:pt>
                <c:pt idx="284">
                  <c:v>88.400000000000404</c:v>
                </c:pt>
                <c:pt idx="285">
                  <c:v>88.500000000000398</c:v>
                </c:pt>
                <c:pt idx="286">
                  <c:v>88.600000000000406</c:v>
                </c:pt>
                <c:pt idx="287">
                  <c:v>88.700000000000401</c:v>
                </c:pt>
                <c:pt idx="288">
                  <c:v>88.800000000000395</c:v>
                </c:pt>
                <c:pt idx="289">
                  <c:v>88.900000000000404</c:v>
                </c:pt>
                <c:pt idx="290">
                  <c:v>89.000000000000398</c:v>
                </c:pt>
                <c:pt idx="291">
                  <c:v>89.100000000000406</c:v>
                </c:pt>
                <c:pt idx="292">
                  <c:v>89.200000000000401</c:v>
                </c:pt>
                <c:pt idx="293">
                  <c:v>89.300000000000395</c:v>
                </c:pt>
                <c:pt idx="294">
                  <c:v>89.400000000000404</c:v>
                </c:pt>
                <c:pt idx="295">
                  <c:v>89.500000000000398</c:v>
                </c:pt>
                <c:pt idx="296">
                  <c:v>89.600000000000406</c:v>
                </c:pt>
                <c:pt idx="297">
                  <c:v>89.700000000000401</c:v>
                </c:pt>
                <c:pt idx="298">
                  <c:v>89.800000000000395</c:v>
                </c:pt>
                <c:pt idx="299">
                  <c:v>89.900000000000404</c:v>
                </c:pt>
                <c:pt idx="300">
                  <c:v>90.000000000000398</c:v>
                </c:pt>
                <c:pt idx="301">
                  <c:v>90.100000000000406</c:v>
                </c:pt>
                <c:pt idx="302">
                  <c:v>90.200000000000401</c:v>
                </c:pt>
                <c:pt idx="303">
                  <c:v>90.300000000000395</c:v>
                </c:pt>
                <c:pt idx="304">
                  <c:v>90.400000000000404</c:v>
                </c:pt>
                <c:pt idx="305">
                  <c:v>90.500000000000398</c:v>
                </c:pt>
                <c:pt idx="306">
                  <c:v>90.600000000000406</c:v>
                </c:pt>
                <c:pt idx="307">
                  <c:v>90.700000000000401</c:v>
                </c:pt>
                <c:pt idx="308">
                  <c:v>90.800000000000395</c:v>
                </c:pt>
                <c:pt idx="309">
                  <c:v>90.900000000000404</c:v>
                </c:pt>
                <c:pt idx="310">
                  <c:v>91.000000000000398</c:v>
                </c:pt>
                <c:pt idx="311">
                  <c:v>91.100000000000406</c:v>
                </c:pt>
                <c:pt idx="312">
                  <c:v>91.200000000000401</c:v>
                </c:pt>
                <c:pt idx="313">
                  <c:v>91.300000000000395</c:v>
                </c:pt>
                <c:pt idx="314">
                  <c:v>91.400000000000404</c:v>
                </c:pt>
                <c:pt idx="315">
                  <c:v>91.500000000000398</c:v>
                </c:pt>
                <c:pt idx="316">
                  <c:v>91.600000000000406</c:v>
                </c:pt>
                <c:pt idx="317">
                  <c:v>91.7000000000005</c:v>
                </c:pt>
                <c:pt idx="318">
                  <c:v>91.800000000000495</c:v>
                </c:pt>
                <c:pt idx="319">
                  <c:v>91.900000000000503</c:v>
                </c:pt>
                <c:pt idx="320">
                  <c:v>92.000000000000497</c:v>
                </c:pt>
                <c:pt idx="321">
                  <c:v>92.100000000000506</c:v>
                </c:pt>
                <c:pt idx="322">
                  <c:v>92.2000000000005</c:v>
                </c:pt>
                <c:pt idx="323">
                  <c:v>92.300000000000495</c:v>
                </c:pt>
                <c:pt idx="324">
                  <c:v>92.400000000000503</c:v>
                </c:pt>
                <c:pt idx="325">
                  <c:v>92.500000000000497</c:v>
                </c:pt>
                <c:pt idx="326">
                  <c:v>92.600000000000506</c:v>
                </c:pt>
                <c:pt idx="327">
                  <c:v>92.7000000000005</c:v>
                </c:pt>
                <c:pt idx="328">
                  <c:v>92.800000000000495</c:v>
                </c:pt>
                <c:pt idx="329">
                  <c:v>92.900000000000503</c:v>
                </c:pt>
                <c:pt idx="330">
                  <c:v>93.000000000000497</c:v>
                </c:pt>
                <c:pt idx="331">
                  <c:v>93.100000000000506</c:v>
                </c:pt>
                <c:pt idx="332">
                  <c:v>93.2000000000005</c:v>
                </c:pt>
                <c:pt idx="333">
                  <c:v>93.300000000000495</c:v>
                </c:pt>
                <c:pt idx="334">
                  <c:v>93.400000000000503</c:v>
                </c:pt>
                <c:pt idx="335">
                  <c:v>93.500000000000497</c:v>
                </c:pt>
                <c:pt idx="336">
                  <c:v>93.600000000000506</c:v>
                </c:pt>
                <c:pt idx="337">
                  <c:v>93.7000000000005</c:v>
                </c:pt>
                <c:pt idx="338">
                  <c:v>93.800000000000495</c:v>
                </c:pt>
                <c:pt idx="339">
                  <c:v>93.900000000000503</c:v>
                </c:pt>
                <c:pt idx="340">
                  <c:v>94.000000000000497</c:v>
                </c:pt>
                <c:pt idx="341">
                  <c:v>94.100000000000506</c:v>
                </c:pt>
                <c:pt idx="342">
                  <c:v>94.2000000000005</c:v>
                </c:pt>
                <c:pt idx="343">
                  <c:v>94.300000000000495</c:v>
                </c:pt>
                <c:pt idx="344">
                  <c:v>94.400000000000503</c:v>
                </c:pt>
                <c:pt idx="345">
                  <c:v>94.500000000000497</c:v>
                </c:pt>
                <c:pt idx="346">
                  <c:v>94.600000000000506</c:v>
                </c:pt>
                <c:pt idx="347">
                  <c:v>94.7000000000005</c:v>
                </c:pt>
                <c:pt idx="348">
                  <c:v>94.800000000000495</c:v>
                </c:pt>
                <c:pt idx="349">
                  <c:v>94.900000000000503</c:v>
                </c:pt>
                <c:pt idx="350">
                  <c:v>95.000000000000497</c:v>
                </c:pt>
                <c:pt idx="351">
                  <c:v>95.100000000000506</c:v>
                </c:pt>
                <c:pt idx="352">
                  <c:v>95.2000000000005</c:v>
                </c:pt>
                <c:pt idx="353">
                  <c:v>95.300000000000495</c:v>
                </c:pt>
                <c:pt idx="354">
                  <c:v>95.400000000000503</c:v>
                </c:pt>
                <c:pt idx="355">
                  <c:v>95.500000000000497</c:v>
                </c:pt>
                <c:pt idx="356">
                  <c:v>95.600000000000506</c:v>
                </c:pt>
                <c:pt idx="357">
                  <c:v>95.7000000000005</c:v>
                </c:pt>
                <c:pt idx="358">
                  <c:v>95.800000000000495</c:v>
                </c:pt>
                <c:pt idx="359">
                  <c:v>95.900000000000503</c:v>
                </c:pt>
                <c:pt idx="360">
                  <c:v>96.000000000000497</c:v>
                </c:pt>
                <c:pt idx="361">
                  <c:v>96.100000000000506</c:v>
                </c:pt>
                <c:pt idx="362">
                  <c:v>96.2000000000005</c:v>
                </c:pt>
                <c:pt idx="363">
                  <c:v>96.300000000000495</c:v>
                </c:pt>
                <c:pt idx="364">
                  <c:v>96.400000000000503</c:v>
                </c:pt>
                <c:pt idx="365">
                  <c:v>96.500000000000497</c:v>
                </c:pt>
                <c:pt idx="366">
                  <c:v>96.600000000000506</c:v>
                </c:pt>
                <c:pt idx="367">
                  <c:v>96.7000000000005</c:v>
                </c:pt>
                <c:pt idx="368">
                  <c:v>96.800000000000495</c:v>
                </c:pt>
                <c:pt idx="369">
                  <c:v>96.900000000000503</c:v>
                </c:pt>
                <c:pt idx="370">
                  <c:v>97.000000000000497</c:v>
                </c:pt>
                <c:pt idx="371">
                  <c:v>97.100000000000506</c:v>
                </c:pt>
                <c:pt idx="372">
                  <c:v>97.2000000000005</c:v>
                </c:pt>
                <c:pt idx="373">
                  <c:v>97.300000000000495</c:v>
                </c:pt>
                <c:pt idx="374">
                  <c:v>97.400000000000503</c:v>
                </c:pt>
                <c:pt idx="375">
                  <c:v>97.500000000000497</c:v>
                </c:pt>
                <c:pt idx="376">
                  <c:v>97.600000000000506</c:v>
                </c:pt>
                <c:pt idx="377">
                  <c:v>97.7000000000005</c:v>
                </c:pt>
                <c:pt idx="378">
                  <c:v>97.800000000000495</c:v>
                </c:pt>
                <c:pt idx="379">
                  <c:v>97.900000000000503</c:v>
                </c:pt>
                <c:pt idx="380">
                  <c:v>98.000000000000497</c:v>
                </c:pt>
                <c:pt idx="381">
                  <c:v>98.100000000000506</c:v>
                </c:pt>
                <c:pt idx="382">
                  <c:v>98.2000000000005</c:v>
                </c:pt>
                <c:pt idx="383">
                  <c:v>98.300000000000495</c:v>
                </c:pt>
                <c:pt idx="384">
                  <c:v>98.400000000000503</c:v>
                </c:pt>
                <c:pt idx="385">
                  <c:v>98.500000000000497</c:v>
                </c:pt>
                <c:pt idx="386">
                  <c:v>98.600000000000506</c:v>
                </c:pt>
                <c:pt idx="387">
                  <c:v>98.7000000000005</c:v>
                </c:pt>
                <c:pt idx="388">
                  <c:v>98.800000000000594</c:v>
                </c:pt>
                <c:pt idx="389">
                  <c:v>98.900000000000603</c:v>
                </c:pt>
                <c:pt idx="390">
                  <c:v>99.000000000000597</c:v>
                </c:pt>
                <c:pt idx="391">
                  <c:v>99.100000000000605</c:v>
                </c:pt>
                <c:pt idx="392">
                  <c:v>99.2000000000006</c:v>
                </c:pt>
                <c:pt idx="393">
                  <c:v>99.300000000000594</c:v>
                </c:pt>
                <c:pt idx="394">
                  <c:v>99.400000000000603</c:v>
                </c:pt>
                <c:pt idx="395">
                  <c:v>99.500000000000597</c:v>
                </c:pt>
                <c:pt idx="396">
                  <c:v>99.600000000000605</c:v>
                </c:pt>
                <c:pt idx="397">
                  <c:v>99.7000000000006</c:v>
                </c:pt>
                <c:pt idx="398">
                  <c:v>99.800000000000594</c:v>
                </c:pt>
                <c:pt idx="399">
                  <c:v>99.900000000000603</c:v>
                </c:pt>
                <c:pt idx="400">
                  <c:v>100.00000000000099</c:v>
                </c:pt>
                <c:pt idx="401">
                  <c:v>100.100000000001</c:v>
                </c:pt>
                <c:pt idx="402">
                  <c:v>100.200000000001</c:v>
                </c:pt>
                <c:pt idx="403">
                  <c:v>100.30000000000101</c:v>
                </c:pt>
                <c:pt idx="404">
                  <c:v>100.400000000001</c:v>
                </c:pt>
                <c:pt idx="405">
                  <c:v>100.50000000000099</c:v>
                </c:pt>
                <c:pt idx="406">
                  <c:v>100.600000000001</c:v>
                </c:pt>
                <c:pt idx="407">
                  <c:v>100.700000000001</c:v>
                </c:pt>
                <c:pt idx="408">
                  <c:v>100.80000000000101</c:v>
                </c:pt>
                <c:pt idx="409">
                  <c:v>100.900000000001</c:v>
                </c:pt>
                <c:pt idx="410">
                  <c:v>101.00000000000099</c:v>
                </c:pt>
                <c:pt idx="411">
                  <c:v>101.100000000001</c:v>
                </c:pt>
                <c:pt idx="412">
                  <c:v>101.200000000001</c:v>
                </c:pt>
                <c:pt idx="413">
                  <c:v>101.30000000000101</c:v>
                </c:pt>
                <c:pt idx="414">
                  <c:v>101.400000000001</c:v>
                </c:pt>
                <c:pt idx="415">
                  <c:v>101.50000000000099</c:v>
                </c:pt>
                <c:pt idx="416">
                  <c:v>101.600000000001</c:v>
                </c:pt>
                <c:pt idx="417">
                  <c:v>101.700000000001</c:v>
                </c:pt>
                <c:pt idx="418">
                  <c:v>101.80000000000101</c:v>
                </c:pt>
                <c:pt idx="419">
                  <c:v>101.900000000001</c:v>
                </c:pt>
                <c:pt idx="420">
                  <c:v>102.00000000000099</c:v>
                </c:pt>
                <c:pt idx="421">
                  <c:v>102.100000000001</c:v>
                </c:pt>
                <c:pt idx="422">
                  <c:v>102.200000000001</c:v>
                </c:pt>
                <c:pt idx="423">
                  <c:v>102.30000000000101</c:v>
                </c:pt>
                <c:pt idx="424">
                  <c:v>102.400000000001</c:v>
                </c:pt>
                <c:pt idx="425">
                  <c:v>102.50000000000099</c:v>
                </c:pt>
                <c:pt idx="426">
                  <c:v>102.600000000001</c:v>
                </c:pt>
                <c:pt idx="427">
                  <c:v>102.700000000001</c:v>
                </c:pt>
                <c:pt idx="428">
                  <c:v>102.80000000000101</c:v>
                </c:pt>
                <c:pt idx="429">
                  <c:v>102.900000000001</c:v>
                </c:pt>
                <c:pt idx="430">
                  <c:v>103.00000000000099</c:v>
                </c:pt>
                <c:pt idx="431">
                  <c:v>103.100000000001</c:v>
                </c:pt>
                <c:pt idx="432">
                  <c:v>103.200000000001</c:v>
                </c:pt>
                <c:pt idx="433">
                  <c:v>103.30000000000101</c:v>
                </c:pt>
                <c:pt idx="434">
                  <c:v>103.400000000001</c:v>
                </c:pt>
                <c:pt idx="435">
                  <c:v>103.50000000000099</c:v>
                </c:pt>
                <c:pt idx="436">
                  <c:v>103.600000000001</c:v>
                </c:pt>
                <c:pt idx="437">
                  <c:v>103.700000000001</c:v>
                </c:pt>
                <c:pt idx="438">
                  <c:v>103.80000000000101</c:v>
                </c:pt>
                <c:pt idx="439">
                  <c:v>103.900000000001</c:v>
                </c:pt>
                <c:pt idx="440">
                  <c:v>104.00000000000099</c:v>
                </c:pt>
                <c:pt idx="441">
                  <c:v>104.100000000001</c:v>
                </c:pt>
                <c:pt idx="442">
                  <c:v>104.200000000001</c:v>
                </c:pt>
                <c:pt idx="443">
                  <c:v>104.30000000000101</c:v>
                </c:pt>
                <c:pt idx="444">
                  <c:v>104.400000000001</c:v>
                </c:pt>
                <c:pt idx="445">
                  <c:v>104.50000000000099</c:v>
                </c:pt>
                <c:pt idx="446">
                  <c:v>104.600000000001</c:v>
                </c:pt>
                <c:pt idx="447">
                  <c:v>104.700000000001</c:v>
                </c:pt>
                <c:pt idx="448">
                  <c:v>104.80000000000101</c:v>
                </c:pt>
                <c:pt idx="449">
                  <c:v>104.900000000001</c:v>
                </c:pt>
                <c:pt idx="450">
                  <c:v>105.00000000000099</c:v>
                </c:pt>
                <c:pt idx="451">
                  <c:v>105.100000000001</c:v>
                </c:pt>
                <c:pt idx="452">
                  <c:v>105.200000000001</c:v>
                </c:pt>
                <c:pt idx="453">
                  <c:v>105.30000000000101</c:v>
                </c:pt>
                <c:pt idx="454">
                  <c:v>105.400000000001</c:v>
                </c:pt>
                <c:pt idx="455">
                  <c:v>105.50000000000099</c:v>
                </c:pt>
                <c:pt idx="456">
                  <c:v>105.600000000001</c:v>
                </c:pt>
                <c:pt idx="457">
                  <c:v>105.700000000001</c:v>
                </c:pt>
                <c:pt idx="458">
                  <c:v>105.80000000000101</c:v>
                </c:pt>
                <c:pt idx="459">
                  <c:v>105.900000000001</c:v>
                </c:pt>
                <c:pt idx="460">
                  <c:v>106.00000000000099</c:v>
                </c:pt>
                <c:pt idx="461">
                  <c:v>106.100000000001</c:v>
                </c:pt>
                <c:pt idx="462">
                  <c:v>106.200000000001</c:v>
                </c:pt>
                <c:pt idx="463">
                  <c:v>106.30000000000101</c:v>
                </c:pt>
                <c:pt idx="464">
                  <c:v>106.400000000001</c:v>
                </c:pt>
                <c:pt idx="465">
                  <c:v>106.50000000000099</c:v>
                </c:pt>
                <c:pt idx="466">
                  <c:v>106.600000000001</c:v>
                </c:pt>
                <c:pt idx="467">
                  <c:v>106.700000000001</c:v>
                </c:pt>
                <c:pt idx="468">
                  <c:v>106.80000000000101</c:v>
                </c:pt>
                <c:pt idx="469">
                  <c:v>106.900000000001</c:v>
                </c:pt>
                <c:pt idx="470">
                  <c:v>107.00000000000099</c:v>
                </c:pt>
                <c:pt idx="471">
                  <c:v>107.100000000001</c:v>
                </c:pt>
                <c:pt idx="472">
                  <c:v>107.200000000001</c:v>
                </c:pt>
                <c:pt idx="473">
                  <c:v>107.30000000000101</c:v>
                </c:pt>
                <c:pt idx="474">
                  <c:v>107.400000000001</c:v>
                </c:pt>
                <c:pt idx="475">
                  <c:v>107.50000000000099</c:v>
                </c:pt>
                <c:pt idx="476">
                  <c:v>107.600000000001</c:v>
                </c:pt>
                <c:pt idx="477">
                  <c:v>107.700000000001</c:v>
                </c:pt>
                <c:pt idx="478">
                  <c:v>107.80000000000101</c:v>
                </c:pt>
                <c:pt idx="479">
                  <c:v>107.900000000001</c:v>
                </c:pt>
                <c:pt idx="480">
                  <c:v>108.00000000000099</c:v>
                </c:pt>
                <c:pt idx="481">
                  <c:v>108.100000000001</c:v>
                </c:pt>
                <c:pt idx="482">
                  <c:v>108.200000000001</c:v>
                </c:pt>
                <c:pt idx="483">
                  <c:v>108.30000000000101</c:v>
                </c:pt>
                <c:pt idx="484">
                  <c:v>108.400000000001</c:v>
                </c:pt>
                <c:pt idx="485">
                  <c:v>108.50000000000099</c:v>
                </c:pt>
                <c:pt idx="486">
                  <c:v>108.600000000001</c:v>
                </c:pt>
                <c:pt idx="487">
                  <c:v>108.700000000001</c:v>
                </c:pt>
                <c:pt idx="488">
                  <c:v>108.80000000000101</c:v>
                </c:pt>
                <c:pt idx="489">
                  <c:v>108.900000000001</c:v>
                </c:pt>
                <c:pt idx="490">
                  <c:v>109.00000000000099</c:v>
                </c:pt>
                <c:pt idx="491">
                  <c:v>109.100000000001</c:v>
                </c:pt>
                <c:pt idx="492">
                  <c:v>109.200000000001</c:v>
                </c:pt>
                <c:pt idx="493">
                  <c:v>109.30000000000101</c:v>
                </c:pt>
                <c:pt idx="494">
                  <c:v>109.400000000001</c:v>
                </c:pt>
                <c:pt idx="495">
                  <c:v>109.50000000000099</c:v>
                </c:pt>
                <c:pt idx="496">
                  <c:v>109.600000000001</c:v>
                </c:pt>
                <c:pt idx="497">
                  <c:v>109.700000000001</c:v>
                </c:pt>
                <c:pt idx="498">
                  <c:v>109.80000000000101</c:v>
                </c:pt>
                <c:pt idx="499">
                  <c:v>109.900000000001</c:v>
                </c:pt>
                <c:pt idx="500">
                  <c:v>110.00000000000099</c:v>
                </c:pt>
                <c:pt idx="501">
                  <c:v>110.100000000001</c:v>
                </c:pt>
                <c:pt idx="502">
                  <c:v>110.200000000001</c:v>
                </c:pt>
                <c:pt idx="503">
                  <c:v>110.30000000000101</c:v>
                </c:pt>
                <c:pt idx="504">
                  <c:v>110.400000000001</c:v>
                </c:pt>
                <c:pt idx="505">
                  <c:v>110.50000000000099</c:v>
                </c:pt>
                <c:pt idx="506">
                  <c:v>110.600000000001</c:v>
                </c:pt>
                <c:pt idx="507">
                  <c:v>110.700000000001</c:v>
                </c:pt>
                <c:pt idx="508">
                  <c:v>110.80000000000101</c:v>
                </c:pt>
                <c:pt idx="509">
                  <c:v>110.900000000001</c:v>
                </c:pt>
                <c:pt idx="510">
                  <c:v>111.00000000000099</c:v>
                </c:pt>
                <c:pt idx="511">
                  <c:v>111.100000000001</c:v>
                </c:pt>
                <c:pt idx="512">
                  <c:v>111.200000000001</c:v>
                </c:pt>
                <c:pt idx="513">
                  <c:v>111.30000000000101</c:v>
                </c:pt>
                <c:pt idx="514">
                  <c:v>111.400000000001</c:v>
                </c:pt>
                <c:pt idx="515">
                  <c:v>111.50000000000099</c:v>
                </c:pt>
                <c:pt idx="516">
                  <c:v>111.600000000001</c:v>
                </c:pt>
                <c:pt idx="517">
                  <c:v>111.700000000001</c:v>
                </c:pt>
                <c:pt idx="518">
                  <c:v>111.80000000000101</c:v>
                </c:pt>
                <c:pt idx="519">
                  <c:v>111.900000000001</c:v>
                </c:pt>
                <c:pt idx="520">
                  <c:v>112.00000000000099</c:v>
                </c:pt>
                <c:pt idx="521">
                  <c:v>112.100000000001</c:v>
                </c:pt>
                <c:pt idx="522">
                  <c:v>112.200000000001</c:v>
                </c:pt>
                <c:pt idx="523">
                  <c:v>112.30000000000101</c:v>
                </c:pt>
                <c:pt idx="524">
                  <c:v>112.400000000001</c:v>
                </c:pt>
                <c:pt idx="525">
                  <c:v>112.50000000000099</c:v>
                </c:pt>
                <c:pt idx="526">
                  <c:v>112.600000000001</c:v>
                </c:pt>
                <c:pt idx="527">
                  <c:v>112.700000000001</c:v>
                </c:pt>
                <c:pt idx="528">
                  <c:v>112.80000000000101</c:v>
                </c:pt>
                <c:pt idx="529">
                  <c:v>112.900000000001</c:v>
                </c:pt>
                <c:pt idx="530">
                  <c:v>113.00000000000099</c:v>
                </c:pt>
                <c:pt idx="531">
                  <c:v>113.100000000001</c:v>
                </c:pt>
                <c:pt idx="532">
                  <c:v>113.200000000001</c:v>
                </c:pt>
                <c:pt idx="533">
                  <c:v>113.30000000000101</c:v>
                </c:pt>
                <c:pt idx="534">
                  <c:v>113.400000000001</c:v>
                </c:pt>
                <c:pt idx="535">
                  <c:v>113.50000000000099</c:v>
                </c:pt>
                <c:pt idx="536">
                  <c:v>113.600000000001</c:v>
                </c:pt>
                <c:pt idx="537">
                  <c:v>113.700000000001</c:v>
                </c:pt>
                <c:pt idx="538">
                  <c:v>113.80000000000101</c:v>
                </c:pt>
                <c:pt idx="539">
                  <c:v>113.900000000001</c:v>
                </c:pt>
                <c:pt idx="540">
                  <c:v>114.00000000000099</c:v>
                </c:pt>
                <c:pt idx="541">
                  <c:v>114.100000000001</c:v>
                </c:pt>
                <c:pt idx="542">
                  <c:v>114.200000000001</c:v>
                </c:pt>
                <c:pt idx="543">
                  <c:v>114.30000000000101</c:v>
                </c:pt>
                <c:pt idx="544">
                  <c:v>114.400000000001</c:v>
                </c:pt>
                <c:pt idx="545">
                  <c:v>114.50000000000099</c:v>
                </c:pt>
                <c:pt idx="546">
                  <c:v>114.600000000001</c:v>
                </c:pt>
                <c:pt idx="547">
                  <c:v>114.700000000001</c:v>
                </c:pt>
                <c:pt idx="548">
                  <c:v>114.80000000000101</c:v>
                </c:pt>
                <c:pt idx="549">
                  <c:v>114.900000000001</c:v>
                </c:pt>
                <c:pt idx="550">
                  <c:v>115.00000000000099</c:v>
                </c:pt>
                <c:pt idx="551">
                  <c:v>115.100000000001</c:v>
                </c:pt>
                <c:pt idx="552">
                  <c:v>115.200000000001</c:v>
                </c:pt>
                <c:pt idx="553">
                  <c:v>115.30000000000101</c:v>
                </c:pt>
                <c:pt idx="554">
                  <c:v>115.400000000001</c:v>
                </c:pt>
                <c:pt idx="555">
                  <c:v>115.50000000000099</c:v>
                </c:pt>
                <c:pt idx="556">
                  <c:v>115.600000000001</c:v>
                </c:pt>
                <c:pt idx="557">
                  <c:v>115.700000000001</c:v>
                </c:pt>
                <c:pt idx="558">
                  <c:v>115.80000000000101</c:v>
                </c:pt>
                <c:pt idx="559">
                  <c:v>115.900000000001</c:v>
                </c:pt>
                <c:pt idx="560">
                  <c:v>116.00000000000099</c:v>
                </c:pt>
                <c:pt idx="561">
                  <c:v>116.100000000001</c:v>
                </c:pt>
                <c:pt idx="562">
                  <c:v>116.200000000001</c:v>
                </c:pt>
                <c:pt idx="563">
                  <c:v>116.30000000000101</c:v>
                </c:pt>
                <c:pt idx="564">
                  <c:v>116.400000000001</c:v>
                </c:pt>
                <c:pt idx="565">
                  <c:v>116.50000000000099</c:v>
                </c:pt>
                <c:pt idx="566">
                  <c:v>116.600000000001</c:v>
                </c:pt>
                <c:pt idx="567">
                  <c:v>116.700000000001</c:v>
                </c:pt>
                <c:pt idx="568">
                  <c:v>116.80000000000101</c:v>
                </c:pt>
                <c:pt idx="569">
                  <c:v>116.900000000001</c:v>
                </c:pt>
                <c:pt idx="570">
                  <c:v>117.00000000000099</c:v>
                </c:pt>
                <c:pt idx="571">
                  <c:v>117.100000000001</c:v>
                </c:pt>
                <c:pt idx="572">
                  <c:v>117.200000000001</c:v>
                </c:pt>
                <c:pt idx="573">
                  <c:v>117.30000000000101</c:v>
                </c:pt>
                <c:pt idx="574">
                  <c:v>117.400000000001</c:v>
                </c:pt>
                <c:pt idx="575">
                  <c:v>117.50000000000099</c:v>
                </c:pt>
                <c:pt idx="576">
                  <c:v>117.600000000001</c:v>
                </c:pt>
                <c:pt idx="577">
                  <c:v>117.700000000001</c:v>
                </c:pt>
                <c:pt idx="578">
                  <c:v>117.80000000000101</c:v>
                </c:pt>
                <c:pt idx="579">
                  <c:v>117.900000000001</c:v>
                </c:pt>
                <c:pt idx="580">
                  <c:v>118.00000000000099</c:v>
                </c:pt>
                <c:pt idx="581">
                  <c:v>118.100000000001</c:v>
                </c:pt>
                <c:pt idx="582">
                  <c:v>118.200000000001</c:v>
                </c:pt>
                <c:pt idx="583">
                  <c:v>118.30000000000101</c:v>
                </c:pt>
                <c:pt idx="584">
                  <c:v>118.400000000001</c:v>
                </c:pt>
                <c:pt idx="585">
                  <c:v>118.50000000000099</c:v>
                </c:pt>
                <c:pt idx="586">
                  <c:v>118.600000000001</c:v>
                </c:pt>
                <c:pt idx="587">
                  <c:v>118.700000000001</c:v>
                </c:pt>
                <c:pt idx="588">
                  <c:v>118.80000000000101</c:v>
                </c:pt>
                <c:pt idx="589">
                  <c:v>118.900000000001</c:v>
                </c:pt>
                <c:pt idx="590">
                  <c:v>119.00000000000099</c:v>
                </c:pt>
                <c:pt idx="591">
                  <c:v>119.100000000001</c:v>
                </c:pt>
                <c:pt idx="592">
                  <c:v>119.200000000001</c:v>
                </c:pt>
                <c:pt idx="593">
                  <c:v>119.30000000000101</c:v>
                </c:pt>
                <c:pt idx="594">
                  <c:v>119.400000000001</c:v>
                </c:pt>
                <c:pt idx="595">
                  <c:v>119.50000000000099</c:v>
                </c:pt>
                <c:pt idx="596">
                  <c:v>119.600000000001</c:v>
                </c:pt>
                <c:pt idx="597">
                  <c:v>119.700000000001</c:v>
                </c:pt>
                <c:pt idx="598">
                  <c:v>119.80000000000101</c:v>
                </c:pt>
                <c:pt idx="599">
                  <c:v>119.900000000001</c:v>
                </c:pt>
                <c:pt idx="600">
                  <c:v>120.00000000000099</c:v>
                </c:pt>
                <c:pt idx="601">
                  <c:v>120.100000000001</c:v>
                </c:pt>
                <c:pt idx="602">
                  <c:v>120.200000000001</c:v>
                </c:pt>
                <c:pt idx="603">
                  <c:v>120.30000000000101</c:v>
                </c:pt>
                <c:pt idx="604">
                  <c:v>120.400000000001</c:v>
                </c:pt>
                <c:pt idx="605">
                  <c:v>120.50000000000099</c:v>
                </c:pt>
                <c:pt idx="606">
                  <c:v>120.600000000001</c:v>
                </c:pt>
                <c:pt idx="607">
                  <c:v>120.700000000001</c:v>
                </c:pt>
                <c:pt idx="608">
                  <c:v>120.80000000000101</c:v>
                </c:pt>
                <c:pt idx="609">
                  <c:v>120.900000000001</c:v>
                </c:pt>
                <c:pt idx="610">
                  <c:v>121.00000000000099</c:v>
                </c:pt>
                <c:pt idx="611">
                  <c:v>121.100000000001</c:v>
                </c:pt>
                <c:pt idx="612">
                  <c:v>121.200000000001</c:v>
                </c:pt>
                <c:pt idx="613">
                  <c:v>121.30000000000101</c:v>
                </c:pt>
                <c:pt idx="614">
                  <c:v>121.400000000001</c:v>
                </c:pt>
                <c:pt idx="615">
                  <c:v>121.50000000000099</c:v>
                </c:pt>
                <c:pt idx="616">
                  <c:v>121.600000000001</c:v>
                </c:pt>
                <c:pt idx="617">
                  <c:v>121.700000000001</c:v>
                </c:pt>
                <c:pt idx="618">
                  <c:v>121.80000000000101</c:v>
                </c:pt>
                <c:pt idx="619">
                  <c:v>121.900000000001</c:v>
                </c:pt>
                <c:pt idx="620">
                  <c:v>122.00000000000099</c:v>
                </c:pt>
                <c:pt idx="621">
                  <c:v>122.100000000001</c:v>
                </c:pt>
                <c:pt idx="622">
                  <c:v>122.200000000001</c:v>
                </c:pt>
                <c:pt idx="623">
                  <c:v>122.30000000000101</c:v>
                </c:pt>
                <c:pt idx="624">
                  <c:v>122.400000000001</c:v>
                </c:pt>
                <c:pt idx="625">
                  <c:v>122.50000000000099</c:v>
                </c:pt>
                <c:pt idx="626">
                  <c:v>122.600000000001</c:v>
                </c:pt>
                <c:pt idx="627">
                  <c:v>122.700000000001</c:v>
                </c:pt>
                <c:pt idx="628">
                  <c:v>122.80000000000101</c:v>
                </c:pt>
                <c:pt idx="629">
                  <c:v>122.900000000001</c:v>
                </c:pt>
                <c:pt idx="630">
                  <c:v>123.00000000000099</c:v>
                </c:pt>
                <c:pt idx="631">
                  <c:v>123.100000000001</c:v>
                </c:pt>
                <c:pt idx="632">
                  <c:v>123.200000000001</c:v>
                </c:pt>
                <c:pt idx="633">
                  <c:v>123.30000000000101</c:v>
                </c:pt>
                <c:pt idx="634">
                  <c:v>123.400000000001</c:v>
                </c:pt>
                <c:pt idx="635">
                  <c:v>123.50000000000099</c:v>
                </c:pt>
                <c:pt idx="636">
                  <c:v>123.600000000001</c:v>
                </c:pt>
                <c:pt idx="637">
                  <c:v>123.700000000001</c:v>
                </c:pt>
                <c:pt idx="638">
                  <c:v>123.80000000000101</c:v>
                </c:pt>
                <c:pt idx="639">
                  <c:v>123.900000000001</c:v>
                </c:pt>
                <c:pt idx="640">
                  <c:v>124.00000000000099</c:v>
                </c:pt>
                <c:pt idx="641">
                  <c:v>124.100000000001</c:v>
                </c:pt>
                <c:pt idx="642">
                  <c:v>124.200000000001</c:v>
                </c:pt>
                <c:pt idx="643">
                  <c:v>124.30000000000101</c:v>
                </c:pt>
                <c:pt idx="644">
                  <c:v>124.400000000001</c:v>
                </c:pt>
                <c:pt idx="645">
                  <c:v>124.50000000000099</c:v>
                </c:pt>
                <c:pt idx="646">
                  <c:v>124.600000000001</c:v>
                </c:pt>
                <c:pt idx="647">
                  <c:v>124.700000000001</c:v>
                </c:pt>
                <c:pt idx="648">
                  <c:v>124.80000000000101</c:v>
                </c:pt>
                <c:pt idx="649">
                  <c:v>124.900000000001</c:v>
                </c:pt>
                <c:pt idx="650">
                  <c:v>125.00000000000099</c:v>
                </c:pt>
                <c:pt idx="651">
                  <c:v>125.100000000001</c:v>
                </c:pt>
                <c:pt idx="652">
                  <c:v>125.200000000001</c:v>
                </c:pt>
                <c:pt idx="653">
                  <c:v>125.30000000000101</c:v>
                </c:pt>
                <c:pt idx="654">
                  <c:v>125.400000000001</c:v>
                </c:pt>
                <c:pt idx="655">
                  <c:v>125.50000000000099</c:v>
                </c:pt>
                <c:pt idx="656">
                  <c:v>125.600000000001</c:v>
                </c:pt>
                <c:pt idx="657">
                  <c:v>125.700000000001</c:v>
                </c:pt>
                <c:pt idx="658">
                  <c:v>125.80000000000101</c:v>
                </c:pt>
                <c:pt idx="659">
                  <c:v>125.900000000001</c:v>
                </c:pt>
                <c:pt idx="660">
                  <c:v>126.00000000000099</c:v>
                </c:pt>
                <c:pt idx="661">
                  <c:v>126.100000000001</c:v>
                </c:pt>
                <c:pt idx="662">
                  <c:v>126.200000000001</c:v>
                </c:pt>
                <c:pt idx="663">
                  <c:v>126.30000000000101</c:v>
                </c:pt>
                <c:pt idx="664">
                  <c:v>126.400000000001</c:v>
                </c:pt>
                <c:pt idx="665">
                  <c:v>126.50000000000099</c:v>
                </c:pt>
                <c:pt idx="666">
                  <c:v>126.600000000001</c:v>
                </c:pt>
                <c:pt idx="667">
                  <c:v>126.700000000001</c:v>
                </c:pt>
                <c:pt idx="668">
                  <c:v>126.80000000000101</c:v>
                </c:pt>
                <c:pt idx="669">
                  <c:v>126.900000000001</c:v>
                </c:pt>
                <c:pt idx="670">
                  <c:v>127.00000000000099</c:v>
                </c:pt>
                <c:pt idx="671">
                  <c:v>127.100000000001</c:v>
                </c:pt>
                <c:pt idx="672">
                  <c:v>127.200000000001</c:v>
                </c:pt>
                <c:pt idx="673">
                  <c:v>127.30000000000101</c:v>
                </c:pt>
                <c:pt idx="674">
                  <c:v>127.400000000001</c:v>
                </c:pt>
                <c:pt idx="675">
                  <c:v>127.50000000000099</c:v>
                </c:pt>
                <c:pt idx="676">
                  <c:v>127.600000000001</c:v>
                </c:pt>
                <c:pt idx="677">
                  <c:v>127.700000000001</c:v>
                </c:pt>
                <c:pt idx="678">
                  <c:v>127.80000000000101</c:v>
                </c:pt>
                <c:pt idx="679">
                  <c:v>127.900000000001</c:v>
                </c:pt>
                <c:pt idx="680">
                  <c:v>128.00000000000099</c:v>
                </c:pt>
                <c:pt idx="681">
                  <c:v>128.10000000000099</c:v>
                </c:pt>
                <c:pt idx="682">
                  <c:v>128.20000000000101</c:v>
                </c:pt>
                <c:pt idx="683">
                  <c:v>128.30000000000101</c:v>
                </c:pt>
                <c:pt idx="684">
                  <c:v>128.400000000001</c:v>
                </c:pt>
                <c:pt idx="685">
                  <c:v>128.50000000000099</c:v>
                </c:pt>
                <c:pt idx="686">
                  <c:v>128.60000000000099</c:v>
                </c:pt>
                <c:pt idx="687">
                  <c:v>128.70000000000101</c:v>
                </c:pt>
                <c:pt idx="688">
                  <c:v>128.80000000000101</c:v>
                </c:pt>
                <c:pt idx="689">
                  <c:v>128.900000000001</c:v>
                </c:pt>
                <c:pt idx="690">
                  <c:v>129.00000000000099</c:v>
                </c:pt>
                <c:pt idx="691">
                  <c:v>129.10000000000099</c:v>
                </c:pt>
                <c:pt idx="692">
                  <c:v>129.20000000000101</c:v>
                </c:pt>
                <c:pt idx="693">
                  <c:v>129.30000000000101</c:v>
                </c:pt>
                <c:pt idx="694">
                  <c:v>129.400000000001</c:v>
                </c:pt>
                <c:pt idx="695">
                  <c:v>129.50000000000099</c:v>
                </c:pt>
                <c:pt idx="696">
                  <c:v>129.60000000000099</c:v>
                </c:pt>
                <c:pt idx="697">
                  <c:v>129.70000000000101</c:v>
                </c:pt>
                <c:pt idx="698">
                  <c:v>129.80000000000101</c:v>
                </c:pt>
                <c:pt idx="699">
                  <c:v>129.900000000001</c:v>
                </c:pt>
                <c:pt idx="700">
                  <c:v>130.00000000000099</c:v>
                </c:pt>
                <c:pt idx="701">
                  <c:v>130.10000000000099</c:v>
                </c:pt>
                <c:pt idx="702">
                  <c:v>130.20000000000101</c:v>
                </c:pt>
                <c:pt idx="703">
                  <c:v>130.30000000000101</c:v>
                </c:pt>
                <c:pt idx="704">
                  <c:v>130.400000000001</c:v>
                </c:pt>
                <c:pt idx="705">
                  <c:v>130.50000000000099</c:v>
                </c:pt>
                <c:pt idx="706">
                  <c:v>130.60000000000099</c:v>
                </c:pt>
                <c:pt idx="707">
                  <c:v>130.70000000000101</c:v>
                </c:pt>
                <c:pt idx="708">
                  <c:v>130.80000000000101</c:v>
                </c:pt>
                <c:pt idx="709">
                  <c:v>130.900000000001</c:v>
                </c:pt>
                <c:pt idx="710">
                  <c:v>131.00000000000099</c:v>
                </c:pt>
                <c:pt idx="711">
                  <c:v>131.10000000000099</c:v>
                </c:pt>
                <c:pt idx="712">
                  <c:v>131.20000000000101</c:v>
                </c:pt>
                <c:pt idx="713">
                  <c:v>131.30000000000101</c:v>
                </c:pt>
                <c:pt idx="714">
                  <c:v>131.400000000001</c:v>
                </c:pt>
                <c:pt idx="715">
                  <c:v>131.50000000000099</c:v>
                </c:pt>
                <c:pt idx="716">
                  <c:v>131.60000000000099</c:v>
                </c:pt>
                <c:pt idx="717">
                  <c:v>131.70000000000101</c:v>
                </c:pt>
                <c:pt idx="718">
                  <c:v>131.80000000000101</c:v>
                </c:pt>
                <c:pt idx="719">
                  <c:v>131.900000000001</c:v>
                </c:pt>
                <c:pt idx="720">
                  <c:v>132.00000000000099</c:v>
                </c:pt>
                <c:pt idx="721">
                  <c:v>132.10000000000099</c:v>
                </c:pt>
                <c:pt idx="722">
                  <c:v>132.20000000000101</c:v>
                </c:pt>
                <c:pt idx="723">
                  <c:v>132.30000000000101</c:v>
                </c:pt>
                <c:pt idx="724">
                  <c:v>132.400000000001</c:v>
                </c:pt>
                <c:pt idx="725">
                  <c:v>132.50000000000099</c:v>
                </c:pt>
                <c:pt idx="726">
                  <c:v>132.60000000000099</c:v>
                </c:pt>
                <c:pt idx="727">
                  <c:v>132.70000000000101</c:v>
                </c:pt>
                <c:pt idx="728">
                  <c:v>132.80000000000101</c:v>
                </c:pt>
                <c:pt idx="729">
                  <c:v>132.900000000001</c:v>
                </c:pt>
                <c:pt idx="730">
                  <c:v>133.00000000000099</c:v>
                </c:pt>
                <c:pt idx="731">
                  <c:v>133.10000000000099</c:v>
                </c:pt>
                <c:pt idx="732">
                  <c:v>133.20000000000101</c:v>
                </c:pt>
                <c:pt idx="733">
                  <c:v>133.30000000000101</c:v>
                </c:pt>
                <c:pt idx="734">
                  <c:v>133.400000000001</c:v>
                </c:pt>
                <c:pt idx="735">
                  <c:v>133.50000000000099</c:v>
                </c:pt>
                <c:pt idx="736">
                  <c:v>133.60000000000099</c:v>
                </c:pt>
                <c:pt idx="737">
                  <c:v>133.70000000000101</c:v>
                </c:pt>
                <c:pt idx="738">
                  <c:v>133.80000000000101</c:v>
                </c:pt>
                <c:pt idx="739">
                  <c:v>133.900000000001</c:v>
                </c:pt>
                <c:pt idx="740">
                  <c:v>134.00000000000099</c:v>
                </c:pt>
                <c:pt idx="741">
                  <c:v>134.10000000000099</c:v>
                </c:pt>
                <c:pt idx="742">
                  <c:v>134.20000000000101</c:v>
                </c:pt>
                <c:pt idx="743">
                  <c:v>134.30000000000101</c:v>
                </c:pt>
                <c:pt idx="744">
                  <c:v>134.400000000001</c:v>
                </c:pt>
                <c:pt idx="745">
                  <c:v>134.50000000000099</c:v>
                </c:pt>
                <c:pt idx="746">
                  <c:v>134.60000000000099</c:v>
                </c:pt>
                <c:pt idx="747">
                  <c:v>134.70000000000101</c:v>
                </c:pt>
                <c:pt idx="748">
                  <c:v>134.80000000000101</c:v>
                </c:pt>
                <c:pt idx="749">
                  <c:v>134.900000000001</c:v>
                </c:pt>
                <c:pt idx="750">
                  <c:v>135.00000000000099</c:v>
                </c:pt>
                <c:pt idx="751">
                  <c:v>135.10000000000099</c:v>
                </c:pt>
                <c:pt idx="752">
                  <c:v>135.20000000000101</c:v>
                </c:pt>
                <c:pt idx="753">
                  <c:v>135.30000000000101</c:v>
                </c:pt>
                <c:pt idx="754">
                  <c:v>135.400000000001</c:v>
                </c:pt>
                <c:pt idx="755">
                  <c:v>135.50000000000099</c:v>
                </c:pt>
                <c:pt idx="756">
                  <c:v>135.60000000000099</c:v>
                </c:pt>
                <c:pt idx="757">
                  <c:v>135.70000000000101</c:v>
                </c:pt>
                <c:pt idx="758">
                  <c:v>135.80000000000101</c:v>
                </c:pt>
                <c:pt idx="759">
                  <c:v>135.900000000001</c:v>
                </c:pt>
                <c:pt idx="760">
                  <c:v>136.00000000000099</c:v>
                </c:pt>
                <c:pt idx="761">
                  <c:v>136.10000000000099</c:v>
                </c:pt>
                <c:pt idx="762">
                  <c:v>136.20000000000101</c:v>
                </c:pt>
                <c:pt idx="763">
                  <c:v>136.30000000000101</c:v>
                </c:pt>
                <c:pt idx="764">
                  <c:v>136.400000000001</c:v>
                </c:pt>
                <c:pt idx="765">
                  <c:v>136.50000000000099</c:v>
                </c:pt>
                <c:pt idx="766">
                  <c:v>136.60000000000099</c:v>
                </c:pt>
                <c:pt idx="767">
                  <c:v>136.70000000000101</c:v>
                </c:pt>
                <c:pt idx="768">
                  <c:v>136.80000000000101</c:v>
                </c:pt>
                <c:pt idx="769">
                  <c:v>136.900000000001</c:v>
                </c:pt>
                <c:pt idx="770">
                  <c:v>137.00000000000099</c:v>
                </c:pt>
                <c:pt idx="771">
                  <c:v>137.10000000000099</c:v>
                </c:pt>
                <c:pt idx="772">
                  <c:v>137.20000000000101</c:v>
                </c:pt>
                <c:pt idx="773">
                  <c:v>137.30000000000101</c:v>
                </c:pt>
                <c:pt idx="774">
                  <c:v>137.400000000001</c:v>
                </c:pt>
                <c:pt idx="775">
                  <c:v>137.50000000000099</c:v>
                </c:pt>
                <c:pt idx="776">
                  <c:v>137.60000000000099</c:v>
                </c:pt>
                <c:pt idx="777">
                  <c:v>137.70000000000101</c:v>
                </c:pt>
                <c:pt idx="778">
                  <c:v>137.80000000000101</c:v>
                </c:pt>
                <c:pt idx="779">
                  <c:v>137.900000000001</c:v>
                </c:pt>
                <c:pt idx="780">
                  <c:v>138.00000000000099</c:v>
                </c:pt>
                <c:pt idx="781">
                  <c:v>138.10000000000099</c:v>
                </c:pt>
                <c:pt idx="782">
                  <c:v>138.20000000000101</c:v>
                </c:pt>
                <c:pt idx="783">
                  <c:v>138.30000000000101</c:v>
                </c:pt>
                <c:pt idx="784">
                  <c:v>138.400000000001</c:v>
                </c:pt>
                <c:pt idx="785">
                  <c:v>138.50000000000099</c:v>
                </c:pt>
                <c:pt idx="786">
                  <c:v>138.60000000000099</c:v>
                </c:pt>
                <c:pt idx="787">
                  <c:v>138.70000000000101</c:v>
                </c:pt>
                <c:pt idx="788">
                  <c:v>138.80000000000101</c:v>
                </c:pt>
                <c:pt idx="789">
                  <c:v>138.900000000001</c:v>
                </c:pt>
                <c:pt idx="790">
                  <c:v>139.00000000000099</c:v>
                </c:pt>
                <c:pt idx="791">
                  <c:v>139.10000000000099</c:v>
                </c:pt>
                <c:pt idx="792">
                  <c:v>139.20000000000101</c:v>
                </c:pt>
                <c:pt idx="793">
                  <c:v>139.30000000000101</c:v>
                </c:pt>
                <c:pt idx="794">
                  <c:v>139.400000000001</c:v>
                </c:pt>
                <c:pt idx="795">
                  <c:v>139.50000000000099</c:v>
                </c:pt>
                <c:pt idx="796">
                  <c:v>139.60000000000099</c:v>
                </c:pt>
                <c:pt idx="797">
                  <c:v>139.70000000000101</c:v>
                </c:pt>
                <c:pt idx="798">
                  <c:v>139.80000000000101</c:v>
                </c:pt>
                <c:pt idx="799">
                  <c:v>139.900000000001</c:v>
                </c:pt>
                <c:pt idx="800">
                  <c:v>140.00000000000099</c:v>
                </c:pt>
                <c:pt idx="801">
                  <c:v>140.10000000000099</c:v>
                </c:pt>
                <c:pt idx="802">
                  <c:v>140.20000000000101</c:v>
                </c:pt>
                <c:pt idx="803">
                  <c:v>140.30000000000101</c:v>
                </c:pt>
                <c:pt idx="804">
                  <c:v>140.400000000001</c:v>
                </c:pt>
                <c:pt idx="805">
                  <c:v>140.50000000000099</c:v>
                </c:pt>
                <c:pt idx="806">
                  <c:v>140.60000000000099</c:v>
                </c:pt>
                <c:pt idx="807">
                  <c:v>140.70000000000101</c:v>
                </c:pt>
                <c:pt idx="808">
                  <c:v>140.80000000000101</c:v>
                </c:pt>
                <c:pt idx="809">
                  <c:v>140.900000000001</c:v>
                </c:pt>
                <c:pt idx="810">
                  <c:v>141.00000000000099</c:v>
                </c:pt>
                <c:pt idx="811">
                  <c:v>141.10000000000099</c:v>
                </c:pt>
                <c:pt idx="812">
                  <c:v>141.20000000000101</c:v>
                </c:pt>
                <c:pt idx="813">
                  <c:v>141.30000000000101</c:v>
                </c:pt>
                <c:pt idx="814">
                  <c:v>141.400000000001</c:v>
                </c:pt>
                <c:pt idx="815">
                  <c:v>141.50000000000099</c:v>
                </c:pt>
                <c:pt idx="816">
                  <c:v>141.60000000000099</c:v>
                </c:pt>
                <c:pt idx="817">
                  <c:v>141.70000000000101</c:v>
                </c:pt>
                <c:pt idx="818">
                  <c:v>141.80000000000101</c:v>
                </c:pt>
                <c:pt idx="819">
                  <c:v>141.900000000001</c:v>
                </c:pt>
                <c:pt idx="820">
                  <c:v>142.00000000000099</c:v>
                </c:pt>
                <c:pt idx="821">
                  <c:v>142.10000000000099</c:v>
                </c:pt>
                <c:pt idx="822">
                  <c:v>142.20000000000101</c:v>
                </c:pt>
                <c:pt idx="823">
                  <c:v>142.30000000000101</c:v>
                </c:pt>
                <c:pt idx="824">
                  <c:v>142.400000000001</c:v>
                </c:pt>
                <c:pt idx="825">
                  <c:v>142.50000000000099</c:v>
                </c:pt>
                <c:pt idx="826">
                  <c:v>142.60000000000099</c:v>
                </c:pt>
                <c:pt idx="827">
                  <c:v>142.70000000000101</c:v>
                </c:pt>
                <c:pt idx="828">
                  <c:v>142.80000000000101</c:v>
                </c:pt>
                <c:pt idx="829">
                  <c:v>142.900000000001</c:v>
                </c:pt>
                <c:pt idx="830">
                  <c:v>143.00000000000099</c:v>
                </c:pt>
                <c:pt idx="831">
                  <c:v>143.10000000000099</c:v>
                </c:pt>
                <c:pt idx="832">
                  <c:v>143.20000000000101</c:v>
                </c:pt>
                <c:pt idx="833">
                  <c:v>143.30000000000101</c:v>
                </c:pt>
                <c:pt idx="834">
                  <c:v>143.400000000001</c:v>
                </c:pt>
                <c:pt idx="835">
                  <c:v>143.50000000000099</c:v>
                </c:pt>
                <c:pt idx="836">
                  <c:v>143.60000000000099</c:v>
                </c:pt>
                <c:pt idx="837">
                  <c:v>143.70000000000101</c:v>
                </c:pt>
                <c:pt idx="838">
                  <c:v>143.80000000000101</c:v>
                </c:pt>
                <c:pt idx="839">
                  <c:v>143.900000000001</c:v>
                </c:pt>
                <c:pt idx="840">
                  <c:v>144.00000000000099</c:v>
                </c:pt>
                <c:pt idx="841">
                  <c:v>144.10000000000099</c:v>
                </c:pt>
                <c:pt idx="842">
                  <c:v>144.20000000000101</c:v>
                </c:pt>
                <c:pt idx="843">
                  <c:v>144.30000000000101</c:v>
                </c:pt>
                <c:pt idx="844">
                  <c:v>144.400000000001</c:v>
                </c:pt>
                <c:pt idx="845">
                  <c:v>144.50000000000099</c:v>
                </c:pt>
                <c:pt idx="846">
                  <c:v>144.60000000000099</c:v>
                </c:pt>
                <c:pt idx="847">
                  <c:v>144.70000000000101</c:v>
                </c:pt>
                <c:pt idx="848">
                  <c:v>144.80000000000101</c:v>
                </c:pt>
                <c:pt idx="849">
                  <c:v>144.900000000001</c:v>
                </c:pt>
                <c:pt idx="850">
                  <c:v>145.00000000000099</c:v>
                </c:pt>
                <c:pt idx="851">
                  <c:v>145.10000000000099</c:v>
                </c:pt>
                <c:pt idx="852">
                  <c:v>145.20000000000101</c:v>
                </c:pt>
                <c:pt idx="853">
                  <c:v>145.30000000000101</c:v>
                </c:pt>
                <c:pt idx="854">
                  <c:v>145.400000000001</c:v>
                </c:pt>
                <c:pt idx="855">
                  <c:v>145.50000000000099</c:v>
                </c:pt>
                <c:pt idx="856">
                  <c:v>145.60000000000099</c:v>
                </c:pt>
                <c:pt idx="857">
                  <c:v>145.70000000000101</c:v>
                </c:pt>
                <c:pt idx="858">
                  <c:v>145.80000000000101</c:v>
                </c:pt>
                <c:pt idx="859">
                  <c:v>145.900000000001</c:v>
                </c:pt>
                <c:pt idx="860">
                  <c:v>146.00000000000099</c:v>
                </c:pt>
                <c:pt idx="861">
                  <c:v>146.10000000000099</c:v>
                </c:pt>
                <c:pt idx="862">
                  <c:v>146.20000000000101</c:v>
                </c:pt>
                <c:pt idx="863">
                  <c:v>146.30000000000101</c:v>
                </c:pt>
                <c:pt idx="864">
                  <c:v>146.400000000001</c:v>
                </c:pt>
                <c:pt idx="865">
                  <c:v>146.50000000000099</c:v>
                </c:pt>
                <c:pt idx="866">
                  <c:v>146.60000000000099</c:v>
                </c:pt>
                <c:pt idx="867">
                  <c:v>146.70000000000101</c:v>
                </c:pt>
                <c:pt idx="868">
                  <c:v>146.80000000000101</c:v>
                </c:pt>
                <c:pt idx="869">
                  <c:v>146.900000000001</c:v>
                </c:pt>
                <c:pt idx="870">
                  <c:v>147.00000000000099</c:v>
                </c:pt>
                <c:pt idx="871">
                  <c:v>147.10000000000099</c:v>
                </c:pt>
                <c:pt idx="872">
                  <c:v>147.20000000000101</c:v>
                </c:pt>
                <c:pt idx="873">
                  <c:v>147.30000000000101</c:v>
                </c:pt>
                <c:pt idx="874">
                  <c:v>147.400000000001</c:v>
                </c:pt>
                <c:pt idx="875">
                  <c:v>147.50000000000099</c:v>
                </c:pt>
                <c:pt idx="876">
                  <c:v>147.60000000000099</c:v>
                </c:pt>
                <c:pt idx="877">
                  <c:v>147.70000000000101</c:v>
                </c:pt>
                <c:pt idx="878">
                  <c:v>147.80000000000101</c:v>
                </c:pt>
                <c:pt idx="879">
                  <c:v>147.900000000001</c:v>
                </c:pt>
                <c:pt idx="880">
                  <c:v>148.00000000000099</c:v>
                </c:pt>
                <c:pt idx="881">
                  <c:v>148.10000000000099</c:v>
                </c:pt>
                <c:pt idx="882">
                  <c:v>148.20000000000101</c:v>
                </c:pt>
                <c:pt idx="883">
                  <c:v>148.30000000000101</c:v>
                </c:pt>
                <c:pt idx="884">
                  <c:v>148.400000000001</c:v>
                </c:pt>
                <c:pt idx="885">
                  <c:v>148.50000000000099</c:v>
                </c:pt>
                <c:pt idx="886">
                  <c:v>148.60000000000099</c:v>
                </c:pt>
                <c:pt idx="887">
                  <c:v>148.70000000000101</c:v>
                </c:pt>
                <c:pt idx="888">
                  <c:v>148.80000000000001</c:v>
                </c:pt>
                <c:pt idx="889">
                  <c:v>148.9</c:v>
                </c:pt>
                <c:pt idx="890">
                  <c:v>149</c:v>
                </c:pt>
                <c:pt idx="891">
                  <c:v>149.1</c:v>
                </c:pt>
                <c:pt idx="892">
                  <c:v>149.19999999999999</c:v>
                </c:pt>
                <c:pt idx="893">
                  <c:v>149.30000000000001</c:v>
                </c:pt>
                <c:pt idx="894">
                  <c:v>149.4</c:v>
                </c:pt>
                <c:pt idx="895">
                  <c:v>149.5</c:v>
                </c:pt>
                <c:pt idx="896">
                  <c:v>149.6</c:v>
                </c:pt>
                <c:pt idx="897">
                  <c:v>149.69999999999999</c:v>
                </c:pt>
                <c:pt idx="898">
                  <c:v>149.80000000000001</c:v>
                </c:pt>
                <c:pt idx="899">
                  <c:v>149.9</c:v>
                </c:pt>
                <c:pt idx="900">
                  <c:v>150</c:v>
                </c:pt>
                <c:pt idx="901">
                  <c:v>150.1</c:v>
                </c:pt>
                <c:pt idx="902">
                  <c:v>150.19999999999999</c:v>
                </c:pt>
                <c:pt idx="903">
                  <c:v>150.30000000000001</c:v>
                </c:pt>
                <c:pt idx="904">
                  <c:v>150.4</c:v>
                </c:pt>
                <c:pt idx="905">
                  <c:v>150.5</c:v>
                </c:pt>
                <c:pt idx="906">
                  <c:v>150.6</c:v>
                </c:pt>
                <c:pt idx="907">
                  <c:v>150.69999999999999</c:v>
                </c:pt>
                <c:pt idx="908">
                  <c:v>150.80000000000001</c:v>
                </c:pt>
                <c:pt idx="909">
                  <c:v>150.9</c:v>
                </c:pt>
                <c:pt idx="910">
                  <c:v>151</c:v>
                </c:pt>
                <c:pt idx="911">
                  <c:v>151.1</c:v>
                </c:pt>
                <c:pt idx="912">
                  <c:v>151.19999999999999</c:v>
                </c:pt>
                <c:pt idx="913">
                  <c:v>151.30000000000001</c:v>
                </c:pt>
                <c:pt idx="914">
                  <c:v>151.4</c:v>
                </c:pt>
                <c:pt idx="915">
                  <c:v>151.5</c:v>
                </c:pt>
                <c:pt idx="916">
                  <c:v>151.6</c:v>
                </c:pt>
                <c:pt idx="917">
                  <c:v>151.69999999999999</c:v>
                </c:pt>
                <c:pt idx="918">
                  <c:v>151.80000000000001</c:v>
                </c:pt>
                <c:pt idx="919">
                  <c:v>151.9</c:v>
                </c:pt>
                <c:pt idx="920">
                  <c:v>152</c:v>
                </c:pt>
                <c:pt idx="921">
                  <c:v>152.1</c:v>
                </c:pt>
                <c:pt idx="922">
                  <c:v>152.19999999999999</c:v>
                </c:pt>
                <c:pt idx="923">
                  <c:v>152.30000000000001</c:v>
                </c:pt>
                <c:pt idx="924">
                  <c:v>152.4</c:v>
                </c:pt>
                <c:pt idx="925">
                  <c:v>152.5</c:v>
                </c:pt>
                <c:pt idx="926">
                  <c:v>152.6</c:v>
                </c:pt>
                <c:pt idx="927">
                  <c:v>152.69999999999999</c:v>
                </c:pt>
                <c:pt idx="928">
                  <c:v>152.80000000000001</c:v>
                </c:pt>
                <c:pt idx="929">
                  <c:v>152.9</c:v>
                </c:pt>
                <c:pt idx="930">
                  <c:v>153</c:v>
                </c:pt>
                <c:pt idx="931">
                  <c:v>153.1</c:v>
                </c:pt>
                <c:pt idx="932">
                  <c:v>153.19999999999999</c:v>
                </c:pt>
                <c:pt idx="933">
                  <c:v>153.30000000000001</c:v>
                </c:pt>
                <c:pt idx="934">
                  <c:v>153.4</c:v>
                </c:pt>
                <c:pt idx="935">
                  <c:v>153.5</c:v>
                </c:pt>
                <c:pt idx="936">
                  <c:v>153.6</c:v>
                </c:pt>
                <c:pt idx="937">
                  <c:v>153.69999999999999</c:v>
                </c:pt>
                <c:pt idx="938">
                  <c:v>153.80000000000001</c:v>
                </c:pt>
                <c:pt idx="939">
                  <c:v>153.9</c:v>
                </c:pt>
                <c:pt idx="940">
                  <c:v>154</c:v>
                </c:pt>
                <c:pt idx="941">
                  <c:v>154.1</c:v>
                </c:pt>
                <c:pt idx="942">
                  <c:v>154.19999999999999</c:v>
                </c:pt>
                <c:pt idx="943">
                  <c:v>154.30000000000001</c:v>
                </c:pt>
                <c:pt idx="944">
                  <c:v>154.4</c:v>
                </c:pt>
                <c:pt idx="945">
                  <c:v>154.5</c:v>
                </c:pt>
                <c:pt idx="946">
                  <c:v>154.6</c:v>
                </c:pt>
                <c:pt idx="947">
                  <c:v>154.69999999999999</c:v>
                </c:pt>
                <c:pt idx="948">
                  <c:v>154.80000000000001</c:v>
                </c:pt>
                <c:pt idx="949">
                  <c:v>154.9</c:v>
                </c:pt>
                <c:pt idx="950">
                  <c:v>155</c:v>
                </c:pt>
                <c:pt idx="951">
                  <c:v>155.1</c:v>
                </c:pt>
                <c:pt idx="952">
                  <c:v>155.19999999999999</c:v>
                </c:pt>
                <c:pt idx="953">
                  <c:v>155.30000000000001</c:v>
                </c:pt>
                <c:pt idx="954">
                  <c:v>155.4</c:v>
                </c:pt>
                <c:pt idx="955">
                  <c:v>155.5</c:v>
                </c:pt>
                <c:pt idx="956">
                  <c:v>155.6</c:v>
                </c:pt>
                <c:pt idx="957">
                  <c:v>155.69999999999999</c:v>
                </c:pt>
                <c:pt idx="958">
                  <c:v>155.80000000000001</c:v>
                </c:pt>
                <c:pt idx="959">
                  <c:v>155.9</c:v>
                </c:pt>
                <c:pt idx="960">
                  <c:v>156</c:v>
                </c:pt>
                <c:pt idx="961">
                  <c:v>156.1</c:v>
                </c:pt>
                <c:pt idx="962">
                  <c:v>156.19999999999999</c:v>
                </c:pt>
                <c:pt idx="963">
                  <c:v>156.30000000000001</c:v>
                </c:pt>
                <c:pt idx="964">
                  <c:v>156.4</c:v>
                </c:pt>
                <c:pt idx="965">
                  <c:v>156.5</c:v>
                </c:pt>
                <c:pt idx="966">
                  <c:v>156.6</c:v>
                </c:pt>
                <c:pt idx="967">
                  <c:v>156.69999999999999</c:v>
                </c:pt>
                <c:pt idx="968">
                  <c:v>156.80000000000001</c:v>
                </c:pt>
                <c:pt idx="969">
                  <c:v>156.9</c:v>
                </c:pt>
                <c:pt idx="970">
                  <c:v>157</c:v>
                </c:pt>
                <c:pt idx="971">
                  <c:v>157.1</c:v>
                </c:pt>
                <c:pt idx="972">
                  <c:v>157.19999999999999</c:v>
                </c:pt>
                <c:pt idx="973">
                  <c:v>157.30000000000001</c:v>
                </c:pt>
                <c:pt idx="974">
                  <c:v>157.4</c:v>
                </c:pt>
                <c:pt idx="975">
                  <c:v>157.5</c:v>
                </c:pt>
                <c:pt idx="976">
                  <c:v>157.6</c:v>
                </c:pt>
                <c:pt idx="977">
                  <c:v>157.69999999999999</c:v>
                </c:pt>
                <c:pt idx="978">
                  <c:v>157.80000000000001</c:v>
                </c:pt>
                <c:pt idx="979">
                  <c:v>157.9</c:v>
                </c:pt>
                <c:pt idx="980">
                  <c:v>158</c:v>
                </c:pt>
                <c:pt idx="981">
                  <c:v>158.1</c:v>
                </c:pt>
                <c:pt idx="982">
                  <c:v>158.19999999999999</c:v>
                </c:pt>
                <c:pt idx="983">
                  <c:v>158.30000000000001</c:v>
                </c:pt>
                <c:pt idx="984">
                  <c:v>158.4</c:v>
                </c:pt>
                <c:pt idx="985">
                  <c:v>158.5</c:v>
                </c:pt>
                <c:pt idx="986">
                  <c:v>158.6</c:v>
                </c:pt>
                <c:pt idx="987">
                  <c:v>158.69999999999999</c:v>
                </c:pt>
                <c:pt idx="988">
                  <c:v>158.79999999999899</c:v>
                </c:pt>
                <c:pt idx="989">
                  <c:v>158.89999999999901</c:v>
                </c:pt>
                <c:pt idx="990">
                  <c:v>158.99999999999901</c:v>
                </c:pt>
                <c:pt idx="991">
                  <c:v>159.099999999999</c:v>
                </c:pt>
                <c:pt idx="992">
                  <c:v>159.19999999999899</c:v>
                </c:pt>
                <c:pt idx="993">
                  <c:v>159.29999999999899</c:v>
                </c:pt>
                <c:pt idx="994">
                  <c:v>159.39999999999901</c:v>
                </c:pt>
                <c:pt idx="995">
                  <c:v>159.49999999999901</c:v>
                </c:pt>
                <c:pt idx="996">
                  <c:v>159.599999999999</c:v>
                </c:pt>
                <c:pt idx="997">
                  <c:v>159.69999999999899</c:v>
                </c:pt>
                <c:pt idx="998">
                  <c:v>159.79999999999899</c:v>
                </c:pt>
                <c:pt idx="999">
                  <c:v>159.89999999999901</c:v>
                </c:pt>
                <c:pt idx="1000">
                  <c:v>159.99999999999901</c:v>
                </c:pt>
              </c:numCache>
            </c:numRef>
          </c:xVal>
          <c:yVal>
            <c:numRef>
              <c:f>Problem5!$I$24:$I$1024</c:f>
              <c:numCache>
                <c:formatCode>#,##0.0000</c:formatCode>
                <c:ptCount val="1001"/>
                <c:pt idx="0">
                  <c:v>1.4020017121955235E-2</c:v>
                </c:pt>
                <c:pt idx="1">
                  <c:v>1.4558794954963065E-2</c:v>
                </c:pt>
                <c:pt idx="2">
                  <c:v>1.511505307632891E-2</c:v>
                </c:pt>
                <c:pt idx="3">
                  <c:v>1.5689231223150774E-2</c:v>
                </c:pt>
                <c:pt idx="4">
                  <c:v>1.6281775662758541E-2</c:v>
                </c:pt>
                <c:pt idx="5">
                  <c:v>1.6893139138633932E-2</c:v>
                </c:pt>
                <c:pt idx="6">
                  <c:v>1.7523780810302401E-2</c:v>
                </c:pt>
                <c:pt idx="7">
                  <c:v>1.8174166187089412E-2</c:v>
                </c:pt>
                <c:pt idx="8">
                  <c:v>1.8844767055635051E-2</c:v>
                </c:pt>
                <c:pt idx="9">
                  <c:v>1.9536061401065223E-2</c:v>
                </c:pt>
                <c:pt idx="10">
                  <c:v>2.0248533321720736E-2</c:v>
                </c:pt>
                <c:pt idx="11">
                  <c:v>2.0982672937349348E-2</c:v>
                </c:pt>
                <c:pt idx="12">
                  <c:v>2.173897629066952E-2</c:v>
                </c:pt>
                <c:pt idx="13">
                  <c:v>2.2517945242218784E-2</c:v>
                </c:pt>
                <c:pt idx="14">
                  <c:v>2.332008735840339E-2</c:v>
                </c:pt>
                <c:pt idx="15">
                  <c:v>2.4145915792671124E-2</c:v>
                </c:pt>
                <c:pt idx="16">
                  <c:v>2.499594915973221E-2</c:v>
                </c:pt>
                <c:pt idx="17">
                  <c:v>2.5870711402759056E-2</c:v>
                </c:pt>
                <c:pt idx="18">
                  <c:v>2.6770731653500395E-2</c:v>
                </c:pt>
                <c:pt idx="19">
                  <c:v>2.7696544085248801E-2</c:v>
                </c:pt>
                <c:pt idx="20">
                  <c:v>2.8648687758608123E-2</c:v>
                </c:pt>
                <c:pt idx="21">
                  <c:v>2.962770646001027E-2</c:v>
                </c:pt>
                <c:pt idx="22">
                  <c:v>3.0634148532937864E-2</c:v>
                </c:pt>
                <c:pt idx="23">
                  <c:v>3.1668566701813616E-2</c:v>
                </c:pt>
                <c:pt idx="24">
                  <c:v>3.2731517888524138E-2</c:v>
                </c:pt>
                <c:pt idx="25">
                  <c:v>3.3823563021550325E-2</c:v>
                </c:pt>
                <c:pt idx="26">
                  <c:v>3.49452668376843E-2</c:v>
                </c:pt>
                <c:pt idx="27">
                  <c:v>3.6097197676316556E-2</c:v>
                </c:pt>
                <c:pt idx="28">
                  <c:v>3.7279927266285387E-2</c:v>
                </c:pt>
                <c:pt idx="29">
                  <c:v>3.8494030505285833E-2</c:v>
                </c:pt>
                <c:pt idx="30">
                  <c:v>3.9740085231841638E-2</c:v>
                </c:pt>
                <c:pt idx="31">
                  <c:v>4.1018671989851423E-2</c:v>
                </c:pt>
                <c:pt idx="32">
                  <c:v>4.2330373785726724E-2</c:v>
                </c:pt>
                <c:pt idx="33">
                  <c:v>4.3675775838136623E-2</c:v>
                </c:pt>
                <c:pt idx="34">
                  <c:v>4.5055465320417515E-2</c:v>
                </c:pt>
                <c:pt idx="35">
                  <c:v>4.6470031095639595E-2</c:v>
                </c:pt>
                <c:pt idx="36">
                  <c:v>4.7920063444420707E-2</c:v>
                </c:pt>
                <c:pt idx="37">
                  <c:v>4.9406153785505003E-2</c:v>
                </c:pt>
                <c:pt idx="38">
                  <c:v>5.0928894389192181E-2</c:v>
                </c:pt>
                <c:pt idx="39">
                  <c:v>5.248887808366514E-2</c:v>
                </c:pt>
                <c:pt idx="40">
                  <c:v>5.4086697954277986E-2</c:v>
                </c:pt>
                <c:pt idx="41">
                  <c:v>5.5722947035929025E-2</c:v>
                </c:pt>
                <c:pt idx="42">
                  <c:v>5.7398217998556399E-2</c:v>
                </c:pt>
                <c:pt idx="43">
                  <c:v>5.9113102825878096E-2</c:v>
                </c:pt>
                <c:pt idx="44">
                  <c:v>6.0868192487476366E-2</c:v>
                </c:pt>
                <c:pt idx="45">
                  <c:v>6.2664076604328309E-2</c:v>
                </c:pt>
                <c:pt idx="46">
                  <c:v>6.4501343107906547E-2</c:v>
                </c:pt>
                <c:pt idx="47">
                  <c:v>6.6380577892970916E-2</c:v>
                </c:pt>
                <c:pt idx="48">
                  <c:v>6.8302364464181628E-2</c:v>
                </c:pt>
                <c:pt idx="49">
                  <c:v>7.026728357667783E-2</c:v>
                </c:pt>
                <c:pt idx="50">
                  <c:v>7.2275912870762571E-2</c:v>
                </c:pt>
                <c:pt idx="51">
                  <c:v>7.4328826500848974E-2</c:v>
                </c:pt>
                <c:pt idx="52">
                  <c:v>7.6426594758831984E-2</c:v>
                </c:pt>
                <c:pt idx="53">
                  <c:v>7.8569783692045148E-2</c:v>
                </c:pt>
                <c:pt idx="54">
                  <c:v>8.0758954715990261E-2</c:v>
                </c:pt>
                <c:pt idx="55">
                  <c:v>8.2994664222005438E-2</c:v>
                </c:pt>
                <c:pt idx="56">
                  <c:v>8.5277463180078075E-2</c:v>
                </c:pt>
                <c:pt idx="57">
                  <c:v>8.7607896736984436E-2</c:v>
                </c:pt>
                <c:pt idx="58">
                  <c:v>8.9986503809964383E-2</c:v>
                </c:pt>
                <c:pt idx="59">
                  <c:v>9.2413816676145108E-2</c:v>
                </c:pt>
                <c:pt idx="60">
                  <c:v>9.4890360557917192E-2</c:v>
                </c:pt>
                <c:pt idx="61">
                  <c:v>9.7416653204500131E-2</c:v>
                </c:pt>
                <c:pt idx="62">
                  <c:v>9.9993204469916774E-2</c:v>
                </c:pt>
                <c:pt idx="63">
                  <c:v>0.10262051588761023</c:v>
                </c:pt>
                <c:pt idx="64">
                  <c:v>0.10529908024195644</c:v>
                </c:pt>
                <c:pt idx="65">
                  <c:v>0.10802938113690144</c:v>
                </c:pt>
                <c:pt idx="66">
                  <c:v>0.11081189256199403</c:v>
                </c:pt>
                <c:pt idx="67">
                  <c:v>0.11364707845605976</c:v>
                </c:pt>
                <c:pt idx="68">
                  <c:v>0.11653539226878269</c:v>
                </c:pt>
                <c:pt idx="69">
                  <c:v>0.11947727652047335</c:v>
                </c:pt>
                <c:pt idx="70">
                  <c:v>0.12247316236028009</c:v>
                </c:pt>
                <c:pt idx="71">
                  <c:v>0.12552346912313972</c:v>
                </c:pt>
                <c:pt idx="72">
                  <c:v>0.12862860388574282</c:v>
                </c:pt>
                <c:pt idx="73">
                  <c:v>0.13178896102180032</c:v>
                </c:pt>
                <c:pt idx="74">
                  <c:v>0.13500492175691375</c:v>
                </c:pt>
                <c:pt idx="75">
                  <c:v>0.13827685372333229</c:v>
                </c:pt>
                <c:pt idx="76">
                  <c:v>0.14160511051491262</c:v>
                </c:pt>
                <c:pt idx="77">
                  <c:v>0.14499003124257465</c:v>
                </c:pt>
                <c:pt idx="78">
                  <c:v>0.14843194009056199</c:v>
                </c:pt>
                <c:pt idx="79">
                  <c:v>0.15193114587382958</c:v>
                </c:pt>
                <c:pt idx="80">
                  <c:v>0.15548794159685372</c:v>
                </c:pt>
                <c:pt idx="81">
                  <c:v>0.15910260401420057</c:v>
                </c:pt>
                <c:pt idx="82">
                  <c:v>0.16277539319315984</c:v>
                </c:pt>
                <c:pt idx="83">
                  <c:v>0.16650655207876519</c:v>
                </c:pt>
                <c:pt idx="84">
                  <c:v>0.17029630606153776</c:v>
                </c:pt>
                <c:pt idx="85">
                  <c:v>0.1741448625482569</c:v>
                </c:pt>
                <c:pt idx="86">
                  <c:v>0.17805241053610871</c:v>
                </c:pt>
                <c:pt idx="87">
                  <c:v>0.18201912019051711</c:v>
                </c:pt>
                <c:pt idx="88">
                  <c:v>0.18604514242700182</c:v>
                </c:pt>
                <c:pt idx="89">
                  <c:v>0.19013060849739061</c:v>
                </c:pt>
                <c:pt idx="90">
                  <c:v>0.19427562958070294</c:v>
                </c:pt>
                <c:pt idx="91">
                  <c:v>0.19848029637905576</c:v>
                </c:pt>
                <c:pt idx="92">
                  <c:v>0.20274467871889826</c:v>
                </c:pt>
                <c:pt idx="93">
                  <c:v>0.20706882515792172</c:v>
                </c:pt>
                <c:pt idx="94">
                  <c:v>0.21145276259796777</c:v>
                </c:pt>
                <c:pt idx="95">
                  <c:v>0.21589649590425183</c:v>
                </c:pt>
                <c:pt idx="96">
                  <c:v>0.2204000075312495</c:v>
                </c:pt>
                <c:pt idx="97">
                  <c:v>0.22496325715554488</c:v>
                </c:pt>
                <c:pt idx="98">
                  <c:v>0.22958618131598044</c:v>
                </c:pt>
                <c:pt idx="99">
                  <c:v>0.23426869306142697</c:v>
                </c:pt>
                <c:pt idx="100">
                  <c:v>0.2390106816064774</c:v>
                </c:pt>
                <c:pt idx="101">
                  <c:v>0.24381201199540065</c:v>
                </c:pt>
                <c:pt idx="102">
                  <c:v>0.24867252477464755</c:v>
                </c:pt>
                <c:pt idx="103">
                  <c:v>0.25359203567422473</c:v>
                </c:pt>
                <c:pt idx="104">
                  <c:v>0.2585703352982533</c:v>
                </c:pt>
                <c:pt idx="105">
                  <c:v>0.26360718882498535</c:v>
                </c:pt>
                <c:pt idx="106">
                  <c:v>0.26870233571661178</c:v>
                </c:pt>
                <c:pt idx="107">
                  <c:v>0.27385548943909743</c:v>
                </c:pt>
                <c:pt idx="108">
                  <c:v>0.27906633719242097</c:v>
                </c:pt>
                <c:pt idx="109">
                  <c:v>0.28433453965140421</c:v>
                </c:pt>
                <c:pt idx="110">
                  <c:v>0.2896597307174637</c:v>
                </c:pt>
                <c:pt idx="111">
                  <c:v>0.29504151728155581</c:v>
                </c:pt>
                <c:pt idx="112">
                  <c:v>0.30047947899855759</c:v>
                </c:pt>
                <c:pt idx="113">
                  <c:v>0.30597316807336383</c:v>
                </c:pt>
                <c:pt idx="114">
                  <c:v>0.3115221090589454</c:v>
                </c:pt>
                <c:pt idx="115">
                  <c:v>0.31712579866661439</c:v>
                </c:pt>
                <c:pt idx="116">
                  <c:v>0.32278370558874792</c:v>
                </c:pt>
                <c:pt idx="117">
                  <c:v>0.32849527033418702</c:v>
                </c:pt>
                <c:pt idx="118">
                  <c:v>0.33425990507655112</c:v>
                </c:pt>
                <c:pt idx="119">
                  <c:v>0.34007699351568332</c:v>
                </c:pt>
                <c:pt idx="120">
                  <c:v>0.34594589075243226</c:v>
                </c:pt>
                <c:pt idx="121">
                  <c:v>0.35186592317698778</c:v>
                </c:pt>
                <c:pt idx="122">
                  <c:v>0.35783638837094411</c:v>
                </c:pt>
                <c:pt idx="123">
                  <c:v>0.36385655502330194</c:v>
                </c:pt>
                <c:pt idx="124">
                  <c:v>0.36992566286057255</c:v>
                </c:pt>
                <c:pt idx="125">
                  <c:v>0.37604292259115385</c:v>
                </c:pt>
                <c:pt idx="126">
                  <c:v>0.3822075158641588</c:v>
                </c:pt>
                <c:pt idx="127">
                  <c:v>0.38841859524281475</c:v>
                </c:pt>
                <c:pt idx="128">
                  <c:v>0.39467528419261388</c:v>
                </c:pt>
                <c:pt idx="129">
                  <c:v>0.40097667708432327</c:v>
                </c:pt>
                <c:pt idx="130">
                  <c:v>0.40732183921198567</c:v>
                </c:pt>
                <c:pt idx="131">
                  <c:v>0.41370980682603892</c:v>
                </c:pt>
                <c:pt idx="132">
                  <c:v>0.42013958718163558</c:v>
                </c:pt>
                <c:pt idx="133">
                  <c:v>0.42661015860227952</c:v>
                </c:pt>
                <c:pt idx="134">
                  <c:v>0.433120470558857</c:v>
                </c:pt>
                <c:pt idx="135">
                  <c:v>0.43966944376412992</c:v>
                </c:pt>
                <c:pt idx="136">
                  <c:v>0.4462559702827808</c:v>
                </c:pt>
                <c:pt idx="137">
                  <c:v>0.45287891365703048</c:v>
                </c:pt>
                <c:pt idx="138">
                  <c:v>0.45953710904790562</c:v>
                </c:pt>
                <c:pt idx="139">
                  <c:v>0.4662293633921723</c:v>
                </c:pt>
                <c:pt idx="140">
                  <c:v>0.47295445557495985</c:v>
                </c:pt>
                <c:pt idx="141">
                  <c:v>0.47971113661810771</c:v>
                </c:pt>
                <c:pt idx="142">
                  <c:v>0.48649812988421026</c:v>
                </c:pt>
                <c:pt idx="143">
                  <c:v>0.49331413129636936</c:v>
                </c:pt>
                <c:pt idx="144">
                  <c:v>0.50015780957364231</c:v>
                </c:pt>
                <c:pt idx="145">
                  <c:v>0.5070278064821403</c:v>
                </c:pt>
                <c:pt idx="146">
                  <c:v>0.51392273710174841</c:v>
                </c:pt>
                <c:pt idx="147">
                  <c:v>0.52084119010842078</c:v>
                </c:pt>
                <c:pt idx="148">
                  <c:v>0.52778172807197343</c:v>
                </c:pt>
                <c:pt idx="149">
                  <c:v>0.53474288776932932</c:v>
                </c:pt>
                <c:pt idx="150">
                  <c:v>0.5417231805131143</c:v>
                </c:pt>
                <c:pt idx="151">
                  <c:v>0.54872109249551582</c:v>
                </c:pt>
                <c:pt idx="152">
                  <c:v>0.55573508514731629</c:v>
                </c:pt>
                <c:pt idx="153">
                  <c:v>0.5627635955119582</c:v>
                </c:pt>
                <c:pt idx="154">
                  <c:v>0.56980503663455639</c:v>
                </c:pt>
                <c:pt idx="155">
                  <c:v>0.57685779796569081</c:v>
                </c:pt>
                <c:pt idx="156">
                  <c:v>0.58392024577985469</c:v>
                </c:pt>
                <c:pt idx="157">
                  <c:v>0.59099072360840177</c:v>
                </c:pt>
                <c:pt idx="158">
                  <c:v>0.59806755268681544</c:v>
                </c:pt>
                <c:pt idx="159">
                  <c:v>0.60514903241615325</c:v>
                </c:pt>
                <c:pt idx="160">
                  <c:v>0.61223344083845321</c:v>
                </c:pt>
                <c:pt idx="161">
                  <c:v>0.61931903512592879</c:v>
                </c:pt>
                <c:pt idx="162">
                  <c:v>0.62640405208374794</c:v>
                </c:pt>
                <c:pt idx="163">
                  <c:v>0.63348670866616641</c:v>
                </c:pt>
                <c:pt idx="164">
                  <c:v>0.64056520250582427</c:v>
                </c:pt>
                <c:pt idx="165">
                  <c:v>0.64763771245594604</c:v>
                </c:pt>
                <c:pt idx="166">
                  <c:v>0.6547023991452231</c:v>
                </c:pt>
                <c:pt idx="167">
                  <c:v>0.66175740554512663</c:v>
                </c:pt>
                <c:pt idx="168">
                  <c:v>0.66880085754938112</c:v>
                </c:pt>
                <c:pt idx="169">
                  <c:v>0.67583086456535812</c:v>
                </c:pt>
                <c:pt idx="170">
                  <c:v>0.68284552011709543</c:v>
                </c:pt>
                <c:pt idx="171">
                  <c:v>0.68984290245966562</c:v>
                </c:pt>
                <c:pt idx="172">
                  <c:v>0.69682107520461511</c:v>
                </c:pt>
                <c:pt idx="173">
                  <c:v>0.70377808795615138</c:v>
                </c:pt>
                <c:pt idx="174">
                  <c:v>0.71071197695781407</c:v>
                </c:pt>
                <c:pt idx="175">
                  <c:v>0.7176207657492677</c:v>
                </c:pt>
                <c:pt idx="176">
                  <c:v>0.7245024658329533</c:v>
                </c:pt>
                <c:pt idx="177">
                  <c:v>0.73135507735019645</c:v>
                </c:pt>
                <c:pt idx="178">
                  <c:v>0.73817658976655909</c:v>
                </c:pt>
                <c:pt idx="179">
                  <c:v>0.74496498256595933</c:v>
                </c:pt>
                <c:pt idx="180">
                  <c:v>0.75171822595330562</c:v>
                </c:pt>
                <c:pt idx="181">
                  <c:v>0.75843428156527315</c:v>
                </c:pt>
                <c:pt idx="182">
                  <c:v>0.76511110318885611</c:v>
                </c:pt>
                <c:pt idx="183">
                  <c:v>0.77174663748734118</c:v>
                </c:pt>
                <c:pt idx="184">
                  <c:v>0.77833882473334037</c:v>
                </c:pt>
                <c:pt idx="185">
                  <c:v>0.78488559954849935</c:v>
                </c:pt>
                <c:pt idx="186">
                  <c:v>0.79138489164952286</c:v>
                </c:pt>
                <c:pt idx="187">
                  <c:v>0.79783462660012361</c:v>
                </c:pt>
                <c:pt idx="188">
                  <c:v>0.8042327265685123</c:v>
                </c:pt>
                <c:pt idx="189">
                  <c:v>0.81057711109005259</c:v>
                </c:pt>
                <c:pt idx="190">
                  <c:v>0.81686569783466645</c:v>
                </c:pt>
                <c:pt idx="191">
                  <c:v>0.82309640337862666</c:v>
                </c:pt>
                <c:pt idx="192">
                  <c:v>0.82926714398031243</c:v>
                </c:pt>
                <c:pt idx="193">
                  <c:v>0.83537583635953716</c:v>
                </c:pt>
                <c:pt idx="194">
                  <c:v>0.84142039848005501</c:v>
                </c:pt>
                <c:pt idx="195">
                  <c:v>0.84739875033482281</c:v>
                </c:pt>
                <c:pt idx="196">
                  <c:v>0.85330881473363163</c:v>
                </c:pt>
                <c:pt idx="197">
                  <c:v>0.85914851809268733</c:v>
                </c:pt>
                <c:pt idx="198">
                  <c:v>0.86491579122572848</c:v>
                </c:pt>
                <c:pt idx="199">
                  <c:v>0.87060857013629067</c:v>
                </c:pt>
                <c:pt idx="200">
                  <c:v>0.87622479681067378</c:v>
                </c:pt>
                <c:pt idx="201">
                  <c:v>0.8817624200112425</c:v>
                </c:pt>
                <c:pt idx="202">
                  <c:v>0.88721939606960809</c:v>
                </c:pt>
                <c:pt idx="203">
                  <c:v>0.89259368967930919</c:v>
                </c:pt>
                <c:pt idx="204">
                  <c:v>0.89788327468757212</c:v>
                </c:pt>
                <c:pt idx="205">
                  <c:v>0.90308613488572786</c:v>
                </c:pt>
                <c:pt idx="206">
                  <c:v>0.90820026479790461</c:v>
                </c:pt>
                <c:pt idx="207">
                  <c:v>0.91322367046755504</c:v>
                </c:pt>
                <c:pt idx="208">
                  <c:v>0.91815437024144342</c:v>
                </c:pt>
                <c:pt idx="209">
                  <c:v>0.92299039555066509</c:v>
                </c:pt>
                <c:pt idx="210">
                  <c:v>0.92772979168830305</c:v>
                </c:pt>
                <c:pt idx="211">
                  <c:v>0.93237061858333248</c:v>
                </c:pt>
                <c:pt idx="212">
                  <c:v>0.93691095157035098</c:v>
                </c:pt>
                <c:pt idx="213">
                  <c:v>0.94134888215477042</c:v>
                </c:pt>
                <c:pt idx="214">
                  <c:v>0.94568251877305343</c:v>
                </c:pt>
                <c:pt idx="215">
                  <c:v>0.94990998754761591</c:v>
                </c:pt>
                <c:pt idx="216">
                  <c:v>0.95402943303601839</c:v>
                </c:pt>
                <c:pt idx="217">
                  <c:v>0.9580390189740472</c:v>
                </c:pt>
                <c:pt idx="218">
                  <c:v>0.96193692901232819</c:v>
                </c:pt>
                <c:pt idx="219">
                  <c:v>0.96572136744608872</c:v>
                </c:pt>
                <c:pt idx="220">
                  <c:v>0.96939055993769541</c:v>
                </c:pt>
                <c:pt idx="221">
                  <c:v>0.97294275423162635</c:v>
                </c:pt>
                <c:pt idx="222">
                  <c:v>0.97637622086148668</c:v>
                </c:pt>
                <c:pt idx="223">
                  <c:v>0.97968925384874672</c:v>
                </c:pt>
                <c:pt idx="224">
                  <c:v>0.98288017139283379</c:v>
                </c:pt>
                <c:pt idx="225">
                  <c:v>0.98594731655223744</c:v>
                </c:pt>
                <c:pt idx="226">
                  <c:v>0.98888905791630832</c:v>
                </c:pt>
                <c:pt idx="227">
                  <c:v>0.99170379026739353</c:v>
                </c:pt>
                <c:pt idx="228">
                  <c:v>0.99438993523300945</c:v>
                </c:pt>
                <c:pt idx="229">
                  <c:v>0.99694594192771957</c:v>
                </c:pt>
                <c:pt idx="230">
                  <c:v>0.99937028758440605</c:v>
                </c:pt>
                <c:pt idx="231">
                  <c:v>1.0016614781746402</c:v>
                </c:pt>
                <c:pt idx="232">
                  <c:v>1.0038180490178419</c:v>
                </c:pt>
                <c:pt idx="233">
                  <c:v>1.0058385653789486</c:v>
                </c:pt>
                <c:pt idx="234">
                  <c:v>1.0077216230542974</c:v>
                </c:pt>
                <c:pt idx="235">
                  <c:v>1.0094658489454573</c:v>
                </c:pt>
                <c:pt idx="236">
                  <c:v>1.0110699016207361</c:v>
                </c:pt>
                <c:pt idx="237">
                  <c:v>1.012532471864096</c:v>
                </c:pt>
                <c:pt idx="238">
                  <c:v>1.0138522832112371</c:v>
                </c:pt>
                <c:pt idx="239">
                  <c:v>1.0150280924725901</c:v>
                </c:pt>
                <c:pt idx="240">
                  <c:v>1.0160586902429889</c:v>
                </c:pt>
                <c:pt idx="241">
                  <c:v>1.0169429013977933</c:v>
                </c:pt>
                <c:pt idx="242">
                  <c:v>1.0176795855752327</c:v>
                </c:pt>
                <c:pt idx="243">
                  <c:v>1.0182676376447692</c:v>
                </c:pt>
                <c:pt idx="244">
                  <c:v>1.0187059881612679</c:v>
                </c:pt>
                <c:pt idx="245">
                  <c:v>1.018993603804778</c:v>
                </c:pt>
                <c:pt idx="246">
                  <c:v>1.0191294878057415</c:v>
                </c:pt>
                <c:pt idx="247">
                  <c:v>1.0191126803554507</c:v>
                </c:pt>
                <c:pt idx="248">
                  <c:v>1.018942259001576</c:v>
                </c:pt>
                <c:pt idx="249">
                  <c:v>1.0186173390286146</c:v>
                </c:pt>
                <c:pt idx="250">
                  <c:v>1.0181370738230975</c:v>
                </c:pt>
                <c:pt idx="251">
                  <c:v>1.0175006552234152</c:v>
                </c:pt>
                <c:pt idx="252">
                  <c:v>1.0167073138541305</c:v>
                </c:pt>
                <c:pt idx="253">
                  <c:v>1.0157563194446422</c:v>
                </c:pt>
                <c:pt idx="254">
                  <c:v>1.014646981132094</c:v>
                </c:pt>
                <c:pt idx="255">
                  <c:v>1.0133786477484164</c:v>
                </c:pt>
                <c:pt idx="256">
                  <c:v>1.011950708091395</c:v>
                </c:pt>
                <c:pt idx="257">
                  <c:v>1.0103625911796903</c:v>
                </c:pt>
                <c:pt idx="258">
                  <c:v>1.0086137664917134</c:v>
                </c:pt>
                <c:pt idx="259">
                  <c:v>1.0067037441882938</c:v>
                </c:pt>
                <c:pt idx="260">
                  <c:v>1.0046320753190734</c:v>
                </c:pt>
                <c:pt idx="261">
                  <c:v>1.0023983520125725</c:v>
                </c:pt>
                <c:pt idx="262">
                  <c:v>1.0000022076498851</c:v>
                </c:pt>
                <c:pt idx="263">
                  <c:v>0.99744331702196076</c:v>
                </c:pt>
                <c:pt idx="264">
                  <c:v>0.99472139647045543</c:v>
                </c:pt>
                <c:pt idx="265">
                  <c:v>0.99183620401212191</c:v>
                </c:pt>
                <c:pt idx="266">
                  <c:v>0.98878753944673903</c:v>
                </c:pt>
                <c:pt idx="267">
                  <c:v>0.98557524444857381</c:v>
                </c:pt>
                <c:pt idx="268">
                  <c:v>0.98219920264138394</c:v>
                </c:pt>
                <c:pt idx="269">
                  <c:v>0.9786593396569806</c:v>
                </c:pt>
                <c:pt idx="270">
                  <c:v>0.97495562317737128</c:v>
                </c:pt>
                <c:pt idx="271">
                  <c:v>0.97108806296052141</c:v>
                </c:pt>
                <c:pt idx="272">
                  <c:v>0.96705671084977285</c:v>
                </c:pt>
                <c:pt idx="273">
                  <c:v>0.96286166076696755</c:v>
                </c:pt>
                <c:pt idx="274">
                  <c:v>0.95850304868934244</c:v>
                </c:pt>
                <c:pt idx="275">
                  <c:v>0.95398105261025279</c:v>
                </c:pt>
                <c:pt idx="276">
                  <c:v>0.94929589248380464</c:v>
                </c:pt>
                <c:pt idx="277">
                  <c:v>0.94444783015347844</c:v>
                </c:pt>
                <c:pt idx="278">
                  <c:v>0.93943716926482568</c:v>
                </c:pt>
                <c:pt idx="279">
                  <c:v>0.93426425516235356</c:v>
                </c:pt>
                <c:pt idx="280">
                  <c:v>0.92892947477068599</c:v>
                </c:pt>
                <c:pt idx="281">
                  <c:v>0.92343325646012397</c:v>
                </c:pt>
                <c:pt idx="282">
                  <c:v>0.91777606989672667</c:v>
                </c:pt>
                <c:pt idx="283">
                  <c:v>0.91195842587702836</c:v>
                </c:pt>
                <c:pt idx="284">
                  <c:v>0.90598087614754774</c:v>
                </c:pt>
                <c:pt idx="285">
                  <c:v>0.89984401320921259</c:v>
                </c:pt>
                <c:pt idx="286">
                  <c:v>0.89354847010685534</c:v>
                </c:pt>
                <c:pt idx="287">
                  <c:v>0.88709492020394276</c:v>
                </c:pt>
                <c:pt idx="288">
                  <c:v>0.88048407694268249</c:v>
                </c:pt>
                <c:pt idx="289">
                  <c:v>0.87371669358969761</c:v>
                </c:pt>
                <c:pt idx="290">
                  <c:v>0.86679356296743582</c:v>
                </c:pt>
                <c:pt idx="291">
                  <c:v>0.85971551717147998</c:v>
                </c:pt>
                <c:pt idx="292">
                  <c:v>0.85248342727397153</c:v>
                </c:pt>
                <c:pt idx="293">
                  <c:v>0.84509820301332383</c:v>
                </c:pt>
                <c:pt idx="294">
                  <c:v>0.83756079247042392</c:v>
                </c:pt>
                <c:pt idx="295">
                  <c:v>0.82987218173154409</c:v>
                </c:pt>
                <c:pt idx="296">
                  <c:v>0.82203339453814095</c:v>
                </c:pt>
                <c:pt idx="297">
                  <c:v>0.81404549192379261</c:v>
                </c:pt>
                <c:pt idx="298">
                  <c:v>0.80590957183846701</c:v>
                </c:pt>
                <c:pt idx="299">
                  <c:v>0.79762676876035643</c:v>
                </c:pt>
                <c:pt idx="300">
                  <c:v>0.78919825329551774</c:v>
                </c:pt>
                <c:pt idx="301">
                  <c:v>0.78062523176552268</c:v>
                </c:pt>
                <c:pt idx="302">
                  <c:v>0.77190894578339253</c:v>
                </c:pt>
                <c:pt idx="303">
                  <c:v>0.76305067181803332</c:v>
                </c:pt>
                <c:pt idx="304">
                  <c:v>0.75405172074742743</c:v>
                </c:pt>
                <c:pt idx="305">
                  <c:v>0.74491343740084026</c:v>
                </c:pt>
                <c:pt idx="306">
                  <c:v>0.73563720009027456</c:v>
                </c:pt>
                <c:pt idx="307">
                  <c:v>0.72622442013145194</c:v>
                </c:pt>
                <c:pt idx="308">
                  <c:v>0.71667654135457293</c:v>
                </c:pt>
                <c:pt idx="309">
                  <c:v>0.70699503960511101</c:v>
                </c:pt>
                <c:pt idx="310">
                  <c:v>0.69718142223493695</c:v>
                </c:pt>
                <c:pt idx="311">
                  <c:v>0.68723722758399586</c:v>
                </c:pt>
                <c:pt idx="312">
                  <c:v>0.67716402445286072</c:v>
                </c:pt>
                <c:pt idx="313">
                  <c:v>0.66696341156639938</c:v>
                </c:pt>
                <c:pt idx="314">
                  <c:v>0.65663701702884858</c:v>
                </c:pt>
                <c:pt idx="315">
                  <c:v>0.64618649777058124</c:v>
                </c:pt>
                <c:pt idx="316">
                  <c:v>0.63561353898682271</c:v>
                </c:pt>
                <c:pt idx="317">
                  <c:v>0.62491985356861846</c:v>
                </c:pt>
                <c:pt idx="318">
                  <c:v>0.61410718152638255</c:v>
                </c:pt>
                <c:pt idx="319">
                  <c:v>0.60317728940615301</c:v>
                </c:pt>
                <c:pt idx="320">
                  <c:v>0.59213196969907989</c:v>
                </c:pt>
                <c:pt idx="321">
                  <c:v>0.58097304024422292</c:v>
                </c:pt>
                <c:pt idx="322">
                  <c:v>0.56970234362507866</c:v>
                </c:pt>
                <c:pt idx="323">
                  <c:v>0.55832174656005529</c:v>
                </c:pt>
                <c:pt idx="324">
                  <c:v>0.54683313928722099</c:v>
                </c:pt>
                <c:pt idx="325">
                  <c:v>0.535238434943623</c:v>
                </c:pt>
                <c:pt idx="326">
                  <c:v>0.52353956893942022</c:v>
                </c:pt>
                <c:pt idx="327">
                  <c:v>0.51173849832719731</c:v>
                </c:pt>
                <c:pt idx="328">
                  <c:v>0.49983720116667102</c:v>
                </c:pt>
                <c:pt idx="329">
                  <c:v>0.48783767588513771</c:v>
                </c:pt>
                <c:pt idx="330">
                  <c:v>0.47574194063394054</c:v>
                </c:pt>
                <c:pt idx="331">
                  <c:v>0.46355203264121059</c:v>
                </c:pt>
                <c:pt idx="332">
                  <c:v>0.45127000756123931</c:v>
                </c:pt>
                <c:pt idx="333">
                  <c:v>0.43889793882069739</c:v>
                </c:pt>
                <c:pt idx="334">
                  <c:v>0.42643791696203903</c:v>
                </c:pt>
                <c:pt idx="335">
                  <c:v>0.41389204898437471</c:v>
                </c:pt>
                <c:pt idx="336">
                  <c:v>0.40126245768205165</c:v>
                </c:pt>
                <c:pt idx="337">
                  <c:v>0.38855128098130137</c:v>
                </c:pt>
                <c:pt idx="338">
                  <c:v>0.37576067127516311</c:v>
                </c:pt>
                <c:pt idx="339">
                  <c:v>0.36289279475700853</c:v>
                </c:pt>
                <c:pt idx="340">
                  <c:v>0.34994983075295033</c:v>
                </c:pt>
                <c:pt idx="341">
                  <c:v>0.33693397105336381</c:v>
                </c:pt>
                <c:pt idx="342">
                  <c:v>0.32384741924386967</c:v>
                </c:pt>
                <c:pt idx="343">
                  <c:v>0.3106923900359787</c:v>
                </c:pt>
                <c:pt idx="344">
                  <c:v>0.29747110859771453</c:v>
                </c:pt>
                <c:pt idx="345">
                  <c:v>0.28418580988448661</c:v>
                </c:pt>
                <c:pt idx="346">
                  <c:v>0.27083873797042585</c:v>
                </c:pt>
                <c:pt idx="347">
                  <c:v>0.25743214538052928</c:v>
                </c:pt>
                <c:pt idx="348">
                  <c:v>0.24396829242378434</c:v>
                </c:pt>
                <c:pt idx="349">
                  <c:v>0.23044944652761018</c:v>
                </c:pt>
                <c:pt idx="350">
                  <c:v>0.21687788157382196</c:v>
                </c:pt>
                <c:pt idx="351">
                  <c:v>0.2032558772363684</c:v>
                </c:pt>
                <c:pt idx="352">
                  <c:v>0.18958571832114313</c:v>
                </c:pt>
                <c:pt idx="353">
                  <c:v>0.17586969410803435</c:v>
                </c:pt>
                <c:pt idx="354">
                  <c:v>0.16211009769553619</c:v>
                </c:pt>
                <c:pt idx="355">
                  <c:v>0.14830922534810709</c:v>
                </c:pt>
                <c:pt idx="356">
                  <c:v>0.13446937584651336</c:v>
                </c:pt>
                <c:pt idx="357">
                  <c:v>0.12059284984143821</c:v>
                </c:pt>
                <c:pt idx="358">
                  <c:v>0.10668194921050426</c:v>
                </c:pt>
                <c:pt idx="359">
                  <c:v>9.2738976419015115E-2</c:v>
                </c:pt>
                <c:pt idx="360">
                  <c:v>7.8766233884584771E-2</c:v>
                </c:pt>
                <c:pt idx="361">
                  <c:v>6.4766023345868798E-2</c:v>
                </c:pt>
                <c:pt idx="362">
                  <c:v>5.0740645235666682E-2</c:v>
                </c:pt>
                <c:pt idx="363">
                  <c:v>3.6692398058516491E-2</c:v>
                </c:pt>
                <c:pt idx="364">
                  <c:v>2.2623577773072386E-2</c:v>
                </c:pt>
                <c:pt idx="365">
                  <c:v>8.5364771794114638E-3</c:v>
                </c:pt>
                <c:pt idx="366">
                  <c:v>-5.5666146885351665E-3</c:v>
                </c:pt>
                <c:pt idx="367">
                  <c:v>-1.9683413165179475E-2</c:v>
                </c:pt>
                <c:pt idx="368">
                  <c:v>-3.3811638550000578E-2</c:v>
                </c:pt>
                <c:pt idx="369">
                  <c:v>-4.7949016698526789E-2</c:v>
                </c:pt>
                <c:pt idx="370">
                  <c:v>-6.2093279607450758E-2</c:v>
                </c:pt>
                <c:pt idx="371">
                  <c:v>-7.6242165993703356E-2</c:v>
                </c:pt>
                <c:pt idx="372">
                  <c:v>-9.0393421867262666E-2</c:v>
                </c:pt>
                <c:pt idx="373">
                  <c:v>-0.10454480109761674</c:v>
                </c:pt>
                <c:pt idx="374">
                  <c:v>-0.11869406597363369</c:v>
                </c:pt>
                <c:pt idx="375">
                  <c:v>-0.13283898775673819</c:v>
                </c:pt>
                <c:pt idx="376">
                  <c:v>-0.1469773472272411</c:v>
                </c:pt>
                <c:pt idx="377">
                  <c:v>-0.16110693522362063</c:v>
                </c:pt>
                <c:pt idx="378">
                  <c:v>-0.17522555317469848</c:v>
                </c:pt>
                <c:pt idx="379">
                  <c:v>-0.18933101362448454</c:v>
                </c:pt>
                <c:pt idx="380">
                  <c:v>-0.20342114074962275</c:v>
                </c:pt>
                <c:pt idx="381">
                  <c:v>-0.21749377086927632</c:v>
                </c:pt>
                <c:pt idx="382">
                  <c:v>-0.23154675294732746</c:v>
                </c:pt>
                <c:pt idx="383">
                  <c:v>-0.24557794908680408</c:v>
                </c:pt>
                <c:pt idx="384">
                  <c:v>-0.25958523501636288</c:v>
                </c:pt>
                <c:pt idx="385">
                  <c:v>-0.27356650056877363</c:v>
                </c:pt>
                <c:pt idx="386">
                  <c:v>-0.28751965015126807</c:v>
                </c:pt>
                <c:pt idx="387">
                  <c:v>-0.30144260320765115</c:v>
                </c:pt>
                <c:pt idx="388">
                  <c:v>-0.31533329467212462</c:v>
                </c:pt>
                <c:pt idx="389">
                  <c:v>-0.32918967541459238</c:v>
                </c:pt>
                <c:pt idx="390">
                  <c:v>-0.34300971267762315</c:v>
                </c:pt>
                <c:pt idx="391">
                  <c:v>-0.35679139050468023</c:v>
                </c:pt>
                <c:pt idx="392">
                  <c:v>-0.37053271015974687</c:v>
                </c:pt>
                <c:pt idx="393">
                  <c:v>-0.38423169053822254</c:v>
                </c:pt>
                <c:pt idx="394">
                  <c:v>-0.39788636856898052</c:v>
                </c:pt>
                <c:pt idx="395">
                  <c:v>-0.4114947996075769</c:v>
                </c:pt>
                <c:pt idx="396">
                  <c:v>-0.42505505782051994</c:v>
                </c:pt>
                <c:pt idx="397">
                  <c:v>-0.4385652365605433</c:v>
                </c:pt>
                <c:pt idx="398">
                  <c:v>-0.45202344873286521</c:v>
                </c:pt>
                <c:pt idx="399">
                  <c:v>-0.46542782715232989</c:v>
                </c:pt>
                <c:pt idx="400">
                  <c:v>-0.47877652489150035</c:v>
                </c:pt>
                <c:pt idx="401">
                  <c:v>-0.49206771561930857</c:v>
                </c:pt>
                <c:pt idx="402">
                  <c:v>-0.50529959393103496</c:v>
                </c:pt>
                <c:pt idx="403">
                  <c:v>-0.51847037566854759</c:v>
                </c:pt>
                <c:pt idx="404">
                  <c:v>-0.53157829823151714</c:v>
                </c:pt>
                <c:pt idx="405">
                  <c:v>-0.54462162087934585</c:v>
                </c:pt>
                <c:pt idx="406">
                  <c:v>-0.55759862502377611</c:v>
                </c:pt>
                <c:pt idx="407">
                  <c:v>-0.5705076145121929</c:v>
                </c:pt>
                <c:pt idx="408">
                  <c:v>-0.58334691590164367</c:v>
                </c:pt>
                <c:pt idx="409">
                  <c:v>-0.596114878723498</c:v>
                </c:pt>
                <c:pt idx="410">
                  <c:v>-0.60880987573881806</c:v>
                </c:pt>
                <c:pt idx="411">
                  <c:v>-0.62143030318441139</c:v>
                </c:pt>
                <c:pt idx="412">
                  <c:v>-0.63397458100954718</c:v>
                </c:pt>
                <c:pt idx="413">
                  <c:v>-0.64644115310341532</c:v>
                </c:pt>
                <c:pt idx="414">
                  <c:v>-0.65882848751325607</c:v>
                </c:pt>
                <c:pt idx="415">
                  <c:v>-0.67113507665326533</c:v>
                </c:pt>
                <c:pt idx="416">
                  <c:v>-0.6833594375042259</c:v>
                </c:pt>
                <c:pt idx="417">
                  <c:v>-0.69550011180392024</c:v>
                </c:pt>
                <c:pt idx="418">
                  <c:v>-0.70755566622837851</c:v>
                </c:pt>
                <c:pt idx="419">
                  <c:v>-0.71952469256392604</c:v>
                </c:pt>
                <c:pt idx="420">
                  <c:v>-0.73140580787015019</c:v>
                </c:pt>
                <c:pt idx="421">
                  <c:v>-0.7431976546337421</c:v>
                </c:pt>
                <c:pt idx="422">
                  <c:v>-0.7548989009133209</c:v>
                </c:pt>
                <c:pt idx="423">
                  <c:v>-0.76650824047526001</c:v>
                </c:pt>
                <c:pt idx="424">
                  <c:v>-0.77802439292053638</c:v>
                </c:pt>
                <c:pt idx="425">
                  <c:v>-0.78944610380271873</c:v>
                </c:pt>
                <c:pt idx="426">
                  <c:v>-0.80077214473708214</c:v>
                </c:pt>
                <c:pt idx="427">
                  <c:v>-0.81200131350093874</c:v>
                </c:pt>
                <c:pt idx="428">
                  <c:v>-0.82313243412526449</c:v>
                </c:pt>
                <c:pt idx="429">
                  <c:v>-0.83416435697762237</c:v>
                </c:pt>
                <c:pt idx="430">
                  <c:v>-0.84509595883652822</c:v>
                </c:pt>
                <c:pt idx="431">
                  <c:v>-0.85592614295724678</c:v>
                </c:pt>
                <c:pt idx="432">
                  <c:v>-0.86665383912915239</c:v>
                </c:pt>
                <c:pt idx="433">
                  <c:v>-0.87727800372470155</c:v>
                </c:pt>
                <c:pt idx="434">
                  <c:v>-0.88779761974007265</c:v>
                </c:pt>
                <c:pt idx="435">
                  <c:v>-0.89821169682760116</c:v>
                </c:pt>
                <c:pt idx="436">
                  <c:v>-0.90851927132004118</c:v>
                </c:pt>
                <c:pt idx="437">
                  <c:v>-0.9187194062467563</c:v>
                </c:pt>
                <c:pt idx="438">
                  <c:v>-0.92881119134194579</c:v>
                </c:pt>
                <c:pt idx="439">
                  <c:v>-0.93879374304493923</c:v>
                </c:pt>
                <c:pt idx="440">
                  <c:v>-0.94866620449271621</c:v>
                </c:pt>
                <c:pt idx="441">
                  <c:v>-0.95842774550467491</c:v>
                </c:pt>
                <c:pt idx="442">
                  <c:v>-0.96807756255979305</c:v>
                </c:pt>
                <c:pt idx="443">
                  <c:v>-0.97761487876625996</c:v>
                </c:pt>
                <c:pt idx="444">
                  <c:v>-0.98703894382365032</c:v>
                </c:pt>
                <c:pt idx="445">
                  <c:v>-0.99634903397778929</c:v>
                </c:pt>
                <c:pt idx="446">
                  <c:v>-1.0055444519683596</c:v>
                </c:pt>
                <c:pt idx="447">
                  <c:v>-1.014624526969371</c:v>
                </c:pt>
                <c:pt idx="448">
                  <c:v>-1.0235886145226163</c:v>
                </c:pt>
                <c:pt idx="449">
                  <c:v>-1.0324360964641681</c:v>
                </c:pt>
                <c:pt idx="450">
                  <c:v>-1.0411663808440794</c:v>
                </c:pt>
                <c:pt idx="451">
                  <c:v>-1.0497789018393395</c:v>
                </c:pt>
                <c:pt idx="452">
                  <c:v>-1.0582731196602446</c:v>
                </c:pt>
                <c:pt idx="453">
                  <c:v>-1.0666485204502461</c:v>
                </c:pt>
                <c:pt idx="454">
                  <c:v>-1.0749046161794202</c:v>
                </c:pt>
                <c:pt idx="455">
                  <c:v>-1.0830409445316598</c:v>
                </c:pt>
                <c:pt idx="456">
                  <c:v>-1.0910570687856895</c:v>
                </c:pt>
                <c:pt idx="457">
                  <c:v>-1.0989525776900262</c:v>
                </c:pt>
                <c:pt idx="458">
                  <c:v>-1.1067270853320157</c:v>
                </c:pt>
                <c:pt idx="459">
                  <c:v>-1.1143802310010154</c:v>
                </c:pt>
                <c:pt idx="460">
                  <c:v>-1.1219116790458978</c:v>
                </c:pt>
                <c:pt idx="461">
                  <c:v>-1.1293211187269272</c:v>
                </c:pt>
                <c:pt idx="462">
                  <c:v>-1.1366082640621908</c:v>
                </c:pt>
                <c:pt idx="463">
                  <c:v>-1.143772853668638</c:v>
                </c:pt>
                <c:pt idx="464">
                  <c:v>-1.1508146505978976</c:v>
                </c:pt>
                <c:pt idx="465">
                  <c:v>-1.1577334421669652</c:v>
                </c:pt>
                <c:pt idx="466">
                  <c:v>-1.1645290397838757</c:v>
                </c:pt>
                <c:pt idx="467">
                  <c:v>-1.1712012787684913</c:v>
                </c:pt>
                <c:pt idx="468">
                  <c:v>-1.1777500181685301</c:v>
                </c:pt>
                <c:pt idx="469">
                  <c:v>-1.1841751405709218</c:v>
                </c:pt>
                <c:pt idx="470">
                  <c:v>-1.1904765519086604</c:v>
                </c:pt>
                <c:pt idx="471">
                  <c:v>-1.1966541812632159</c:v>
                </c:pt>
                <c:pt idx="472">
                  <c:v>-1.202707980662679</c:v>
                </c:pt>
                <c:pt idx="473">
                  <c:v>-1.2086379248757118</c:v>
                </c:pt>
                <c:pt idx="474">
                  <c:v>-1.214444011201457</c:v>
                </c:pt>
                <c:pt idx="475">
                  <c:v>-1.2201262592555093</c:v>
                </c:pt>
                <c:pt idx="476">
                  <c:v>-1.2256847107520685</c:v>
                </c:pt>
                <c:pt idx="477">
                  <c:v>-1.2311194292823915</c:v>
                </c:pt>
                <c:pt idx="478">
                  <c:v>-1.2364305000896765</c:v>
                </c:pt>
                <c:pt idx="479">
                  <c:v>-1.2416180298404718</c:v>
                </c:pt>
                <c:pt idx="480">
                  <c:v>-1.2466821463927542</c:v>
                </c:pt>
                <c:pt idx="481">
                  <c:v>-1.251622998560775</c:v>
                </c:pt>
                <c:pt idx="482">
                  <c:v>-1.2564407558767923</c:v>
                </c:pt>
                <c:pt idx="483">
                  <c:v>-1.2611356083498202</c:v>
                </c:pt>
                <c:pt idx="484">
                  <c:v>-1.2657077662214993</c:v>
                </c:pt>
                <c:pt idx="485">
                  <c:v>-1.2701574597191956</c:v>
                </c:pt>
                <c:pt idx="486">
                  <c:v>-1.2744849388064676</c:v>
                </c:pt>
                <c:pt idx="487">
                  <c:v>-1.278690472930986</c:v>
                </c:pt>
                <c:pt idx="488">
                  <c:v>-1.2827743507700486</c:v>
                </c:pt>
                <c:pt idx="489">
                  <c:v>-1.28673687997377</c:v>
                </c:pt>
                <c:pt idx="490">
                  <c:v>-1.2905783869060969</c:v>
                </c:pt>
                <c:pt idx="491">
                  <c:v>-1.2942992163837239</c:v>
                </c:pt>
                <c:pt idx="492">
                  <c:v>-1.2978997314130383</c:v>
                </c:pt>
                <c:pt idx="493">
                  <c:v>-1.301380312925206</c:v>
                </c:pt>
                <c:pt idx="494">
                  <c:v>-1.3047413595094992</c:v>
                </c:pt>
                <c:pt idx="495">
                  <c:v>-1.3079832871449699</c:v>
                </c:pt>
                <c:pt idx="496">
                  <c:v>-1.3111065289305912</c:v>
                </c:pt>
                <c:pt idx="497">
                  <c:v>-1.3141115348139514</c:v>
                </c:pt>
                <c:pt idx="498">
                  <c:v>-1.3169987713186289</c:v>
                </c:pt>
                <c:pt idx="499">
                  <c:v>-1.319768721270324</c:v>
                </c:pt>
                <c:pt idx="500">
                  <c:v>-1.3224218835218804</c:v>
                </c:pt>
                <c:pt idx="501">
                  <c:v>-1.3249587726772711</c:v>
                </c:pt>
                <c:pt idx="502">
                  <c:v>-1.3273799188146649</c:v>
                </c:pt>
                <c:pt idx="503">
                  <c:v>-1.3296858672086667</c:v>
                </c:pt>
                <c:pt idx="504">
                  <c:v>-1.3318771780518348</c:v>
                </c:pt>
                <c:pt idx="505">
                  <c:v>-1.3339544261755587</c:v>
                </c:pt>
                <c:pt idx="506">
                  <c:v>-1.3359182007704151</c:v>
                </c:pt>
                <c:pt idx="507">
                  <c:v>-1.3377691051060712</c:v>
                </c:pt>
                <c:pt idx="508">
                  <c:v>-1.3395077562508515</c:v>
                </c:pt>
                <c:pt idx="509">
                  <c:v>-1.3411347847910404</c:v>
                </c:pt>
                <c:pt idx="510">
                  <c:v>-1.3426508345500276</c:v>
                </c:pt>
                <c:pt idx="511">
                  <c:v>-1.3440565623073735</c:v>
                </c:pt>
                <c:pt idx="512">
                  <c:v>-1.345352637517889</c:v>
                </c:pt>
                <c:pt idx="513">
                  <c:v>-1.3465397420308161</c:v>
                </c:pt>
                <c:pt idx="514">
                  <c:v>-1.3476185698091874</c:v>
                </c:pt>
                <c:pt idx="515">
                  <c:v>-1.3485898266494643</c:v>
                </c:pt>
                <c:pt idx="516">
                  <c:v>-1.3494542299015164</c:v>
                </c:pt>
                <c:pt idx="517">
                  <c:v>-1.3502125081890402</c:v>
                </c:pt>
                <c:pt idx="518">
                  <c:v>-1.3508654011304861</c:v>
                </c:pt>
                <c:pt idx="519">
                  <c:v>-1.3514136590605803</c:v>
                </c:pt>
                <c:pt idx="520">
                  <c:v>-1.3518580427525115</c:v>
                </c:pt>
                <c:pt idx="521">
                  <c:v>-1.3521993231408629</c:v>
                </c:pt>
                <c:pt idx="522">
                  <c:v>-1.3524382810453612</c:v>
                </c:pt>
                <c:pt idx="523">
                  <c:v>-1.3525757068955198</c:v>
                </c:pt>
                <c:pt idx="524">
                  <c:v>-1.3526124004562377</c:v>
                </c:pt>
                <c:pt idx="525">
                  <c:v>-1.3525491705544395</c:v>
                </c:pt>
                <c:pt idx="526">
                  <c:v>-1.3523868348068082</c:v>
                </c:pt>
                <c:pt idx="527">
                  <c:v>-1.3521262193486914</c:v>
                </c:pt>
                <c:pt idx="528">
                  <c:v>-1.3517681585642389</c:v>
                </c:pt>
                <c:pt idx="529">
                  <c:v>-1.3513134948178394</c:v>
                </c:pt>
                <c:pt idx="530">
                  <c:v>-1.3507630781869169</c:v>
                </c:pt>
                <c:pt idx="531">
                  <c:v>-1.3501177661961496</c:v>
                </c:pt>
                <c:pt idx="532">
                  <c:v>-1.3493784235531738</c:v>
                </c:pt>
                <c:pt idx="533">
                  <c:v>-1.348545921885822</c:v>
                </c:pt>
                <c:pt idx="534">
                  <c:v>-1.3476211394809665</c:v>
                </c:pt>
                <c:pt idx="535">
                  <c:v>-1.3466049610250104</c:v>
                </c:pt>
                <c:pt idx="536">
                  <c:v>-1.345498277346088</c:v>
                </c:pt>
                <c:pt idx="537">
                  <c:v>-1.3443019851580271</c:v>
                </c:pt>
                <c:pt idx="538">
                  <c:v>-1.3430169868061193</c:v>
                </c:pt>
                <c:pt idx="539">
                  <c:v>-1.3416441900147558</c:v>
                </c:pt>
                <c:pt idx="540">
                  <c:v>-1.3401845076369694</c:v>
                </c:pt>
                <c:pt idx="541">
                  <c:v>-1.3386388574059349</c:v>
                </c:pt>
                <c:pt idx="542">
                  <c:v>-1.3370081616884737</c:v>
                </c:pt>
                <c:pt idx="543">
                  <c:v>-1.3352933472406019</c:v>
                </c:pt>
                <c:pt idx="544">
                  <c:v>-1.3334953449651716</c:v>
                </c:pt>
                <c:pt idx="545">
                  <c:v>-1.3316150896716394</c:v>
                </c:pt>
                <c:pt idx="546">
                  <c:v>-1.3296535198380102</c:v>
                </c:pt>
                <c:pt idx="547">
                  <c:v>-1.3276115773749879</c:v>
                </c:pt>
                <c:pt idx="548">
                  <c:v>-1.3254902073923733</c:v>
                </c:pt>
                <c:pt idx="549">
                  <c:v>-1.3232903579677489</c:v>
                </c:pt>
                <c:pt idx="550">
                  <c:v>-1.321012979917475</c:v>
                </c:pt>
                <c:pt idx="551">
                  <c:v>-1.3186590265700433</c:v>
                </c:pt>
                <c:pt idx="552">
                  <c:v>-1.3162294535418113</c:v>
                </c:pt>
                <c:pt idx="553">
                  <c:v>-1.3137252185151471</c:v>
                </c:pt>
                <c:pt idx="554">
                  <c:v>-1.3111472810190234</c:v>
                </c:pt>
                <c:pt idx="555">
                  <c:v>-1.3084966022120776</c:v>
                </c:pt>
                <c:pt idx="556">
                  <c:v>-1.3057741446681728</c:v>
                </c:pt>
                <c:pt idx="557">
                  <c:v>-1.3029808721644807</c:v>
                </c:pt>
                <c:pt idx="558">
                  <c:v>-1.3001177494721115</c:v>
                </c:pt>
                <c:pt idx="559">
                  <c:v>-1.2971857421493196</c:v>
                </c:pt>
                <c:pt idx="560">
                  <c:v>-1.2941858163372928</c:v>
                </c:pt>
                <c:pt idx="561">
                  <c:v>-1.2911189385585617</c:v>
                </c:pt>
                <c:pt idx="562">
                  <c:v>-1.287986075518043</c:v>
                </c:pt>
                <c:pt idx="563">
                  <c:v>-1.2847881939067229</c:v>
                </c:pt>
                <c:pt idx="564">
                  <c:v>-1.2815262602080226</c:v>
                </c:pt>
                <c:pt idx="565">
                  <c:v>-1.2782012405068321</c:v>
                </c:pt>
                <c:pt idx="566">
                  <c:v>-1.2748141003012574</c:v>
                </c:pt>
                <c:pt idx="567">
                  <c:v>-1.2713658043170664</c:v>
                </c:pt>
                <c:pt idx="568">
                  <c:v>-1.2678573163248639</c:v>
                </c:pt>
                <c:pt idx="569">
                  <c:v>-1.2642895989600076</c:v>
                </c:pt>
                <c:pt idx="570">
                  <c:v>-1.260663613545258</c:v>
                </c:pt>
                <c:pt idx="571">
                  <c:v>-1.2569803199161929</c:v>
                </c:pt>
                <c:pt idx="572">
                  <c:v>-1.253240676249384</c:v>
                </c:pt>
                <c:pt idx="573">
                  <c:v>-1.2494456388933346</c:v>
                </c:pt>
                <c:pt idx="574">
                  <c:v>-1.2455961622022085</c:v>
                </c:pt>
                <c:pt idx="575">
                  <c:v>-1.2416931983723223</c:v>
                </c:pt>
                <c:pt idx="576">
                  <c:v>-1.2377376972814407</c:v>
                </c:pt>
                <c:pt idx="577">
                  <c:v>-1.2337306063308451</c:v>
                </c:pt>
                <c:pt idx="578">
                  <c:v>-1.2296728702902033</c:v>
                </c:pt>
                <c:pt idx="579">
                  <c:v>-1.2255654311452251</c:v>
                </c:pt>
                <c:pt idx="580">
                  <c:v>-1.2214092279481086</c:v>
                </c:pt>
                <c:pt idx="581">
                  <c:v>-1.2172051966707833</c:v>
                </c:pt>
                <c:pt idx="582">
                  <c:v>-1.2129542700609415</c:v>
                </c:pt>
                <c:pt idx="583">
                  <c:v>-1.2086573775008471</c:v>
                </c:pt>
                <c:pt idx="584">
                  <c:v>-1.2043154448689477</c:v>
                </c:pt>
                <c:pt idx="585">
                  <c:v>-1.1999293944042413</c:v>
                </c:pt>
                <c:pt idx="586">
                  <c:v>-1.1955001445734448</c:v>
                </c:pt>
                <c:pt idx="587">
                  <c:v>-1.1910286099409066</c:v>
                </c:pt>
                <c:pt idx="588">
                  <c:v>-1.186515701041301</c:v>
                </c:pt>
                <c:pt idx="589">
                  <c:v>-1.1819623242550659</c:v>
                </c:pt>
                <c:pt idx="590">
                  <c:v>-1.1773693816865896</c:v>
                </c:pt>
                <c:pt idx="591">
                  <c:v>-1.172737771045139</c:v>
                </c:pt>
                <c:pt idx="592">
                  <c:v>-1.1680683855285172</c:v>
                </c:pt>
                <c:pt idx="593">
                  <c:v>-1.1633621137094288</c:v>
                </c:pt>
                <c:pt idx="594">
                  <c:v>-1.158619839424569</c:v>
                </c:pt>
                <c:pt idx="595">
                  <c:v>-1.1538424416663908</c:v>
                </c:pt>
                <c:pt idx="596">
                  <c:v>-1.14903079447757</c:v>
                </c:pt>
                <c:pt idx="597">
                  <c:v>-1.1441857668481297</c:v>
                </c:pt>
                <c:pt idx="598">
                  <c:v>-1.1393082226152293</c:v>
                </c:pt>
                <c:pt idx="599">
                  <c:v>-1.1343990203655923</c:v>
                </c:pt>
                <c:pt idx="600">
                  <c:v>-1.1294590133405573</c:v>
                </c:pt>
                <c:pt idx="601">
                  <c:v>-1.1244890493437489</c:v>
                </c:pt>
                <c:pt idx="602">
                  <c:v>-1.1194899706513457</c:v>
                </c:pt>
                <c:pt idx="603">
                  <c:v>-1.1144626139249147</c:v>
                </c:pt>
                <c:pt idx="604">
                  <c:v>-1.1094078101268285</c:v>
                </c:pt>
                <c:pt idx="605">
                  <c:v>-1.1043263844382085</c:v>
                </c:pt>
                <c:pt idx="606">
                  <c:v>-1.0992191561794056</c:v>
                </c:pt>
                <c:pt idx="607">
                  <c:v>-1.0940869387329919</c:v>
                </c:pt>
                <c:pt idx="608">
                  <c:v>-1.0889305394692357</c:v>
                </c:pt>
                <c:pt idx="609">
                  <c:v>-1.0837507596740439</c:v>
                </c:pt>
                <c:pt idx="610">
                  <c:v>-1.0785483944793683</c:v>
                </c:pt>
                <c:pt idx="611">
                  <c:v>-1.0733242327960242</c:v>
                </c:pt>
                <c:pt idx="612">
                  <c:v>-1.0680790572489374</c:v>
                </c:pt>
                <c:pt idx="613">
                  <c:v>-1.0628136441147591</c:v>
                </c:pt>
                <c:pt idx="614">
                  <c:v>-1.0575287632618668</c:v>
                </c:pt>
                <c:pt idx="615">
                  <c:v>-1.0522251780926952</c:v>
                </c:pt>
                <c:pt idx="616">
                  <c:v>-1.0469036454883958</c:v>
                </c:pt>
                <c:pt idx="617">
                  <c:v>-1.0415649157558018</c:v>
                </c:pt>
                <c:pt idx="618">
                  <c:v>-1.0362097325766615</c:v>
                </c:pt>
                <c:pt idx="619">
                  <c:v>-1.0308388329591265</c:v>
                </c:pt>
                <c:pt idx="620">
                  <c:v>-1.0254529471914813</c:v>
                </c:pt>
                <c:pt idx="621">
                  <c:v>-1.020052798798063</c:v>
                </c:pt>
                <c:pt idx="622">
                  <c:v>-1.0146391044973828</c:v>
                </c:pt>
                <c:pt idx="623">
                  <c:v>-1.009212574162387</c:v>
                </c:pt>
                <c:pt idx="624">
                  <c:v>-1.0037739107828725</c:v>
                </c:pt>
                <c:pt idx="625">
                  <c:v>-0.99832381042999163</c:v>
                </c:pt>
                <c:pt idx="626">
                  <c:v>-0.99286296222285431</c:v>
                </c:pt>
                <c:pt idx="627">
                  <c:v>-0.98739204829719363</c:v>
                </c:pt>
                <c:pt idx="628">
                  <c:v>-0.98191174377605073</c:v>
                </c:pt>
                <c:pt idx="629">
                  <c:v>-0.97642271674247638</c:v>
                </c:pt>
                <c:pt idx="630">
                  <c:v>-0.97092562821422568</c:v>
                </c:pt>
                <c:pt idx="631">
                  <c:v>-0.96542113212038649</c:v>
                </c:pt>
                <c:pt idx="632">
                  <c:v>-0.95990987527996774</c:v>
                </c:pt>
                <c:pt idx="633">
                  <c:v>-0.95439249738236409</c:v>
                </c:pt>
                <c:pt idx="634">
                  <c:v>-0.94886963096972743</c:v>
                </c:pt>
                <c:pt idx="635">
                  <c:v>-0.94334190142116792</c:v>
                </c:pt>
                <c:pt idx="636">
                  <c:v>-0.93780992693879606</c:v>
                </c:pt>
                <c:pt idx="637">
                  <c:v>-0.93227431853556331</c:v>
                </c:pt>
                <c:pt idx="638">
                  <c:v>-0.92673568002486473</c:v>
                </c:pt>
                <c:pt idx="639">
                  <c:v>-0.92119460801190589</c:v>
                </c:pt>
                <c:pt idx="640">
                  <c:v>-0.91565169188677786</c:v>
                </c:pt>
                <c:pt idx="641">
                  <c:v>-0.91010751381922439</c:v>
                </c:pt>
                <c:pt idx="642">
                  <c:v>-0.9045626487550914</c:v>
                </c:pt>
                <c:pt idx="643">
                  <c:v>-0.89901766441439335</c:v>
                </c:pt>
                <c:pt idx="644">
                  <c:v>-0.89347312129101608</c:v>
                </c:pt>
                <c:pt idx="645">
                  <c:v>-0.88792957265398909</c:v>
                </c:pt>
                <c:pt idx="646">
                  <c:v>-0.88238756455032452</c:v>
                </c:pt>
                <c:pt idx="647">
                  <c:v>-0.8768476358093944</c:v>
                </c:pt>
                <c:pt idx="648">
                  <c:v>-0.87131031804879988</c:v>
                </c:pt>
                <c:pt idx="649">
                  <c:v>-0.86577613568173772</c:v>
                </c:pt>
                <c:pt idx="650">
                  <c:v>-0.86024560592580634</c:v>
                </c:pt>
                <c:pt idx="651">
                  <c:v>-0.85471923881324108</c:v>
                </c:pt>
                <c:pt idx="652">
                  <c:v>-0.84919753720255642</c:v>
                </c:pt>
                <c:pt idx="653">
                  <c:v>-0.84368099679155117</c:v>
                </c:pt>
                <c:pt idx="654">
                  <c:v>-0.83817010613167164</c:v>
                </c:pt>
                <c:pt idx="655">
                  <c:v>-0.8326653466436843</c:v>
                </c:pt>
                <c:pt idx="656">
                  <c:v>-0.82716719263464944</c:v>
                </c:pt>
                <c:pt idx="657">
                  <c:v>-0.82167611131616747</c:v>
                </c:pt>
                <c:pt idx="658">
                  <c:v>-0.81619256282385289</c:v>
                </c:pt>
                <c:pt idx="659">
                  <c:v>-0.81071700023804072</c:v>
                </c:pt>
                <c:pt idx="660">
                  <c:v>-0.80524986960567579</c:v>
                </c:pt>
                <c:pt idx="661">
                  <c:v>-0.79979160996336152</c:v>
                </c:pt>
                <c:pt idx="662">
                  <c:v>-0.79434265336156196</c:v>
                </c:pt>
                <c:pt idx="663">
                  <c:v>-0.78890342488990106</c:v>
                </c:pt>
                <c:pt idx="664">
                  <c:v>-0.78347434270356731</c:v>
                </c:pt>
                <c:pt idx="665">
                  <c:v>-0.77805581805076574</c:v>
                </c:pt>
                <c:pt idx="666">
                  <c:v>-0.77264825530121817</c:v>
                </c:pt>
                <c:pt idx="667">
                  <c:v>-0.76725205197567736</c:v>
                </c:pt>
                <c:pt idx="668">
                  <c:v>-0.7618675987764203</c:v>
                </c:pt>
                <c:pt idx="669">
                  <c:v>-0.75649527961871987</c:v>
                </c:pt>
                <c:pt idx="670">
                  <c:v>-0.75113547166323891</c:v>
                </c:pt>
                <c:pt idx="671">
                  <c:v>-0.74578854534936001</c:v>
                </c:pt>
                <c:pt idx="672">
                  <c:v>-0.74045486442939135</c:v>
                </c:pt>
                <c:pt idx="673">
                  <c:v>-0.73513478600364202</c:v>
                </c:pt>
                <c:pt idx="674">
                  <c:v>-0.72982866055635265</c:v>
                </c:pt>
                <c:pt idx="675">
                  <c:v>-0.72453683199243313</c:v>
                </c:pt>
                <c:pt idx="676">
                  <c:v>-0.71925963767500667</c:v>
                </c:pt>
                <c:pt idx="677">
                  <c:v>-0.71399740846372561</c:v>
                </c:pt>
                <c:pt idx="678">
                  <c:v>-0.70875046875383607</c:v>
                </c:pt>
                <c:pt idx="679">
                  <c:v>-0.70351913651597842</c:v>
                </c:pt>
                <c:pt idx="680">
                  <c:v>-0.69830372333668445</c:v>
                </c:pt>
                <c:pt idx="681">
                  <c:v>-0.69310453445956988</c:v>
                </c:pt>
                <c:pt idx="682">
                  <c:v>-0.68792186882717876</c:v>
                </c:pt>
                <c:pt idx="683">
                  <c:v>-0.68275601912347816</c:v>
                </c:pt>
                <c:pt idx="684">
                  <c:v>-0.67760727181696323</c:v>
                </c:pt>
                <c:pt idx="685">
                  <c:v>-0.6724759072043629</c:v>
                </c:pt>
                <c:pt idx="686">
                  <c:v>-0.66736219945492659</c:v>
                </c:pt>
                <c:pt idx="687">
                  <c:v>-0.66226641665525821</c:v>
                </c:pt>
                <c:pt idx="688">
                  <c:v>-0.65718882085469688</c:v>
                </c:pt>
                <c:pt idx="689">
                  <c:v>-0.65212966811119566</c:v>
                </c:pt>
                <c:pt idx="690">
                  <c:v>-0.64708920853770702</c:v>
                </c:pt>
                <c:pt idx="691">
                  <c:v>-0.64206768634904687</c:v>
                </c:pt>
                <c:pt idx="692">
                  <c:v>-0.63706533990919367</c:v>
                </c:pt>
                <c:pt idx="693">
                  <c:v>-0.63208240177904607</c:v>
                </c:pt>
                <c:pt idx="694">
                  <c:v>-0.62711909876458127</c:v>
                </c:pt>
                <c:pt idx="695">
                  <c:v>-0.6221756519654128</c:v>
                </c:pt>
                <c:pt idx="696">
                  <c:v>-0.61725227682373196</c:v>
                </c:pt>
                <c:pt idx="697">
                  <c:v>-0.61234918317360243</c:v>
                </c:pt>
                <c:pt idx="698">
                  <c:v>-0.60746657529060955</c:v>
                </c:pt>
                <c:pt idx="699">
                  <c:v>-0.60260465194180901</c:v>
                </c:pt>
                <c:pt idx="700">
                  <c:v>-0.59776360643600446</c:v>
                </c:pt>
                <c:pt idx="701">
                  <c:v>-0.59294362667430622</c:v>
                </c:pt>
                <c:pt idx="702">
                  <c:v>-0.58814489520095292</c:v>
                </c:pt>
                <c:pt idx="703">
                  <c:v>-0.58336758925440058</c:v>
                </c:pt>
                <c:pt idx="704">
                  <c:v>-0.57861188081863979</c:v>
                </c:pt>
                <c:pt idx="705">
                  <c:v>-0.57387793667473475</c:v>
                </c:pt>
                <c:pt idx="706">
                  <c:v>-0.56916591845256881</c:v>
                </c:pt>
                <c:pt idx="707">
                  <c:v>-0.56447598268277899</c:v>
                </c:pt>
                <c:pt idx="708">
                  <c:v>-0.5598082808488668</c:v>
                </c:pt>
                <c:pt idx="709">
                  <c:v>-0.55516295943945293</c:v>
                </c:pt>
                <c:pt idx="710">
                  <c:v>-0.5505401600006874</c:v>
                </c:pt>
                <c:pt idx="711">
                  <c:v>-0.5459400191887861</c:v>
                </c:pt>
                <c:pt idx="712">
                  <c:v>-0.5413626688226677</c:v>
                </c:pt>
                <c:pt idx="713">
                  <c:v>-0.53680823593670457</c:v>
                </c:pt>
                <c:pt idx="714">
                  <c:v>-0.53227684283354615</c:v>
                </c:pt>
                <c:pt idx="715">
                  <c:v>-0.52776860713701179</c:v>
                </c:pt>
                <c:pt idx="716">
                  <c:v>-0.52328364184504506</c:v>
                </c:pt>
                <c:pt idx="717">
                  <c:v>-0.51882205538270698</c:v>
                </c:pt>
                <c:pt idx="718">
                  <c:v>-0.51438395165520456</c:v>
                </c:pt>
                <c:pt idx="719">
                  <c:v>-0.50996943010091789</c:v>
                </c:pt>
                <c:pt idx="720">
                  <c:v>-0.50557858574445058</c:v>
                </c:pt>
                <c:pt idx="721">
                  <c:v>-0.50121150924966318</c:v>
                </c:pt>
                <c:pt idx="722">
                  <c:v>-0.49686828697267615</c:v>
                </c:pt>
                <c:pt idx="723">
                  <c:v>-0.49254900101485694</c:v>
                </c:pt>
                <c:pt idx="724">
                  <c:v>-0.48825372927574523</c:v>
                </c:pt>
                <c:pt idx="725">
                  <c:v>-0.48398254550592923</c:v>
                </c:pt>
                <c:pt idx="726">
                  <c:v>-0.47973551935985081</c:v>
                </c:pt>
                <c:pt idx="727">
                  <c:v>-0.47551271644853382</c:v>
                </c:pt>
                <c:pt idx="728">
                  <c:v>-0.47131419839222233</c:v>
                </c:pt>
                <c:pt idx="729">
                  <c:v>-0.46714002287291134</c:v>
                </c:pt>
                <c:pt idx="730">
                  <c:v>-0.46299024368677089</c:v>
                </c:pt>
                <c:pt idx="731">
                  <c:v>-0.45886491079645136</c:v>
                </c:pt>
                <c:pt idx="732">
                  <c:v>-0.45476407038325356</c:v>
                </c:pt>
                <c:pt idx="733">
                  <c:v>-0.45068776489915702</c:v>
                </c:pt>
                <c:pt idx="734">
                  <c:v>-0.44663603311869571</c:v>
                </c:pt>
                <c:pt idx="735">
                  <c:v>-0.44260891019068399</c:v>
                </c:pt>
                <c:pt idx="736">
                  <c:v>-0.43860642768975844</c:v>
                </c:pt>
                <c:pt idx="737">
                  <c:v>-0.43462861366775196</c:v>
                </c:pt>
                <c:pt idx="738">
                  <c:v>-0.43067549270488453</c:v>
                </c:pt>
                <c:pt idx="739">
                  <c:v>-0.42674708596074346</c:v>
                </c:pt>
                <c:pt idx="740">
                  <c:v>-0.42284341122507679</c:v>
                </c:pt>
                <c:pt idx="741">
                  <c:v>-0.41896448296836791</c:v>
                </c:pt>
                <c:pt idx="742">
                  <c:v>-0.41511031239219343</c:v>
                </c:pt>
                <c:pt idx="743">
                  <c:v>-0.41128090747935442</c:v>
                </c:pt>
                <c:pt idx="744">
                  <c:v>-0.40747627304377015</c:v>
                </c:pt>
                <c:pt idx="745">
                  <c:v>-0.40369641078013929</c:v>
                </c:pt>
                <c:pt idx="746">
                  <c:v>-0.39994131931334503</c:v>
                </c:pt>
                <c:pt idx="747">
                  <c:v>-0.39621099424760803</c:v>
                </c:pt>
                <c:pt idx="748">
                  <c:v>-0.39250542821538797</c:v>
                </c:pt>
                <c:pt idx="749">
                  <c:v>-0.3888246109259974</c:v>
                </c:pt>
                <c:pt idx="750">
                  <c:v>-0.38516852921396127</c:v>
                </c:pt>
                <c:pt idx="751">
                  <c:v>-0.38153716708708763</c:v>
                </c:pt>
                <c:pt idx="752">
                  <c:v>-0.37793050577425574</c:v>
                </c:pt>
                <c:pt idx="753">
                  <c:v>-0.37434852377291344</c:v>
                </c:pt>
                <c:pt idx="754">
                  <c:v>-0.37079119689627305</c:v>
                </c:pt>
                <c:pt idx="755">
                  <c:v>-0.3672584983202169</c:v>
                </c:pt>
                <c:pt idx="756">
                  <c:v>-0.36375039862988567</c:v>
                </c:pt>
                <c:pt idx="757">
                  <c:v>-0.36026686586595741</c:v>
                </c:pt>
                <c:pt idx="758">
                  <c:v>-0.35680786557062227</c:v>
                </c:pt>
                <c:pt idx="759">
                  <c:v>-0.35337336083321519</c:v>
                </c:pt>
                <c:pt idx="760">
                  <c:v>-0.34996331233554384</c:v>
                </c:pt>
                <c:pt idx="761">
                  <c:v>-0.34657767839687553</c:v>
                </c:pt>
                <c:pt idx="762">
                  <c:v>-0.34321641501859929</c:v>
                </c:pt>
                <c:pt idx="763">
                  <c:v>-0.33987947592854378</c:v>
                </c:pt>
                <c:pt idx="764">
                  <c:v>-0.33656681262495702</c:v>
                </c:pt>
                <c:pt idx="765">
                  <c:v>-0.3332783744201479</c:v>
                </c:pt>
                <c:pt idx="766">
                  <c:v>-0.33001410848377027</c:v>
                </c:pt>
                <c:pt idx="767">
                  <c:v>-0.32677395988576308</c:v>
                </c:pt>
                <c:pt idx="768">
                  <c:v>-0.32355787163894195</c:v>
                </c:pt>
                <c:pt idx="769">
                  <c:v>-0.32036578474121746</c:v>
                </c:pt>
                <c:pt idx="770">
                  <c:v>-0.3171976382174731</c:v>
                </c:pt>
                <c:pt idx="771">
                  <c:v>-0.31405336916106824</c:v>
                </c:pt>
                <c:pt idx="772">
                  <c:v>-0.31093291277498569</c:v>
                </c:pt>
                <c:pt idx="773">
                  <c:v>-0.30783620241260723</c:v>
                </c:pt>
                <c:pt idx="774">
                  <c:v>-0.30476316961811994</c:v>
                </c:pt>
                <c:pt idx="775">
                  <c:v>-0.3017137441665575</c:v>
                </c:pt>
                <c:pt idx="776">
                  <c:v>-0.29868785410346183</c:v>
                </c:pt>
                <c:pt idx="777">
                  <c:v>-0.29568542578417512</c:v>
                </c:pt>
                <c:pt idx="778">
                  <c:v>-0.29270638391275711</c:v>
                </c:pt>
                <c:pt idx="779">
                  <c:v>-0.28975065158051655</c:v>
                </c:pt>
                <c:pt idx="780">
                  <c:v>-0.28681815030417235</c:v>
                </c:pt>
                <c:pt idx="781">
                  <c:v>-0.28390880006363117</c:v>
                </c:pt>
                <c:pt idx="782">
                  <c:v>-0.2810225193393851</c:v>
                </c:pt>
                <c:pt idx="783">
                  <c:v>-0.27815922514952346</c:v>
                </c:pt>
                <c:pt idx="784">
                  <c:v>-0.27531883308636418</c:v>
                </c:pt>
                <c:pt idx="785">
                  <c:v>-0.27250125735270248</c:v>
                </c:pt>
                <c:pt idx="786">
                  <c:v>-0.26970641079767049</c:v>
                </c:pt>
                <c:pt idx="787">
                  <c:v>-0.26693420495221393</c:v>
                </c:pt>
                <c:pt idx="788">
                  <c:v>-0.26418455006418845</c:v>
                </c:pt>
                <c:pt idx="789">
                  <c:v>-0.26145735513305701</c:v>
                </c:pt>
                <c:pt idx="790">
                  <c:v>-0.25875252794421311</c:v>
                </c:pt>
                <c:pt idx="791">
                  <c:v>-0.2560699751029118</c:v>
                </c:pt>
                <c:pt idx="792">
                  <c:v>-0.25340960206781471</c:v>
                </c:pt>
                <c:pt idx="793">
                  <c:v>-0.25077131318415286</c:v>
                </c:pt>
                <c:pt idx="794">
                  <c:v>-0.24815501171649354</c:v>
                </c:pt>
                <c:pt idx="795">
                  <c:v>-0.24556059988112999</c:v>
                </c:pt>
                <c:pt idx="796">
                  <c:v>-0.24298797887808513</c:v>
                </c:pt>
                <c:pt idx="797">
                  <c:v>-0.24043704892272161</c:v>
                </c:pt>
                <c:pt idx="798">
                  <c:v>-0.23790770927697749</c:v>
                </c:pt>
                <c:pt idx="799">
                  <c:v>-0.23539985828021104</c:v>
                </c:pt>
                <c:pt idx="800">
                  <c:v>-0.2329133933796623</c:v>
                </c:pt>
                <c:pt idx="801">
                  <c:v>-0.23044821116053535</c:v>
                </c:pt>
                <c:pt idx="802">
                  <c:v>-0.22800420737569563</c:v>
                </c:pt>
                <c:pt idx="803">
                  <c:v>-0.22558127697498956</c:v>
                </c:pt>
                <c:pt idx="804">
                  <c:v>-0.2231793141341783</c:v>
                </c:pt>
                <c:pt idx="805">
                  <c:v>-0.22079821228349653</c:v>
                </c:pt>
                <c:pt idx="806">
                  <c:v>-0.21843786413583624</c:v>
                </c:pt>
                <c:pt idx="807">
                  <c:v>-0.21609816171454582</c:v>
                </c:pt>
                <c:pt idx="808">
                  <c:v>-0.21377899638086262</c:v>
                </c:pt>
                <c:pt idx="809">
                  <c:v>-0.21148025886096536</c:v>
                </c:pt>
                <c:pt idx="810">
                  <c:v>-0.2092018392726549</c:v>
                </c:pt>
                <c:pt idx="811">
                  <c:v>-0.20694362715166736</c:v>
                </c:pt>
                <c:pt idx="812">
                  <c:v>-0.20470551147761179</c:v>
                </c:pt>
                <c:pt idx="813">
                  <c:v>-0.20248738069954908</c:v>
                </c:pt>
                <c:pt idx="814">
                  <c:v>-0.20028912276119182</c:v>
                </c:pt>
                <c:pt idx="815">
                  <c:v>-0.19811062512574928</c:v>
                </c:pt>
                <c:pt idx="816">
                  <c:v>-0.19595177480040873</c:v>
                </c:pt>
                <c:pt idx="817">
                  <c:v>-0.19381245836044869</c:v>
                </c:pt>
                <c:pt idx="818">
                  <c:v>-0.19169256197300133</c:v>
                </c:pt>
                <c:pt idx="819">
                  <c:v>-0.18959197142045342</c:v>
                </c:pt>
                <c:pt idx="820">
                  <c:v>-0.18751057212349007</c:v>
                </c:pt>
                <c:pt idx="821">
                  <c:v>-0.18544824916378932</c:v>
                </c:pt>
                <c:pt idx="822">
                  <c:v>-0.1834048873063629</c:v>
                </c:pt>
                <c:pt idx="823">
                  <c:v>-0.18138037102155011</c:v>
                </c:pt>
                <c:pt idx="824">
                  <c:v>-0.17937458450665961</c:v>
                </c:pt>
                <c:pt idx="825">
                  <c:v>-0.17738741170727043</c:v>
                </c:pt>
                <c:pt idx="826">
                  <c:v>-0.17541873633819272</c:v>
                </c:pt>
                <c:pt idx="827">
                  <c:v>-0.17346844190407937</c:v>
                </c:pt>
                <c:pt idx="828">
                  <c:v>-0.1715364117197091</c:v>
                </c:pt>
                <c:pt idx="829">
                  <c:v>-0.16962252892992796</c:v>
                </c:pt>
                <c:pt idx="830">
                  <c:v>-0.16772667652925732</c:v>
                </c:pt>
                <c:pt idx="831">
                  <c:v>-0.16584873738117453</c:v>
                </c:pt>
                <c:pt idx="832">
                  <c:v>-0.16398859423706044</c:v>
                </c:pt>
                <c:pt idx="833">
                  <c:v>-0.16214612975482659</c:v>
                </c:pt>
                <c:pt idx="834">
                  <c:v>-0.16032122651720929</c:v>
                </c:pt>
                <c:pt idx="835">
                  <c:v>-0.15851376704975226</c:v>
                </c:pt>
                <c:pt idx="836">
                  <c:v>-0.15672363383846555</c:v>
                </c:pt>
                <c:pt idx="837">
                  <c:v>-0.15495070934716712</c:v>
                </c:pt>
                <c:pt idx="838">
                  <c:v>-0.15319487603451518</c:v>
                </c:pt>
                <c:pt idx="839">
                  <c:v>-0.15145601637072553</c:v>
                </c:pt>
                <c:pt idx="840">
                  <c:v>-0.14973401285398172</c:v>
                </c:pt>
                <c:pt idx="841">
                  <c:v>-0.14802874802654106</c:v>
                </c:pt>
                <c:pt idx="842">
                  <c:v>-0.14634010449053389</c:v>
                </c:pt>
                <c:pt idx="843">
                  <c:v>-0.14466796492346867</c:v>
                </c:pt>
                <c:pt idx="844">
                  <c:v>-0.14301221209342985</c:v>
                </c:pt>
                <c:pt idx="845">
                  <c:v>-0.14137272887399022</c:v>
                </c:pt>
                <c:pt idx="846">
                  <c:v>-0.13974939825882571</c:v>
                </c:pt>
                <c:pt idx="847">
                  <c:v>-0.13814210337604033</c:v>
                </c:pt>
                <c:pt idx="848">
                  <c:v>-0.13655072750220718</c:v>
                </c:pt>
                <c:pt idx="849">
                  <c:v>-0.13497515407612382</c:v>
                </c:pt>
                <c:pt idx="850">
                  <c:v>-0.13341526671228385</c:v>
                </c:pt>
                <c:pt idx="851">
                  <c:v>-0.13187094921407461</c:v>
                </c:pt>
                <c:pt idx="852">
                  <c:v>-0.13034208558669441</c:v>
                </c:pt>
                <c:pt idx="853">
                  <c:v>-0.12882856004980275</c:v>
                </c:pt>
                <c:pt idx="854">
                  <c:v>-0.12733025704989137</c:v>
                </c:pt>
                <c:pt idx="855">
                  <c:v>-0.12584706127239592</c:v>
                </c:pt>
                <c:pt idx="856">
                  <c:v>-0.12437885765353968</c:v>
                </c:pt>
                <c:pt idx="857">
                  <c:v>-0.12292553139191537</c:v>
                </c:pt>
                <c:pt idx="858">
                  <c:v>-0.121486967959809</c:v>
                </c:pt>
                <c:pt idx="859">
                  <c:v>-0.12006305311426461</c:v>
                </c:pt>
                <c:pt idx="860">
                  <c:v>-0.1186536729079009</c:v>
                </c:pt>
                <c:pt idx="861">
                  <c:v>-0.11725871369947102</c:v>
                </c:pt>
                <c:pt idx="862">
                  <c:v>-0.11587806216417922</c:v>
                </c:pt>
                <c:pt idx="863">
                  <c:v>-0.11451160530375216</c:v>
                </c:pt>
                <c:pt idx="864">
                  <c:v>-0.11315923045626361</c:v>
                </c:pt>
                <c:pt idx="865">
                  <c:v>-0.1118208253057251</c:v>
                </c:pt>
                <c:pt idx="866">
                  <c:v>-0.11049627789143722</c:v>
                </c:pt>
                <c:pt idx="867">
                  <c:v>-0.10918547661710883</c:v>
                </c:pt>
                <c:pt idx="868">
                  <c:v>-0.10788831025974278</c:v>
                </c:pt>
                <c:pt idx="869">
                  <c:v>-0.10660466797829515</c:v>
                </c:pt>
                <c:pt idx="870">
                  <c:v>-0.10533443932210999</c:v>
                </c:pt>
                <c:pt idx="871">
                  <c:v>-0.10407751423912887</c:v>
                </c:pt>
                <c:pt idx="872">
                  <c:v>-0.10283378308388195</c:v>
                </c:pt>
                <c:pt idx="873">
                  <c:v>-0.10160313662526449</c:v>
                </c:pt>
                <c:pt idx="874">
                  <c:v>-0.1003854660540929</c:v>
                </c:pt>
                <c:pt idx="875">
                  <c:v>-9.9180662990455304E-2</c:v>
                </c:pt>
                <c:pt idx="876">
                  <c:v>-9.7988619490849499E-2</c:v>
                </c:pt>
                <c:pt idx="877">
                  <c:v>-9.6809228055117269E-2</c:v>
                </c:pt>
                <c:pt idx="878">
                  <c:v>-9.5642381633173124E-2</c:v>
                </c:pt>
                <c:pt idx="879">
                  <c:v>-9.4487973631533592E-2</c:v>
                </c:pt>
                <c:pt idx="880">
                  <c:v>-9.3345897919648355E-2</c:v>
                </c:pt>
                <c:pt idx="881">
                  <c:v>-9.2216048836035749E-2</c:v>
                </c:pt>
                <c:pt idx="882">
                  <c:v>-9.1098321194225229E-2</c:v>
                </c:pt>
                <c:pt idx="883">
                  <c:v>-8.9992610288513103E-2</c:v>
                </c:pt>
                <c:pt idx="884">
                  <c:v>-8.8898811899524324E-2</c:v>
                </c:pt>
                <c:pt idx="885">
                  <c:v>-8.7816822299596642E-2</c:v>
                </c:pt>
                <c:pt idx="886">
                  <c:v>-8.6746538257977596E-2</c:v>
                </c:pt>
                <c:pt idx="887">
                  <c:v>-8.5687857045846236E-2</c:v>
                </c:pt>
                <c:pt idx="888">
                  <c:v>-8.4640676441164117E-2</c:v>
                </c:pt>
                <c:pt idx="889">
                  <c:v>-8.3604894733303278E-2</c:v>
                </c:pt>
                <c:pt idx="890">
                  <c:v>-8.2580410727604622E-2</c:v>
                </c:pt>
                <c:pt idx="891">
                  <c:v>-8.1567123749664294E-2</c:v>
                </c:pt>
                <c:pt idx="892">
                  <c:v>-8.0564933649504109E-2</c:v>
                </c:pt>
                <c:pt idx="893">
                  <c:v>-7.9573740805570017E-2</c:v>
                </c:pt>
                <c:pt idx="894">
                  <c:v>-7.859344612856542E-2</c:v>
                </c:pt>
                <c:pt idx="895">
                  <c:v>-7.7623951065127414E-2</c:v>
                </c:pt>
                <c:pt idx="896">
                  <c:v>-7.6665157601347372E-2</c:v>
                </c:pt>
                <c:pt idx="897">
                  <c:v>-7.5716968266134096E-2</c:v>
                </c:pt>
                <c:pt idx="898">
                  <c:v>-7.4779286134428399E-2</c:v>
                </c:pt>
                <c:pt idx="899">
                  <c:v>-7.3852014830267571E-2</c:v>
                </c:pt>
                <c:pt idx="900">
                  <c:v>-7.2935058529700461E-2</c:v>
                </c:pt>
                <c:pt idx="901">
                  <c:v>-7.2028321963561154E-2</c:v>
                </c:pt>
                <c:pt idx="902">
                  <c:v>-7.1131710420099248E-2</c:v>
                </c:pt>
                <c:pt idx="903">
                  <c:v>-7.0245129747469062E-2</c:v>
                </c:pt>
                <c:pt idx="904">
                  <c:v>-6.9368486356084322E-2</c:v>
                </c:pt>
                <c:pt idx="905">
                  <c:v>-6.8501687220833427E-2</c:v>
                </c:pt>
                <c:pt idx="906">
                  <c:v>-6.7644639883164978E-2</c:v>
                </c:pt>
                <c:pt idx="907">
                  <c:v>-6.6797252453042189E-2</c:v>
                </c:pt>
                <c:pt idx="908">
                  <c:v>-6.5959433610767199E-2</c:v>
                </c:pt>
                <c:pt idx="909">
                  <c:v>-6.5131092608681371E-2</c:v>
                </c:pt>
                <c:pt idx="910">
                  <c:v>-6.4312139272740057E-2</c:v>
                </c:pt>
                <c:pt idx="911">
                  <c:v>-6.350248400396552E-2</c:v>
                </c:pt>
                <c:pt idx="912">
                  <c:v>-6.2702037779781408E-2</c:v>
                </c:pt>
                <c:pt idx="913">
                  <c:v>-6.1910712155228934E-2</c:v>
                </c:pt>
                <c:pt idx="914">
                  <c:v>-6.112841926406843E-2</c:v>
                </c:pt>
                <c:pt idx="915">
                  <c:v>-6.0355071819766119E-2</c:v>
                </c:pt>
                <c:pt idx="916">
                  <c:v>-5.959058311637102E-2</c:v>
                </c:pt>
                <c:pt idx="917">
                  <c:v>-5.8834867029283658E-2</c:v>
                </c:pt>
                <c:pt idx="918">
                  <c:v>-5.8087838015915036E-2</c:v>
                </c:pt>
                <c:pt idx="919">
                  <c:v>-5.7349411116243511E-2</c:v>
                </c:pt>
                <c:pt idx="920">
                  <c:v>-5.6619501953267135E-2</c:v>
                </c:pt>
                <c:pt idx="921">
                  <c:v>-5.5898026733355095E-2</c:v>
                </c:pt>
                <c:pt idx="922">
                  <c:v>-5.5184902246500571E-2</c:v>
                </c:pt>
                <c:pt idx="923">
                  <c:v>-5.4480045866476354E-2</c:v>
                </c:pt>
                <c:pt idx="924">
                  <c:v>-5.3783375550896594E-2</c:v>
                </c:pt>
                <c:pt idx="925">
                  <c:v>-5.309480984118211E-2</c:v>
                </c:pt>
                <c:pt idx="926">
                  <c:v>-5.2414267862437754E-2</c:v>
                </c:pt>
                <c:pt idx="927">
                  <c:v>-5.174166932323937E-2</c:v>
                </c:pt>
                <c:pt idx="928">
                  <c:v>-5.107693451533174E-2</c:v>
                </c:pt>
                <c:pt idx="929">
                  <c:v>-5.0419984313242738E-2</c:v>
                </c:pt>
                <c:pt idx="930">
                  <c:v>-4.9770740173812812E-2</c:v>
                </c:pt>
                <c:pt idx="931">
                  <c:v>-4.9129124135641113E-2</c:v>
                </c:pt>
                <c:pt idx="932">
                  <c:v>-4.8495058818453451E-2</c:v>
                </c:pt>
                <c:pt idx="933">
                  <c:v>-4.7868467422389378E-2</c:v>
                </c:pt>
                <c:pt idx="934">
                  <c:v>-4.7249273727215158E-2</c:v>
                </c:pt>
                <c:pt idx="935">
                  <c:v>-4.663740209145769E-2</c:v>
                </c:pt>
                <c:pt idx="936">
                  <c:v>-4.6032777451467943E-2</c:v>
                </c:pt>
                <c:pt idx="937">
                  <c:v>-4.5435325320412286E-2</c:v>
                </c:pt>
                <c:pt idx="938">
                  <c:v>-4.4844971787191476E-2</c:v>
                </c:pt>
                <c:pt idx="939">
                  <c:v>-4.4261643515293714E-2</c:v>
                </c:pt>
                <c:pt idx="940">
                  <c:v>-4.3685267741579048E-2</c:v>
                </c:pt>
                <c:pt idx="941">
                  <c:v>-4.3115772274998583E-2</c:v>
                </c:pt>
                <c:pt idx="942">
                  <c:v>-4.255308549525031E-2</c:v>
                </c:pt>
                <c:pt idx="943">
                  <c:v>-4.199713635137222E-2</c:v>
                </c:pt>
                <c:pt idx="944">
                  <c:v>-4.1447854360275878E-2</c:v>
                </c:pt>
                <c:pt idx="945">
                  <c:v>-4.0905169605218304E-2</c:v>
                </c:pt>
                <c:pt idx="946">
                  <c:v>-4.0369012734218224E-2</c:v>
                </c:pt>
                <c:pt idx="947">
                  <c:v>-3.9839314958415382E-2</c:v>
                </c:pt>
                <c:pt idx="948">
                  <c:v>-3.9316008050375002E-2</c:v>
                </c:pt>
                <c:pt idx="949">
                  <c:v>-3.8799024342338242E-2</c:v>
                </c:pt>
                <c:pt idx="950">
                  <c:v>-3.8288296724421918E-2</c:v>
                </c:pt>
                <c:pt idx="951">
                  <c:v>-3.7783758642766153E-2</c:v>
                </c:pt>
                <c:pt idx="952">
                  <c:v>-3.7285344097633691E-2</c:v>
                </c:pt>
                <c:pt idx="953">
                  <c:v>-3.6792987641460898E-2</c:v>
                </c:pt>
                <c:pt idx="954">
                  <c:v>-3.6306624376863279E-2</c:v>
                </c:pt>
                <c:pt idx="955">
                  <c:v>-3.5826189954593288E-2</c:v>
                </c:pt>
                <c:pt idx="956">
                  <c:v>-3.5351620571456646E-2</c:v>
                </c:pt>
                <c:pt idx="957">
                  <c:v>-3.4882852968185253E-2</c:v>
                </c:pt>
                <c:pt idx="958">
                  <c:v>-3.4419824427267501E-2</c:v>
                </c:pt>
                <c:pt idx="959">
                  <c:v>-3.3962472770740257E-2</c:v>
                </c:pt>
                <c:pt idx="960">
                  <c:v>-3.3510736357940309E-2</c:v>
                </c:pt>
                <c:pt idx="961">
                  <c:v>-3.3064554083219136E-2</c:v>
                </c:pt>
                <c:pt idx="962">
                  <c:v>-3.2623865373620164E-2</c:v>
                </c:pt>
                <c:pt idx="963">
                  <c:v>-3.2188610186521353E-2</c:v>
                </c:pt>
                <c:pt idx="964">
                  <c:v>-3.1758729007243733E-2</c:v>
                </c:pt>
                <c:pt idx="965">
                  <c:v>-3.1334162846625414E-2</c:v>
                </c:pt>
                <c:pt idx="966">
                  <c:v>-3.0914853238564969E-2</c:v>
                </c:pt>
                <c:pt idx="967">
                  <c:v>-3.0500742237533233E-2</c:v>
                </c:pt>
                <c:pt idx="968">
                  <c:v>-3.0091772416055953E-2</c:v>
                </c:pt>
                <c:pt idx="969">
                  <c:v>-2.9687886862166515E-2</c:v>
                </c:pt>
                <c:pt idx="970">
                  <c:v>-2.92890291768317E-2</c:v>
                </c:pt>
                <c:pt idx="971">
                  <c:v>-2.8895143471350904E-2</c:v>
                </c:pt>
                <c:pt idx="972">
                  <c:v>-2.8506174364728954E-2</c:v>
                </c:pt>
                <c:pt idx="973">
                  <c:v>-2.8122066981024756E-2</c:v>
                </c:pt>
                <c:pt idx="974">
                  <c:v>-2.7742766946676614E-2</c:v>
                </c:pt>
                <c:pt idx="975">
                  <c:v>-2.7368220387803337E-2</c:v>
                </c:pt>
                <c:pt idx="976">
                  <c:v>-2.6998373927485175E-2</c:v>
                </c:pt>
                <c:pt idx="977">
                  <c:v>-2.6633174683022683E-2</c:v>
                </c:pt>
                <c:pt idx="978">
                  <c:v>-2.6272570263176788E-2</c:v>
                </c:pt>
                <c:pt idx="979">
                  <c:v>-2.5916508765388525E-2</c:v>
                </c:pt>
                <c:pt idx="980">
                  <c:v>-2.5564938772981268E-2</c:v>
                </c:pt>
                <c:pt idx="981">
                  <c:v>-2.5217809352345834E-2</c:v>
                </c:pt>
                <c:pt idx="982">
                  <c:v>-2.4875070050108593E-2</c:v>
                </c:pt>
                <c:pt idx="983">
                  <c:v>-2.4536670890284204E-2</c:v>
                </c:pt>
                <c:pt idx="984">
                  <c:v>-2.4202562371414108E-2</c:v>
                </c:pt>
                <c:pt idx="985">
                  <c:v>-2.3872695463689673E-2</c:v>
                </c:pt>
                <c:pt idx="986">
                  <c:v>-2.3547021606063569E-2</c:v>
                </c:pt>
                <c:pt idx="987">
                  <c:v>-2.3225492703347724E-2</c:v>
                </c:pt>
                <c:pt idx="988">
                  <c:v>-2.2908061123303736E-2</c:v>
                </c:pt>
                <c:pt idx="989">
                  <c:v>-2.2594679693705245E-2</c:v>
                </c:pt>
                <c:pt idx="990">
                  <c:v>-2.2285301699423533E-2</c:v>
                </c:pt>
                <c:pt idx="991">
                  <c:v>-2.1979880879470125E-2</c:v>
                </c:pt>
                <c:pt idx="992">
                  <c:v>-2.1678371424047833E-2</c:v>
                </c:pt>
                <c:pt idx="993">
                  <c:v>-2.1380727971590234E-2</c:v>
                </c:pt>
                <c:pt idx="994">
                  <c:v>-2.1086905605793634E-2</c:v>
                </c:pt>
                <c:pt idx="995">
                  <c:v>-2.0796859852642537E-2</c:v>
                </c:pt>
                <c:pt idx="996">
                  <c:v>-2.0510546677428777E-2</c:v>
                </c:pt>
                <c:pt idx="997">
                  <c:v>-2.022792248176572E-2</c:v>
                </c:pt>
                <c:pt idx="998">
                  <c:v>-1.9948944100597298E-2</c:v>
                </c:pt>
                <c:pt idx="999">
                  <c:v>-1.9673568799202949E-2</c:v>
                </c:pt>
                <c:pt idx="1000">
                  <c:v>-1.9401754270199668E-2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D4-4705-8C66-57616B5C7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472399"/>
        <c:axId val="345484399"/>
      </c:scatterChart>
      <c:valAx>
        <c:axId val="345472399"/>
        <c:scaling>
          <c:orientation val="minMax"/>
          <c:max val="16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484399"/>
        <c:crosses val="autoZero"/>
        <c:crossBetween val="midCat"/>
      </c:valAx>
      <c:valAx>
        <c:axId val="34548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472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23</xdr:row>
      <xdr:rowOff>72390</xdr:rowOff>
    </xdr:from>
    <xdr:to>
      <xdr:col>12</xdr:col>
      <xdr:colOff>361950</xdr:colOff>
      <xdr:row>38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0781C5-28F9-474A-61E9-B3FB2A8B0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332D-810B-44FC-96BA-B32D95B50712}">
  <dimension ref="A1:C31"/>
  <sheetViews>
    <sheetView tabSelected="1" workbookViewId="0"/>
  </sheetViews>
  <sheetFormatPr defaultRowHeight="14.4" x14ac:dyDescent="0.3"/>
  <cols>
    <col min="2" max="2" width="9.44140625" customWidth="1"/>
    <col min="4" max="4" width="9.44140625" bestFit="1" customWidth="1"/>
  </cols>
  <sheetData>
    <row r="1" spans="1:1" x14ac:dyDescent="0.3">
      <c r="A1" s="16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3" x14ac:dyDescent="0.3">
      <c r="A17" t="s">
        <v>16</v>
      </c>
    </row>
    <row r="19" spans="1:3" x14ac:dyDescent="0.3">
      <c r="A19" t="s">
        <v>17</v>
      </c>
      <c r="B19" s="11">
        <v>1.26</v>
      </c>
    </row>
    <row r="20" spans="1:3" x14ac:dyDescent="0.3">
      <c r="A20" t="s">
        <v>18</v>
      </c>
      <c r="B20" s="7">
        <v>0.25</v>
      </c>
    </row>
    <row r="21" spans="1:3" x14ac:dyDescent="0.3">
      <c r="A21" t="s">
        <v>19</v>
      </c>
      <c r="B21" s="8">
        <v>0.05</v>
      </c>
    </row>
    <row r="22" spans="1:3" x14ac:dyDescent="0.3">
      <c r="A22" t="s">
        <v>20</v>
      </c>
      <c r="B22" s="8">
        <v>0.02</v>
      </c>
    </row>
    <row r="23" spans="1:3" x14ac:dyDescent="0.3">
      <c r="A23" t="s">
        <v>21</v>
      </c>
      <c r="B23" s="8">
        <v>0.08</v>
      </c>
    </row>
    <row r="24" spans="1:3" x14ac:dyDescent="0.3">
      <c r="A24" t="s">
        <v>22</v>
      </c>
      <c r="B24" s="8">
        <v>0.25</v>
      </c>
    </row>
    <row r="25" spans="1:3" x14ac:dyDescent="0.3">
      <c r="A25" t="s">
        <v>23</v>
      </c>
      <c r="B25" s="9">
        <v>1000000</v>
      </c>
    </row>
    <row r="27" spans="1:3" x14ac:dyDescent="0.3">
      <c r="A27" t="s">
        <v>24</v>
      </c>
      <c r="B27" s="17">
        <f>B19 / EXP(_xlfn.NORM.INV(B24 * EXP(B22*B20), 0, 1) * B23 * SQRT(B20) - (B21 - B22 + B23^2/2)*B20)</f>
        <v>1.3050401188287404</v>
      </c>
      <c r="C27" t="s">
        <v>126</v>
      </c>
    </row>
    <row r="29" spans="1:3" x14ac:dyDescent="0.3">
      <c r="A29" t="s">
        <v>27</v>
      </c>
      <c r="B29" s="10">
        <f>(LN(B19/B27) + (B21-B22+B23^2/2)*B20)/(B23*SQRT(B20))</f>
        <v>-0.67055154340586154</v>
      </c>
    </row>
    <row r="30" spans="1:3" x14ac:dyDescent="0.3">
      <c r="A30" t="s">
        <v>28</v>
      </c>
      <c r="B30" s="13">
        <f>(LN(B19/B27) + (B21-B22-B23^2/2)*B20)/(B23*SQRT(B20))</f>
        <v>-0.71055154340586157</v>
      </c>
    </row>
    <row r="31" spans="1:3" x14ac:dyDescent="0.3">
      <c r="A31" t="s">
        <v>29</v>
      </c>
      <c r="B31" s="15">
        <f>(B19*EXP(-B22*B20)*_xlfn.NORM.DIST(B29, 0, 1, TRUE) - B27*EXP(-B21*B20)*_xlfn.NORM.DIST(B30, 0, 1, TRUE))*B25</f>
        <v>7380.973133043145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F1FF-EDDE-4019-9B3C-504D686E4373}">
  <dimension ref="A1:I53"/>
  <sheetViews>
    <sheetView topLeftCell="A16" zoomScale="115" zoomScaleNormal="115" workbookViewId="0">
      <selection activeCell="A36" sqref="A36:C41"/>
    </sheetView>
  </sheetViews>
  <sheetFormatPr defaultRowHeight="14.4" x14ac:dyDescent="0.3"/>
  <sheetData>
    <row r="1" spans="1:1" x14ac:dyDescent="0.3">
      <c r="A1" s="16" t="s">
        <v>30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35</v>
      </c>
    </row>
    <row r="7" spans="1:1" x14ac:dyDescent="0.3">
      <c r="A7" t="s">
        <v>36</v>
      </c>
    </row>
    <row r="8" spans="1:1" x14ac:dyDescent="0.3">
      <c r="A8" t="s">
        <v>37</v>
      </c>
    </row>
    <row r="9" spans="1:1" x14ac:dyDescent="0.3">
      <c r="A9" t="s">
        <v>38</v>
      </c>
    </row>
    <row r="10" spans="1:1" x14ac:dyDescent="0.3">
      <c r="A10" t="s">
        <v>39</v>
      </c>
    </row>
    <row r="11" spans="1:1" x14ac:dyDescent="0.3">
      <c r="A11" t="s">
        <v>40</v>
      </c>
    </row>
    <row r="12" spans="1:1" x14ac:dyDescent="0.3">
      <c r="A12" t="s">
        <v>41</v>
      </c>
    </row>
    <row r="13" spans="1:1" x14ac:dyDescent="0.3">
      <c r="A13" t="s">
        <v>42</v>
      </c>
    </row>
    <row r="14" spans="1:1" x14ac:dyDescent="0.3">
      <c r="A14" t="s">
        <v>43</v>
      </c>
    </row>
    <row r="15" spans="1:1" x14ac:dyDescent="0.3">
      <c r="A15" t="s">
        <v>44</v>
      </c>
    </row>
    <row r="16" spans="1:1" x14ac:dyDescent="0.3">
      <c r="A16" t="s">
        <v>45</v>
      </c>
    </row>
    <row r="17" spans="1:9" x14ac:dyDescent="0.3">
      <c r="A17" t="s">
        <v>46</v>
      </c>
    </row>
    <row r="18" spans="1:9" x14ac:dyDescent="0.3">
      <c r="A18" t="s">
        <v>47</v>
      </c>
    </row>
    <row r="19" spans="1:9" x14ac:dyDescent="0.3">
      <c r="A19" t="s">
        <v>48</v>
      </c>
    </row>
    <row r="20" spans="1:9" x14ac:dyDescent="0.3">
      <c r="A20" t="s">
        <v>49</v>
      </c>
    </row>
    <row r="21" spans="1:9" x14ac:dyDescent="0.3">
      <c r="A21" t="s">
        <v>50</v>
      </c>
    </row>
    <row r="23" spans="1:9" x14ac:dyDescent="0.3">
      <c r="A23" t="s">
        <v>17</v>
      </c>
      <c r="B23" s="7">
        <v>100</v>
      </c>
      <c r="C23" t="s">
        <v>51</v>
      </c>
      <c r="D23" s="7">
        <v>95</v>
      </c>
      <c r="E23" t="s">
        <v>58</v>
      </c>
      <c r="F23">
        <v>98</v>
      </c>
    </row>
    <row r="24" spans="1:9" x14ac:dyDescent="0.3">
      <c r="A24" t="s">
        <v>21</v>
      </c>
      <c r="B24" s="8">
        <v>0.3</v>
      </c>
      <c r="C24" t="s">
        <v>52</v>
      </c>
      <c r="D24" s="7">
        <v>105</v>
      </c>
      <c r="E24" t="s">
        <v>59</v>
      </c>
      <c r="F24">
        <v>100</v>
      </c>
    </row>
    <row r="25" spans="1:9" x14ac:dyDescent="0.3">
      <c r="A25" t="s">
        <v>19</v>
      </c>
      <c r="B25" s="8">
        <v>0.05</v>
      </c>
      <c r="C25" t="s">
        <v>18</v>
      </c>
      <c r="D25" s="7">
        <v>0.5</v>
      </c>
      <c r="E25" t="s">
        <v>60</v>
      </c>
      <c r="F25">
        <v>102</v>
      </c>
    </row>
    <row r="26" spans="1:9" x14ac:dyDescent="0.3">
      <c r="A26" t="s">
        <v>20</v>
      </c>
      <c r="B26" s="8">
        <v>0</v>
      </c>
      <c r="C26" t="s">
        <v>62</v>
      </c>
      <c r="D26" s="25">
        <f>1/360</f>
        <v>2.7777777777777779E-3</v>
      </c>
    </row>
    <row r="28" spans="1:9" x14ac:dyDescent="0.3">
      <c r="B28" s="1"/>
    </row>
    <row r="29" spans="1:9" x14ac:dyDescent="0.3">
      <c r="B29" t="s">
        <v>25</v>
      </c>
      <c r="D29" t="s">
        <v>57</v>
      </c>
      <c r="F29" t="s">
        <v>61</v>
      </c>
      <c r="H29" t="s">
        <v>63</v>
      </c>
    </row>
    <row r="30" spans="1:9" x14ac:dyDescent="0.3">
      <c r="A30" t="s">
        <v>17</v>
      </c>
      <c r="B30">
        <f>B23</f>
        <v>100</v>
      </c>
      <c r="C30">
        <f>B23</f>
        <v>100</v>
      </c>
      <c r="D30">
        <f>F23</f>
        <v>98</v>
      </c>
      <c r="E30">
        <f>F23</f>
        <v>98</v>
      </c>
      <c r="F30">
        <f>F24</f>
        <v>100</v>
      </c>
      <c r="G30">
        <f>F24</f>
        <v>100</v>
      </c>
      <c r="H30">
        <f>F25</f>
        <v>102</v>
      </c>
      <c r="I30">
        <f>F25</f>
        <v>102</v>
      </c>
    </row>
    <row r="31" spans="1:9" x14ac:dyDescent="0.3">
      <c r="A31" t="s">
        <v>53</v>
      </c>
      <c r="B31">
        <f>$D$23</f>
        <v>95</v>
      </c>
      <c r="C31">
        <f>$D$24</f>
        <v>105</v>
      </c>
      <c r="D31">
        <f>$D$23</f>
        <v>95</v>
      </c>
      <c r="E31">
        <f>$D$24</f>
        <v>105</v>
      </c>
      <c r="F31">
        <f>$D$23</f>
        <v>95</v>
      </c>
      <c r="G31">
        <f>$D$24</f>
        <v>105</v>
      </c>
      <c r="H31">
        <f>$D$23</f>
        <v>95</v>
      </c>
      <c r="I31">
        <f>$D$24</f>
        <v>105</v>
      </c>
    </row>
    <row r="32" spans="1:9" x14ac:dyDescent="0.3">
      <c r="A32" t="s">
        <v>18</v>
      </c>
      <c r="B32">
        <f>$D$25</f>
        <v>0.5</v>
      </c>
      <c r="C32">
        <f>$D$25</f>
        <v>0.5</v>
      </c>
      <c r="D32" s="30">
        <f>$D$25-$D$26</f>
        <v>0.49722222222222223</v>
      </c>
      <c r="E32" s="30">
        <f t="shared" ref="E32:I32" si="0">$D$25-$D$26</f>
        <v>0.49722222222222223</v>
      </c>
      <c r="F32" s="30">
        <f t="shared" si="0"/>
        <v>0.49722222222222223</v>
      </c>
      <c r="G32" s="30">
        <f t="shared" si="0"/>
        <v>0.49722222222222223</v>
      </c>
      <c r="H32" s="30">
        <f t="shared" si="0"/>
        <v>0.49722222222222223</v>
      </c>
      <c r="I32" s="30">
        <f t="shared" si="0"/>
        <v>0.49722222222222223</v>
      </c>
    </row>
    <row r="33" spans="1:9" x14ac:dyDescent="0.3">
      <c r="A33" t="s">
        <v>19</v>
      </c>
      <c r="B33" s="1">
        <f t="shared" ref="B33:I33" si="1">$B$25</f>
        <v>0.05</v>
      </c>
      <c r="C33" s="1">
        <f t="shared" si="1"/>
        <v>0.05</v>
      </c>
      <c r="D33" s="1">
        <f t="shared" si="1"/>
        <v>0.05</v>
      </c>
      <c r="E33" s="1">
        <f t="shared" si="1"/>
        <v>0.05</v>
      </c>
      <c r="F33" s="1">
        <f t="shared" si="1"/>
        <v>0.05</v>
      </c>
      <c r="G33" s="1">
        <f t="shared" si="1"/>
        <v>0.05</v>
      </c>
      <c r="H33" s="1">
        <f t="shared" si="1"/>
        <v>0.05</v>
      </c>
      <c r="I33" s="1">
        <f t="shared" si="1"/>
        <v>0.05</v>
      </c>
    </row>
    <row r="34" spans="1:9" x14ac:dyDescent="0.3">
      <c r="A34" t="s">
        <v>20</v>
      </c>
      <c r="B34" s="1">
        <f t="shared" ref="B34:I34" si="2">$B$26</f>
        <v>0</v>
      </c>
      <c r="C34" s="1">
        <f t="shared" si="2"/>
        <v>0</v>
      </c>
      <c r="D34" s="1">
        <f t="shared" si="2"/>
        <v>0</v>
      </c>
      <c r="E34" s="1">
        <f t="shared" si="2"/>
        <v>0</v>
      </c>
      <c r="F34" s="1">
        <f t="shared" si="2"/>
        <v>0</v>
      </c>
      <c r="G34" s="1">
        <f t="shared" si="2"/>
        <v>0</v>
      </c>
      <c r="H34" s="1">
        <f t="shared" si="2"/>
        <v>0</v>
      </c>
      <c r="I34" s="1">
        <f t="shared" si="2"/>
        <v>0</v>
      </c>
    </row>
    <row r="35" spans="1:9" x14ac:dyDescent="0.3">
      <c r="A35" t="s">
        <v>21</v>
      </c>
      <c r="B35" s="1">
        <f t="shared" ref="B35:I35" si="3">$B$24</f>
        <v>0.3</v>
      </c>
      <c r="C35" s="1">
        <f t="shared" si="3"/>
        <v>0.3</v>
      </c>
      <c r="D35" s="1">
        <f t="shared" si="3"/>
        <v>0.3</v>
      </c>
      <c r="E35" s="1">
        <f t="shared" si="3"/>
        <v>0.3</v>
      </c>
      <c r="F35" s="1">
        <f t="shared" si="3"/>
        <v>0.3</v>
      </c>
      <c r="G35" s="1">
        <f t="shared" si="3"/>
        <v>0.3</v>
      </c>
      <c r="H35" s="1">
        <f t="shared" si="3"/>
        <v>0.3</v>
      </c>
      <c r="I35" s="1">
        <f t="shared" si="3"/>
        <v>0.3</v>
      </c>
    </row>
    <row r="36" spans="1:9" x14ac:dyDescent="0.3">
      <c r="A36" t="s">
        <v>27</v>
      </c>
      <c r="B36" s="10">
        <f xml:space="preserve"> 1 / (B35 * SQRT(B32)) * (LN(B30/B31) + (B33 - B34 + B35^2/2)*B32)</f>
        <v>0.46571605598130555</v>
      </c>
      <c r="C36" s="10">
        <f t="shared" ref="C36" si="4" xml:space="preserve"> 1 / (C35 * SQRT(C32)) * (LN(C30/C31) + (C33 - C34 + C35^2/2)*C32)</f>
        <v>-6.0818922203287737E-3</v>
      </c>
      <c r="D36" s="10">
        <f xml:space="preserve"> 1 / (D35 * SQRT(D32)) * (LN(D30/D31) + (D33 - D34 + D35^2/2)*D32)</f>
        <v>0.37026554408797691</v>
      </c>
      <c r="E36" s="10">
        <f t="shared" ref="E36:G36" si="5" xml:space="preserve"> 1 / (E35 * SQRT(E32)) * (LN(E30/E31) + (E33 - E34 + E35^2/2)*E32)</f>
        <v>-0.10284843999835219</v>
      </c>
      <c r="F36" s="10">
        <f xml:space="preserve"> 1 / (F35 * SQRT(F32)) * (LN(F30/F31) + (F33 - F34 + F35^2/2)*F32)</f>
        <v>0.4657676728726215</v>
      </c>
      <c r="G36" s="10">
        <f t="shared" si="5"/>
        <v>-7.3463112137072536E-3</v>
      </c>
      <c r="H36" s="10">
        <f xml:space="preserve"> 1 / (H35 * SQRT(H32)) * (LN(H30/H31) + (H33 - H34 + H35^2/2)*H32)</f>
        <v>0.55937854554383426</v>
      </c>
      <c r="I36" s="10">
        <f t="shared" ref="I36" si="6" xml:space="preserve"> 1 / (I35 * SQRT(I32)) * (LN(I30/I31) + (I33 - I34 + I35^2/2)*I32)</f>
        <v>8.6264561457505481E-2</v>
      </c>
    </row>
    <row r="37" spans="1:9" x14ac:dyDescent="0.3">
      <c r="A37" t="s">
        <v>28</v>
      </c>
      <c r="B37" s="10">
        <f xml:space="preserve"> 1 / (B35 * SQRT(B32)) * (LN(B30/B31) + (B33 - B34 - B35^2/2)*B32)</f>
        <v>0.25358402162534133</v>
      </c>
      <c r="C37" s="10">
        <f t="shared" ref="C37" si="7" xml:space="preserve"> 1 / (C35 * SQRT(C32)) * (LN(C30/C31) + (C33 - C34 - C35^2/2)*C32)</f>
        <v>-0.21821392657629304</v>
      </c>
      <c r="D37" s="10">
        <f xml:space="preserve"> 1 / (D35 * SQRT(D32)) * (LN(D30/D31) + (D33 - D34 - D35^2/2)*D32)</f>
        <v>0.15872358607491513</v>
      </c>
      <c r="E37" s="10">
        <f t="shared" ref="E37:G37" si="8" xml:space="preserve"> 1 / (E35 * SQRT(E32)) * (LN(E30/E31) + (E33 - E34 - E35^2/2)*E32)</f>
        <v>-0.31439039801141394</v>
      </c>
      <c r="F37" s="10">
        <f xml:space="preserve"> 1 / (F35 * SQRT(F32)) * (LN(F30/F31) + (F33 - F34 - F35^2/2)*F32)</f>
        <v>0.25422571485955969</v>
      </c>
      <c r="G37" s="10">
        <f t="shared" si="8"/>
        <v>-0.21888826922676904</v>
      </c>
      <c r="H37" s="10">
        <f xml:space="preserve"> 1 / (H35 * SQRT(H32)) * (LN(H30/H31) + (H33 - H34 - H35^2/2)*H32)</f>
        <v>0.34783658753077251</v>
      </c>
      <c r="I37" s="10">
        <f t="shared" ref="I37" si="9" xml:space="preserve"> 1 / (I35 * SQRT(I32)) * (LN(I30/I31) + (I33 - I34 - I35^2/2)*I32)</f>
        <v>-0.12527739655555631</v>
      </c>
    </row>
    <row r="38" spans="1:9" x14ac:dyDescent="0.3">
      <c r="A38" t="s">
        <v>29</v>
      </c>
      <c r="B38" s="5">
        <f t="shared" ref="B38:I38" si="10">B30 * EXP(-B34*B32) *_xlfn.NORM.DIST(B36, 0, 1, 1) - B31 * EXP(-B33*B32) *_xlfn.NORM.DIST(B37, 0, 1, 1)</f>
        <v>12.327916546186017</v>
      </c>
      <c r="C38" s="28">
        <f t="shared" si="10"/>
        <v>7.3984133491558381</v>
      </c>
      <c r="D38" s="5">
        <f t="shared" si="10"/>
        <v>10.975004527917982</v>
      </c>
      <c r="E38" s="28">
        <f t="shared" si="10"/>
        <v>6.412785885235408</v>
      </c>
      <c r="F38" s="5">
        <f t="shared" si="10"/>
        <v>12.299070974597669</v>
      </c>
      <c r="G38" s="28">
        <f t="shared" si="10"/>
        <v>7.3689915099595922</v>
      </c>
      <c r="H38" s="5">
        <f t="shared" si="10"/>
        <v>13.690798165129699</v>
      </c>
      <c r="I38" s="28">
        <f t="shared" si="10"/>
        <v>8.4005788177566458</v>
      </c>
    </row>
    <row r="39" spans="1:9" x14ac:dyDescent="0.3">
      <c r="A39" t="s">
        <v>54</v>
      </c>
      <c r="B39" s="28">
        <f t="shared" ref="B39:I39" si="11">B31 * EXP(-B33*B32) *_xlfn.NORM.DIST(-B37, 0, 1, 1) - B30 * EXP(-B34*B32) *_xlfn.NORM.DIST(-B36, 0, 1, 1)</f>
        <v>4.9823581888776047</v>
      </c>
      <c r="C39" s="5">
        <f t="shared" si="11"/>
        <v>9.8059541121307561</v>
      </c>
      <c r="D39" s="28">
        <f t="shared" si="11"/>
        <v>5.6423157367591514</v>
      </c>
      <c r="E39" s="5">
        <f t="shared" si="11"/>
        <v>10.834550905533533</v>
      </c>
      <c r="F39" s="28">
        <f t="shared" si="11"/>
        <v>4.9663821834388386</v>
      </c>
      <c r="G39" s="5">
        <f t="shared" si="11"/>
        <v>9.7907565302577169</v>
      </c>
      <c r="H39" s="28">
        <f t="shared" si="11"/>
        <v>4.3581093739708727</v>
      </c>
      <c r="I39" s="5">
        <f t="shared" si="11"/>
        <v>8.8223438380547776</v>
      </c>
    </row>
    <row r="40" spans="1:9" x14ac:dyDescent="0.3">
      <c r="A40" t="s">
        <v>26</v>
      </c>
      <c r="B40" s="19">
        <f>(_xlfn.NORM.DIST(B36,0,1,TRUE)*EXP(-B34*B32))</f>
        <v>0.67929062094787851</v>
      </c>
      <c r="C40" s="29">
        <f t="shared" ref="C40" si="12">(_xlfn.NORM.DIST(C36,0,1,TRUE)*EXP(-C34*C32))</f>
        <v>0.49757369100643312</v>
      </c>
      <c r="D40" s="19"/>
      <c r="E40" s="19"/>
    </row>
    <row r="41" spans="1:9" x14ac:dyDescent="0.3">
      <c r="A41" t="s">
        <v>55</v>
      </c>
      <c r="B41" s="29">
        <f>B40 -EXP(-B34*B32)</f>
        <v>-0.32070937905212149</v>
      </c>
      <c r="C41" s="19">
        <f>C40 -EXP(-C34*C32)</f>
        <v>-0.50242630899356688</v>
      </c>
      <c r="D41" s="19"/>
      <c r="E41" s="19"/>
    </row>
    <row r="44" spans="1:9" x14ac:dyDescent="0.3">
      <c r="A44" t="s">
        <v>64</v>
      </c>
      <c r="C44" s="24">
        <f>B39+C38</f>
        <v>12.380771538033443</v>
      </c>
    </row>
    <row r="45" spans="1:9" x14ac:dyDescent="0.3">
      <c r="A45" t="s">
        <v>65</v>
      </c>
      <c r="C45" s="20">
        <f>B41+C40</f>
        <v>0.17686431195431163</v>
      </c>
    </row>
    <row r="46" spans="1:9" x14ac:dyDescent="0.3">
      <c r="A46" t="s">
        <v>66</v>
      </c>
      <c r="C46" s="26">
        <f>-C45</f>
        <v>-0.17686431195431163</v>
      </c>
      <c r="D46" t="s">
        <v>67</v>
      </c>
    </row>
    <row r="47" spans="1:9" x14ac:dyDescent="0.3">
      <c r="B47" t="s">
        <v>25</v>
      </c>
      <c r="C47" t="s">
        <v>57</v>
      </c>
      <c r="D47" t="s">
        <v>61</v>
      </c>
      <c r="E47" t="s">
        <v>63</v>
      </c>
    </row>
    <row r="48" spans="1:9" x14ac:dyDescent="0.3">
      <c r="A48" t="s">
        <v>72</v>
      </c>
      <c r="B48">
        <f>B30</f>
        <v>100</v>
      </c>
      <c r="C48">
        <f>D30</f>
        <v>98</v>
      </c>
      <c r="D48">
        <f>F30</f>
        <v>100</v>
      </c>
      <c r="E48">
        <f>H30</f>
        <v>102</v>
      </c>
    </row>
    <row r="49" spans="1:5" x14ac:dyDescent="0.3">
      <c r="A49" t="s">
        <v>69</v>
      </c>
      <c r="B49" s="12">
        <f>C38</f>
        <v>7.3984133491558381</v>
      </c>
      <c r="C49" s="5">
        <f>E38</f>
        <v>6.412785885235408</v>
      </c>
      <c r="D49" s="5">
        <f>G38</f>
        <v>7.3689915099595922</v>
      </c>
      <c r="E49" s="5">
        <f>I38</f>
        <v>8.4005788177566458</v>
      </c>
    </row>
    <row r="50" spans="1:5" x14ac:dyDescent="0.3">
      <c r="A50" t="s">
        <v>70</v>
      </c>
      <c r="B50" s="5">
        <f>B39</f>
        <v>4.9823581888776047</v>
      </c>
      <c r="C50" s="5">
        <f>D39</f>
        <v>5.6423157367591514</v>
      </c>
      <c r="D50" s="5">
        <f>F39</f>
        <v>4.9663821834388386</v>
      </c>
      <c r="E50" s="5">
        <f>H39</f>
        <v>4.3581093739708727</v>
      </c>
    </row>
    <row r="51" spans="1:5" ht="13.8" customHeight="1" x14ac:dyDescent="0.3">
      <c r="A51" t="s">
        <v>71</v>
      </c>
      <c r="B51">
        <v>0</v>
      </c>
      <c r="C51" s="12">
        <f>$C$46*(C48-$B$48)</f>
        <v>0.35372862390862325</v>
      </c>
      <c r="D51" s="12">
        <f t="shared" ref="D51:E51" si="13">$C$46*(D48-$B$48)</f>
        <v>0</v>
      </c>
      <c r="E51" s="12">
        <f t="shared" si="13"/>
        <v>-0.35372862390862325</v>
      </c>
    </row>
    <row r="52" spans="1:5" x14ac:dyDescent="0.3">
      <c r="A52" t="s">
        <v>73</v>
      </c>
      <c r="B52" s="12">
        <f>SUM(B49:B51)</f>
        <v>12.380771538033443</v>
      </c>
      <c r="C52" s="12">
        <f t="shared" ref="C52:E52" si="14">SUM(C49:C51)</f>
        <v>12.408830245903182</v>
      </c>
      <c r="D52" s="12">
        <f t="shared" si="14"/>
        <v>12.335373693398431</v>
      </c>
      <c r="E52" s="12">
        <f t="shared" si="14"/>
        <v>12.404959567818896</v>
      </c>
    </row>
    <row r="53" spans="1:5" x14ac:dyDescent="0.3">
      <c r="A53" t="s">
        <v>74</v>
      </c>
      <c r="C53" s="27">
        <f>C52-$B$52</f>
        <v>2.8058707869739408E-2</v>
      </c>
      <c r="D53" s="27">
        <f t="shared" ref="D53:E53" si="15">D52-$B$52</f>
        <v>-4.5397844635012063E-2</v>
      </c>
      <c r="E53" s="27">
        <f t="shared" si="15"/>
        <v>2.4188029785452869E-2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297E-1A18-49B7-9E66-70C281CF184E}">
  <dimension ref="A1:B29"/>
  <sheetViews>
    <sheetView workbookViewId="0">
      <selection activeCell="D45" sqref="D45"/>
    </sheetView>
  </sheetViews>
  <sheetFormatPr defaultRowHeight="14.4" x14ac:dyDescent="0.3"/>
  <cols>
    <col min="2" max="2" width="9.109375" bestFit="1" customWidth="1"/>
  </cols>
  <sheetData>
    <row r="1" spans="1:1" x14ac:dyDescent="0.3">
      <c r="A1" s="16" t="s">
        <v>75</v>
      </c>
    </row>
    <row r="2" spans="1:1" x14ac:dyDescent="0.3">
      <c r="A2" t="s">
        <v>76</v>
      </c>
    </row>
    <row r="3" spans="1:1" x14ac:dyDescent="0.3">
      <c r="A3" t="s">
        <v>77</v>
      </c>
    </row>
    <row r="4" spans="1:1" x14ac:dyDescent="0.3">
      <c r="A4" t="s">
        <v>78</v>
      </c>
    </row>
    <row r="5" spans="1:1" x14ac:dyDescent="0.3">
      <c r="A5" t="s">
        <v>79</v>
      </c>
    </row>
    <row r="6" spans="1:1" x14ac:dyDescent="0.3">
      <c r="A6" t="s">
        <v>80</v>
      </c>
    </row>
    <row r="7" spans="1:1" x14ac:dyDescent="0.3">
      <c r="A7" t="s">
        <v>81</v>
      </c>
    </row>
    <row r="8" spans="1:1" x14ac:dyDescent="0.3">
      <c r="A8" t="s">
        <v>82</v>
      </c>
    </row>
    <row r="9" spans="1:1" x14ac:dyDescent="0.3">
      <c r="A9" t="s">
        <v>83</v>
      </c>
    </row>
    <row r="10" spans="1:1" x14ac:dyDescent="0.3">
      <c r="A10" t="s">
        <v>84</v>
      </c>
    </row>
    <row r="11" spans="1:1" x14ac:dyDescent="0.3">
      <c r="A11" t="s">
        <v>85</v>
      </c>
    </row>
    <row r="12" spans="1:1" x14ac:dyDescent="0.3">
      <c r="A12" t="s">
        <v>86</v>
      </c>
    </row>
    <row r="13" spans="1:1" x14ac:dyDescent="0.3">
      <c r="A13" t="s">
        <v>87</v>
      </c>
    </row>
    <row r="14" spans="1:1" x14ac:dyDescent="0.3">
      <c r="A14" t="s">
        <v>88</v>
      </c>
    </row>
    <row r="15" spans="1:1" x14ac:dyDescent="0.3">
      <c r="A15" t="s">
        <v>89</v>
      </c>
    </row>
    <row r="16" spans="1:1" x14ac:dyDescent="0.3">
      <c r="A16" t="s">
        <v>90</v>
      </c>
    </row>
    <row r="17" spans="1:2" x14ac:dyDescent="0.3">
      <c r="A17" t="s">
        <v>91</v>
      </c>
    </row>
    <row r="18" spans="1:2" x14ac:dyDescent="0.3">
      <c r="A18" t="s">
        <v>92</v>
      </c>
    </row>
    <row r="19" spans="1:2" x14ac:dyDescent="0.3">
      <c r="A19" t="s">
        <v>93</v>
      </c>
    </row>
    <row r="20" spans="1:2" x14ac:dyDescent="0.3">
      <c r="A20" t="s">
        <v>94</v>
      </c>
    </row>
    <row r="22" spans="1:2" x14ac:dyDescent="0.3">
      <c r="A22" t="s">
        <v>96</v>
      </c>
      <c r="B22">
        <v>99</v>
      </c>
    </row>
    <row r="23" spans="1:2" x14ac:dyDescent="0.3">
      <c r="A23" t="s">
        <v>97</v>
      </c>
      <c r="B23">
        <v>15</v>
      </c>
    </row>
    <row r="24" spans="1:2" x14ac:dyDescent="0.3">
      <c r="A24" t="s">
        <v>95</v>
      </c>
      <c r="B24" s="14">
        <v>10000</v>
      </c>
    </row>
    <row r="25" spans="1:2" x14ac:dyDescent="0.3">
      <c r="A25" t="s">
        <v>98</v>
      </c>
      <c r="B25" s="1">
        <v>0.01</v>
      </c>
    </row>
    <row r="27" spans="1:2" x14ac:dyDescent="0.3">
      <c r="A27" t="s">
        <v>99</v>
      </c>
      <c r="B27" s="12">
        <f>_xlfn.NORM.INV(1 - B25/2, 0, 1)</f>
        <v>2.5758293035488999</v>
      </c>
    </row>
    <row r="28" spans="1:2" x14ac:dyDescent="0.3">
      <c r="A28" t="s">
        <v>100</v>
      </c>
      <c r="B28" s="27">
        <f>B22-B23/SQRT(B24)*B27</f>
        <v>98.613625604467671</v>
      </c>
    </row>
    <row r="29" spans="1:2" x14ac:dyDescent="0.3">
      <c r="A29" t="s">
        <v>101</v>
      </c>
      <c r="B29" s="24">
        <f>B22+B23/SQRT(B24)*B27</f>
        <v>99.386374395532329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7EC4-8037-4393-8AF9-7CFBD203B9DB}">
  <dimension ref="A1:G60"/>
  <sheetViews>
    <sheetView workbookViewId="0">
      <selection activeCell="B29" sqref="B29"/>
    </sheetView>
  </sheetViews>
  <sheetFormatPr defaultRowHeight="14.4" x14ac:dyDescent="0.3"/>
  <cols>
    <col min="2" max="3" width="9.5546875" bestFit="1" customWidth="1"/>
    <col min="7" max="7" width="12.5546875" bestFit="1" customWidth="1"/>
  </cols>
  <sheetData>
    <row r="1" spans="1:1" x14ac:dyDescent="0.3">
      <c r="A1" s="16" t="s">
        <v>102</v>
      </c>
    </row>
    <row r="2" spans="1:1" x14ac:dyDescent="0.3">
      <c r="A2" t="s">
        <v>103</v>
      </c>
    </row>
    <row r="3" spans="1:1" x14ac:dyDescent="0.3">
      <c r="A3" t="s">
        <v>104</v>
      </c>
    </row>
    <row r="4" spans="1:1" x14ac:dyDescent="0.3">
      <c r="A4" t="s">
        <v>105</v>
      </c>
    </row>
    <row r="5" spans="1:1" x14ac:dyDescent="0.3">
      <c r="A5" t="s">
        <v>106</v>
      </c>
    </row>
    <row r="6" spans="1:1" x14ac:dyDescent="0.3">
      <c r="A6" t="s">
        <v>107</v>
      </c>
    </row>
    <row r="7" spans="1:1" x14ac:dyDescent="0.3">
      <c r="A7" t="s">
        <v>108</v>
      </c>
    </row>
    <row r="8" spans="1:1" x14ac:dyDescent="0.3">
      <c r="A8" t="s">
        <v>109</v>
      </c>
    </row>
    <row r="9" spans="1:1" x14ac:dyDescent="0.3">
      <c r="A9" t="s">
        <v>110</v>
      </c>
    </row>
    <row r="10" spans="1:1" x14ac:dyDescent="0.3">
      <c r="A10" t="s">
        <v>111</v>
      </c>
    </row>
    <row r="11" spans="1:1" x14ac:dyDescent="0.3">
      <c r="A11" t="s">
        <v>112</v>
      </c>
    </row>
    <row r="12" spans="1:1" x14ac:dyDescent="0.3">
      <c r="A12" t="s">
        <v>113</v>
      </c>
    </row>
    <row r="13" spans="1:1" x14ac:dyDescent="0.3">
      <c r="A13" t="s">
        <v>114</v>
      </c>
    </row>
    <row r="14" spans="1:1" x14ac:dyDescent="0.3">
      <c r="A14" t="s">
        <v>115</v>
      </c>
    </row>
    <row r="15" spans="1:1" x14ac:dyDescent="0.3">
      <c r="A15" t="s">
        <v>116</v>
      </c>
    </row>
    <row r="16" spans="1:1" x14ac:dyDescent="0.3">
      <c r="A16" t="s">
        <v>117</v>
      </c>
    </row>
    <row r="17" spans="1:6" x14ac:dyDescent="0.3">
      <c r="A17" t="s">
        <v>118</v>
      </c>
    </row>
    <row r="18" spans="1:6" x14ac:dyDescent="0.3">
      <c r="A18" t="s">
        <v>119</v>
      </c>
    </row>
    <row r="19" spans="1:6" x14ac:dyDescent="0.3">
      <c r="A19" t="s">
        <v>120</v>
      </c>
    </row>
    <row r="20" spans="1:6" x14ac:dyDescent="0.3">
      <c r="A20" t="s">
        <v>121</v>
      </c>
    </row>
    <row r="21" spans="1:6" x14ac:dyDescent="0.3">
      <c r="A21" t="s">
        <v>122</v>
      </c>
    </row>
    <row r="22" spans="1:6" x14ac:dyDescent="0.3">
      <c r="A22" t="s">
        <v>123</v>
      </c>
    </row>
    <row r="23" spans="1:6" x14ac:dyDescent="0.3">
      <c r="A23" t="s">
        <v>124</v>
      </c>
    </row>
    <row r="24" spans="1:6" x14ac:dyDescent="0.3">
      <c r="A24" t="s">
        <v>125</v>
      </c>
    </row>
    <row r="26" spans="1:6" x14ac:dyDescent="0.3">
      <c r="A26" t="s">
        <v>17</v>
      </c>
      <c r="B26" s="31">
        <v>5200</v>
      </c>
      <c r="C26" t="s">
        <v>51</v>
      </c>
      <c r="D26" s="31">
        <v>5500</v>
      </c>
    </row>
    <row r="27" spans="1:6" x14ac:dyDescent="0.3">
      <c r="A27" t="s">
        <v>127</v>
      </c>
      <c r="B27" s="8">
        <v>0.2</v>
      </c>
      <c r="C27" t="s">
        <v>52</v>
      </c>
      <c r="D27" s="31">
        <v>4700</v>
      </c>
    </row>
    <row r="28" spans="1:6" x14ac:dyDescent="0.3">
      <c r="A28" t="s">
        <v>19</v>
      </c>
      <c r="B28" s="8">
        <v>0.05</v>
      </c>
      <c r="C28" t="s">
        <v>58</v>
      </c>
      <c r="D28" s="31">
        <v>5300</v>
      </c>
    </row>
    <row r="29" spans="1:6" x14ac:dyDescent="0.3">
      <c r="A29" t="s">
        <v>20</v>
      </c>
      <c r="B29" s="8">
        <v>0.02</v>
      </c>
      <c r="C29" t="s">
        <v>59</v>
      </c>
      <c r="D29" s="31">
        <v>5100</v>
      </c>
    </row>
    <row r="30" spans="1:6" x14ac:dyDescent="0.3">
      <c r="A30" t="s">
        <v>18</v>
      </c>
      <c r="B30" s="32">
        <v>0.5</v>
      </c>
      <c r="C30" t="s">
        <v>128</v>
      </c>
      <c r="D30" s="31">
        <v>-1</v>
      </c>
      <c r="E30" t="s">
        <v>129</v>
      </c>
    </row>
    <row r="32" spans="1:6" x14ac:dyDescent="0.3">
      <c r="B32" t="s">
        <v>25</v>
      </c>
      <c r="D32" t="s">
        <v>135</v>
      </c>
      <c r="F32" t="s">
        <v>136</v>
      </c>
    </row>
    <row r="33" spans="1:7" x14ac:dyDescent="0.3">
      <c r="A33" t="s">
        <v>17</v>
      </c>
      <c r="B33" s="14">
        <f>$B$26</f>
        <v>5200</v>
      </c>
      <c r="C33" s="14">
        <f>$B$26</f>
        <v>5200</v>
      </c>
      <c r="D33" s="14">
        <f>D28</f>
        <v>5300</v>
      </c>
      <c r="E33" s="14">
        <f>D28</f>
        <v>5300</v>
      </c>
      <c r="F33" s="14">
        <f>D29</f>
        <v>5100</v>
      </c>
      <c r="G33" s="14">
        <f>D29</f>
        <v>5100</v>
      </c>
    </row>
    <row r="34" spans="1:7" x14ac:dyDescent="0.3">
      <c r="A34" t="s">
        <v>53</v>
      </c>
      <c r="B34" s="14">
        <f>$D$26</f>
        <v>5500</v>
      </c>
      <c r="C34" s="14">
        <f>$D$27</f>
        <v>4700</v>
      </c>
      <c r="D34" s="14">
        <f>$D$26</f>
        <v>5500</v>
      </c>
      <c r="E34" s="14">
        <f>$D$27</f>
        <v>4700</v>
      </c>
      <c r="F34" s="14">
        <f>$D$26</f>
        <v>5500</v>
      </c>
      <c r="G34" s="14">
        <f>$D$27</f>
        <v>4700</v>
      </c>
    </row>
    <row r="35" spans="1:7" x14ac:dyDescent="0.3">
      <c r="A35" t="s">
        <v>18</v>
      </c>
      <c r="B35" s="2">
        <f t="shared" ref="B35:G35" si="0">$B$30</f>
        <v>0.5</v>
      </c>
      <c r="C35" s="2">
        <f t="shared" si="0"/>
        <v>0.5</v>
      </c>
      <c r="D35" s="2">
        <f t="shared" si="0"/>
        <v>0.5</v>
      </c>
      <c r="E35" s="2">
        <f t="shared" si="0"/>
        <v>0.5</v>
      </c>
      <c r="F35" s="2">
        <f t="shared" si="0"/>
        <v>0.5</v>
      </c>
      <c r="G35" s="2">
        <f t="shared" si="0"/>
        <v>0.5</v>
      </c>
    </row>
    <row r="36" spans="1:7" x14ac:dyDescent="0.3">
      <c r="A36" t="s">
        <v>19</v>
      </c>
      <c r="B36" s="1">
        <f t="shared" ref="B36:G36" si="1">$B$28</f>
        <v>0.05</v>
      </c>
      <c r="C36" s="1">
        <f t="shared" si="1"/>
        <v>0.05</v>
      </c>
      <c r="D36" s="1">
        <f t="shared" si="1"/>
        <v>0.05</v>
      </c>
      <c r="E36" s="1">
        <f t="shared" si="1"/>
        <v>0.05</v>
      </c>
      <c r="F36" s="1">
        <f t="shared" si="1"/>
        <v>0.05</v>
      </c>
      <c r="G36" s="1">
        <f t="shared" si="1"/>
        <v>0.05</v>
      </c>
    </row>
    <row r="37" spans="1:7" x14ac:dyDescent="0.3">
      <c r="A37" t="s">
        <v>20</v>
      </c>
      <c r="B37" s="1">
        <f t="shared" ref="B37:G37" si="2">$B$29</f>
        <v>0.02</v>
      </c>
      <c r="C37" s="1">
        <f t="shared" si="2"/>
        <v>0.02</v>
      </c>
      <c r="D37" s="1">
        <f t="shared" si="2"/>
        <v>0.02</v>
      </c>
      <c r="E37" s="1">
        <f t="shared" si="2"/>
        <v>0.02</v>
      </c>
      <c r="F37" s="1">
        <f t="shared" si="2"/>
        <v>0.02</v>
      </c>
      <c r="G37" s="1">
        <f t="shared" si="2"/>
        <v>0.02</v>
      </c>
    </row>
    <row r="38" spans="1:7" x14ac:dyDescent="0.3">
      <c r="A38" t="s">
        <v>21</v>
      </c>
      <c r="B38" s="1">
        <f t="shared" ref="B38:G38" si="3">$B$27</f>
        <v>0.2</v>
      </c>
      <c r="C38" s="1">
        <f t="shared" si="3"/>
        <v>0.2</v>
      </c>
      <c r="D38" s="1">
        <f t="shared" si="3"/>
        <v>0.2</v>
      </c>
      <c r="E38" s="1">
        <f t="shared" si="3"/>
        <v>0.2</v>
      </c>
      <c r="F38" s="1">
        <f t="shared" si="3"/>
        <v>0.2</v>
      </c>
      <c r="G38" s="1">
        <f t="shared" si="3"/>
        <v>0.2</v>
      </c>
    </row>
    <row r="39" spans="1:7" x14ac:dyDescent="0.3">
      <c r="A39" t="s">
        <v>27</v>
      </c>
      <c r="B39" s="12">
        <f xml:space="preserve"> 1 / (B38 * SQRT(B35)) * (LN(B33/B34) + (B36 - B37 + B38^2/2)*B35)</f>
        <v>-0.21983572692425937</v>
      </c>
      <c r="C39" s="12">
        <f t="shared" ref="C39:E39" si="4" xml:space="preserve"> 1 / (C38 * SQRT(C35)) * (LN(C33/C34) + (C36 - C37 + C38^2/2)*C35)</f>
        <v>0.89163419321036297</v>
      </c>
      <c r="D39" s="12">
        <f xml:space="preserve"> 1 / (D38 * SQRT(D35)) * (LN(D33/D34) + (D36 - D37 + D38^2/2)*D35)</f>
        <v>-8.5144648592843777E-2</v>
      </c>
      <c r="E39" s="12">
        <f t="shared" si="4"/>
        <v>1.0263252715417779</v>
      </c>
      <c r="F39" s="12">
        <f xml:space="preserve"> 1 / (F38 * SQRT(F35)) * (LN(F33/F34) + (F36 - F37 + F38^2/2)*F35)</f>
        <v>-0.35714232879645058</v>
      </c>
      <c r="G39" s="12">
        <f t="shared" ref="G39" si="5" xml:space="preserve"> 1 / (G38 * SQRT(G35)) * (LN(G33/G34) + (G36 - G37 + G38^2/2)*G35)</f>
        <v>0.75432759133817073</v>
      </c>
    </row>
    <row r="40" spans="1:7" x14ac:dyDescent="0.3">
      <c r="A40" t="s">
        <v>28</v>
      </c>
      <c r="B40" s="12">
        <f xml:space="preserve"> 1 / (B38 * SQRT(B35)) * (LN(B33/B34) + (B36 - B37 - B38^2/2)*B35)</f>
        <v>-0.36125708316156885</v>
      </c>
      <c r="C40" s="12">
        <f t="shared" ref="C40:E40" si="6" xml:space="preserve"> 1 / (C38 * SQRT(C35)) * (LN(C33/C34) + (C36 - C37 - C38^2/2)*C35)</f>
        <v>0.75021283697305341</v>
      </c>
      <c r="D40" s="12">
        <f xml:space="preserve"> 1 / (D38 * SQRT(D35)) * (LN(D33/D34) + (D36 - D37 - D38^2/2)*D35)</f>
        <v>-0.22656600483015327</v>
      </c>
      <c r="E40" s="12">
        <f t="shared" si="6"/>
        <v>0.88490391530446832</v>
      </c>
      <c r="F40" s="12">
        <f xml:space="preserve"> 1 / (F38 * SQRT(F35)) * (LN(F33/F34) + (F36 - F37 - F38^2/2)*F35)</f>
        <v>-0.49856368503376003</v>
      </c>
      <c r="G40" s="12">
        <f t="shared" ref="G40" si="7" xml:space="preserve"> 1 / (G38 * SQRT(G35)) * (LN(G33/G34) + (G36 - G37 - G38^2/2)*G35)</f>
        <v>0.6129062351008614</v>
      </c>
    </row>
    <row r="41" spans="1:7" x14ac:dyDescent="0.3">
      <c r="A41" t="s">
        <v>29</v>
      </c>
      <c r="B41" s="35">
        <f t="shared" ref="B41:G41" si="8">B33 * EXP(-B37*B35) *_xlfn.NORM.DIST(B39, 0, 1, 1) - B34 * EXP(-B36*B35) *_xlfn.NORM.DIST(B40, 0, 1, 1)</f>
        <v>200.7279729920574</v>
      </c>
      <c r="C41" s="4">
        <f t="shared" si="8"/>
        <v>643.76626150176889</v>
      </c>
      <c r="D41" s="35">
        <f t="shared" si="8"/>
        <v>244.24361935972001</v>
      </c>
      <c r="E41" s="4">
        <f t="shared" si="8"/>
        <v>726.04800264079131</v>
      </c>
      <c r="F41" s="35">
        <f t="shared" si="8"/>
        <v>162.44691712664462</v>
      </c>
      <c r="G41" s="4">
        <f t="shared" si="8"/>
        <v>565.09492038215421</v>
      </c>
    </row>
    <row r="42" spans="1:7" x14ac:dyDescent="0.3">
      <c r="A42" t="s">
        <v>54</v>
      </c>
      <c r="B42" s="4">
        <f t="shared" ref="B42:G42" si="9">B34 * EXP(-B36*B35) *_xlfn.NORM.DIST(-B40, 0, 1, 1) - B33 * EXP(-B37*B35) *_xlfn.NORM.DIST(-B39, 0, 1, 1)</f>
        <v>416.67335365221197</v>
      </c>
      <c r="C42" s="35">
        <f t="shared" si="9"/>
        <v>79.463712539258722</v>
      </c>
      <c r="D42" s="4">
        <f t="shared" si="9"/>
        <v>361.18401664495832</v>
      </c>
      <c r="E42" s="35">
        <f t="shared" si="9"/>
        <v>62.740470303363054</v>
      </c>
      <c r="F42" s="4">
        <f t="shared" si="9"/>
        <v>477.39728116171545</v>
      </c>
      <c r="G42" s="35">
        <f t="shared" si="9"/>
        <v>99.797354794559624</v>
      </c>
    </row>
    <row r="43" spans="1:7" x14ac:dyDescent="0.3">
      <c r="A43" t="s">
        <v>26</v>
      </c>
      <c r="B43" s="29">
        <f>(_xlfn.NORM.DIST(B39,0,1,TRUE)*EXP(-B37*B35))</f>
        <v>0.40889013290582321</v>
      </c>
      <c r="C43" s="19">
        <f t="shared" ref="C43" si="10">(_xlfn.NORM.DIST(C39,0,1,TRUE)*EXP(-C37*C35))</f>
        <v>0.80560897698472611</v>
      </c>
    </row>
    <row r="44" spans="1:7" x14ac:dyDescent="0.3">
      <c r="A44" t="s">
        <v>55</v>
      </c>
      <c r="B44" s="19">
        <f>B43 -EXP(-B37*B35)</f>
        <v>-0.5811597008433449</v>
      </c>
      <c r="C44" s="29">
        <f>C43 -EXP(-C37*C35)</f>
        <v>-0.184440856764442</v>
      </c>
    </row>
    <row r="45" spans="1:7" x14ac:dyDescent="0.3">
      <c r="A45" t="s">
        <v>56</v>
      </c>
      <c r="B45" s="34">
        <f>EXP(-B37*B35)*_xlfn.NORM.DIST(B39, 0, 1, FALSE) / (B33*B38*SQRT(B35))</f>
        <v>5.242694393962549E-4</v>
      </c>
      <c r="C45" s="34">
        <f>EXP(-C37*C35)*_xlfn.NORM.DIST(C39, 0, 1, FALSE) / (C33*C38*SQRT(C35))</f>
        <v>3.6092271720616003E-4</v>
      </c>
    </row>
    <row r="47" spans="1:7" x14ac:dyDescent="0.3">
      <c r="A47" t="s">
        <v>130</v>
      </c>
      <c r="B47" s="26">
        <f>-B45/C45 * D30</f>
        <v>1.4525808833939116</v>
      </c>
      <c r="C47" t="s">
        <v>131</v>
      </c>
    </row>
    <row r="48" spans="1:7" x14ac:dyDescent="0.3">
      <c r="A48" t="s">
        <v>132</v>
      </c>
      <c r="B48" s="19">
        <f>D30*B43 + B47*C44</f>
        <v>-0.67680539555864627</v>
      </c>
    </row>
    <row r="49" spans="1:5" x14ac:dyDescent="0.3">
      <c r="A49" t="s">
        <v>133</v>
      </c>
      <c r="B49" s="26">
        <f>-B48</f>
        <v>0.67680539555864627</v>
      </c>
      <c r="C49" t="s">
        <v>134</v>
      </c>
    </row>
    <row r="52" spans="1:5" x14ac:dyDescent="0.3">
      <c r="B52" t="s">
        <v>139</v>
      </c>
      <c r="C52" t="s">
        <v>25</v>
      </c>
      <c r="D52" t="s">
        <v>58</v>
      </c>
      <c r="E52" t="s">
        <v>59</v>
      </c>
    </row>
    <row r="53" spans="1:5" x14ac:dyDescent="0.3">
      <c r="A53" t="s">
        <v>72</v>
      </c>
      <c r="B53" s="13">
        <f>B49</f>
        <v>0.67680539555864627</v>
      </c>
      <c r="C53" s="36">
        <f>B26</f>
        <v>5200</v>
      </c>
      <c r="D53" s="14">
        <f>D33</f>
        <v>5300</v>
      </c>
      <c r="E53" s="14">
        <f>F33</f>
        <v>5100</v>
      </c>
    </row>
    <row r="54" spans="1:5" x14ac:dyDescent="0.3">
      <c r="A54" t="s">
        <v>137</v>
      </c>
      <c r="B54" s="14">
        <f>D30</f>
        <v>-1</v>
      </c>
      <c r="C54" s="2">
        <f>B41</f>
        <v>200.7279729920574</v>
      </c>
      <c r="D54" s="4">
        <f>D41</f>
        <v>244.24361935972001</v>
      </c>
      <c r="E54" s="4">
        <f>F41</f>
        <v>162.44691712664462</v>
      </c>
    </row>
    <row r="55" spans="1:5" x14ac:dyDescent="0.3">
      <c r="A55" t="s">
        <v>142</v>
      </c>
      <c r="B55" s="13">
        <f>B47</f>
        <v>1.4525808833939116</v>
      </c>
      <c r="C55" s="2">
        <f>C42</f>
        <v>79.463712539258722</v>
      </c>
      <c r="D55" s="4">
        <f>E42</f>
        <v>62.740470303363054</v>
      </c>
      <c r="E55" s="4">
        <f>G42</f>
        <v>99.797354794559624</v>
      </c>
    </row>
    <row r="57" spans="1:5" x14ac:dyDescent="0.3">
      <c r="C57" t="s">
        <v>138</v>
      </c>
      <c r="D57" s="2">
        <f>$B53*(D53-$C53)</f>
        <v>67.680539555864627</v>
      </c>
      <c r="E57" s="2">
        <f>$B53*(E53-$C53)</f>
        <v>-67.680539555864627</v>
      </c>
    </row>
    <row r="58" spans="1:5" x14ac:dyDescent="0.3">
      <c r="C58" t="s">
        <v>68</v>
      </c>
      <c r="D58" s="2">
        <f t="shared" ref="D58:E58" si="11">$B54*(D54-$C54)</f>
        <v>-43.515646367662612</v>
      </c>
      <c r="E58" s="2">
        <f t="shared" si="11"/>
        <v>38.281055865412782</v>
      </c>
    </row>
    <row r="59" spans="1:5" x14ac:dyDescent="0.3">
      <c r="C59" t="s">
        <v>140</v>
      </c>
      <c r="D59" s="2">
        <f t="shared" ref="D59:E59" si="12">$B55*(D55-$C55)</f>
        <v>-24.291861980227704</v>
      </c>
      <c r="E59" s="2">
        <f t="shared" si="12"/>
        <v>29.536260029820752</v>
      </c>
    </row>
    <row r="60" spans="1:5" x14ac:dyDescent="0.3">
      <c r="C60" t="s">
        <v>141</v>
      </c>
      <c r="D60" s="37">
        <f>SUM(D57:D59)</f>
        <v>-0.12696879202568923</v>
      </c>
      <c r="E60" s="37">
        <f>SUM(E57:E59)</f>
        <v>0.13677633936890743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D708E-6252-44F8-89B0-6CDB35689384}">
  <dimension ref="A1:I1024"/>
  <sheetViews>
    <sheetView workbookViewId="0">
      <selection activeCell="D29" sqref="D29"/>
    </sheetView>
  </sheetViews>
  <sheetFormatPr defaultRowHeight="14.4" x14ac:dyDescent="0.3"/>
  <sheetData>
    <row r="1" spans="1:1" x14ac:dyDescent="0.3">
      <c r="A1" s="16" t="s">
        <v>143</v>
      </c>
    </row>
    <row r="2" spans="1:1" x14ac:dyDescent="0.3">
      <c r="A2" t="s">
        <v>144</v>
      </c>
    </row>
    <row r="3" spans="1:1" x14ac:dyDescent="0.3">
      <c r="A3" t="s">
        <v>145</v>
      </c>
    </row>
    <row r="4" spans="1:1" x14ac:dyDescent="0.3">
      <c r="A4" t="s">
        <v>146</v>
      </c>
    </row>
    <row r="5" spans="1:1" x14ac:dyDescent="0.3">
      <c r="A5" t="s">
        <v>147</v>
      </c>
    </row>
    <row r="6" spans="1:1" x14ac:dyDescent="0.3">
      <c r="A6" t="s">
        <v>148</v>
      </c>
    </row>
    <row r="7" spans="1:1" x14ac:dyDescent="0.3">
      <c r="A7" t="s">
        <v>149</v>
      </c>
    </row>
    <row r="8" spans="1:1" x14ac:dyDescent="0.3">
      <c r="A8" t="s">
        <v>150</v>
      </c>
    </row>
    <row r="9" spans="1:1" x14ac:dyDescent="0.3">
      <c r="A9" t="s">
        <v>151</v>
      </c>
    </row>
    <row r="10" spans="1:1" x14ac:dyDescent="0.3">
      <c r="A10" t="s">
        <v>152</v>
      </c>
    </row>
    <row r="11" spans="1:1" x14ac:dyDescent="0.3">
      <c r="A11" t="s">
        <v>153</v>
      </c>
    </row>
    <row r="12" spans="1:1" x14ac:dyDescent="0.3">
      <c r="A12" t="s">
        <v>154</v>
      </c>
    </row>
    <row r="13" spans="1:1" x14ac:dyDescent="0.3">
      <c r="A13" t="s">
        <v>155</v>
      </c>
    </row>
    <row r="14" spans="1:1" x14ac:dyDescent="0.3">
      <c r="A14" t="s">
        <v>156</v>
      </c>
    </row>
    <row r="15" spans="1:1" x14ac:dyDescent="0.3">
      <c r="A15" t="s">
        <v>157</v>
      </c>
    </row>
    <row r="16" spans="1:1" x14ac:dyDescent="0.3">
      <c r="A16" t="s">
        <v>158</v>
      </c>
    </row>
    <row r="17" spans="1:9" x14ac:dyDescent="0.3">
      <c r="A17" t="s">
        <v>159</v>
      </c>
    </row>
    <row r="18" spans="1:9" x14ac:dyDescent="0.3">
      <c r="A18" t="s">
        <v>160</v>
      </c>
    </row>
    <row r="19" spans="1:9" x14ac:dyDescent="0.3">
      <c r="A19" t="s">
        <v>161</v>
      </c>
    </row>
    <row r="20" spans="1:9" x14ac:dyDescent="0.3">
      <c r="A20" t="s">
        <v>162</v>
      </c>
    </row>
    <row r="21" spans="1:9" x14ac:dyDescent="0.3">
      <c r="A21" t="s">
        <v>163</v>
      </c>
    </row>
    <row r="23" spans="1:9" x14ac:dyDescent="0.3">
      <c r="A23" t="s">
        <v>53</v>
      </c>
      <c r="B23" s="31">
        <v>100</v>
      </c>
      <c r="C23" t="s">
        <v>58</v>
      </c>
      <c r="D23" s="7">
        <v>90</v>
      </c>
      <c r="G23" t="s">
        <v>165</v>
      </c>
      <c r="H23" t="s">
        <v>28</v>
      </c>
      <c r="I23" t="s">
        <v>166</v>
      </c>
    </row>
    <row r="24" spans="1:9" x14ac:dyDescent="0.3">
      <c r="A24" t="s">
        <v>18</v>
      </c>
      <c r="B24" s="7">
        <v>0.5</v>
      </c>
      <c r="C24" t="s">
        <v>59</v>
      </c>
      <c r="D24" s="7">
        <v>110</v>
      </c>
      <c r="G24" s="3">
        <v>60</v>
      </c>
      <c r="H24" s="2">
        <f>(LN(G24/$B$23) + ($B$25-$B$26-$B$27^2/2)*$B$24) / ($B$27*SQRT($B$24))</f>
        <v>-3.5060166085098174</v>
      </c>
      <c r="I24" s="13">
        <f>-(H24/$B$27+SQRT($B$24)) * EXP(-$B$25*$B$24) * _xlfn.NORM.DIST(H24, 0, 1, FALSE)</f>
        <v>1.4020017121955235E-2</v>
      </c>
    </row>
    <row r="25" spans="1:9" x14ac:dyDescent="0.3">
      <c r="A25" t="s">
        <v>19</v>
      </c>
      <c r="B25" s="8">
        <v>0.05</v>
      </c>
      <c r="C25" t="s">
        <v>164</v>
      </c>
      <c r="D25" s="7">
        <v>1000</v>
      </c>
      <c r="G25" s="3">
        <v>60.1</v>
      </c>
      <c r="H25" s="2">
        <f t="shared" ref="H25:H88" si="0">(LN(G25/$B$23) + ($B$25-$B$26-$B$27^2/2)*$B$24) / ($B$27*SQRT($B$24))</f>
        <v>-3.4942413055190387</v>
      </c>
      <c r="I25" s="13">
        <f t="shared" ref="I25:I88" si="1">-(H25/$B$27+SQRT($B$24)) * EXP(-$B$25*$B$24) * _xlfn.NORM.DIST(H25, 0, 1, FALSE)</f>
        <v>1.4558794954963065E-2</v>
      </c>
    </row>
    <row r="26" spans="1:9" x14ac:dyDescent="0.3">
      <c r="A26" t="s">
        <v>20</v>
      </c>
      <c r="B26" s="8">
        <v>0</v>
      </c>
      <c r="G26" s="3">
        <v>60.2</v>
      </c>
      <c r="H26" s="2">
        <f t="shared" si="0"/>
        <v>-3.4824855791008607</v>
      </c>
      <c r="I26" s="13">
        <f t="shared" si="1"/>
        <v>1.511505307632891E-2</v>
      </c>
    </row>
    <row r="27" spans="1:9" x14ac:dyDescent="0.3">
      <c r="A27" t="s">
        <v>127</v>
      </c>
      <c r="B27" s="8">
        <v>0.2</v>
      </c>
      <c r="G27" s="3">
        <v>60.3</v>
      </c>
      <c r="H27" s="2">
        <f t="shared" si="0"/>
        <v>-3.4707493642707661</v>
      </c>
      <c r="I27" s="13">
        <f t="shared" si="1"/>
        <v>1.5689231223150774E-2</v>
      </c>
    </row>
    <row r="28" spans="1:9" x14ac:dyDescent="0.3">
      <c r="G28" s="3">
        <v>60.4</v>
      </c>
      <c r="H28" s="2">
        <f t="shared" si="0"/>
        <v>-3.4590325963672752</v>
      </c>
      <c r="I28" s="13">
        <f t="shared" si="1"/>
        <v>1.6281775662758541E-2</v>
      </c>
    </row>
    <row r="29" spans="1:9" x14ac:dyDescent="0.3">
      <c r="A29" t="s">
        <v>165</v>
      </c>
      <c r="B29">
        <f>D23</f>
        <v>90</v>
      </c>
      <c r="C29">
        <f>D24</f>
        <v>110</v>
      </c>
      <c r="D29" s="37">
        <f>B23*EXP(-(B25-B26+B27^2/2)*B24)</f>
        <v>96.560541625756642</v>
      </c>
      <c r="G29" s="3">
        <v>60.5</v>
      </c>
      <c r="H29" s="2">
        <f t="shared" si="0"/>
        <v>-3.4473352110498086</v>
      </c>
      <c r="I29" s="13">
        <f t="shared" si="1"/>
        <v>1.6893139138633932E-2</v>
      </c>
    </row>
    <row r="30" spans="1:9" x14ac:dyDescent="0.3">
      <c r="A30" t="s">
        <v>28</v>
      </c>
      <c r="B30" s="13">
        <f>(LN(B29/$B$23) + ($B$25-$B$26-$B$27^2/2)*$B$24) / ($B$27*SQRT($B$24))</f>
        <v>-0.63894533373162155</v>
      </c>
      <c r="C30" s="13">
        <f t="shared" ref="C30:D30" si="2">(LN(C29/$B$23) + ($B$25-$B$26-$B$27^2/2)*$B$24) / ($B$27*SQRT($B$24))</f>
        <v>0.78001076173545492</v>
      </c>
      <c r="D30" s="13">
        <f t="shared" si="2"/>
        <v>-0.14142135623730961</v>
      </c>
      <c r="G30" s="3">
        <v>60.6</v>
      </c>
      <c r="H30" s="2">
        <f t="shared" si="0"/>
        <v>-3.4356571442965689</v>
      </c>
      <c r="I30" s="13">
        <f t="shared" si="1"/>
        <v>1.7523780810302401E-2</v>
      </c>
    </row>
    <row r="31" spans="1:9" x14ac:dyDescent="0.3">
      <c r="A31" t="s">
        <v>166</v>
      </c>
      <c r="B31" s="13">
        <f>-(B30/$B$27+SQRT($B$24)) * EXP(-$B$25*$B$24) * _xlfn.NORM.DIST(B30, 0, 1, FALSE)</f>
        <v>0.78919825329555171</v>
      </c>
      <c r="C31" s="13">
        <f t="shared" ref="C31:D31" si="3">-(C30/$B$27+SQRT($B$24)) * EXP(-$B$25*$B$24) * _xlfn.NORM.DIST(C30, 0, 1, FALSE)</f>
        <v>-1.3224218835218549</v>
      </c>
      <c r="D31" s="13">
        <f t="shared" si="3"/>
        <v>1.7107241256021064E-16</v>
      </c>
      <c r="G31" s="3">
        <v>60.7</v>
      </c>
      <c r="H31" s="2">
        <f t="shared" si="0"/>
        <v>-3.4239983324024368</v>
      </c>
      <c r="I31" s="13">
        <f t="shared" si="1"/>
        <v>1.8174166187089412E-2</v>
      </c>
    </row>
    <row r="32" spans="1:9" x14ac:dyDescent="0.3">
      <c r="A32" t="s">
        <v>167</v>
      </c>
      <c r="B32" s="37">
        <f>B31*$D$25/100</f>
        <v>7.8919825329555167</v>
      </c>
      <c r="C32" s="37">
        <f t="shared" ref="C32:D32" si="4">C31*$D$25/100</f>
        <v>-13.224218835218549</v>
      </c>
      <c r="D32" s="26">
        <f t="shared" si="4"/>
        <v>1.7107241256021063E-15</v>
      </c>
      <c r="G32" s="3">
        <v>60.8</v>
      </c>
      <c r="H32" s="2">
        <f t="shared" si="0"/>
        <v>-3.412358711976887</v>
      </c>
      <c r="I32" s="13">
        <f t="shared" si="1"/>
        <v>1.8844767055635051E-2</v>
      </c>
    </row>
    <row r="33" spans="7:9" x14ac:dyDescent="0.3">
      <c r="G33" s="3">
        <v>60.9</v>
      </c>
      <c r="H33" s="2">
        <f t="shared" si="0"/>
        <v>-3.4007382199419189</v>
      </c>
      <c r="I33" s="13">
        <f t="shared" si="1"/>
        <v>1.9536061401065223E-2</v>
      </c>
    </row>
    <row r="34" spans="7:9" x14ac:dyDescent="0.3">
      <c r="G34" s="3">
        <v>61</v>
      </c>
      <c r="H34" s="2">
        <f t="shared" si="0"/>
        <v>-3.3891367935300072</v>
      </c>
      <c r="I34" s="13">
        <f t="shared" si="1"/>
        <v>2.0248533321720736E-2</v>
      </c>
    </row>
    <row r="35" spans="7:9" x14ac:dyDescent="0.3">
      <c r="G35" s="3">
        <v>61.1</v>
      </c>
      <c r="H35" s="2">
        <f t="shared" si="0"/>
        <v>-3.3775543702820663</v>
      </c>
      <c r="I35" s="13">
        <f t="shared" si="1"/>
        <v>2.0982672937349348E-2</v>
      </c>
    </row>
    <row r="36" spans="7:9" x14ac:dyDescent="0.3">
      <c r="G36" s="3">
        <v>61.2</v>
      </c>
      <c r="H36" s="2">
        <f t="shared" si="0"/>
        <v>-3.3659908880454328</v>
      </c>
      <c r="I36" s="13">
        <f t="shared" si="1"/>
        <v>2.173897629066952E-2</v>
      </c>
    </row>
    <row r="37" spans="7:9" x14ac:dyDescent="0.3">
      <c r="G37" s="3">
        <v>61.3</v>
      </c>
      <c r="H37" s="2">
        <f t="shared" si="0"/>
        <v>-3.354446284971865</v>
      </c>
      <c r="I37" s="13">
        <f t="shared" si="1"/>
        <v>2.2517945242218784E-2</v>
      </c>
    </row>
    <row r="38" spans="7:9" x14ac:dyDescent="0.3">
      <c r="G38" s="3">
        <v>61.4</v>
      </c>
      <c r="H38" s="2">
        <f t="shared" si="0"/>
        <v>-3.342920499515559</v>
      </c>
      <c r="I38" s="13">
        <f t="shared" si="1"/>
        <v>2.332008735840339E-2</v>
      </c>
    </row>
    <row r="39" spans="7:9" x14ac:dyDescent="0.3">
      <c r="G39" s="3">
        <v>61.5</v>
      </c>
      <c r="H39" s="2">
        <f t="shared" si="0"/>
        <v>-3.3314134704311775</v>
      </c>
      <c r="I39" s="13">
        <f t="shared" si="1"/>
        <v>2.4145915792671124E-2</v>
      </c>
    </row>
    <row r="40" spans="7:9" x14ac:dyDescent="0.3">
      <c r="G40" s="3">
        <v>61.6</v>
      </c>
      <c r="H40" s="2">
        <f t="shared" si="0"/>
        <v>-3.3199251367718987</v>
      </c>
      <c r="I40" s="13">
        <f t="shared" si="1"/>
        <v>2.499594915973221E-2</v>
      </c>
    </row>
    <row r="41" spans="7:9" x14ac:dyDescent="0.3">
      <c r="G41" s="3">
        <v>61.7</v>
      </c>
      <c r="H41" s="2">
        <f t="shared" si="0"/>
        <v>-3.3084554378874804</v>
      </c>
      <c r="I41" s="13">
        <f t="shared" si="1"/>
        <v>2.5870711402759056E-2</v>
      </c>
    </row>
    <row r="42" spans="7:9" x14ac:dyDescent="0.3">
      <c r="G42" s="3">
        <v>61.8</v>
      </c>
      <c r="H42" s="2">
        <f t="shared" si="0"/>
        <v>-3.2970043134223359</v>
      </c>
      <c r="I42" s="13">
        <f t="shared" si="1"/>
        <v>2.6770731653500395E-2</v>
      </c>
    </row>
    <row r="43" spans="7:9" x14ac:dyDescent="0.3">
      <c r="G43" s="3">
        <v>61.9</v>
      </c>
      <c r="H43" s="2">
        <f t="shared" si="0"/>
        <v>-3.2855717033136314</v>
      </c>
      <c r="I43" s="13">
        <f t="shared" si="1"/>
        <v>2.7696544085248801E-2</v>
      </c>
    </row>
    <row r="44" spans="7:9" x14ac:dyDescent="0.3">
      <c r="G44" s="3">
        <v>62</v>
      </c>
      <c r="H44" s="2">
        <f t="shared" si="0"/>
        <v>-3.2741575477893945</v>
      </c>
      <c r="I44" s="13">
        <f t="shared" si="1"/>
        <v>2.8648687758608123E-2</v>
      </c>
    </row>
    <row r="45" spans="7:9" x14ac:dyDescent="0.3">
      <c r="G45" s="3">
        <v>62.1</v>
      </c>
      <c r="H45" s="2">
        <f t="shared" si="0"/>
        <v>-3.2627617873666392</v>
      </c>
      <c r="I45" s="13">
        <f t="shared" si="1"/>
        <v>2.962770646001027E-2</v>
      </c>
    </row>
    <row r="46" spans="7:9" x14ac:dyDescent="0.3">
      <c r="G46" s="3">
        <v>62.2</v>
      </c>
      <c r="H46" s="2">
        <f t="shared" si="0"/>
        <v>-3.2513843628495054</v>
      </c>
      <c r="I46" s="13">
        <f t="shared" si="1"/>
        <v>3.0634148532937864E-2</v>
      </c>
    </row>
    <row r="47" spans="7:9" x14ac:dyDescent="0.3">
      <c r="G47" s="3">
        <v>62.3</v>
      </c>
      <c r="H47" s="2">
        <f t="shared" si="0"/>
        <v>-3.2400252153274152</v>
      </c>
      <c r="I47" s="13">
        <f t="shared" si="1"/>
        <v>3.1668566701813616E-2</v>
      </c>
    </row>
    <row r="48" spans="7:9" x14ac:dyDescent="0.3">
      <c r="G48" s="3">
        <v>62.4</v>
      </c>
      <c r="H48" s="2">
        <f t="shared" si="0"/>
        <v>-3.228684286173241</v>
      </c>
      <c r="I48" s="13">
        <f t="shared" si="1"/>
        <v>3.2731517888524138E-2</v>
      </c>
    </row>
    <row r="49" spans="7:9" x14ac:dyDescent="0.3">
      <c r="G49" s="3">
        <v>62.5</v>
      </c>
      <c r="H49" s="2">
        <f t="shared" si="0"/>
        <v>-3.2173615170414926</v>
      </c>
      <c r="I49" s="13">
        <f t="shared" si="1"/>
        <v>3.3823563021550325E-2</v>
      </c>
    </row>
    <row r="50" spans="7:9" x14ac:dyDescent="0.3">
      <c r="G50" s="3">
        <v>62.6</v>
      </c>
      <c r="H50" s="2">
        <f t="shared" si="0"/>
        <v>-3.206056849866513</v>
      </c>
      <c r="I50" s="13">
        <f t="shared" si="1"/>
        <v>3.49452668376843E-2</v>
      </c>
    </row>
    <row r="51" spans="7:9" x14ac:dyDescent="0.3">
      <c r="G51" s="3">
        <v>62.7</v>
      </c>
      <c r="H51" s="2">
        <f t="shared" si="0"/>
        <v>-3.1947702268606939</v>
      </c>
      <c r="I51" s="13">
        <f t="shared" si="1"/>
        <v>3.6097197676316556E-2</v>
      </c>
    </row>
    <row r="52" spans="7:9" x14ac:dyDescent="0.3">
      <c r="G52" s="3">
        <v>62.8</v>
      </c>
      <c r="H52" s="2">
        <f t="shared" si="0"/>
        <v>-3.1835015905127024</v>
      </c>
      <c r="I52" s="13">
        <f t="shared" si="1"/>
        <v>3.7279927266285387E-2</v>
      </c>
    </row>
    <row r="53" spans="7:9" x14ac:dyDescent="0.3">
      <c r="G53" s="3">
        <v>62.9</v>
      </c>
      <c r="H53" s="2">
        <f t="shared" si="0"/>
        <v>-3.1722508835857233</v>
      </c>
      <c r="I53" s="13">
        <f t="shared" si="1"/>
        <v>3.8494030505285833E-2</v>
      </c>
    </row>
    <row r="54" spans="7:9" x14ac:dyDescent="0.3">
      <c r="G54" s="3">
        <v>63</v>
      </c>
      <c r="H54" s="2">
        <f t="shared" si="0"/>
        <v>-3.1610180491157145</v>
      </c>
      <c r="I54" s="13">
        <f t="shared" si="1"/>
        <v>3.9740085231841638E-2</v>
      </c>
    </row>
    <row r="55" spans="7:9" x14ac:dyDescent="0.3">
      <c r="G55" s="3">
        <v>63.1</v>
      </c>
      <c r="H55" s="2">
        <f t="shared" si="0"/>
        <v>-3.149803030409676</v>
      </c>
      <c r="I55" s="13">
        <f t="shared" si="1"/>
        <v>4.1018671989851423E-2</v>
      </c>
    </row>
    <row r="56" spans="7:9" x14ac:dyDescent="0.3">
      <c r="G56" s="3">
        <v>63.200000000000102</v>
      </c>
      <c r="H56" s="2">
        <f t="shared" si="0"/>
        <v>-3.1386057710439217</v>
      </c>
      <c r="I56" s="13">
        <f t="shared" si="1"/>
        <v>4.2330373785726724E-2</v>
      </c>
    </row>
    <row r="57" spans="7:9" x14ac:dyDescent="0.3">
      <c r="G57" s="3">
        <v>63.3</v>
      </c>
      <c r="H57" s="2">
        <f t="shared" si="0"/>
        <v>-3.1274262148624339</v>
      </c>
      <c r="I57" s="13">
        <f t="shared" si="1"/>
        <v>4.3675775838136623E-2</v>
      </c>
    </row>
    <row r="58" spans="7:9" x14ac:dyDescent="0.3">
      <c r="G58" s="3">
        <v>63.4</v>
      </c>
      <c r="H58" s="2">
        <f t="shared" si="0"/>
        <v>-3.1162643059750601</v>
      </c>
      <c r="I58" s="13">
        <f t="shared" si="1"/>
        <v>4.5055465320417515E-2</v>
      </c>
    </row>
    <row r="59" spans="7:9" x14ac:dyDescent="0.3">
      <c r="G59" s="3">
        <v>63.5</v>
      </c>
      <c r="H59" s="2">
        <f t="shared" si="0"/>
        <v>-3.1051199887559471</v>
      </c>
      <c r="I59" s="13">
        <f t="shared" si="1"/>
        <v>4.6470031095639595E-2</v>
      </c>
    </row>
    <row r="60" spans="7:9" x14ac:dyDescent="0.3">
      <c r="G60" s="3">
        <v>63.600000000000101</v>
      </c>
      <c r="H60" s="2">
        <f t="shared" si="0"/>
        <v>-3.0939932078418146</v>
      </c>
      <c r="I60" s="13">
        <f t="shared" si="1"/>
        <v>4.7920063444420707E-2</v>
      </c>
    </row>
    <row r="61" spans="7:9" x14ac:dyDescent="0.3">
      <c r="G61" s="3">
        <v>63.700000000000102</v>
      </c>
      <c r="H61" s="2">
        <f t="shared" si="0"/>
        <v>-3.0828839081303561</v>
      </c>
      <c r="I61" s="13">
        <f t="shared" si="1"/>
        <v>4.9406153785505003E-2</v>
      </c>
    </row>
    <row r="62" spans="7:9" x14ac:dyDescent="0.3">
      <c r="G62" s="3">
        <v>63.8</v>
      </c>
      <c r="H62" s="2">
        <f t="shared" si="0"/>
        <v>-3.0717920347785492</v>
      </c>
      <c r="I62" s="13">
        <f t="shared" si="1"/>
        <v>5.0928894389192181E-2</v>
      </c>
    </row>
    <row r="63" spans="7:9" x14ac:dyDescent="0.3">
      <c r="G63" s="3">
        <v>63.900000000000098</v>
      </c>
      <c r="H63" s="2">
        <f t="shared" si="0"/>
        <v>-3.0607175332010197</v>
      </c>
      <c r="I63" s="13">
        <f t="shared" si="1"/>
        <v>5.248887808366514E-2</v>
      </c>
    </row>
    <row r="64" spans="7:9" x14ac:dyDescent="0.3">
      <c r="G64" s="3">
        <v>64.000000000000099</v>
      </c>
      <c r="H64" s="2">
        <f t="shared" si="0"/>
        <v>-3.0496603490685272</v>
      </c>
      <c r="I64" s="13">
        <f t="shared" si="1"/>
        <v>5.4086697954277986E-2</v>
      </c>
    </row>
    <row r="65" spans="7:9" x14ac:dyDescent="0.3">
      <c r="G65" s="3">
        <v>64.100000000000094</v>
      </c>
      <c r="H65" s="2">
        <f t="shared" si="0"/>
        <v>-3.0386204283062597</v>
      </c>
      <c r="I65" s="13">
        <f t="shared" si="1"/>
        <v>5.5722947035929025E-2</v>
      </c>
    </row>
    <row r="66" spans="7:9" x14ac:dyDescent="0.3">
      <c r="G66" s="3">
        <v>64.200000000000102</v>
      </c>
      <c r="H66" s="2">
        <f t="shared" si="0"/>
        <v>-3.0275977170922932</v>
      </c>
      <c r="I66" s="13">
        <f t="shared" si="1"/>
        <v>5.7398217998556399E-2</v>
      </c>
    </row>
    <row r="67" spans="7:9" x14ac:dyDescent="0.3">
      <c r="G67" s="3">
        <v>64.300000000000097</v>
      </c>
      <c r="H67" s="2">
        <f t="shared" si="0"/>
        <v>-3.0165921618560212</v>
      </c>
      <c r="I67" s="13">
        <f t="shared" si="1"/>
        <v>5.9113102825878096E-2</v>
      </c>
    </row>
    <row r="68" spans="7:9" x14ac:dyDescent="0.3">
      <c r="G68" s="3">
        <v>64.400000000000105</v>
      </c>
      <c r="H68" s="2">
        <f t="shared" si="0"/>
        <v>-3.0056037092765777</v>
      </c>
      <c r="I68" s="13">
        <f t="shared" si="1"/>
        <v>6.0868192487476366E-2</v>
      </c>
    </row>
    <row r="69" spans="7:9" x14ac:dyDescent="0.3">
      <c r="G69" s="3">
        <v>64.500000000000099</v>
      </c>
      <c r="H69" s="2">
        <f t="shared" si="0"/>
        <v>-2.9946323062812961</v>
      </c>
      <c r="I69" s="13">
        <f t="shared" si="1"/>
        <v>6.2664076604328309E-2</v>
      </c>
    </row>
    <row r="70" spans="7:9" x14ac:dyDescent="0.3">
      <c r="G70" s="3">
        <v>64.600000000000094</v>
      </c>
      <c r="H70" s="2">
        <f t="shared" si="0"/>
        <v>-2.9836779000441673</v>
      </c>
      <c r="I70" s="13">
        <f t="shared" si="1"/>
        <v>6.4501343107906547E-2</v>
      </c>
    </row>
    <row r="71" spans="7:9" x14ac:dyDescent="0.3">
      <c r="G71" s="3">
        <v>64.700000000000102</v>
      </c>
      <c r="H71" s="2">
        <f t="shared" si="0"/>
        <v>-2.9727404379843119</v>
      </c>
      <c r="I71" s="13">
        <f t="shared" si="1"/>
        <v>6.6380577892970916E-2</v>
      </c>
    </row>
    <row r="72" spans="7:9" x14ac:dyDescent="0.3">
      <c r="G72" s="3">
        <v>64.800000000000097</v>
      </c>
      <c r="H72" s="2">
        <f t="shared" si="0"/>
        <v>-2.9618198677644747</v>
      </c>
      <c r="I72" s="13">
        <f t="shared" si="1"/>
        <v>6.8302364464181628E-2</v>
      </c>
    </row>
    <row r="73" spans="7:9" x14ac:dyDescent="0.3">
      <c r="G73" s="3">
        <v>64.900000000000105</v>
      </c>
      <c r="H73" s="2">
        <f t="shared" si="0"/>
        <v>-2.9509161372895121</v>
      </c>
      <c r="I73" s="13">
        <f t="shared" si="1"/>
        <v>7.026728357667783E-2</v>
      </c>
    </row>
    <row r="74" spans="7:9" x14ac:dyDescent="0.3">
      <c r="G74" s="3">
        <v>65.000000000000099</v>
      </c>
      <c r="H74" s="2">
        <f t="shared" si="0"/>
        <v>-2.9400291947049051</v>
      </c>
      <c r="I74" s="13">
        <f t="shared" si="1"/>
        <v>7.2275912870762571E-2</v>
      </c>
    </row>
    <row r="75" spans="7:9" x14ac:dyDescent="0.3">
      <c r="G75" s="3">
        <v>65.100000000000094</v>
      </c>
      <c r="H75" s="2">
        <f t="shared" si="0"/>
        <v>-2.9291589883952822</v>
      </c>
      <c r="I75" s="13">
        <f t="shared" si="1"/>
        <v>7.4328826500848974E-2</v>
      </c>
    </row>
    <row r="76" spans="7:9" x14ac:dyDescent="0.3">
      <c r="G76" s="3">
        <v>65.200000000000102</v>
      </c>
      <c r="H76" s="2">
        <f t="shared" si="0"/>
        <v>-2.9183054669829414</v>
      </c>
      <c r="I76" s="13">
        <f t="shared" si="1"/>
        <v>7.6426594758831984E-2</v>
      </c>
    </row>
    <row r="77" spans="7:9" x14ac:dyDescent="0.3">
      <c r="G77" s="3">
        <v>65.300000000000097</v>
      </c>
      <c r="H77" s="2">
        <f t="shared" si="0"/>
        <v>-2.907468579326411</v>
      </c>
      <c r="I77" s="13">
        <f t="shared" si="1"/>
        <v>7.8569783692045148E-2</v>
      </c>
    </row>
    <row r="78" spans="7:9" x14ac:dyDescent="0.3">
      <c r="G78" s="3">
        <v>65.400000000000105</v>
      </c>
      <c r="H78" s="2">
        <f t="shared" si="0"/>
        <v>-2.8966482745189808</v>
      </c>
      <c r="I78" s="13">
        <f t="shared" si="1"/>
        <v>8.0758954715990261E-2</v>
      </c>
    </row>
    <row r="79" spans="7:9" x14ac:dyDescent="0.3">
      <c r="G79" s="3">
        <v>65.500000000000099</v>
      </c>
      <c r="H79" s="2">
        <f t="shared" si="0"/>
        <v>-2.8858445018872905</v>
      </c>
      <c r="I79" s="13">
        <f t="shared" si="1"/>
        <v>8.2994664222005438E-2</v>
      </c>
    </row>
    <row r="80" spans="7:9" x14ac:dyDescent="0.3">
      <c r="G80" s="3">
        <v>65.600000000000094</v>
      </c>
      <c r="H80" s="2">
        <f t="shared" si="0"/>
        <v>-2.8750572109898882</v>
      </c>
      <c r="I80" s="13">
        <f t="shared" si="1"/>
        <v>8.5277463180078075E-2</v>
      </c>
    </row>
    <row r="81" spans="7:9" x14ac:dyDescent="0.3">
      <c r="G81" s="3">
        <v>65.700000000000102</v>
      </c>
      <c r="H81" s="2">
        <f t="shared" si="0"/>
        <v>-2.864286351615823</v>
      </c>
      <c r="I81" s="13">
        <f t="shared" si="1"/>
        <v>8.7607896736984436E-2</v>
      </c>
    </row>
    <row r="82" spans="7:9" x14ac:dyDescent="0.3">
      <c r="G82" s="3">
        <v>65.800000000000097</v>
      </c>
      <c r="H82" s="2">
        <f t="shared" si="0"/>
        <v>-2.8535318737832505</v>
      </c>
      <c r="I82" s="13">
        <f t="shared" si="1"/>
        <v>8.9986503809964383E-2</v>
      </c>
    </row>
    <row r="83" spans="7:9" x14ac:dyDescent="0.3">
      <c r="G83" s="3">
        <v>65.900000000000105</v>
      </c>
      <c r="H83" s="2">
        <f t="shared" si="0"/>
        <v>-2.8427937277380244</v>
      </c>
      <c r="I83" s="13">
        <f t="shared" si="1"/>
        <v>9.2413816676145108E-2</v>
      </c>
    </row>
    <row r="84" spans="7:9" x14ac:dyDescent="0.3">
      <c r="G84" s="3">
        <v>66.000000000000099</v>
      </c>
      <c r="H84" s="2">
        <f t="shared" si="0"/>
        <v>-2.8320718639523341</v>
      </c>
      <c r="I84" s="13">
        <f t="shared" si="1"/>
        <v>9.4890360557917192E-2</v>
      </c>
    </row>
    <row r="85" spans="7:9" x14ac:dyDescent="0.3">
      <c r="G85" s="3">
        <v>66.100000000000094</v>
      </c>
      <c r="H85" s="2">
        <f t="shared" si="0"/>
        <v>-2.8213662331233218</v>
      </c>
      <c r="I85" s="13">
        <f t="shared" si="1"/>
        <v>9.7416653204500131E-2</v>
      </c>
    </row>
    <row r="86" spans="7:9" x14ac:dyDescent="0.3">
      <c r="G86" s="3">
        <v>66.200000000000102</v>
      </c>
      <c r="H86" s="2">
        <f t="shared" si="0"/>
        <v>-2.810676786171721</v>
      </c>
      <c r="I86" s="13">
        <f t="shared" si="1"/>
        <v>9.9993204469916774E-2</v>
      </c>
    </row>
    <row r="87" spans="7:9" x14ac:dyDescent="0.3">
      <c r="G87" s="3">
        <v>66.300000000000097</v>
      </c>
      <c r="H87" s="2">
        <f t="shared" si="0"/>
        <v>-2.8000034742405213</v>
      </c>
      <c r="I87" s="13">
        <f t="shared" si="1"/>
        <v>0.10262051588761023</v>
      </c>
    </row>
    <row r="88" spans="7:9" x14ac:dyDescent="0.3">
      <c r="G88" s="3">
        <v>66.400000000000105</v>
      </c>
      <c r="H88" s="2">
        <f t="shared" si="0"/>
        <v>-2.7893462486936071</v>
      </c>
      <c r="I88" s="13">
        <f t="shared" si="1"/>
        <v>0.10529908024195644</v>
      </c>
    </row>
    <row r="89" spans="7:9" x14ac:dyDescent="0.3">
      <c r="G89" s="3">
        <v>66.500000000000099</v>
      </c>
      <c r="H89" s="2">
        <f t="shared" ref="H89:H152" si="5">(LN(G89/$B$23) + ($B$25-$B$26-$B$27^2/2)*$B$24) / ($B$27*SQRT($B$24))</f>
        <v>-2.7787050611144486</v>
      </c>
      <c r="I89" s="13">
        <f t="shared" ref="I89:I152" si="6">-(H89/$B$27+SQRT($B$24)) * EXP(-$B$25*$B$24) * _xlfn.NORM.DIST(H89, 0, 1, FALSE)</f>
        <v>0.10802938113690144</v>
      </c>
    </row>
    <row r="90" spans="7:9" x14ac:dyDescent="0.3">
      <c r="G90" s="3">
        <v>66.600000000000094</v>
      </c>
      <c r="H90" s="2">
        <f t="shared" si="5"/>
        <v>-2.768079863304767</v>
      </c>
      <c r="I90" s="13">
        <f t="shared" si="6"/>
        <v>0.11081189256199403</v>
      </c>
    </row>
    <row r="91" spans="7:9" x14ac:dyDescent="0.3">
      <c r="G91" s="3">
        <v>66.700000000000102</v>
      </c>
      <c r="H91" s="2">
        <f t="shared" si="5"/>
        <v>-2.7574706072832287</v>
      </c>
      <c r="I91" s="13">
        <f t="shared" si="6"/>
        <v>0.11364707845605976</v>
      </c>
    </row>
    <row r="92" spans="7:9" x14ac:dyDescent="0.3">
      <c r="G92" s="3">
        <v>66.800000000000097</v>
      </c>
      <c r="H92" s="2">
        <f t="shared" si="5"/>
        <v>-2.7468772452841548</v>
      </c>
      <c r="I92" s="13">
        <f t="shared" si="6"/>
        <v>0.11653539226878269</v>
      </c>
    </row>
    <row r="93" spans="7:9" x14ac:dyDescent="0.3">
      <c r="G93" s="3">
        <v>66.900000000000105</v>
      </c>
      <c r="H93" s="2">
        <f t="shared" si="5"/>
        <v>-2.7362997297562122</v>
      </c>
      <c r="I93" s="13">
        <f t="shared" si="6"/>
        <v>0.11947727652047335</v>
      </c>
    </row>
    <row r="94" spans="7:9" x14ac:dyDescent="0.3">
      <c r="G94" s="3">
        <v>67.000000000000099</v>
      </c>
      <c r="H94" s="2">
        <f t="shared" si="5"/>
        <v>-2.7257380133611511</v>
      </c>
      <c r="I94" s="13">
        <f t="shared" si="6"/>
        <v>0.12247316236028009</v>
      </c>
    </row>
    <row r="95" spans="7:9" x14ac:dyDescent="0.3">
      <c r="G95" s="3">
        <v>67.100000000000094</v>
      </c>
      <c r="H95" s="2">
        <f t="shared" si="5"/>
        <v>-2.7151920489725248</v>
      </c>
      <c r="I95" s="13">
        <f t="shared" si="6"/>
        <v>0.12552346912313972</v>
      </c>
    </row>
    <row r="96" spans="7:9" x14ac:dyDescent="0.3">
      <c r="G96" s="3">
        <v>67.200000000000102</v>
      </c>
      <c r="H96" s="2">
        <f t="shared" si="5"/>
        <v>-2.7046617896744247</v>
      </c>
      <c r="I96" s="13">
        <f t="shared" si="6"/>
        <v>0.12862860388574282</v>
      </c>
    </row>
    <row r="97" spans="7:9" x14ac:dyDescent="0.3">
      <c r="G97" s="3">
        <v>67.300000000000097</v>
      </c>
      <c r="H97" s="2">
        <f t="shared" si="5"/>
        <v>-2.6941471887602395</v>
      </c>
      <c r="I97" s="13">
        <f t="shared" si="6"/>
        <v>0.13178896102180032</v>
      </c>
    </row>
    <row r="98" spans="7:9" x14ac:dyDescent="0.3">
      <c r="G98" s="3">
        <v>67.400000000000105</v>
      </c>
      <c r="H98" s="2">
        <f t="shared" si="5"/>
        <v>-2.6836481997313979</v>
      </c>
      <c r="I98" s="13">
        <f t="shared" si="6"/>
        <v>0.13500492175691375</v>
      </c>
    </row>
    <row r="99" spans="7:9" x14ac:dyDescent="0.3">
      <c r="G99" s="3">
        <v>67.500000000000099</v>
      </c>
      <c r="H99" s="2">
        <f t="shared" si="5"/>
        <v>-2.6731647762961499</v>
      </c>
      <c r="I99" s="13">
        <f t="shared" si="6"/>
        <v>0.13827685372333229</v>
      </c>
    </row>
    <row r="100" spans="7:9" x14ac:dyDescent="0.3">
      <c r="G100" s="3">
        <v>67.600000000000094</v>
      </c>
      <c r="H100" s="2">
        <f t="shared" si="5"/>
        <v>-2.6626968723683304</v>
      </c>
      <c r="I100" s="13">
        <f t="shared" si="6"/>
        <v>0.14160511051491262</v>
      </c>
    </row>
    <row r="101" spans="7:9" x14ac:dyDescent="0.3">
      <c r="G101" s="3">
        <v>67.700000000000102</v>
      </c>
      <c r="H101" s="2">
        <f t="shared" si="5"/>
        <v>-2.6522444420661446</v>
      </c>
      <c r="I101" s="13">
        <f t="shared" si="6"/>
        <v>0.14499003124257465</v>
      </c>
    </row>
    <row r="102" spans="7:9" x14ac:dyDescent="0.3">
      <c r="G102" s="3">
        <v>67.800000000000097</v>
      </c>
      <c r="H102" s="2">
        <f t="shared" si="5"/>
        <v>-2.6418074397109725</v>
      </c>
      <c r="I102" s="13">
        <f t="shared" si="6"/>
        <v>0.14843194009056199</v>
      </c>
    </row>
    <row r="103" spans="7:9" x14ac:dyDescent="0.3">
      <c r="G103" s="3">
        <v>67.900000000000105</v>
      </c>
      <c r="H103" s="2">
        <f t="shared" si="5"/>
        <v>-2.6313858198261544</v>
      </c>
      <c r="I103" s="13">
        <f t="shared" si="6"/>
        <v>0.15193114587382958</v>
      </c>
    </row>
    <row r="104" spans="7:9" x14ac:dyDescent="0.3">
      <c r="G104" s="3">
        <v>68.000000000000099</v>
      </c>
      <c r="H104" s="2">
        <f t="shared" si="5"/>
        <v>-2.6209795371358178</v>
      </c>
      <c r="I104" s="13">
        <f t="shared" si="6"/>
        <v>0.15548794159685372</v>
      </c>
    </row>
    <row r="105" spans="7:9" x14ac:dyDescent="0.3">
      <c r="G105" s="3">
        <v>68.100000000000094</v>
      </c>
      <c r="H105" s="2">
        <f t="shared" si="5"/>
        <v>-2.6105885465636871</v>
      </c>
      <c r="I105" s="13">
        <f t="shared" si="6"/>
        <v>0.15910260401420057</v>
      </c>
    </row>
    <row r="106" spans="7:9" x14ac:dyDescent="0.3">
      <c r="G106" s="3">
        <v>68.200000000000102</v>
      </c>
      <c r="H106" s="2">
        <f t="shared" si="5"/>
        <v>-2.6002128032319116</v>
      </c>
      <c r="I106" s="13">
        <f t="shared" si="6"/>
        <v>0.16277539319315984</v>
      </c>
    </row>
    <row r="107" spans="7:9" x14ac:dyDescent="0.3">
      <c r="G107" s="3">
        <v>68.300000000000097</v>
      </c>
      <c r="H107" s="2">
        <f t="shared" si="5"/>
        <v>-2.5898522624599143</v>
      </c>
      <c r="I107" s="13">
        <f t="shared" si="6"/>
        <v>0.16650655207876519</v>
      </c>
    </row>
    <row r="108" spans="7:9" x14ac:dyDescent="0.3">
      <c r="G108" s="3">
        <v>68.400000000000105</v>
      </c>
      <c r="H108" s="2">
        <f t="shared" si="5"/>
        <v>-2.5795068797632195</v>
      </c>
      <c r="I108" s="13">
        <f t="shared" si="6"/>
        <v>0.17029630606153776</v>
      </c>
    </row>
    <row r="109" spans="7:9" x14ac:dyDescent="0.3">
      <c r="G109" s="3">
        <v>68.500000000000099</v>
      </c>
      <c r="H109" s="2">
        <f t="shared" si="5"/>
        <v>-2.5691766108523262</v>
      </c>
      <c r="I109" s="13">
        <f t="shared" si="6"/>
        <v>0.1741448625482569</v>
      </c>
    </row>
    <row r="110" spans="7:9" x14ac:dyDescent="0.3">
      <c r="G110" s="3">
        <v>68.600000000000094</v>
      </c>
      <c r="H110" s="2">
        <f t="shared" si="5"/>
        <v>-2.5588614116315518</v>
      </c>
      <c r="I110" s="13">
        <f t="shared" si="6"/>
        <v>0.17805241053610871</v>
      </c>
    </row>
    <row r="111" spans="7:9" x14ac:dyDescent="0.3">
      <c r="G111" s="3">
        <v>68.700000000000102</v>
      </c>
      <c r="H111" s="2">
        <f t="shared" si="5"/>
        <v>-2.5485612381979164</v>
      </c>
      <c r="I111" s="13">
        <f t="shared" si="6"/>
        <v>0.18201912019051711</v>
      </c>
    </row>
    <row r="112" spans="7:9" x14ac:dyDescent="0.3">
      <c r="G112" s="3">
        <v>68.800000000000097</v>
      </c>
      <c r="H112" s="2">
        <f t="shared" si="5"/>
        <v>-2.5382760468400183</v>
      </c>
      <c r="I112" s="13">
        <f t="shared" si="6"/>
        <v>0.18604514242700182</v>
      </c>
    </row>
    <row r="113" spans="7:9" x14ac:dyDescent="0.3">
      <c r="G113" s="3">
        <v>68.900000000000105</v>
      </c>
      <c r="H113" s="2">
        <f t="shared" si="5"/>
        <v>-2.5280057940369138</v>
      </c>
      <c r="I113" s="13">
        <f t="shared" si="6"/>
        <v>0.19013060849739061</v>
      </c>
    </row>
    <row r="114" spans="7:9" x14ac:dyDescent="0.3">
      <c r="G114" s="3">
        <v>69.000000000000099</v>
      </c>
      <c r="H114" s="2">
        <f t="shared" si="5"/>
        <v>-2.517750436457026</v>
      </c>
      <c r="I114" s="13">
        <f t="shared" si="6"/>
        <v>0.19427562958070294</v>
      </c>
    </row>
    <row r="115" spans="7:9" x14ac:dyDescent="0.3">
      <c r="G115" s="3">
        <v>69.100000000000094</v>
      </c>
      <c r="H115" s="2">
        <f t="shared" si="5"/>
        <v>-2.5075099309570312</v>
      </c>
      <c r="I115" s="13">
        <f t="shared" si="6"/>
        <v>0.19848029637905576</v>
      </c>
    </row>
    <row r="116" spans="7:9" x14ac:dyDescent="0.3">
      <c r="G116" s="3">
        <v>69.200000000000102</v>
      </c>
      <c r="H116" s="2">
        <f t="shared" si="5"/>
        <v>-2.4972842345807842</v>
      </c>
      <c r="I116" s="13">
        <f t="shared" si="6"/>
        <v>0.20274467871889826</v>
      </c>
    </row>
    <row r="117" spans="7:9" x14ac:dyDescent="0.3">
      <c r="G117" s="3">
        <v>69.300000000000097</v>
      </c>
      <c r="H117" s="2">
        <f t="shared" si="5"/>
        <v>-2.4870733045582325</v>
      </c>
      <c r="I117" s="13">
        <f t="shared" si="6"/>
        <v>0.20706882515792172</v>
      </c>
    </row>
    <row r="118" spans="7:9" x14ac:dyDescent="0.3">
      <c r="G118" s="3">
        <v>69.400000000000105</v>
      </c>
      <c r="H118" s="2">
        <f t="shared" si="5"/>
        <v>-2.4768770983043358</v>
      </c>
      <c r="I118" s="13">
        <f t="shared" si="6"/>
        <v>0.21145276259796777</v>
      </c>
    </row>
    <row r="119" spans="7:9" x14ac:dyDescent="0.3">
      <c r="G119" s="3">
        <v>69.500000000000099</v>
      </c>
      <c r="H119" s="2">
        <f t="shared" si="5"/>
        <v>-2.4666955734180145</v>
      </c>
      <c r="I119" s="13">
        <f t="shared" si="6"/>
        <v>0.21589649590425183</v>
      </c>
    </row>
    <row r="120" spans="7:9" x14ac:dyDescent="0.3">
      <c r="G120" s="3">
        <v>69.600000000000094</v>
      </c>
      <c r="H120" s="2">
        <f t="shared" si="5"/>
        <v>-2.4565286876810766</v>
      </c>
      <c r="I120" s="13">
        <f t="shared" si="6"/>
        <v>0.2204000075312495</v>
      </c>
    </row>
    <row r="121" spans="7:9" x14ac:dyDescent="0.3">
      <c r="G121" s="3">
        <v>69.700000000000102</v>
      </c>
      <c r="H121" s="2">
        <f t="shared" si="5"/>
        <v>-2.4463763990571779</v>
      </c>
      <c r="I121" s="13">
        <f t="shared" si="6"/>
        <v>0.22496325715554488</v>
      </c>
    </row>
    <row r="122" spans="7:9" x14ac:dyDescent="0.3">
      <c r="G122" s="3">
        <v>69.800000000000097</v>
      </c>
      <c r="H122" s="2">
        <f t="shared" si="5"/>
        <v>-2.436238665690778</v>
      </c>
      <c r="I122" s="13">
        <f t="shared" si="6"/>
        <v>0.22958618131598044</v>
      </c>
    </row>
    <row r="123" spans="7:9" x14ac:dyDescent="0.3">
      <c r="G123" s="3">
        <v>69.900000000000105</v>
      </c>
      <c r="H123" s="2">
        <f t="shared" si="5"/>
        <v>-2.4261154459060972</v>
      </c>
      <c r="I123" s="13">
        <f t="shared" si="6"/>
        <v>0.23426869306142697</v>
      </c>
    </row>
    <row r="124" spans="7:9" x14ac:dyDescent="0.3">
      <c r="G124" s="3">
        <v>70.000000000000099</v>
      </c>
      <c r="H124" s="2">
        <f t="shared" si="5"/>
        <v>-2.4160066982061008</v>
      </c>
      <c r="I124" s="13">
        <f t="shared" si="6"/>
        <v>0.2390106816064774</v>
      </c>
    </row>
    <row r="125" spans="7:9" x14ac:dyDescent="0.3">
      <c r="G125" s="3">
        <v>70.100000000000094</v>
      </c>
      <c r="H125" s="2">
        <f t="shared" si="5"/>
        <v>-2.4059123812714658</v>
      </c>
      <c r="I125" s="13">
        <f t="shared" si="6"/>
        <v>0.24381201199540065</v>
      </c>
    </row>
    <row r="126" spans="7:9" x14ac:dyDescent="0.3">
      <c r="G126" s="3">
        <v>70.200000000000102</v>
      </c>
      <c r="H126" s="2">
        <f t="shared" si="5"/>
        <v>-2.3958324539595739</v>
      </c>
      <c r="I126" s="13">
        <f t="shared" si="6"/>
        <v>0.24867252477464755</v>
      </c>
    </row>
    <row r="127" spans="7:9" x14ac:dyDescent="0.3">
      <c r="G127" s="3">
        <v>70.300000000000097</v>
      </c>
      <c r="H127" s="2">
        <f t="shared" si="5"/>
        <v>-2.3857668753035117</v>
      </c>
      <c r="I127" s="13">
        <f t="shared" si="6"/>
        <v>0.25359203567422473</v>
      </c>
    </row>
    <row r="128" spans="7:9" x14ac:dyDescent="0.3">
      <c r="G128" s="3">
        <v>70.400000000000105</v>
      </c>
      <c r="H128" s="2">
        <f t="shared" si="5"/>
        <v>-2.3757156045110555</v>
      </c>
      <c r="I128" s="13">
        <f t="shared" si="6"/>
        <v>0.2585703352982533</v>
      </c>
    </row>
    <row r="129" spans="7:9" x14ac:dyDescent="0.3">
      <c r="G129" s="3">
        <v>70.500000000000099</v>
      </c>
      <c r="H129" s="2">
        <f t="shared" si="5"/>
        <v>-2.365678600963697</v>
      </c>
      <c r="I129" s="13">
        <f t="shared" si="6"/>
        <v>0.26360718882498535</v>
      </c>
    </row>
    <row r="130" spans="7:9" x14ac:dyDescent="0.3">
      <c r="G130" s="3">
        <v>70.600000000000193</v>
      </c>
      <c r="H130" s="2">
        <f t="shared" si="5"/>
        <v>-2.355655824215634</v>
      </c>
      <c r="I130" s="13">
        <f t="shared" si="6"/>
        <v>0.26870233571661178</v>
      </c>
    </row>
    <row r="131" spans="7:9" x14ac:dyDescent="0.3">
      <c r="G131" s="3">
        <v>70.700000000000202</v>
      </c>
      <c r="H131" s="2">
        <f t="shared" si="5"/>
        <v>-2.3456472339928411</v>
      </c>
      <c r="I131" s="13">
        <f t="shared" si="6"/>
        <v>0.27385548943909743</v>
      </c>
    </row>
    <row r="132" spans="7:9" x14ac:dyDescent="0.3">
      <c r="G132" s="3">
        <v>70.800000000000196</v>
      </c>
      <c r="H132" s="2">
        <f t="shared" si="5"/>
        <v>-2.3356527901920403</v>
      </c>
      <c r="I132" s="13">
        <f t="shared" si="6"/>
        <v>0.27906633719242097</v>
      </c>
    </row>
    <row r="133" spans="7:9" x14ac:dyDescent="0.3">
      <c r="G133" s="3">
        <v>70.900000000000205</v>
      </c>
      <c r="H133" s="2">
        <f t="shared" si="5"/>
        <v>-2.3256724528797643</v>
      </c>
      <c r="I133" s="13">
        <f t="shared" si="6"/>
        <v>0.28433453965140421</v>
      </c>
    </row>
    <row r="134" spans="7:9" x14ac:dyDescent="0.3">
      <c r="G134" s="3">
        <v>71.000000000000199</v>
      </c>
      <c r="H134" s="2">
        <f t="shared" si="5"/>
        <v>-2.3157061822914073</v>
      </c>
      <c r="I134" s="13">
        <f t="shared" si="6"/>
        <v>0.2896597307174637</v>
      </c>
    </row>
    <row r="135" spans="7:9" x14ac:dyDescent="0.3">
      <c r="G135" s="3">
        <v>71.100000000000193</v>
      </c>
      <c r="H135" s="2">
        <f t="shared" si="5"/>
        <v>-2.3057539388302573</v>
      </c>
      <c r="I135" s="13">
        <f t="shared" si="6"/>
        <v>0.29504151728155581</v>
      </c>
    </row>
    <row r="136" spans="7:9" x14ac:dyDescent="0.3">
      <c r="G136" s="3">
        <v>71.200000000000202</v>
      </c>
      <c r="H136" s="2">
        <f t="shared" si="5"/>
        <v>-2.295815683066563</v>
      </c>
      <c r="I136" s="13">
        <f t="shared" si="6"/>
        <v>0.30047947899855759</v>
      </c>
    </row>
    <row r="137" spans="7:9" x14ac:dyDescent="0.3">
      <c r="G137" s="3">
        <v>71.300000000000196</v>
      </c>
      <c r="H137" s="2">
        <f t="shared" si="5"/>
        <v>-2.2858913757365933</v>
      </c>
      <c r="I137" s="13">
        <f t="shared" si="6"/>
        <v>0.30597316807336383</v>
      </c>
    </row>
    <row r="138" spans="7:9" x14ac:dyDescent="0.3">
      <c r="G138" s="3">
        <v>71.400000000000205</v>
      </c>
      <c r="H138" s="2">
        <f t="shared" si="5"/>
        <v>-2.275980977741705</v>
      </c>
      <c r="I138" s="13">
        <f t="shared" si="6"/>
        <v>0.3115221090589454</v>
      </c>
    </row>
    <row r="139" spans="7:9" x14ac:dyDescent="0.3">
      <c r="G139" s="3">
        <v>71.500000000000199</v>
      </c>
      <c r="H139" s="2">
        <f t="shared" si="5"/>
        <v>-2.2660844501474244</v>
      </c>
      <c r="I139" s="13">
        <f t="shared" si="6"/>
        <v>0.31712579866661439</v>
      </c>
    </row>
    <row r="140" spans="7:9" x14ac:dyDescent="0.3">
      <c r="G140" s="3">
        <v>71.600000000000193</v>
      </c>
      <c r="H140" s="2">
        <f t="shared" si="5"/>
        <v>-2.256201754182519</v>
      </c>
      <c r="I140" s="13">
        <f t="shared" si="6"/>
        <v>0.32278370558874792</v>
      </c>
    </row>
    <row r="141" spans="7:9" x14ac:dyDescent="0.3">
      <c r="G141" s="3">
        <v>71.700000000000202</v>
      </c>
      <c r="H141" s="2">
        <f t="shared" si="5"/>
        <v>-2.2463328512380953</v>
      </c>
      <c r="I141" s="13">
        <f t="shared" si="6"/>
        <v>0.32849527033418702</v>
      </c>
    </row>
    <row r="142" spans="7:9" x14ac:dyDescent="0.3">
      <c r="G142" s="3">
        <v>71.800000000000196</v>
      </c>
      <c r="H142" s="2">
        <f t="shared" si="5"/>
        <v>-2.2364777028666918</v>
      </c>
      <c r="I142" s="13">
        <f t="shared" si="6"/>
        <v>0.33425990507655112</v>
      </c>
    </row>
    <row r="143" spans="7:9" x14ac:dyDescent="0.3">
      <c r="G143" s="3">
        <v>71.900000000000205</v>
      </c>
      <c r="H143" s="2">
        <f t="shared" si="5"/>
        <v>-2.2266362707813765</v>
      </c>
      <c r="I143" s="13">
        <f t="shared" si="6"/>
        <v>0.34007699351568332</v>
      </c>
    </row>
    <row r="144" spans="7:9" x14ac:dyDescent="0.3">
      <c r="G144" s="3">
        <v>72.000000000000199</v>
      </c>
      <c r="H144" s="2">
        <f t="shared" si="5"/>
        <v>-2.2168085168548628</v>
      </c>
      <c r="I144" s="13">
        <f t="shared" si="6"/>
        <v>0.34594589075243226</v>
      </c>
    </row>
    <row r="145" spans="7:9" x14ac:dyDescent="0.3">
      <c r="G145" s="3">
        <v>72.100000000000193</v>
      </c>
      <c r="H145" s="2">
        <f t="shared" si="5"/>
        <v>-2.2069944031186095</v>
      </c>
      <c r="I145" s="13">
        <f t="shared" si="6"/>
        <v>0.35186592317698778</v>
      </c>
    </row>
    <row r="146" spans="7:9" x14ac:dyDescent="0.3">
      <c r="G146" s="3">
        <v>72.200000000000202</v>
      </c>
      <c r="H146" s="2">
        <f t="shared" si="5"/>
        <v>-2.1971938917619558</v>
      </c>
      <c r="I146" s="13">
        <f t="shared" si="6"/>
        <v>0.35783638837094411</v>
      </c>
    </row>
    <row r="147" spans="7:9" x14ac:dyDescent="0.3">
      <c r="G147" s="3">
        <v>72.300000000000196</v>
      </c>
      <c r="H147" s="2">
        <f t="shared" si="5"/>
        <v>-2.187406945131237</v>
      </c>
      <c r="I147" s="13">
        <f t="shared" si="6"/>
        <v>0.36385655502330194</v>
      </c>
    </row>
    <row r="148" spans="7:9" x14ac:dyDescent="0.3">
      <c r="G148" s="3">
        <v>72.400000000000205</v>
      </c>
      <c r="H148" s="2">
        <f t="shared" si="5"/>
        <v>-2.1776335257289188</v>
      </c>
      <c r="I148" s="13">
        <f t="shared" si="6"/>
        <v>0.36992566286057255</v>
      </c>
    </row>
    <row r="149" spans="7:9" x14ac:dyDescent="0.3">
      <c r="G149" s="3">
        <v>72.500000000000199</v>
      </c>
      <c r="H149" s="2">
        <f t="shared" si="5"/>
        <v>-2.1678735962127424</v>
      </c>
      <c r="I149" s="13">
        <f t="shared" si="6"/>
        <v>0.37604292259115385</v>
      </c>
    </row>
    <row r="150" spans="7:9" x14ac:dyDescent="0.3">
      <c r="G150" s="3">
        <v>72.600000000000193</v>
      </c>
      <c r="H150" s="2">
        <f t="shared" si="5"/>
        <v>-2.1581271193948535</v>
      </c>
      <c r="I150" s="13">
        <f t="shared" si="6"/>
        <v>0.3822075158641588</v>
      </c>
    </row>
    <row r="151" spans="7:9" x14ac:dyDescent="0.3">
      <c r="G151" s="3">
        <v>72.700000000000202</v>
      </c>
      <c r="H151" s="2">
        <f t="shared" si="5"/>
        <v>-2.1483940582409673</v>
      </c>
      <c r="I151" s="13">
        <f t="shared" si="6"/>
        <v>0.38841859524281475</v>
      </c>
    </row>
    <row r="152" spans="7:9" x14ac:dyDescent="0.3">
      <c r="G152" s="3">
        <v>72.800000000000196</v>
      </c>
      <c r="H152" s="2">
        <f t="shared" si="5"/>
        <v>-2.1386743758695155</v>
      </c>
      <c r="I152" s="13">
        <f t="shared" si="6"/>
        <v>0.39467528419261388</v>
      </c>
    </row>
    <row r="153" spans="7:9" x14ac:dyDescent="0.3">
      <c r="G153" s="3">
        <v>72.900000000000205</v>
      </c>
      <c r="H153" s="2">
        <f t="shared" ref="H153:H216" si="7">(LN(G153/$B$23) + ($B$25-$B$26-$B$27^2/2)*$B$24) / ($B$27*SQRT($B$24))</f>
        <v>-2.1289680355508089</v>
      </c>
      <c r="I153" s="13">
        <f t="shared" ref="I153:I216" si="8">-(H153/$B$27+SQRT($B$24)) * EXP(-$B$25*$B$24) * _xlfn.NORM.DIST(H153, 0, 1, FALSE)</f>
        <v>0.40097667708432327</v>
      </c>
    </row>
    <row r="154" spans="7:9" x14ac:dyDescent="0.3">
      <c r="G154" s="3">
        <v>73.000000000000199</v>
      </c>
      <c r="H154" s="2">
        <f t="shared" si="7"/>
        <v>-2.1192750007062111</v>
      </c>
      <c r="I154" s="13">
        <f t="shared" si="8"/>
        <v>0.40732183921198567</v>
      </c>
    </row>
    <row r="155" spans="7:9" x14ac:dyDescent="0.3">
      <c r="G155" s="3">
        <v>73.100000000000193</v>
      </c>
      <c r="H155" s="2">
        <f t="shared" si="7"/>
        <v>-2.1095952349072991</v>
      </c>
      <c r="I155" s="13">
        <f t="shared" si="8"/>
        <v>0.41370980682603892</v>
      </c>
    </row>
    <row r="156" spans="7:9" x14ac:dyDescent="0.3">
      <c r="G156" s="3">
        <v>73.200000000000202</v>
      </c>
      <c r="H156" s="2">
        <f t="shared" si="7"/>
        <v>-2.0999287018750525</v>
      </c>
      <c r="I156" s="13">
        <f t="shared" si="8"/>
        <v>0.42013958718163558</v>
      </c>
    </row>
    <row r="157" spans="7:9" x14ac:dyDescent="0.3">
      <c r="G157" s="3">
        <v>73.300000000000196</v>
      </c>
      <c r="H157" s="2">
        <f t="shared" si="7"/>
        <v>-2.0902753654790343</v>
      </c>
      <c r="I157" s="13">
        <f t="shared" si="8"/>
        <v>0.42661015860227952</v>
      </c>
    </row>
    <row r="158" spans="7:9" x14ac:dyDescent="0.3">
      <c r="G158" s="3">
        <v>73.400000000000205</v>
      </c>
      <c r="H158" s="2">
        <f t="shared" si="7"/>
        <v>-2.0806351897365771</v>
      </c>
      <c r="I158" s="13">
        <f t="shared" si="8"/>
        <v>0.433120470558857</v>
      </c>
    </row>
    <row r="159" spans="7:9" x14ac:dyDescent="0.3">
      <c r="G159" s="3">
        <v>73.500000000000199</v>
      </c>
      <c r="H159" s="2">
        <f t="shared" si="7"/>
        <v>-2.071008138811989</v>
      </c>
      <c r="I159" s="13">
        <f t="shared" si="8"/>
        <v>0.43966944376412992</v>
      </c>
    </row>
    <row r="160" spans="7:9" x14ac:dyDescent="0.3">
      <c r="G160" s="3">
        <v>73.600000000000193</v>
      </c>
      <c r="H160" s="2">
        <f t="shared" si="7"/>
        <v>-2.0613941770157371</v>
      </c>
      <c r="I160" s="13">
        <f t="shared" si="8"/>
        <v>0.4462559702827808</v>
      </c>
    </row>
    <row r="161" spans="7:9" x14ac:dyDescent="0.3">
      <c r="G161" s="3">
        <v>73.700000000000202</v>
      </c>
      <c r="H161" s="2">
        <f t="shared" si="7"/>
        <v>-2.0517932688036709</v>
      </c>
      <c r="I161" s="13">
        <f t="shared" si="8"/>
        <v>0.45287891365703048</v>
      </c>
    </row>
    <row r="162" spans="7:9" x14ac:dyDescent="0.3">
      <c r="G162" s="3">
        <v>73.800000000000196</v>
      </c>
      <c r="H162" s="2">
        <f t="shared" si="7"/>
        <v>-2.0422053787762229</v>
      </c>
      <c r="I162" s="13">
        <f t="shared" si="8"/>
        <v>0.45953710904790562</v>
      </c>
    </row>
    <row r="163" spans="7:9" x14ac:dyDescent="0.3">
      <c r="G163" s="3">
        <v>73.900000000000205</v>
      </c>
      <c r="H163" s="2">
        <f t="shared" si="7"/>
        <v>-2.0326304716776287</v>
      </c>
      <c r="I163" s="13">
        <f t="shared" si="8"/>
        <v>0.4662293633921723</v>
      </c>
    </row>
    <row r="164" spans="7:9" x14ac:dyDescent="0.3">
      <c r="G164" s="3">
        <v>74.000000000000199</v>
      </c>
      <c r="H164" s="2">
        <f t="shared" si="7"/>
        <v>-2.0230685123951542</v>
      </c>
      <c r="I164" s="13">
        <f t="shared" si="8"/>
        <v>0.47295445557495985</v>
      </c>
    </row>
    <row r="165" spans="7:9" x14ac:dyDescent="0.3">
      <c r="G165" s="3">
        <v>74.100000000000193</v>
      </c>
      <c r="H165" s="2">
        <f t="shared" si="7"/>
        <v>-2.0135194659583115</v>
      </c>
      <c r="I165" s="13">
        <f t="shared" si="8"/>
        <v>0.47971113661810771</v>
      </c>
    </row>
    <row r="166" spans="7:9" x14ac:dyDescent="0.3">
      <c r="G166" s="3">
        <v>74.200000000000202</v>
      </c>
      <c r="H166" s="2">
        <f t="shared" si="7"/>
        <v>-2.0039832975381002</v>
      </c>
      <c r="I166" s="13">
        <f t="shared" si="8"/>
        <v>0.48649812988421026</v>
      </c>
    </row>
    <row r="167" spans="7:9" x14ac:dyDescent="0.3">
      <c r="G167" s="3">
        <v>74.300000000000196</v>
      </c>
      <c r="H167" s="2">
        <f t="shared" si="7"/>
        <v>-1.9944599724462466</v>
      </c>
      <c r="I167" s="13">
        <f t="shared" si="8"/>
        <v>0.49331413129636936</v>
      </c>
    </row>
    <row r="168" spans="7:9" x14ac:dyDescent="0.3">
      <c r="G168" s="3">
        <v>74.400000000000205</v>
      </c>
      <c r="H168" s="2">
        <f t="shared" si="7"/>
        <v>-1.9849494561344403</v>
      </c>
      <c r="I168" s="13">
        <f t="shared" si="8"/>
        <v>0.50015780957364231</v>
      </c>
    </row>
    <row r="169" spans="7:9" x14ac:dyDescent="0.3">
      <c r="G169" s="3">
        <v>74.500000000000199</v>
      </c>
      <c r="H169" s="2">
        <f t="shared" si="7"/>
        <v>-1.9754517141935855</v>
      </c>
      <c r="I169" s="13">
        <f t="shared" si="8"/>
        <v>0.5070278064821403</v>
      </c>
    </row>
    <row r="170" spans="7:9" x14ac:dyDescent="0.3">
      <c r="G170" s="3">
        <v>74.600000000000193</v>
      </c>
      <c r="H170" s="2">
        <f t="shared" si="7"/>
        <v>-1.9659667123530551</v>
      </c>
      <c r="I170" s="13">
        <f t="shared" si="8"/>
        <v>0.51392273710174841</v>
      </c>
    </row>
    <row r="171" spans="7:9" x14ac:dyDescent="0.3">
      <c r="G171" s="3">
        <v>74.700000000000202</v>
      </c>
      <c r="H171" s="2">
        <f t="shared" si="7"/>
        <v>-1.9564944164799432</v>
      </c>
      <c r="I171" s="13">
        <f t="shared" si="8"/>
        <v>0.52084119010842078</v>
      </c>
    </row>
    <row r="172" spans="7:9" x14ac:dyDescent="0.3">
      <c r="G172" s="3">
        <v>74.800000000000196</v>
      </c>
      <c r="H172" s="2">
        <f t="shared" si="7"/>
        <v>-1.9470347925783373</v>
      </c>
      <c r="I172" s="13">
        <f t="shared" si="8"/>
        <v>0.52778172807197343</v>
      </c>
    </row>
    <row r="173" spans="7:9" x14ac:dyDescent="0.3">
      <c r="G173" s="3">
        <v>74.900000000000205</v>
      </c>
      <c r="H173" s="2">
        <f t="shared" si="7"/>
        <v>-1.937587806788579</v>
      </c>
      <c r="I173" s="13">
        <f t="shared" si="8"/>
        <v>0.53474288776932932</v>
      </c>
    </row>
    <row r="174" spans="7:9" x14ac:dyDescent="0.3">
      <c r="G174" s="3">
        <v>75.000000000000199</v>
      </c>
      <c r="H174" s="2">
        <f t="shared" si="7"/>
        <v>-1.928153425386538</v>
      </c>
      <c r="I174" s="13">
        <f t="shared" si="8"/>
        <v>0.5417231805131143</v>
      </c>
    </row>
    <row r="175" spans="7:9" x14ac:dyDescent="0.3">
      <c r="G175" s="3">
        <v>75.100000000000193</v>
      </c>
      <c r="H175" s="2">
        <f t="shared" si="7"/>
        <v>-1.9187316147828937</v>
      </c>
      <c r="I175" s="13">
        <f t="shared" si="8"/>
        <v>0.54872109249551582</v>
      </c>
    </row>
    <row r="176" spans="7:9" x14ac:dyDescent="0.3">
      <c r="G176" s="3">
        <v>75.200000000000202</v>
      </c>
      <c r="H176" s="2">
        <f t="shared" si="7"/>
        <v>-1.909322341522409</v>
      </c>
      <c r="I176" s="13">
        <f t="shared" si="8"/>
        <v>0.55573508514731629</v>
      </c>
    </row>
    <row r="177" spans="7:9" x14ac:dyDescent="0.3">
      <c r="G177" s="3">
        <v>75.300000000000196</v>
      </c>
      <c r="H177" s="2">
        <f t="shared" si="7"/>
        <v>-1.8999255722832298</v>
      </c>
      <c r="I177" s="13">
        <f t="shared" si="8"/>
        <v>0.5627635955119582</v>
      </c>
    </row>
    <row r="178" spans="7:9" x14ac:dyDescent="0.3">
      <c r="G178" s="3">
        <v>75.400000000000205</v>
      </c>
      <c r="H178" s="2">
        <f t="shared" si="7"/>
        <v>-1.8905412738761664</v>
      </c>
      <c r="I178" s="13">
        <f t="shared" si="8"/>
        <v>0.56980503663455639</v>
      </c>
    </row>
    <row r="179" spans="7:9" x14ac:dyDescent="0.3">
      <c r="G179" s="3">
        <v>75.500000000000199</v>
      </c>
      <c r="H179" s="2">
        <f t="shared" si="7"/>
        <v>-1.8811694132439958</v>
      </c>
      <c r="I179" s="13">
        <f t="shared" si="8"/>
        <v>0.57685779796569081</v>
      </c>
    </row>
    <row r="180" spans="7:9" x14ac:dyDescent="0.3">
      <c r="G180" s="3">
        <v>75.600000000000193</v>
      </c>
      <c r="H180" s="2">
        <f t="shared" si="7"/>
        <v>-1.8718099574607614</v>
      </c>
      <c r="I180" s="13">
        <f t="shared" si="8"/>
        <v>0.58392024577985469</v>
      </c>
    </row>
    <row r="181" spans="7:9" x14ac:dyDescent="0.3">
      <c r="G181" s="3">
        <v>75.700000000000202</v>
      </c>
      <c r="H181" s="2">
        <f t="shared" si="7"/>
        <v>-1.8624628737310751</v>
      </c>
      <c r="I181" s="13">
        <f t="shared" si="8"/>
        <v>0.59099072360840177</v>
      </c>
    </row>
    <row r="182" spans="7:9" x14ac:dyDescent="0.3">
      <c r="G182" s="3">
        <v>75.800000000000196</v>
      </c>
      <c r="H182" s="2">
        <f t="shared" si="7"/>
        <v>-1.8531281293894379</v>
      </c>
      <c r="I182" s="13">
        <f t="shared" si="8"/>
        <v>0.59806755268681544</v>
      </c>
    </row>
    <row r="183" spans="7:9" x14ac:dyDescent="0.3">
      <c r="G183" s="3">
        <v>75.900000000000205</v>
      </c>
      <c r="H183" s="2">
        <f t="shared" si="7"/>
        <v>-1.8438056918995445</v>
      </c>
      <c r="I183" s="13">
        <f t="shared" si="8"/>
        <v>0.60514903241615325</v>
      </c>
    </row>
    <row r="184" spans="7:9" x14ac:dyDescent="0.3">
      <c r="G184" s="3">
        <v>76.000000000000199</v>
      </c>
      <c r="H184" s="2">
        <f t="shared" si="7"/>
        <v>-1.8344955288536078</v>
      </c>
      <c r="I184" s="13">
        <f t="shared" si="8"/>
        <v>0.61223344083845321</v>
      </c>
    </row>
    <row r="185" spans="7:9" x14ac:dyDescent="0.3">
      <c r="G185" s="3">
        <v>76.100000000000193</v>
      </c>
      <c r="H185" s="2">
        <f t="shared" si="7"/>
        <v>-1.8251976079716836</v>
      </c>
      <c r="I185" s="13">
        <f t="shared" si="8"/>
        <v>0.61931903512592879</v>
      </c>
    </row>
    <row r="186" spans="7:9" x14ac:dyDescent="0.3">
      <c r="G186" s="3">
        <v>76.200000000000202</v>
      </c>
      <c r="H186" s="2">
        <f t="shared" si="7"/>
        <v>-1.8159118971009933</v>
      </c>
      <c r="I186" s="13">
        <f t="shared" si="8"/>
        <v>0.62640405208374794</v>
      </c>
    </row>
    <row r="187" spans="7:9" x14ac:dyDescent="0.3">
      <c r="G187" s="3">
        <v>76.300000000000196</v>
      </c>
      <c r="H187" s="2">
        <f t="shared" si="7"/>
        <v>-1.8066383642152668</v>
      </c>
      <c r="I187" s="13">
        <f t="shared" si="8"/>
        <v>0.63348670866616641</v>
      </c>
    </row>
    <row r="188" spans="7:9" x14ac:dyDescent="0.3">
      <c r="G188" s="3">
        <v>76.400000000000205</v>
      </c>
      <c r="H188" s="2">
        <f t="shared" si="7"/>
        <v>-1.7973769774140704</v>
      </c>
      <c r="I188" s="13">
        <f t="shared" si="8"/>
        <v>0.64056520250582427</v>
      </c>
    </row>
    <row r="189" spans="7:9" x14ac:dyDescent="0.3">
      <c r="G189" s="3">
        <v>76.500000000000199</v>
      </c>
      <c r="H189" s="2">
        <f t="shared" si="7"/>
        <v>-1.7881277049221536</v>
      </c>
      <c r="I189" s="13">
        <f t="shared" si="8"/>
        <v>0.64763771245594604</v>
      </c>
    </row>
    <row r="190" spans="7:9" x14ac:dyDescent="0.3">
      <c r="G190" s="3">
        <v>76.600000000000193</v>
      </c>
      <c r="H190" s="2">
        <f t="shared" si="7"/>
        <v>-1.778890515088793</v>
      </c>
      <c r="I190" s="13">
        <f t="shared" si="8"/>
        <v>0.6547023991452231</v>
      </c>
    </row>
    <row r="191" spans="7:9" x14ac:dyDescent="0.3">
      <c r="G191" s="3">
        <v>76.700000000000202</v>
      </c>
      <c r="H191" s="2">
        <f t="shared" si="7"/>
        <v>-1.7696653763871404</v>
      </c>
      <c r="I191" s="13">
        <f t="shared" si="8"/>
        <v>0.66175740554512663</v>
      </c>
    </row>
    <row r="192" spans="7:9" x14ac:dyDescent="0.3">
      <c r="G192" s="3">
        <v>76.800000000000196</v>
      </c>
      <c r="H192" s="2">
        <f t="shared" si="7"/>
        <v>-1.7604522574135841</v>
      </c>
      <c r="I192" s="13">
        <f t="shared" si="8"/>
        <v>0.66880085754938112</v>
      </c>
    </row>
    <row r="193" spans="7:9" x14ac:dyDescent="0.3">
      <c r="G193" s="3">
        <v>76.900000000000205</v>
      </c>
      <c r="H193" s="2">
        <f t="shared" si="7"/>
        <v>-1.7512511268871007</v>
      </c>
      <c r="I193" s="13">
        <f t="shared" si="8"/>
        <v>0.67583086456535812</v>
      </c>
    </row>
    <row r="194" spans="7:9" x14ac:dyDescent="0.3">
      <c r="G194" s="3">
        <v>77.000000000000199</v>
      </c>
      <c r="H194" s="2">
        <f t="shared" si="7"/>
        <v>-1.7420619536486199</v>
      </c>
      <c r="I194" s="13">
        <f t="shared" si="8"/>
        <v>0.68284552011709543</v>
      </c>
    </row>
    <row r="195" spans="7:9" x14ac:dyDescent="0.3">
      <c r="G195" s="3">
        <v>77.100000000000193</v>
      </c>
      <c r="H195" s="2">
        <f t="shared" si="7"/>
        <v>-1.7328847066603932</v>
      </c>
      <c r="I195" s="13">
        <f t="shared" si="8"/>
        <v>0.68984290245966562</v>
      </c>
    </row>
    <row r="196" spans="7:9" x14ac:dyDescent="0.3">
      <c r="G196" s="3">
        <v>77.200000000000202</v>
      </c>
      <c r="H196" s="2">
        <f t="shared" si="7"/>
        <v>-1.7237193550053587</v>
      </c>
      <c r="I196" s="13">
        <f t="shared" si="8"/>
        <v>0.69682107520461511</v>
      </c>
    </row>
    <row r="197" spans="7:9" x14ac:dyDescent="0.3">
      <c r="G197" s="3">
        <v>77.300000000000196</v>
      </c>
      <c r="H197" s="2">
        <f t="shared" si="7"/>
        <v>-1.714565867886529</v>
      </c>
      <c r="I197" s="13">
        <f t="shared" si="8"/>
        <v>0.70377808795615138</v>
      </c>
    </row>
    <row r="198" spans="7:9" x14ac:dyDescent="0.3">
      <c r="G198" s="3">
        <v>77.400000000000205</v>
      </c>
      <c r="H198" s="2">
        <f t="shared" si="7"/>
        <v>-1.705424214626353</v>
      </c>
      <c r="I198" s="13">
        <f t="shared" si="8"/>
        <v>0.71071197695781407</v>
      </c>
    </row>
    <row r="199" spans="7:9" x14ac:dyDescent="0.3">
      <c r="G199" s="3">
        <v>77.500000000000199</v>
      </c>
      <c r="H199" s="2">
        <f t="shared" si="7"/>
        <v>-1.6962943646661159</v>
      </c>
      <c r="I199" s="13">
        <f t="shared" si="8"/>
        <v>0.7176207657492677</v>
      </c>
    </row>
    <row r="200" spans="7:9" x14ac:dyDescent="0.3">
      <c r="G200" s="3">
        <v>77.600000000000307</v>
      </c>
      <c r="H200" s="2">
        <f t="shared" si="7"/>
        <v>-1.6871762875653051</v>
      </c>
      <c r="I200" s="13">
        <f t="shared" si="8"/>
        <v>0.7245024658329533</v>
      </c>
    </row>
    <row r="201" spans="7:9" x14ac:dyDescent="0.3">
      <c r="G201" s="3">
        <v>77.700000000000301</v>
      </c>
      <c r="H201" s="2">
        <f t="shared" si="7"/>
        <v>-1.6780699530010428</v>
      </c>
      <c r="I201" s="13">
        <f t="shared" si="8"/>
        <v>0.73135507735019645</v>
      </c>
    </row>
    <row r="202" spans="7:9" x14ac:dyDescent="0.3">
      <c r="G202" s="3">
        <v>77.800000000000296</v>
      </c>
      <c r="H202" s="2">
        <f t="shared" si="7"/>
        <v>-1.6689753307674262</v>
      </c>
      <c r="I202" s="13">
        <f t="shared" si="8"/>
        <v>0.73817658976655909</v>
      </c>
    </row>
    <row r="203" spans="7:9" x14ac:dyDescent="0.3">
      <c r="G203" s="3">
        <v>77.900000000000304</v>
      </c>
      <c r="H203" s="2">
        <f t="shared" si="7"/>
        <v>-1.6598923907749594</v>
      </c>
      <c r="I203" s="13">
        <f t="shared" si="8"/>
        <v>0.74496498256595933</v>
      </c>
    </row>
    <row r="204" spans="7:9" x14ac:dyDescent="0.3">
      <c r="G204" s="3">
        <v>78.000000000000298</v>
      </c>
      <c r="H204" s="2">
        <f t="shared" si="7"/>
        <v>-1.6508211030499536</v>
      </c>
      <c r="I204" s="13">
        <f t="shared" si="8"/>
        <v>0.75171822595330562</v>
      </c>
    </row>
    <row r="205" spans="7:9" x14ac:dyDescent="0.3">
      <c r="G205" s="3">
        <v>78.100000000000307</v>
      </c>
      <c r="H205" s="2">
        <f t="shared" si="7"/>
        <v>-1.6417614377339276</v>
      </c>
      <c r="I205" s="13">
        <f t="shared" si="8"/>
        <v>0.75843428156527315</v>
      </c>
    </row>
    <row r="206" spans="7:9" x14ac:dyDescent="0.3">
      <c r="G206" s="3">
        <v>78.200000000000301</v>
      </c>
      <c r="H206" s="2">
        <f t="shared" si="7"/>
        <v>-1.6327133650830197</v>
      </c>
      <c r="I206" s="13">
        <f t="shared" si="8"/>
        <v>0.76511110318885611</v>
      </c>
    </row>
    <row r="207" spans="7:9" x14ac:dyDescent="0.3">
      <c r="G207" s="3">
        <v>78.300000000000296</v>
      </c>
      <c r="H207" s="2">
        <f t="shared" si="7"/>
        <v>-1.6236768554674035</v>
      </c>
      <c r="I207" s="13">
        <f t="shared" si="8"/>
        <v>0.77174663748734118</v>
      </c>
    </row>
    <row r="208" spans="7:9" x14ac:dyDescent="0.3">
      <c r="G208" s="3">
        <v>78.400000000000304</v>
      </c>
      <c r="H208" s="2">
        <f t="shared" si="7"/>
        <v>-1.6146518793707019</v>
      </c>
      <c r="I208" s="13">
        <f t="shared" si="8"/>
        <v>0.77833882473334037</v>
      </c>
    </row>
    <row r="209" spans="7:9" x14ac:dyDescent="0.3">
      <c r="G209" s="3">
        <v>78.500000000000298</v>
      </c>
      <c r="H209" s="2">
        <f t="shared" si="7"/>
        <v>-1.6056384073894148</v>
      </c>
      <c r="I209" s="13">
        <f t="shared" si="8"/>
        <v>0.78488559954849935</v>
      </c>
    </row>
    <row r="210" spans="7:9" x14ac:dyDescent="0.3">
      <c r="G210" s="3">
        <v>78.600000000000307</v>
      </c>
      <c r="H210" s="2">
        <f t="shared" si="7"/>
        <v>-1.5966364102323389</v>
      </c>
      <c r="I210" s="13">
        <f t="shared" si="8"/>
        <v>0.79138489164952286</v>
      </c>
    </row>
    <row r="211" spans="7:9" x14ac:dyDescent="0.3">
      <c r="G211" s="3">
        <v>78.700000000000301</v>
      </c>
      <c r="H211" s="2">
        <f t="shared" si="7"/>
        <v>-1.5876458587199977</v>
      </c>
      <c r="I211" s="13">
        <f t="shared" si="8"/>
        <v>0.79783462660012361</v>
      </c>
    </row>
    <row r="212" spans="7:9" x14ac:dyDescent="0.3">
      <c r="G212" s="3">
        <v>78.800000000000296</v>
      </c>
      <c r="H212" s="2">
        <f t="shared" si="7"/>
        <v>-1.5786667237840768</v>
      </c>
      <c r="I212" s="13">
        <f t="shared" si="8"/>
        <v>0.8042327265685123</v>
      </c>
    </row>
    <row r="213" spans="7:9" x14ac:dyDescent="0.3">
      <c r="G213" s="3">
        <v>78.900000000000304</v>
      </c>
      <c r="H213" s="2">
        <f t="shared" si="7"/>
        <v>-1.569698976466853</v>
      </c>
      <c r="I213" s="13">
        <f t="shared" si="8"/>
        <v>0.81057711109005259</v>
      </c>
    </row>
    <row r="214" spans="7:9" x14ac:dyDescent="0.3">
      <c r="G214" s="3">
        <v>79.000000000000298</v>
      </c>
      <c r="H214" s="2">
        <f t="shared" si="7"/>
        <v>-1.5607425879206456</v>
      </c>
      <c r="I214" s="13">
        <f t="shared" si="8"/>
        <v>0.81686569783466645</v>
      </c>
    </row>
    <row r="215" spans="7:9" x14ac:dyDescent="0.3">
      <c r="G215" s="3">
        <v>79.100000000000307</v>
      </c>
      <c r="H215" s="2">
        <f t="shared" si="7"/>
        <v>-1.551797529407249</v>
      </c>
      <c r="I215" s="13">
        <f t="shared" si="8"/>
        <v>0.82309640337862666</v>
      </c>
    </row>
    <row r="216" spans="7:9" x14ac:dyDescent="0.3">
      <c r="G216" s="3">
        <v>79.200000000000301</v>
      </c>
      <c r="H216" s="2">
        <f t="shared" si="7"/>
        <v>-1.5428637722973828</v>
      </c>
      <c r="I216" s="13">
        <f t="shared" si="8"/>
        <v>0.82926714398031243</v>
      </c>
    </row>
    <row r="217" spans="7:9" x14ac:dyDescent="0.3">
      <c r="G217" s="3">
        <v>79.300000000000296</v>
      </c>
      <c r="H217" s="2">
        <f t="shared" ref="H217:H280" si="9">(LN(G217/$B$23) + ($B$25-$B$26-$B$27^2/2)*$B$24) / ($B$27*SQRT($B$24))</f>
        <v>-1.5339412880701446</v>
      </c>
      <c r="I217" s="13">
        <f t="shared" ref="I217:I280" si="10">-(H217/$B$27+SQRT($B$24)) * EXP(-$B$25*$B$24) * _xlfn.NORM.DIST(H217, 0, 1, FALSE)</f>
        <v>0.83537583635953716</v>
      </c>
    </row>
    <row r="218" spans="7:9" x14ac:dyDescent="0.3">
      <c r="G218" s="3">
        <v>79.400000000000304</v>
      </c>
      <c r="H218" s="2">
        <f t="shared" si="9"/>
        <v>-1.5250300483124581</v>
      </c>
      <c r="I218" s="13">
        <f t="shared" si="10"/>
        <v>0.84142039848005501</v>
      </c>
    </row>
    <row r="219" spans="7:9" x14ac:dyDescent="0.3">
      <c r="G219" s="3">
        <v>79.500000000000298</v>
      </c>
      <c r="H219" s="2">
        <f t="shared" si="9"/>
        <v>-1.5161300247185385</v>
      </c>
      <c r="I219" s="13">
        <f t="shared" si="10"/>
        <v>0.84739875033482281</v>
      </c>
    </row>
    <row r="220" spans="7:9" x14ac:dyDescent="0.3">
      <c r="G220" s="3">
        <v>79.600000000000307</v>
      </c>
      <c r="H220" s="2">
        <f t="shared" si="9"/>
        <v>-1.5072411890893449</v>
      </c>
      <c r="I220" s="13">
        <f t="shared" si="10"/>
        <v>0.85330881473363163</v>
      </c>
    </row>
    <row r="221" spans="7:9" x14ac:dyDescent="0.3">
      <c r="G221" s="3">
        <v>79.700000000000301</v>
      </c>
      <c r="H221" s="2">
        <f t="shared" si="9"/>
        <v>-1.4983635133320476</v>
      </c>
      <c r="I221" s="13">
        <f t="shared" si="10"/>
        <v>0.85914851809268733</v>
      </c>
    </row>
    <row r="222" spans="7:9" x14ac:dyDescent="0.3">
      <c r="G222" s="3">
        <v>79.800000000000296</v>
      </c>
      <c r="H222" s="2">
        <f t="shared" si="9"/>
        <v>-1.4894969694594982</v>
      </c>
      <c r="I222" s="13">
        <f t="shared" si="10"/>
        <v>0.86491579122572848</v>
      </c>
    </row>
    <row r="223" spans="7:9" x14ac:dyDescent="0.3">
      <c r="G223" s="3">
        <v>79.900000000000304</v>
      </c>
      <c r="H223" s="2">
        <f t="shared" si="9"/>
        <v>-1.4806415295896911</v>
      </c>
      <c r="I223" s="13">
        <f t="shared" si="10"/>
        <v>0.87060857013629067</v>
      </c>
    </row>
    <row r="224" spans="7:9" x14ac:dyDescent="0.3">
      <c r="G224" s="3">
        <v>80.000000000000298</v>
      </c>
      <c r="H224" s="2">
        <f t="shared" si="9"/>
        <v>-1.4717971659452522</v>
      </c>
      <c r="I224" s="13">
        <f t="shared" si="10"/>
        <v>0.87622479681067378</v>
      </c>
    </row>
    <row r="225" spans="7:9" x14ac:dyDescent="0.3">
      <c r="G225" s="3">
        <v>80.100000000000307</v>
      </c>
      <c r="H225" s="2">
        <f t="shared" si="9"/>
        <v>-1.4629638508528993</v>
      </c>
      <c r="I225" s="13">
        <f t="shared" si="10"/>
        <v>0.8817624200112425</v>
      </c>
    </row>
    <row r="226" spans="7:9" x14ac:dyDescent="0.3">
      <c r="G226" s="3">
        <v>80.200000000000301</v>
      </c>
      <c r="H226" s="2">
        <f t="shared" si="9"/>
        <v>-1.454141556742937</v>
      </c>
      <c r="I226" s="13">
        <f t="shared" si="10"/>
        <v>0.88721939606960809</v>
      </c>
    </row>
    <row r="227" spans="7:9" x14ac:dyDescent="0.3">
      <c r="G227" s="3">
        <v>80.300000000000296</v>
      </c>
      <c r="H227" s="2">
        <f t="shared" si="9"/>
        <v>-1.4453302561487325</v>
      </c>
      <c r="I227" s="13">
        <f t="shared" si="10"/>
        <v>0.89259368967930919</v>
      </c>
    </row>
    <row r="228" spans="7:9" x14ac:dyDescent="0.3">
      <c r="G228" s="3">
        <v>80.400000000000304</v>
      </c>
      <c r="H228" s="2">
        <f t="shared" si="9"/>
        <v>-1.4365299217062002</v>
      </c>
      <c r="I228" s="13">
        <f t="shared" si="10"/>
        <v>0.89788327468757212</v>
      </c>
    </row>
    <row r="229" spans="7:9" x14ac:dyDescent="0.3">
      <c r="G229" s="3">
        <v>80.500000000000298</v>
      </c>
      <c r="H229" s="2">
        <f t="shared" si="9"/>
        <v>-1.4277405261533034</v>
      </c>
      <c r="I229" s="13">
        <f t="shared" si="10"/>
        <v>0.90308613488572786</v>
      </c>
    </row>
    <row r="230" spans="7:9" x14ac:dyDescent="0.3">
      <c r="G230" s="3">
        <v>80.600000000000307</v>
      </c>
      <c r="H230" s="2">
        <f t="shared" si="9"/>
        <v>-1.4189620423295319</v>
      </c>
      <c r="I230" s="13">
        <f t="shared" si="10"/>
        <v>0.90820026479790461</v>
      </c>
    </row>
    <row r="231" spans="7:9" x14ac:dyDescent="0.3">
      <c r="G231" s="3">
        <v>80.700000000000301</v>
      </c>
      <c r="H231" s="2">
        <f t="shared" si="9"/>
        <v>-1.4101944431754132</v>
      </c>
      <c r="I231" s="13">
        <f t="shared" si="10"/>
        <v>0.91322367046755504</v>
      </c>
    </row>
    <row r="232" spans="7:9" x14ac:dyDescent="0.3">
      <c r="G232" s="3">
        <v>80.800000000000296</v>
      </c>
      <c r="H232" s="2">
        <f t="shared" si="9"/>
        <v>-1.4014377017320037</v>
      </c>
      <c r="I232" s="13">
        <f t="shared" si="10"/>
        <v>0.91815437024144342</v>
      </c>
    </row>
    <row r="233" spans="7:9" x14ac:dyDescent="0.3">
      <c r="G233" s="3">
        <v>80.900000000000304</v>
      </c>
      <c r="H233" s="2">
        <f t="shared" si="9"/>
        <v>-1.3926917911403887</v>
      </c>
      <c r="I233" s="13">
        <f t="shared" si="10"/>
        <v>0.92299039555066509</v>
      </c>
    </row>
    <row r="234" spans="7:9" x14ac:dyDescent="0.3">
      <c r="G234" s="3">
        <v>81.000000000000298</v>
      </c>
      <c r="H234" s="2">
        <f t="shared" si="9"/>
        <v>-1.3839566846412001</v>
      </c>
      <c r="I234" s="13">
        <f t="shared" si="10"/>
        <v>0.92772979168830305</v>
      </c>
    </row>
    <row r="235" spans="7:9" x14ac:dyDescent="0.3">
      <c r="G235" s="3">
        <v>81.100000000000307</v>
      </c>
      <c r="H235" s="2">
        <f t="shared" si="9"/>
        <v>-1.3752323555741088</v>
      </c>
      <c r="I235" s="13">
        <f t="shared" si="10"/>
        <v>0.93237061858333248</v>
      </c>
    </row>
    <row r="236" spans="7:9" x14ac:dyDescent="0.3">
      <c r="G236" s="3">
        <v>81.200000000000301</v>
      </c>
      <c r="H236" s="2">
        <f t="shared" si="9"/>
        <v>-1.3665187773773533</v>
      </c>
      <c r="I236" s="13">
        <f t="shared" si="10"/>
        <v>0.93691095157035098</v>
      </c>
    </row>
    <row r="237" spans="7:9" x14ac:dyDescent="0.3">
      <c r="G237" s="3">
        <v>81.300000000000296</v>
      </c>
      <c r="H237" s="2">
        <f t="shared" si="9"/>
        <v>-1.357815923587242</v>
      </c>
      <c r="I237" s="13">
        <f t="shared" si="10"/>
        <v>0.94134888215477042</v>
      </c>
    </row>
    <row r="238" spans="7:9" x14ac:dyDescent="0.3">
      <c r="G238" s="3">
        <v>81.400000000000304</v>
      </c>
      <c r="H238" s="2">
        <f t="shared" si="9"/>
        <v>-1.3491237678376742</v>
      </c>
      <c r="I238" s="13">
        <f t="shared" si="10"/>
        <v>0.94568251877305343</v>
      </c>
    </row>
    <row r="239" spans="7:9" x14ac:dyDescent="0.3">
      <c r="G239" s="3">
        <v>81.500000000000298</v>
      </c>
      <c r="H239" s="2">
        <f t="shared" si="9"/>
        <v>-1.340442283859667</v>
      </c>
      <c r="I239" s="13">
        <f t="shared" si="10"/>
        <v>0.94990998754761591</v>
      </c>
    </row>
    <row r="240" spans="7:9" x14ac:dyDescent="0.3">
      <c r="G240" s="3">
        <v>81.600000000000307</v>
      </c>
      <c r="H240" s="2">
        <f t="shared" si="9"/>
        <v>-1.3317714454808669</v>
      </c>
      <c r="I240" s="13">
        <f t="shared" si="10"/>
        <v>0.95402943303601839</v>
      </c>
    </row>
    <row r="241" spans="7:9" x14ac:dyDescent="0.3">
      <c r="G241" s="3">
        <v>81.700000000000301</v>
      </c>
      <c r="H241" s="2">
        <f t="shared" si="9"/>
        <v>-1.32311122662509</v>
      </c>
      <c r="I241" s="13">
        <f t="shared" si="10"/>
        <v>0.9580390189740472</v>
      </c>
    </row>
    <row r="242" spans="7:9" x14ac:dyDescent="0.3">
      <c r="G242" s="3">
        <v>81.800000000000296</v>
      </c>
      <c r="H242" s="2">
        <f t="shared" si="9"/>
        <v>-1.3144616013118426</v>
      </c>
      <c r="I242" s="13">
        <f t="shared" si="10"/>
        <v>0.96193692901232819</v>
      </c>
    </row>
    <row r="243" spans="7:9" x14ac:dyDescent="0.3">
      <c r="G243" s="3">
        <v>81.900000000000304</v>
      </c>
      <c r="H243" s="2">
        <f t="shared" si="9"/>
        <v>-1.3058225436558517</v>
      </c>
      <c r="I243" s="13">
        <f t="shared" si="10"/>
        <v>0.96572136744608872</v>
      </c>
    </row>
    <row r="244" spans="7:9" x14ac:dyDescent="0.3">
      <c r="G244" s="3">
        <v>82.000000000000298</v>
      </c>
      <c r="H244" s="2">
        <f t="shared" si="9"/>
        <v>-1.2971940278666128</v>
      </c>
      <c r="I244" s="13">
        <f t="shared" si="10"/>
        <v>0.96939055993769541</v>
      </c>
    </row>
    <row r="245" spans="7:9" x14ac:dyDescent="0.3">
      <c r="G245" s="3">
        <v>82.100000000000307</v>
      </c>
      <c r="H245" s="2">
        <f t="shared" si="9"/>
        <v>-1.28857602824791</v>
      </c>
      <c r="I245" s="13">
        <f t="shared" si="10"/>
        <v>0.97294275423162635</v>
      </c>
    </row>
    <row r="246" spans="7:9" x14ac:dyDescent="0.3">
      <c r="G246" s="3">
        <v>82.200000000000301</v>
      </c>
      <c r="H246" s="2">
        <f t="shared" si="9"/>
        <v>-1.279968519197374</v>
      </c>
      <c r="I246" s="13">
        <f t="shared" si="10"/>
        <v>0.97637622086148668</v>
      </c>
    </row>
    <row r="247" spans="7:9" x14ac:dyDescent="0.3">
      <c r="G247" s="3">
        <v>82.300000000000296</v>
      </c>
      <c r="H247" s="2">
        <f t="shared" si="9"/>
        <v>-1.2713714752060155</v>
      </c>
      <c r="I247" s="13">
        <f t="shared" si="10"/>
        <v>0.97968925384874672</v>
      </c>
    </row>
    <row r="248" spans="7:9" x14ac:dyDescent="0.3">
      <c r="G248" s="3">
        <v>82.400000000000304</v>
      </c>
      <c r="H248" s="2">
        <f t="shared" si="9"/>
        <v>-1.2627848708577702</v>
      </c>
      <c r="I248" s="13">
        <f t="shared" si="10"/>
        <v>0.98288017139283379</v>
      </c>
    </row>
    <row r="249" spans="7:9" x14ac:dyDescent="0.3">
      <c r="G249" s="3">
        <v>82.500000000000298</v>
      </c>
      <c r="H249" s="2">
        <f t="shared" si="9"/>
        <v>-1.2542086808290598</v>
      </c>
      <c r="I249" s="13">
        <f t="shared" si="10"/>
        <v>0.98594731655223744</v>
      </c>
    </row>
    <row r="250" spans="7:9" x14ac:dyDescent="0.3">
      <c r="G250" s="3">
        <v>82.600000000000307</v>
      </c>
      <c r="H250" s="2">
        <f t="shared" si="9"/>
        <v>-1.2456428798883272</v>
      </c>
      <c r="I250" s="13">
        <f t="shared" si="10"/>
        <v>0.98888905791630832</v>
      </c>
    </row>
    <row r="251" spans="7:9" x14ac:dyDescent="0.3">
      <c r="G251" s="3">
        <v>82.700000000000301</v>
      </c>
      <c r="H251" s="2">
        <f t="shared" si="9"/>
        <v>-1.2370874428956076</v>
      </c>
      <c r="I251" s="13">
        <f t="shared" si="10"/>
        <v>0.99170379026739353</v>
      </c>
    </row>
    <row r="252" spans="7:9" x14ac:dyDescent="0.3">
      <c r="G252" s="3">
        <v>82.800000000000296</v>
      </c>
      <c r="H252" s="2">
        <f t="shared" si="9"/>
        <v>-1.2285423448020747</v>
      </c>
      <c r="I252" s="13">
        <f t="shared" si="10"/>
        <v>0.99438993523300945</v>
      </c>
    </row>
    <row r="253" spans="7:9" x14ac:dyDescent="0.3">
      <c r="G253" s="3">
        <v>82.900000000000304</v>
      </c>
      <c r="H253" s="2">
        <f t="shared" si="9"/>
        <v>-1.2200075606496021</v>
      </c>
      <c r="I253" s="13">
        <f t="shared" si="10"/>
        <v>0.99694594192771957</v>
      </c>
    </row>
    <row r="254" spans="7:9" x14ac:dyDescent="0.3">
      <c r="G254" s="3">
        <v>83.000000000000298</v>
      </c>
      <c r="H254" s="2">
        <f t="shared" si="9"/>
        <v>-1.2114830655703328</v>
      </c>
      <c r="I254" s="13">
        <f t="shared" si="10"/>
        <v>0.99937028758440605</v>
      </c>
    </row>
    <row r="255" spans="7:9" x14ac:dyDescent="0.3">
      <c r="G255" s="3">
        <v>83.100000000000307</v>
      </c>
      <c r="H255" s="2">
        <f t="shared" si="9"/>
        <v>-1.202968834786234</v>
      </c>
      <c r="I255" s="13">
        <f t="shared" si="10"/>
        <v>1.0016614781746402</v>
      </c>
    </row>
    <row r="256" spans="7:9" x14ac:dyDescent="0.3">
      <c r="G256" s="3">
        <v>83.200000000000301</v>
      </c>
      <c r="H256" s="2">
        <f t="shared" si="9"/>
        <v>-1.1944648436086769</v>
      </c>
      <c r="I256" s="13">
        <f t="shared" si="10"/>
        <v>1.0038180490178419</v>
      </c>
    </row>
    <row r="257" spans="7:9" x14ac:dyDescent="0.3">
      <c r="G257" s="3">
        <v>83.300000000000296</v>
      </c>
      <c r="H257" s="2">
        <f t="shared" si="9"/>
        <v>-1.185971067437994</v>
      </c>
      <c r="I257" s="13">
        <f t="shared" si="10"/>
        <v>1.0058385653789486</v>
      </c>
    </row>
    <row r="258" spans="7:9" x14ac:dyDescent="0.3">
      <c r="G258" s="3">
        <v>83.400000000000304</v>
      </c>
      <c r="H258" s="2">
        <f t="shared" si="9"/>
        <v>-1.1774874817630629</v>
      </c>
      <c r="I258" s="13">
        <f t="shared" si="10"/>
        <v>1.0077216230542974</v>
      </c>
    </row>
    <row r="259" spans="7:9" x14ac:dyDescent="0.3">
      <c r="G259" s="3">
        <v>83.500000000000298</v>
      </c>
      <c r="H259" s="2">
        <f t="shared" si="9"/>
        <v>-1.1690140621608793</v>
      </c>
      <c r="I259" s="13">
        <f t="shared" si="10"/>
        <v>1.0094658489454573</v>
      </c>
    </row>
    <row r="260" spans="7:9" x14ac:dyDescent="0.3">
      <c r="G260" s="3">
        <v>83.600000000000307</v>
      </c>
      <c r="H260" s="2">
        <f t="shared" si="9"/>
        <v>-1.1605507842961285</v>
      </c>
      <c r="I260" s="13">
        <f t="shared" si="10"/>
        <v>1.0110699016207361</v>
      </c>
    </row>
    <row r="261" spans="7:9" x14ac:dyDescent="0.3">
      <c r="G261" s="3">
        <v>83.700000000000301</v>
      </c>
      <c r="H261" s="2">
        <f t="shared" si="9"/>
        <v>-1.1520976239207779</v>
      </c>
      <c r="I261" s="13">
        <f t="shared" si="10"/>
        <v>1.012532471864096</v>
      </c>
    </row>
    <row r="262" spans="7:9" x14ac:dyDescent="0.3">
      <c r="G262" s="3">
        <v>83.800000000000296</v>
      </c>
      <c r="H262" s="2">
        <f t="shared" si="9"/>
        <v>-1.1436545568736476</v>
      </c>
      <c r="I262" s="13">
        <f t="shared" si="10"/>
        <v>1.0138522832112371</v>
      </c>
    </row>
    <row r="263" spans="7:9" x14ac:dyDescent="0.3">
      <c r="G263" s="3">
        <v>83.900000000000304</v>
      </c>
      <c r="H263" s="2">
        <f t="shared" si="9"/>
        <v>-1.1352215590800043</v>
      </c>
      <c r="I263" s="13">
        <f t="shared" si="10"/>
        <v>1.0150280924725901</v>
      </c>
    </row>
    <row r="264" spans="7:9" x14ac:dyDescent="0.3">
      <c r="G264" s="3">
        <v>84.000000000000298</v>
      </c>
      <c r="H264" s="2">
        <f t="shared" si="9"/>
        <v>-1.1267986065511504</v>
      </c>
      <c r="I264" s="13">
        <f t="shared" si="10"/>
        <v>1.0160586902429889</v>
      </c>
    </row>
    <row r="265" spans="7:9" x14ac:dyDescent="0.3">
      <c r="G265" s="3">
        <v>84.100000000000307</v>
      </c>
      <c r="H265" s="2">
        <f t="shared" si="9"/>
        <v>-1.1183856753840047</v>
      </c>
      <c r="I265" s="13">
        <f t="shared" si="10"/>
        <v>1.0169429013977933</v>
      </c>
    </row>
    <row r="266" spans="7:9" x14ac:dyDescent="0.3">
      <c r="G266" s="3">
        <v>84.200000000000301</v>
      </c>
      <c r="H266" s="2">
        <f t="shared" si="9"/>
        <v>-1.1099827417607089</v>
      </c>
      <c r="I266" s="13">
        <f t="shared" si="10"/>
        <v>1.0176795855752327</v>
      </c>
    </row>
    <row r="267" spans="7:9" x14ac:dyDescent="0.3">
      <c r="G267" s="3">
        <v>84.300000000000296</v>
      </c>
      <c r="H267" s="2">
        <f t="shared" si="9"/>
        <v>-1.101589781948211</v>
      </c>
      <c r="I267" s="13">
        <f t="shared" si="10"/>
        <v>1.0182676376447692</v>
      </c>
    </row>
    <row r="268" spans="7:9" x14ac:dyDescent="0.3">
      <c r="G268" s="3">
        <v>84.400000000000304</v>
      </c>
      <c r="H268" s="2">
        <f t="shared" si="9"/>
        <v>-1.0932067722978693</v>
      </c>
      <c r="I268" s="13">
        <f t="shared" si="10"/>
        <v>1.0187059881612679</v>
      </c>
    </row>
    <row r="269" spans="7:9" x14ac:dyDescent="0.3">
      <c r="G269" s="3">
        <v>84.500000000000298</v>
      </c>
      <c r="H269" s="2">
        <f t="shared" si="9"/>
        <v>-1.0848336892450554</v>
      </c>
      <c r="I269" s="13">
        <f t="shared" si="10"/>
        <v>1.018993603804778</v>
      </c>
    </row>
    <row r="270" spans="7:9" x14ac:dyDescent="0.3">
      <c r="G270" s="3">
        <v>84.600000000000307</v>
      </c>
      <c r="H270" s="2">
        <f t="shared" si="9"/>
        <v>-1.0764705093087457</v>
      </c>
      <c r="I270" s="13">
        <f t="shared" si="10"/>
        <v>1.0191294878057415</v>
      </c>
    </row>
    <row r="271" spans="7:9" x14ac:dyDescent="0.3">
      <c r="G271" s="3">
        <v>84.700000000000401</v>
      </c>
      <c r="H271" s="2">
        <f t="shared" si="9"/>
        <v>-1.0681172090911331</v>
      </c>
      <c r="I271" s="13">
        <f t="shared" si="10"/>
        <v>1.0191126803554507</v>
      </c>
    </row>
    <row r="272" spans="7:9" x14ac:dyDescent="0.3">
      <c r="G272" s="3">
        <v>84.800000000000395</v>
      </c>
      <c r="H272" s="2">
        <f t="shared" si="9"/>
        <v>-1.0597737652772534</v>
      </c>
      <c r="I272" s="13">
        <f t="shared" si="10"/>
        <v>1.018942259001576</v>
      </c>
    </row>
    <row r="273" spans="7:9" x14ac:dyDescent="0.3">
      <c r="G273" s="3">
        <v>84.900000000000404</v>
      </c>
      <c r="H273" s="2">
        <f t="shared" si="9"/>
        <v>-1.0514401546345529</v>
      </c>
      <c r="I273" s="13">
        <f t="shared" si="10"/>
        <v>1.0186173390286146</v>
      </c>
    </row>
    <row r="274" spans="7:9" x14ac:dyDescent="0.3">
      <c r="G274" s="3">
        <v>85.000000000000398</v>
      </c>
      <c r="H274" s="2">
        <f t="shared" si="9"/>
        <v>-1.0431163540125352</v>
      </c>
      <c r="I274" s="13">
        <f t="shared" si="10"/>
        <v>1.0181370738230975</v>
      </c>
    </row>
    <row r="275" spans="7:9" x14ac:dyDescent="0.3">
      <c r="G275" s="3">
        <v>85.100000000000406</v>
      </c>
      <c r="H275" s="2">
        <f t="shared" si="9"/>
        <v>-1.0348023403423572</v>
      </c>
      <c r="I275" s="13">
        <f t="shared" si="10"/>
        <v>1.0175006552234152</v>
      </c>
    </row>
    <row r="276" spans="7:9" x14ac:dyDescent="0.3">
      <c r="G276" s="3">
        <v>85.200000000000401</v>
      </c>
      <c r="H276" s="2">
        <f t="shared" si="9"/>
        <v>-1.0264980906364587</v>
      </c>
      <c r="I276" s="13">
        <f t="shared" si="10"/>
        <v>1.0167073138541305</v>
      </c>
    </row>
    <row r="277" spans="7:9" x14ac:dyDescent="0.3">
      <c r="G277" s="3">
        <v>85.300000000000395</v>
      </c>
      <c r="H277" s="2">
        <f t="shared" si="9"/>
        <v>-1.0182035819881676</v>
      </c>
      <c r="I277" s="13">
        <f t="shared" si="10"/>
        <v>1.0157563194446422</v>
      </c>
    </row>
    <row r="278" spans="7:9" x14ac:dyDescent="0.3">
      <c r="G278" s="3">
        <v>85.400000000000404</v>
      </c>
      <c r="H278" s="2">
        <f t="shared" si="9"/>
        <v>-1.0099187915713312</v>
      </c>
      <c r="I278" s="13">
        <f t="shared" si="10"/>
        <v>1.014646981132094</v>
      </c>
    </row>
    <row r="279" spans="7:9" x14ac:dyDescent="0.3">
      <c r="G279" s="3">
        <v>85.500000000000398</v>
      </c>
      <c r="H279" s="2">
        <f t="shared" si="9"/>
        <v>-1.0016436966399376</v>
      </c>
      <c r="I279" s="13">
        <f t="shared" si="10"/>
        <v>1.0133786477484164</v>
      </c>
    </row>
    <row r="280" spans="7:9" x14ac:dyDescent="0.3">
      <c r="G280" s="3">
        <v>85.600000000000406</v>
      </c>
      <c r="H280" s="2">
        <f t="shared" si="9"/>
        <v>-0.99337827452773142</v>
      </c>
      <c r="I280" s="13">
        <f t="shared" si="10"/>
        <v>1.011950708091395</v>
      </c>
    </row>
    <row r="281" spans="7:9" x14ac:dyDescent="0.3">
      <c r="G281" s="3">
        <v>85.700000000000401</v>
      </c>
      <c r="H281" s="2">
        <f t="shared" ref="H281:H344" si="11">(LN(G281/$B$23) + ($B$25-$B$26-$B$27^2/2)*$B$24) / ($B$27*SQRT($B$24))</f>
        <v>-0.98512250264785783</v>
      </c>
      <c r="I281" s="13">
        <f t="shared" ref="I281:I344" si="12">-(H281/$B$27+SQRT($B$24)) * EXP(-$B$25*$B$24) * _xlfn.NORM.DIST(H281, 0, 1, FALSE)</f>
        <v>1.0103625911796903</v>
      </c>
    </row>
    <row r="282" spans="7:9" x14ac:dyDescent="0.3">
      <c r="G282" s="3">
        <v>85.800000000000395</v>
      </c>
      <c r="H282" s="2">
        <f t="shared" si="11"/>
        <v>-0.97687635849247578</v>
      </c>
      <c r="I282" s="13">
        <f t="shared" si="12"/>
        <v>1.0086137664917134</v>
      </c>
    </row>
    <row r="283" spans="7:9" x14ac:dyDescent="0.3">
      <c r="G283" s="3">
        <v>85.900000000000404</v>
      </c>
      <c r="H283" s="2">
        <f t="shared" si="11"/>
        <v>-0.96863981963240098</v>
      </c>
      <c r="I283" s="13">
        <f t="shared" si="12"/>
        <v>1.0067037441882938</v>
      </c>
    </row>
    <row r="284" spans="7:9" x14ac:dyDescent="0.3">
      <c r="G284" s="3">
        <v>86.000000000000398</v>
      </c>
      <c r="H284" s="2">
        <f t="shared" si="11"/>
        <v>-0.96041286371673518</v>
      </c>
      <c r="I284" s="13">
        <f t="shared" si="12"/>
        <v>1.0046320753190734</v>
      </c>
    </row>
    <row r="285" spans="7:9" x14ac:dyDescent="0.3">
      <c r="G285" s="3">
        <v>86.100000000000406</v>
      </c>
      <c r="H285" s="2">
        <f t="shared" si="11"/>
        <v>-0.9521954684725018</v>
      </c>
      <c r="I285" s="13">
        <f t="shared" si="12"/>
        <v>1.0023983520125725</v>
      </c>
    </row>
    <row r="286" spans="7:9" x14ac:dyDescent="0.3">
      <c r="G286" s="3">
        <v>86.200000000000401</v>
      </c>
      <c r="H286" s="2">
        <f t="shared" si="11"/>
        <v>-0.94398761170428935</v>
      </c>
      <c r="I286" s="13">
        <f t="shared" si="12"/>
        <v>1.0000022076498851</v>
      </c>
    </row>
    <row r="287" spans="7:9" x14ac:dyDescent="0.3">
      <c r="G287" s="3">
        <v>86.300000000000395</v>
      </c>
      <c r="H287" s="2">
        <f t="shared" si="11"/>
        <v>-0.9357892712938829</v>
      </c>
      <c r="I287" s="13">
        <f t="shared" si="12"/>
        <v>0.99744331702196076</v>
      </c>
    </row>
    <row r="288" spans="7:9" x14ac:dyDescent="0.3">
      <c r="G288" s="3">
        <v>86.400000000000404</v>
      </c>
      <c r="H288" s="2">
        <f t="shared" si="11"/>
        <v>-0.92760042519991381</v>
      </c>
      <c r="I288" s="13">
        <f t="shared" si="12"/>
        <v>0.99472139647045543</v>
      </c>
    </row>
    <row r="289" spans="7:9" x14ac:dyDescent="0.3">
      <c r="G289" s="3">
        <v>86.500000000000398</v>
      </c>
      <c r="H289" s="2">
        <f t="shared" si="11"/>
        <v>-0.91942105145750219</v>
      </c>
      <c r="I289" s="13">
        <f t="shared" si="12"/>
        <v>0.99183620401212191</v>
      </c>
    </row>
    <row r="290" spans="7:9" x14ac:dyDescent="0.3">
      <c r="G290" s="3">
        <v>86.600000000000406</v>
      </c>
      <c r="H290" s="2">
        <f t="shared" si="11"/>
        <v>-0.91125112817790122</v>
      </c>
      <c r="I290" s="13">
        <f t="shared" si="12"/>
        <v>0.98878753944673903</v>
      </c>
    </row>
    <row r="291" spans="7:9" x14ac:dyDescent="0.3">
      <c r="G291" s="3">
        <v>86.700000000000401</v>
      </c>
      <c r="H291" s="2">
        <f t="shared" si="11"/>
        <v>-0.90309063354815067</v>
      </c>
      <c r="I291" s="13">
        <f t="shared" si="12"/>
        <v>0.98557524444857381</v>
      </c>
    </row>
    <row r="292" spans="7:9" x14ac:dyDescent="0.3">
      <c r="G292" s="3">
        <v>86.800000000000395</v>
      </c>
      <c r="H292" s="2">
        <f t="shared" si="11"/>
        <v>-0.89493954583072022</v>
      </c>
      <c r="I292" s="13">
        <f t="shared" si="12"/>
        <v>0.98219920264138394</v>
      </c>
    </row>
    <row r="293" spans="7:9" x14ac:dyDescent="0.3">
      <c r="G293" s="3">
        <v>86.900000000000404</v>
      </c>
      <c r="H293" s="2">
        <f t="shared" si="11"/>
        <v>-0.88679784336316814</v>
      </c>
      <c r="I293" s="13">
        <f t="shared" si="12"/>
        <v>0.9786593396569806</v>
      </c>
    </row>
    <row r="294" spans="7:9" x14ac:dyDescent="0.3">
      <c r="G294" s="3">
        <v>87.000000000000398</v>
      </c>
      <c r="H294" s="2">
        <f t="shared" si="11"/>
        <v>-0.87866550455779358</v>
      </c>
      <c r="I294" s="13">
        <f t="shared" si="12"/>
        <v>0.97495562317737128</v>
      </c>
    </row>
    <row r="295" spans="7:9" x14ac:dyDescent="0.3">
      <c r="G295" s="3">
        <v>87.100000000000406</v>
      </c>
      <c r="H295" s="2">
        <f t="shared" si="11"/>
        <v>-0.87054250790129262</v>
      </c>
      <c r="I295" s="13">
        <f t="shared" si="12"/>
        <v>0.97108806296052141</v>
      </c>
    </row>
    <row r="296" spans="7:9" x14ac:dyDescent="0.3">
      <c r="G296" s="3">
        <v>87.200000000000401</v>
      </c>
      <c r="H296" s="2">
        <f t="shared" si="11"/>
        <v>-0.86242883195442044</v>
      </c>
      <c r="I296" s="13">
        <f t="shared" si="12"/>
        <v>0.96705671084977285</v>
      </c>
    </row>
    <row r="297" spans="7:9" x14ac:dyDescent="0.3">
      <c r="G297" s="3">
        <v>87.300000000000395</v>
      </c>
      <c r="H297" s="2">
        <f t="shared" si="11"/>
        <v>-0.85432445535164392</v>
      </c>
      <c r="I297" s="13">
        <f t="shared" si="12"/>
        <v>0.96286166076696755</v>
      </c>
    </row>
    <row r="298" spans="7:9" x14ac:dyDescent="0.3">
      <c r="G298" s="3">
        <v>87.400000000000404</v>
      </c>
      <c r="H298" s="2">
        <f t="shared" si="11"/>
        <v>-0.84622935680081246</v>
      </c>
      <c r="I298" s="13">
        <f t="shared" si="12"/>
        <v>0.95850304868934244</v>
      </c>
    </row>
    <row r="299" spans="7:9" x14ac:dyDescent="0.3">
      <c r="G299" s="3">
        <v>87.500000000000398</v>
      </c>
      <c r="H299" s="2">
        <f t="shared" si="11"/>
        <v>-0.83814351508281826</v>
      </c>
      <c r="I299" s="13">
        <f t="shared" si="12"/>
        <v>0.95398105261025279</v>
      </c>
    </row>
    <row r="300" spans="7:9" x14ac:dyDescent="0.3">
      <c r="G300" s="3">
        <v>87.600000000000406</v>
      </c>
      <c r="H300" s="2">
        <f t="shared" si="11"/>
        <v>-0.83006690905126201</v>
      </c>
      <c r="I300" s="13">
        <f t="shared" si="12"/>
        <v>0.94929589248380464</v>
      </c>
    </row>
    <row r="301" spans="7:9" x14ac:dyDescent="0.3">
      <c r="G301" s="3">
        <v>87.700000000000401</v>
      </c>
      <c r="H301" s="2">
        <f t="shared" si="11"/>
        <v>-0.82199951763212564</v>
      </c>
      <c r="I301" s="13">
        <f t="shared" si="12"/>
        <v>0.94444783015347844</v>
      </c>
    </row>
    <row r="302" spans="7:9" x14ac:dyDescent="0.3">
      <c r="G302" s="3">
        <v>87.800000000000395</v>
      </c>
      <c r="H302" s="2">
        <f t="shared" si="11"/>
        <v>-0.81394131982343465</v>
      </c>
      <c r="I302" s="13">
        <f t="shared" si="12"/>
        <v>0.93943716926482568</v>
      </c>
    </row>
    <row r="303" spans="7:9" x14ac:dyDescent="0.3">
      <c r="G303" s="3">
        <v>87.900000000000404</v>
      </c>
      <c r="H303" s="2">
        <f t="shared" si="11"/>
        <v>-0.80589229469493695</v>
      </c>
      <c r="I303" s="13">
        <f t="shared" si="12"/>
        <v>0.93426425516235356</v>
      </c>
    </row>
    <row r="304" spans="7:9" x14ac:dyDescent="0.3">
      <c r="G304" s="3">
        <v>88.000000000000398</v>
      </c>
      <c r="H304" s="2">
        <f t="shared" si="11"/>
        <v>-0.79785242138777379</v>
      </c>
      <c r="I304" s="13">
        <f t="shared" si="12"/>
        <v>0.92892947477068599</v>
      </c>
    </row>
    <row r="305" spans="7:9" x14ac:dyDescent="0.3">
      <c r="G305" s="3">
        <v>88.100000000000406</v>
      </c>
      <c r="H305" s="2">
        <f t="shared" si="11"/>
        <v>-0.78982167911415491</v>
      </c>
      <c r="I305" s="13">
        <f t="shared" si="12"/>
        <v>0.92343325646012397</v>
      </c>
    </row>
    <row r="306" spans="7:9" x14ac:dyDescent="0.3">
      <c r="G306" s="3">
        <v>88.200000000000401</v>
      </c>
      <c r="H306" s="2">
        <f t="shared" si="11"/>
        <v>-0.78180004715704043</v>
      </c>
      <c r="I306" s="13">
        <f t="shared" si="12"/>
        <v>0.91777606989672667</v>
      </c>
    </row>
    <row r="307" spans="7:9" x14ac:dyDescent="0.3">
      <c r="G307" s="3">
        <v>88.300000000000395</v>
      </c>
      <c r="H307" s="2">
        <f t="shared" si="11"/>
        <v>-0.77378750486981163</v>
      </c>
      <c r="I307" s="13">
        <f t="shared" si="12"/>
        <v>0.91195842587702836</v>
      </c>
    </row>
    <row r="308" spans="7:9" x14ac:dyDescent="0.3">
      <c r="G308" s="3">
        <v>88.400000000000404</v>
      </c>
      <c r="H308" s="2">
        <f t="shared" si="11"/>
        <v>-0.76578403167596021</v>
      </c>
      <c r="I308" s="13">
        <f t="shared" si="12"/>
        <v>0.90598087614754774</v>
      </c>
    </row>
    <row r="309" spans="7:9" x14ac:dyDescent="0.3">
      <c r="G309" s="3">
        <v>88.500000000000398</v>
      </c>
      <c r="H309" s="2">
        <f t="shared" si="11"/>
        <v>-0.75778960706876763</v>
      </c>
      <c r="I309" s="13">
        <f t="shared" si="12"/>
        <v>0.89984401320921259</v>
      </c>
    </row>
    <row r="310" spans="7:9" x14ac:dyDescent="0.3">
      <c r="G310" s="3">
        <v>88.600000000000406</v>
      </c>
      <c r="H310" s="2">
        <f t="shared" si="11"/>
        <v>-0.7498042106109899</v>
      </c>
      <c r="I310" s="13">
        <f t="shared" si="12"/>
        <v>0.89354847010685534</v>
      </c>
    </row>
    <row r="311" spans="7:9" x14ac:dyDescent="0.3">
      <c r="G311" s="3">
        <v>88.700000000000401</v>
      </c>
      <c r="H311" s="2">
        <f t="shared" si="11"/>
        <v>-0.74182782193454733</v>
      </c>
      <c r="I311" s="13">
        <f t="shared" si="12"/>
        <v>0.88709492020394276</v>
      </c>
    </row>
    <row r="312" spans="7:9" x14ac:dyDescent="0.3">
      <c r="G312" s="3">
        <v>88.800000000000395</v>
      </c>
      <c r="H312" s="2">
        <f t="shared" si="11"/>
        <v>-0.73386042074020641</v>
      </c>
      <c r="I312" s="13">
        <f t="shared" si="12"/>
        <v>0.88048407694268249</v>
      </c>
    </row>
    <row r="313" spans="7:9" x14ac:dyDescent="0.3">
      <c r="G313" s="3">
        <v>88.900000000000404</v>
      </c>
      <c r="H313" s="2">
        <f t="shared" si="11"/>
        <v>-0.72590198679727336</v>
      </c>
      <c r="I313" s="13">
        <f t="shared" si="12"/>
        <v>0.87371669358969761</v>
      </c>
    </row>
    <row r="314" spans="7:9" x14ac:dyDescent="0.3">
      <c r="G314" s="3">
        <v>89.000000000000398</v>
      </c>
      <c r="H314" s="2">
        <f t="shared" si="11"/>
        <v>-0.71795249994329047</v>
      </c>
      <c r="I314" s="13">
        <f t="shared" si="12"/>
        <v>0.86679356296743582</v>
      </c>
    </row>
    <row r="315" spans="7:9" x14ac:dyDescent="0.3">
      <c r="G315" s="3">
        <v>89.100000000000406</v>
      </c>
      <c r="H315" s="2">
        <f t="shared" si="11"/>
        <v>-0.71001194008372148</v>
      </c>
      <c r="I315" s="13">
        <f t="shared" si="12"/>
        <v>0.85971551717147998</v>
      </c>
    </row>
    <row r="316" spans="7:9" x14ac:dyDescent="0.3">
      <c r="G316" s="3">
        <v>89.200000000000401</v>
      </c>
      <c r="H316" s="2">
        <f t="shared" si="11"/>
        <v>-0.70208028719165183</v>
      </c>
      <c r="I316" s="13">
        <f t="shared" si="12"/>
        <v>0.85248342727397153</v>
      </c>
    </row>
    <row r="317" spans="7:9" x14ac:dyDescent="0.3">
      <c r="G317" s="3">
        <v>89.300000000000395</v>
      </c>
      <c r="H317" s="2">
        <f t="shared" si="11"/>
        <v>-0.6941575213074852</v>
      </c>
      <c r="I317" s="13">
        <f t="shared" si="12"/>
        <v>0.84509820301332383</v>
      </c>
    </row>
    <row r="318" spans="7:9" x14ac:dyDescent="0.3">
      <c r="G318" s="3">
        <v>89.400000000000404</v>
      </c>
      <c r="H318" s="2">
        <f t="shared" si="11"/>
        <v>-0.68624362253863747</v>
      </c>
      <c r="I318" s="13">
        <f t="shared" si="12"/>
        <v>0.83756079247042392</v>
      </c>
    </row>
    <row r="319" spans="7:9" x14ac:dyDescent="0.3">
      <c r="G319" s="3">
        <v>89.500000000000398</v>
      </c>
      <c r="H319" s="2">
        <f t="shared" si="11"/>
        <v>-0.67833857105924644</v>
      </c>
      <c r="I319" s="13">
        <f t="shared" si="12"/>
        <v>0.82987218173154409</v>
      </c>
    </row>
    <row r="320" spans="7:9" x14ac:dyDescent="0.3">
      <c r="G320" s="3">
        <v>89.600000000000406</v>
      </c>
      <c r="H320" s="2">
        <f t="shared" si="11"/>
        <v>-0.67044234710986461</v>
      </c>
      <c r="I320" s="13">
        <f t="shared" si="12"/>
        <v>0.82203339453814095</v>
      </c>
    </row>
    <row r="321" spans="7:9" x14ac:dyDescent="0.3">
      <c r="G321" s="3">
        <v>89.700000000000401</v>
      </c>
      <c r="H321" s="2">
        <f t="shared" si="11"/>
        <v>-0.66255493099716745</v>
      </c>
      <c r="I321" s="13">
        <f t="shared" si="12"/>
        <v>0.81404549192379261</v>
      </c>
    </row>
    <row r="322" spans="7:9" x14ac:dyDescent="0.3">
      <c r="G322" s="3">
        <v>89.800000000000395</v>
      </c>
      <c r="H322" s="2">
        <f t="shared" si="11"/>
        <v>-0.65467630309365843</v>
      </c>
      <c r="I322" s="13">
        <f t="shared" si="12"/>
        <v>0.80590957183846701</v>
      </c>
    </row>
    <row r="323" spans="7:9" x14ac:dyDescent="0.3">
      <c r="G323" s="3">
        <v>89.900000000000404</v>
      </c>
      <c r="H323" s="2">
        <f t="shared" si="11"/>
        <v>-0.64680644383737185</v>
      </c>
      <c r="I323" s="13">
        <f t="shared" si="12"/>
        <v>0.79762676876035643</v>
      </c>
    </row>
    <row r="324" spans="7:9" x14ac:dyDescent="0.3">
      <c r="G324" s="3">
        <v>90.000000000000398</v>
      </c>
      <c r="H324" s="2">
        <f t="shared" si="11"/>
        <v>-0.63894533373159013</v>
      </c>
      <c r="I324" s="13">
        <f t="shared" si="12"/>
        <v>0.78919825329551774</v>
      </c>
    </row>
    <row r="325" spans="7:9" x14ac:dyDescent="0.3">
      <c r="G325" s="3">
        <v>90.100000000000406</v>
      </c>
      <c r="H325" s="2">
        <f t="shared" si="11"/>
        <v>-0.63109295334454507</v>
      </c>
      <c r="I325" s="13">
        <f t="shared" si="12"/>
        <v>0.78062523176552268</v>
      </c>
    </row>
    <row r="326" spans="7:9" x14ac:dyDescent="0.3">
      <c r="G326" s="3">
        <v>90.200000000000401</v>
      </c>
      <c r="H326" s="2">
        <f t="shared" si="11"/>
        <v>-0.62324928330913432</v>
      </c>
      <c r="I326" s="13">
        <f t="shared" si="12"/>
        <v>0.77190894578339253</v>
      </c>
    </row>
    <row r="327" spans="7:9" x14ac:dyDescent="0.3">
      <c r="G327" s="3">
        <v>90.300000000000395</v>
      </c>
      <c r="H327" s="2">
        <f t="shared" si="11"/>
        <v>-0.61541430432263433</v>
      </c>
      <c r="I327" s="13">
        <f t="shared" si="12"/>
        <v>0.76305067181803332</v>
      </c>
    </row>
    <row r="328" spans="7:9" x14ac:dyDescent="0.3">
      <c r="G328" s="3">
        <v>90.400000000000404</v>
      </c>
      <c r="H328" s="2">
        <f t="shared" si="11"/>
        <v>-0.60758799714641176</v>
      </c>
      <c r="I328" s="13">
        <f t="shared" si="12"/>
        <v>0.75405172074742743</v>
      </c>
    </row>
    <row r="329" spans="7:9" x14ac:dyDescent="0.3">
      <c r="G329" s="3">
        <v>90.500000000000398</v>
      </c>
      <c r="H329" s="2">
        <f t="shared" si="11"/>
        <v>-0.59977034260564765</v>
      </c>
      <c r="I329" s="13">
        <f t="shared" si="12"/>
        <v>0.74491343740084026</v>
      </c>
    </row>
    <row r="330" spans="7:9" x14ac:dyDescent="0.3">
      <c r="G330" s="3">
        <v>90.600000000000406</v>
      </c>
      <c r="H330" s="2">
        <f t="shared" si="11"/>
        <v>-0.5919613215890478</v>
      </c>
      <c r="I330" s="13">
        <f t="shared" si="12"/>
        <v>0.73563720009027456</v>
      </c>
    </row>
    <row r="331" spans="7:9" x14ac:dyDescent="0.3">
      <c r="G331" s="3">
        <v>90.700000000000401</v>
      </c>
      <c r="H331" s="2">
        <f t="shared" si="11"/>
        <v>-0.58416091504856638</v>
      </c>
      <c r="I331" s="13">
        <f t="shared" si="12"/>
        <v>0.72622442013145194</v>
      </c>
    </row>
    <row r="332" spans="7:9" x14ac:dyDescent="0.3">
      <c r="G332" s="3">
        <v>90.800000000000395</v>
      </c>
      <c r="H332" s="2">
        <f t="shared" si="11"/>
        <v>-0.576369103999127</v>
      </c>
      <c r="I332" s="13">
        <f t="shared" si="12"/>
        <v>0.71667654135457293</v>
      </c>
    </row>
    <row r="333" spans="7:9" x14ac:dyDescent="0.3">
      <c r="G333" s="3">
        <v>90.900000000000404</v>
      </c>
      <c r="H333" s="2">
        <f t="shared" si="11"/>
        <v>-0.56858586951834156</v>
      </c>
      <c r="I333" s="13">
        <f t="shared" si="12"/>
        <v>0.70699503960511101</v>
      </c>
    </row>
    <row r="334" spans="7:9" x14ac:dyDescent="0.3">
      <c r="G334" s="3">
        <v>91.000000000000398</v>
      </c>
      <c r="H334" s="2">
        <f t="shared" si="11"/>
        <v>-0.56081119274624314</v>
      </c>
      <c r="I334" s="13">
        <f t="shared" si="12"/>
        <v>0.69718142223493695</v>
      </c>
    </row>
    <row r="335" spans="7:9" x14ac:dyDescent="0.3">
      <c r="G335" s="3">
        <v>91.100000000000406</v>
      </c>
      <c r="H335" s="2">
        <f t="shared" si="11"/>
        <v>-0.55304505488500222</v>
      </c>
      <c r="I335" s="13">
        <f t="shared" si="12"/>
        <v>0.68723722758399586</v>
      </c>
    </row>
    <row r="336" spans="7:9" x14ac:dyDescent="0.3">
      <c r="G336" s="3">
        <v>91.200000000000401</v>
      </c>
      <c r="H336" s="2">
        <f t="shared" si="11"/>
        <v>-0.54528743719866002</v>
      </c>
      <c r="I336" s="13">
        <f t="shared" si="12"/>
        <v>0.67716402445286072</v>
      </c>
    </row>
    <row r="337" spans="7:9" x14ac:dyDescent="0.3">
      <c r="G337" s="3">
        <v>91.300000000000395</v>
      </c>
      <c r="H337" s="2">
        <f t="shared" si="11"/>
        <v>-0.53753832101285548</v>
      </c>
      <c r="I337" s="13">
        <f t="shared" si="12"/>
        <v>0.66696341156639938</v>
      </c>
    </row>
    <row r="338" spans="7:9" x14ac:dyDescent="0.3">
      <c r="G338" s="3">
        <v>91.400000000000404</v>
      </c>
      <c r="H338" s="2">
        <f t="shared" si="11"/>
        <v>-0.52979768771455282</v>
      </c>
      <c r="I338" s="13">
        <f t="shared" si="12"/>
        <v>0.65663701702884858</v>
      </c>
    </row>
    <row r="339" spans="7:9" x14ac:dyDescent="0.3">
      <c r="G339" s="3">
        <v>91.500000000000398</v>
      </c>
      <c r="H339" s="2">
        <f t="shared" si="11"/>
        <v>-0.52206551875178042</v>
      </c>
      <c r="I339" s="13">
        <f t="shared" si="12"/>
        <v>0.64618649777058124</v>
      </c>
    </row>
    <row r="340" spans="7:9" x14ac:dyDescent="0.3">
      <c r="G340" s="3">
        <v>91.600000000000406</v>
      </c>
      <c r="H340" s="2">
        <f t="shared" si="11"/>
        <v>-0.51434179563335658</v>
      </c>
      <c r="I340" s="13">
        <f t="shared" si="12"/>
        <v>0.63561353898682271</v>
      </c>
    </row>
    <row r="341" spans="7:9" x14ac:dyDescent="0.3">
      <c r="G341" s="3">
        <v>91.7000000000005</v>
      </c>
      <c r="H341" s="2">
        <f t="shared" si="11"/>
        <v>-0.50662649992862052</v>
      </c>
      <c r="I341" s="13">
        <f t="shared" si="12"/>
        <v>0.62491985356861846</v>
      </c>
    </row>
    <row r="342" spans="7:9" x14ac:dyDescent="0.3">
      <c r="G342" s="3">
        <v>91.800000000000495</v>
      </c>
      <c r="H342" s="2">
        <f t="shared" si="11"/>
        <v>-0.49891961326719886</v>
      </c>
      <c r="I342" s="13">
        <f t="shared" si="12"/>
        <v>0.61410718152638255</v>
      </c>
    </row>
    <row r="343" spans="7:9" x14ac:dyDescent="0.3">
      <c r="G343" s="3">
        <v>91.900000000000503</v>
      </c>
      <c r="H343" s="2">
        <f t="shared" si="11"/>
        <v>-0.491221117338693</v>
      </c>
      <c r="I343" s="13">
        <f t="shared" si="12"/>
        <v>0.60317728940615301</v>
      </c>
    </row>
    <row r="344" spans="7:9" x14ac:dyDescent="0.3">
      <c r="G344" s="3">
        <v>92.000000000000497</v>
      </c>
      <c r="H344" s="2">
        <f t="shared" si="11"/>
        <v>-0.48353099389245841</v>
      </c>
      <c r="I344" s="13">
        <f t="shared" si="12"/>
        <v>0.59213196969907989</v>
      </c>
    </row>
    <row r="345" spans="7:9" x14ac:dyDescent="0.3">
      <c r="G345" s="3">
        <v>92.100000000000506</v>
      </c>
      <c r="H345" s="2">
        <f t="shared" ref="H345:H408" si="13">(LN(G345/$B$23) + ($B$25-$B$26-$B$27^2/2)*$B$24) / ($B$27*SQRT($B$24))</f>
        <v>-0.47584922473732461</v>
      </c>
      <c r="I345" s="13">
        <f t="shared" ref="I345:I408" si="14">-(H345/$B$27+SQRT($B$24)) * EXP(-$B$25*$B$24) * _xlfn.NORM.DIST(H345, 0, 1, FALSE)</f>
        <v>0.58097304024422292</v>
      </c>
    </row>
    <row r="346" spans="7:9" x14ac:dyDescent="0.3">
      <c r="G346" s="3">
        <v>92.2000000000005</v>
      </c>
      <c r="H346" s="2">
        <f t="shared" si="13"/>
        <v>-0.46817579174134905</v>
      </c>
      <c r="I346" s="13">
        <f t="shared" si="14"/>
        <v>0.56970234362507866</v>
      </c>
    </row>
    <row r="347" spans="7:9" x14ac:dyDescent="0.3">
      <c r="G347" s="3">
        <v>92.300000000000495</v>
      </c>
      <c r="H347" s="2">
        <f t="shared" si="13"/>
        <v>-0.46051067683155283</v>
      </c>
      <c r="I347" s="13">
        <f t="shared" si="14"/>
        <v>0.55832174656005529</v>
      </c>
    </row>
    <row r="348" spans="7:9" x14ac:dyDescent="0.3">
      <c r="G348" s="3">
        <v>92.400000000000503</v>
      </c>
      <c r="H348" s="2">
        <f t="shared" si="13"/>
        <v>-0.45285386199366451</v>
      </c>
      <c r="I348" s="13">
        <f t="shared" si="14"/>
        <v>0.54683313928722099</v>
      </c>
    </row>
    <row r="349" spans="7:9" x14ac:dyDescent="0.3">
      <c r="G349" s="3">
        <v>92.500000000000497</v>
      </c>
      <c r="H349" s="2">
        <f t="shared" si="13"/>
        <v>-0.44520532927187506</v>
      </c>
      <c r="I349" s="13">
        <f t="shared" si="14"/>
        <v>0.535238434943623</v>
      </c>
    </row>
    <row r="350" spans="7:9" x14ac:dyDescent="0.3">
      <c r="G350" s="3">
        <v>92.600000000000506</v>
      </c>
      <c r="H350" s="2">
        <f t="shared" si="13"/>
        <v>-0.43756506076857205</v>
      </c>
      <c r="I350" s="13">
        <f t="shared" si="14"/>
        <v>0.52353956893942022</v>
      </c>
    </row>
    <row r="351" spans="7:9" x14ac:dyDescent="0.3">
      <c r="G351" s="3">
        <v>92.7000000000005</v>
      </c>
      <c r="H351" s="2">
        <f t="shared" si="13"/>
        <v>-0.42993303864410165</v>
      </c>
      <c r="I351" s="13">
        <f t="shared" si="14"/>
        <v>0.51173849832719731</v>
      </c>
    </row>
    <row r="352" spans="7:9" x14ac:dyDescent="0.3">
      <c r="G352" s="3">
        <v>92.800000000000495</v>
      </c>
      <c r="H352" s="2">
        <f t="shared" si="13"/>
        <v>-0.42230924511650952</v>
      </c>
      <c r="I352" s="13">
        <f t="shared" si="14"/>
        <v>0.49983720116667102</v>
      </c>
    </row>
    <row r="353" spans="7:9" x14ac:dyDescent="0.3">
      <c r="G353" s="3">
        <v>92.900000000000503</v>
      </c>
      <c r="H353" s="2">
        <f t="shared" si="13"/>
        <v>-0.41469366246129302</v>
      </c>
      <c r="I353" s="13">
        <f t="shared" si="14"/>
        <v>0.48783767588513771</v>
      </c>
    </row>
    <row r="354" spans="7:9" x14ac:dyDescent="0.3">
      <c r="G354" s="3">
        <v>93.000000000000497</v>
      </c>
      <c r="H354" s="2">
        <f t="shared" si="13"/>
        <v>-0.40708627301116157</v>
      </c>
      <c r="I354" s="13">
        <f t="shared" si="14"/>
        <v>0.47574194063394054</v>
      </c>
    </row>
    <row r="355" spans="7:9" x14ac:dyDescent="0.3">
      <c r="G355" s="3">
        <v>93.100000000000506</v>
      </c>
      <c r="H355" s="2">
        <f t="shared" si="13"/>
        <v>-0.39948705915577898</v>
      </c>
      <c r="I355" s="13">
        <f t="shared" si="14"/>
        <v>0.46355203264121059</v>
      </c>
    </row>
    <row r="356" spans="7:9" x14ac:dyDescent="0.3">
      <c r="G356" s="3">
        <v>93.2000000000005</v>
      </c>
      <c r="H356" s="2">
        <f t="shared" si="13"/>
        <v>-0.39189600334153063</v>
      </c>
      <c r="I356" s="13">
        <f t="shared" si="14"/>
        <v>0.45127000756123931</v>
      </c>
    </row>
    <row r="357" spans="7:9" x14ac:dyDescent="0.3">
      <c r="G357" s="3">
        <v>93.300000000000495</v>
      </c>
      <c r="H357" s="2">
        <f t="shared" si="13"/>
        <v>-0.38431308807127251</v>
      </c>
      <c r="I357" s="13">
        <f t="shared" si="14"/>
        <v>0.43889793882069739</v>
      </c>
    </row>
    <row r="358" spans="7:9" x14ac:dyDescent="0.3">
      <c r="G358" s="3">
        <v>93.400000000000503</v>
      </c>
      <c r="H358" s="2">
        <f t="shared" si="13"/>
        <v>-0.37673829590408847</v>
      </c>
      <c r="I358" s="13">
        <f t="shared" si="14"/>
        <v>0.42643791696203903</v>
      </c>
    </row>
    <row r="359" spans="7:9" x14ac:dyDescent="0.3">
      <c r="G359" s="3">
        <v>93.500000000000497</v>
      </c>
      <c r="H359" s="2">
        <f t="shared" si="13"/>
        <v>-0.36917160945505878</v>
      </c>
      <c r="I359" s="13">
        <f t="shared" si="14"/>
        <v>0.41389204898437471</v>
      </c>
    </row>
    <row r="360" spans="7:9" x14ac:dyDescent="0.3">
      <c r="G360" s="3">
        <v>93.600000000000506</v>
      </c>
      <c r="H360" s="2">
        <f t="shared" si="13"/>
        <v>-0.36161301139500746</v>
      </c>
      <c r="I360" s="13">
        <f t="shared" si="14"/>
        <v>0.40126245768205165</v>
      </c>
    </row>
    <row r="361" spans="7:9" x14ac:dyDescent="0.3">
      <c r="G361" s="3">
        <v>93.7000000000005</v>
      </c>
      <c r="H361" s="2">
        <f t="shared" si="13"/>
        <v>-0.35406248445027688</v>
      </c>
      <c r="I361" s="13">
        <f t="shared" si="14"/>
        <v>0.38855128098130137</v>
      </c>
    </row>
    <row r="362" spans="7:9" x14ac:dyDescent="0.3">
      <c r="G362" s="3">
        <v>93.800000000000495</v>
      </c>
      <c r="H362" s="2">
        <f t="shared" si="13"/>
        <v>-0.34652001140248295</v>
      </c>
      <c r="I362" s="13">
        <f t="shared" si="14"/>
        <v>0.37576067127516311</v>
      </c>
    </row>
    <row r="363" spans="7:9" x14ac:dyDescent="0.3">
      <c r="G363" s="3">
        <v>93.900000000000503</v>
      </c>
      <c r="H363" s="2">
        <f t="shared" si="13"/>
        <v>-0.33898557508827915</v>
      </c>
      <c r="I363" s="13">
        <f t="shared" si="14"/>
        <v>0.36289279475700853</v>
      </c>
    </row>
    <row r="364" spans="7:9" x14ac:dyDescent="0.3">
      <c r="G364" s="3">
        <v>94.000000000000497</v>
      </c>
      <c r="H364" s="2">
        <f t="shared" si="13"/>
        <v>-0.33145915839913032</v>
      </c>
      <c r="I364" s="13">
        <f t="shared" si="14"/>
        <v>0.34994983075295033</v>
      </c>
    </row>
    <row r="365" spans="7:9" x14ac:dyDescent="0.3">
      <c r="G365" s="3">
        <v>94.100000000000506</v>
      </c>
      <c r="H365" s="2">
        <f t="shared" si="13"/>
        <v>-0.32394074428106756</v>
      </c>
      <c r="I365" s="13">
        <f t="shared" si="14"/>
        <v>0.33693397105336381</v>
      </c>
    </row>
    <row r="366" spans="7:9" x14ac:dyDescent="0.3">
      <c r="G366" s="3">
        <v>94.2000000000005</v>
      </c>
      <c r="H366" s="2">
        <f t="shared" si="13"/>
        <v>-0.31643031573446873</v>
      </c>
      <c r="I366" s="13">
        <f t="shared" si="14"/>
        <v>0.32384741924386967</v>
      </c>
    </row>
    <row r="367" spans="7:9" x14ac:dyDescent="0.3">
      <c r="G367" s="3">
        <v>94.300000000000495</v>
      </c>
      <c r="H367" s="2">
        <f t="shared" si="13"/>
        <v>-0.30892785581381915</v>
      </c>
      <c r="I367" s="13">
        <f t="shared" si="14"/>
        <v>0.3106923900359787</v>
      </c>
    </row>
    <row r="368" spans="7:9" x14ac:dyDescent="0.3">
      <c r="G368" s="3">
        <v>94.400000000000503</v>
      </c>
      <c r="H368" s="2">
        <f t="shared" si="13"/>
        <v>-0.30143334762748281</v>
      </c>
      <c r="I368" s="13">
        <f t="shared" si="14"/>
        <v>0.29747110859771453</v>
      </c>
    </row>
    <row r="369" spans="7:9" x14ac:dyDescent="0.3">
      <c r="G369" s="3">
        <v>94.500000000000497</v>
      </c>
      <c r="H369" s="2">
        <f t="shared" si="13"/>
        <v>-0.2939467743374819</v>
      </c>
      <c r="I369" s="13">
        <f t="shared" si="14"/>
        <v>0.28418580988448661</v>
      </c>
    </row>
    <row r="370" spans="7:9" x14ac:dyDescent="0.3">
      <c r="G370" s="3">
        <v>94.600000000000506</v>
      </c>
      <c r="H370" s="2">
        <f t="shared" si="13"/>
        <v>-0.28646811915925779</v>
      </c>
      <c r="I370" s="13">
        <f t="shared" si="14"/>
        <v>0.27083873797042585</v>
      </c>
    </row>
    <row r="371" spans="7:9" x14ac:dyDescent="0.3">
      <c r="G371" s="3">
        <v>94.7000000000005</v>
      </c>
      <c r="H371" s="2">
        <f t="shared" si="13"/>
        <v>-0.27899736536145819</v>
      </c>
      <c r="I371" s="13">
        <f t="shared" si="14"/>
        <v>0.25743214538052928</v>
      </c>
    </row>
    <row r="372" spans="7:9" x14ac:dyDescent="0.3">
      <c r="G372" s="3">
        <v>94.800000000000495</v>
      </c>
      <c r="H372" s="2">
        <f t="shared" si="13"/>
        <v>-0.27153449626570053</v>
      </c>
      <c r="I372" s="13">
        <f t="shared" si="14"/>
        <v>0.24396829242378434</v>
      </c>
    </row>
    <row r="373" spans="7:9" x14ac:dyDescent="0.3">
      <c r="G373" s="3">
        <v>94.900000000000503</v>
      </c>
      <c r="H373" s="2">
        <f t="shared" si="13"/>
        <v>-0.26407949524635638</v>
      </c>
      <c r="I373" s="13">
        <f t="shared" si="14"/>
        <v>0.23044944652761018</v>
      </c>
    </row>
    <row r="374" spans="7:9" x14ac:dyDescent="0.3">
      <c r="G374" s="3">
        <v>95.000000000000497</v>
      </c>
      <c r="H374" s="2">
        <f t="shared" si="13"/>
        <v>-0.25663234573032956</v>
      </c>
      <c r="I374" s="13">
        <f t="shared" si="14"/>
        <v>0.21687788157382196</v>
      </c>
    </row>
    <row r="375" spans="7:9" x14ac:dyDescent="0.3">
      <c r="G375" s="3">
        <v>95.100000000000506</v>
      </c>
      <c r="H375" s="2">
        <f t="shared" si="13"/>
        <v>-0.24919303119682673</v>
      </c>
      <c r="I375" s="13">
        <f t="shared" si="14"/>
        <v>0.2032558772363684</v>
      </c>
    </row>
    <row r="376" spans="7:9" x14ac:dyDescent="0.3">
      <c r="G376" s="3">
        <v>95.2000000000005</v>
      </c>
      <c r="H376" s="2">
        <f t="shared" si="13"/>
        <v>-0.24176153517714977</v>
      </c>
      <c r="I376" s="13">
        <f t="shared" si="14"/>
        <v>0.18958571832114313</v>
      </c>
    </row>
    <row r="377" spans="7:9" x14ac:dyDescent="0.3">
      <c r="G377" s="3">
        <v>95.300000000000495</v>
      </c>
      <c r="H377" s="2">
        <f t="shared" si="13"/>
        <v>-0.23433784125446466</v>
      </c>
      <c r="I377" s="13">
        <f t="shared" si="14"/>
        <v>0.17586969410803435</v>
      </c>
    </row>
    <row r="378" spans="7:9" x14ac:dyDescent="0.3">
      <c r="G378" s="3">
        <v>95.400000000000503</v>
      </c>
      <c r="H378" s="2">
        <f t="shared" si="13"/>
        <v>-0.22692193306359248</v>
      </c>
      <c r="I378" s="13">
        <f t="shared" si="14"/>
        <v>0.16211009769553619</v>
      </c>
    </row>
    <row r="379" spans="7:9" x14ac:dyDescent="0.3">
      <c r="G379" s="3">
        <v>95.500000000000497</v>
      </c>
      <c r="H379" s="2">
        <f t="shared" si="13"/>
        <v>-0.21951379429079226</v>
      </c>
      <c r="I379" s="13">
        <f t="shared" si="14"/>
        <v>0.14830922534810709</v>
      </c>
    </row>
    <row r="380" spans="7:9" x14ac:dyDescent="0.3">
      <c r="G380" s="3">
        <v>95.600000000000506</v>
      </c>
      <c r="H380" s="2">
        <f t="shared" si="13"/>
        <v>-0.21211340867353817</v>
      </c>
      <c r="I380" s="13">
        <f t="shared" si="14"/>
        <v>0.13446937584651336</v>
      </c>
    </row>
    <row r="381" spans="7:9" x14ac:dyDescent="0.3">
      <c r="G381" s="3">
        <v>95.7000000000005</v>
      </c>
      <c r="H381" s="2">
        <f t="shared" si="13"/>
        <v>-0.20472076000031719</v>
      </c>
      <c r="I381" s="13">
        <f t="shared" si="14"/>
        <v>0.12059284984143821</v>
      </c>
    </row>
    <row r="382" spans="7:9" x14ac:dyDescent="0.3">
      <c r="G382" s="3">
        <v>95.800000000000495</v>
      </c>
      <c r="H382" s="2">
        <f t="shared" si="13"/>
        <v>-0.19733583211040387</v>
      </c>
      <c r="I382" s="13">
        <f t="shared" si="14"/>
        <v>0.10668194921050426</v>
      </c>
    </row>
    <row r="383" spans="7:9" x14ac:dyDescent="0.3">
      <c r="G383" s="3">
        <v>95.900000000000503</v>
      </c>
      <c r="H383" s="2">
        <f t="shared" si="13"/>
        <v>-0.18995860889365643</v>
      </c>
      <c r="I383" s="13">
        <f t="shared" si="14"/>
        <v>9.2738976419015115E-2</v>
      </c>
    </row>
    <row r="384" spans="7:9" x14ac:dyDescent="0.3">
      <c r="G384" s="3">
        <v>96.000000000000497</v>
      </c>
      <c r="H384" s="2">
        <f t="shared" si="13"/>
        <v>-0.18258907429030616</v>
      </c>
      <c r="I384" s="13">
        <f t="shared" si="14"/>
        <v>7.8766233884584771E-2</v>
      </c>
    </row>
    <row r="385" spans="7:9" x14ac:dyDescent="0.3">
      <c r="G385" s="3">
        <v>96.100000000000506</v>
      </c>
      <c r="H385" s="2">
        <f t="shared" si="13"/>
        <v>-0.17522721229073915</v>
      </c>
      <c r="I385" s="13">
        <f t="shared" si="14"/>
        <v>6.4766023345868798E-2</v>
      </c>
    </row>
    <row r="386" spans="7:9" x14ac:dyDescent="0.3">
      <c r="G386" s="3">
        <v>96.2000000000005</v>
      </c>
      <c r="H386" s="2">
        <f t="shared" si="13"/>
        <v>-0.16787300693530008</v>
      </c>
      <c r="I386" s="13">
        <f t="shared" si="14"/>
        <v>5.0740645235666682E-2</v>
      </c>
    </row>
    <row r="387" spans="7:9" x14ac:dyDescent="0.3">
      <c r="G387" s="3">
        <v>96.300000000000495</v>
      </c>
      <c r="H387" s="2">
        <f t="shared" si="13"/>
        <v>-0.16052644231407237</v>
      </c>
      <c r="I387" s="13">
        <f t="shared" si="14"/>
        <v>3.6692398058516491E-2</v>
      </c>
    </row>
    <row r="388" spans="7:9" x14ac:dyDescent="0.3">
      <c r="G388" s="3">
        <v>96.400000000000503</v>
      </c>
      <c r="H388" s="2">
        <f t="shared" si="13"/>
        <v>-0.15318750256667968</v>
      </c>
      <c r="I388" s="13">
        <f t="shared" si="14"/>
        <v>2.2623577773072386E-2</v>
      </c>
    </row>
    <row r="389" spans="7:9" x14ac:dyDescent="0.3">
      <c r="G389" s="3">
        <v>96.500000000000497</v>
      </c>
      <c r="H389" s="2">
        <f t="shared" si="13"/>
        <v>-0.14585617188208069</v>
      </c>
      <c r="I389" s="13">
        <f t="shared" si="14"/>
        <v>8.5364771794114638E-3</v>
      </c>
    </row>
    <row r="390" spans="7:9" x14ac:dyDescent="0.3">
      <c r="G390" s="3">
        <v>96.600000000000506</v>
      </c>
      <c r="H390" s="2">
        <f t="shared" si="13"/>
        <v>-0.13853243449835637</v>
      </c>
      <c r="I390" s="13">
        <f t="shared" si="14"/>
        <v>-5.5666146885351665E-3</v>
      </c>
    </row>
    <row r="391" spans="7:9" x14ac:dyDescent="0.3">
      <c r="G391" s="3">
        <v>96.7000000000005</v>
      </c>
      <c r="H391" s="2">
        <f t="shared" si="13"/>
        <v>-0.1312162747025189</v>
      </c>
      <c r="I391" s="13">
        <f t="shared" si="14"/>
        <v>-1.9683413165179475E-2</v>
      </c>
    </row>
    <row r="392" spans="7:9" x14ac:dyDescent="0.3">
      <c r="G392" s="3">
        <v>96.800000000000495</v>
      </c>
      <c r="H392" s="2">
        <f t="shared" si="13"/>
        <v>-0.12390767683029735</v>
      </c>
      <c r="I392" s="13">
        <f t="shared" si="14"/>
        <v>-3.3811638550000578E-2</v>
      </c>
    </row>
    <row r="393" spans="7:9" x14ac:dyDescent="0.3">
      <c r="G393" s="3">
        <v>96.900000000000503</v>
      </c>
      <c r="H393" s="2">
        <f t="shared" si="13"/>
        <v>-0.11660662526594441</v>
      </c>
      <c r="I393" s="13">
        <f t="shared" si="14"/>
        <v>-4.7949016698526789E-2</v>
      </c>
    </row>
    <row r="394" spans="7:9" x14ac:dyDescent="0.3">
      <c r="G394" s="3">
        <v>97.000000000000497</v>
      </c>
      <c r="H394" s="2">
        <f t="shared" si="13"/>
        <v>-0.10931310444203618</v>
      </c>
      <c r="I394" s="13">
        <f t="shared" si="14"/>
        <v>-6.2093279607450758E-2</v>
      </c>
    </row>
    <row r="395" spans="7:9" x14ac:dyDescent="0.3">
      <c r="G395" s="3">
        <v>97.100000000000506</v>
      </c>
      <c r="H395" s="2">
        <f t="shared" si="13"/>
        <v>-0.10202709883926517</v>
      </c>
      <c r="I395" s="13">
        <f t="shared" si="14"/>
        <v>-7.6242165993703356E-2</v>
      </c>
    </row>
    <row r="396" spans="7:9" x14ac:dyDescent="0.3">
      <c r="G396" s="3">
        <v>97.2000000000005</v>
      </c>
      <c r="H396" s="2">
        <f t="shared" si="13"/>
        <v>-9.4748592986253932E-2</v>
      </c>
      <c r="I396" s="13">
        <f t="shared" si="14"/>
        <v>-9.0393421867262666E-2</v>
      </c>
    </row>
    <row r="397" spans="7:9" x14ac:dyDescent="0.3">
      <c r="G397" s="3">
        <v>97.300000000000495</v>
      </c>
      <c r="H397" s="2">
        <f t="shared" si="13"/>
        <v>-8.7477571459346065E-2</v>
      </c>
      <c r="I397" s="13">
        <f t="shared" si="14"/>
        <v>-0.10454480109761674</v>
      </c>
    </row>
    <row r="398" spans="7:9" x14ac:dyDescent="0.3">
      <c r="G398" s="3">
        <v>97.400000000000503</v>
      </c>
      <c r="H398" s="2">
        <f t="shared" si="13"/>
        <v>-8.0214018882418164E-2</v>
      </c>
      <c r="I398" s="13">
        <f t="shared" si="14"/>
        <v>-0.11869406597363369</v>
      </c>
    </row>
    <row r="399" spans="7:9" x14ac:dyDescent="0.3">
      <c r="G399" s="3">
        <v>97.500000000000497</v>
      </c>
      <c r="H399" s="2">
        <f t="shared" si="13"/>
        <v>-7.2957919926684656E-2</v>
      </c>
      <c r="I399" s="13">
        <f t="shared" si="14"/>
        <v>-0.13283898775673819</v>
      </c>
    </row>
    <row r="400" spans="7:9" x14ac:dyDescent="0.3">
      <c r="G400" s="3">
        <v>97.600000000000506</v>
      </c>
      <c r="H400" s="2">
        <f t="shared" si="13"/>
        <v>-6.5709259310495663E-2</v>
      </c>
      <c r="I400" s="13">
        <f t="shared" si="14"/>
        <v>-0.1469773472272411</v>
      </c>
    </row>
    <row r="401" spans="7:9" x14ac:dyDescent="0.3">
      <c r="G401" s="3">
        <v>97.7000000000005</v>
      </c>
      <c r="H401" s="2">
        <f t="shared" si="13"/>
        <v>-5.8468021799156007E-2</v>
      </c>
      <c r="I401" s="13">
        <f t="shared" si="14"/>
        <v>-0.16110693522362063</v>
      </c>
    </row>
    <row r="402" spans="7:9" x14ac:dyDescent="0.3">
      <c r="G402" s="3">
        <v>97.800000000000495</v>
      </c>
      <c r="H402" s="2">
        <f t="shared" si="13"/>
        <v>-5.123419220472096E-2</v>
      </c>
      <c r="I402" s="13">
        <f t="shared" si="14"/>
        <v>-0.17522555317469848</v>
      </c>
    </row>
    <row r="403" spans="7:9" x14ac:dyDescent="0.3">
      <c r="G403" s="3">
        <v>97.900000000000503</v>
      </c>
      <c r="H403" s="2">
        <f t="shared" si="13"/>
        <v>-4.4007755385814043E-2</v>
      </c>
      <c r="I403" s="13">
        <f t="shared" si="14"/>
        <v>-0.18933101362448454</v>
      </c>
    </row>
    <row r="404" spans="7:9" x14ac:dyDescent="0.3">
      <c r="G404" s="3">
        <v>98.000000000000497</v>
      </c>
      <c r="H404" s="2">
        <f t="shared" si="13"/>
        <v>-3.6788696247432827E-2</v>
      </c>
      <c r="I404" s="13">
        <f t="shared" si="14"/>
        <v>-0.20342114074962275</v>
      </c>
    </row>
    <row r="405" spans="7:9" x14ac:dyDescent="0.3">
      <c r="G405" s="3">
        <v>98.100000000000506</v>
      </c>
      <c r="H405" s="2">
        <f t="shared" si="13"/>
        <v>-2.9576999740759634E-2</v>
      </c>
      <c r="I405" s="13">
        <f t="shared" si="14"/>
        <v>-0.21749377086927632</v>
      </c>
    </row>
    <row r="406" spans="7:9" x14ac:dyDescent="0.3">
      <c r="G406" s="3">
        <v>98.2000000000005</v>
      </c>
      <c r="H406" s="2">
        <f t="shared" si="13"/>
        <v>-2.2372650862977524E-2</v>
      </c>
      <c r="I406" s="13">
        <f t="shared" si="14"/>
        <v>-0.23154675294732746</v>
      </c>
    </row>
    <row r="407" spans="7:9" x14ac:dyDescent="0.3">
      <c r="G407" s="3">
        <v>98.300000000000495</v>
      </c>
      <c r="H407" s="2">
        <f t="shared" si="13"/>
        <v>-1.5175634657074773E-2</v>
      </c>
      <c r="I407" s="13">
        <f t="shared" si="14"/>
        <v>-0.24557794908680408</v>
      </c>
    </row>
    <row r="408" spans="7:9" x14ac:dyDescent="0.3">
      <c r="G408" s="3">
        <v>98.400000000000503</v>
      </c>
      <c r="H408" s="2">
        <f t="shared" si="13"/>
        <v>-7.9859362116668324E-3</v>
      </c>
      <c r="I408" s="13">
        <f t="shared" si="14"/>
        <v>-0.25958523501636288</v>
      </c>
    </row>
    <row r="409" spans="7:9" x14ac:dyDescent="0.3">
      <c r="G409" s="3">
        <v>98.500000000000497</v>
      </c>
      <c r="H409" s="2">
        <f t="shared" ref="H409:H472" si="15">(LN(G409/$B$23) + ($B$25-$B$26-$B$27^2/2)*$B$24) / ($B$27*SQRT($B$24))</f>
        <v>-8.0354066080673382E-4</v>
      </c>
      <c r="I409" s="13">
        <f t="shared" ref="I409:I472" si="16">-(H409/$B$27+SQRT($B$24)) * EXP(-$B$25*$B$24) * _xlfn.NORM.DIST(H409, 0, 1, FALSE)</f>
        <v>-0.27356650056877363</v>
      </c>
    </row>
    <row r="410" spans="7:9" x14ac:dyDescent="0.3">
      <c r="G410" s="3">
        <v>98.600000000000506</v>
      </c>
      <c r="H410" s="2">
        <f t="shared" si="15"/>
        <v>6.3715668161992318E-3</v>
      </c>
      <c r="I410" s="13">
        <f t="shared" si="16"/>
        <v>-0.28751965015126807</v>
      </c>
    </row>
    <row r="411" spans="7:9" x14ac:dyDescent="0.3">
      <c r="G411" s="3">
        <v>98.7000000000005</v>
      </c>
      <c r="H411" s="2">
        <f t="shared" si="15"/>
        <v>1.3539400994971027E-2</v>
      </c>
      <c r="I411" s="13">
        <f t="shared" si="16"/>
        <v>-0.30144260320765115</v>
      </c>
    </row>
    <row r="412" spans="7:9" x14ac:dyDescent="0.3">
      <c r="G412" s="3">
        <v>98.800000000000594</v>
      </c>
      <c r="H412" s="2">
        <f t="shared" si="15"/>
        <v>2.0699976606252574E-2</v>
      </c>
      <c r="I412" s="13">
        <f t="shared" si="16"/>
        <v>-0.31533329467212462</v>
      </c>
    </row>
    <row r="413" spans="7:9" x14ac:dyDescent="0.3">
      <c r="G413" s="3">
        <v>98.900000000000603</v>
      </c>
      <c r="H413" s="2">
        <f t="shared" si="15"/>
        <v>2.7853308336056818E-2</v>
      </c>
      <c r="I413" s="13">
        <f t="shared" si="16"/>
        <v>-0.32918967541459238</v>
      </c>
    </row>
    <row r="414" spans="7:9" x14ac:dyDescent="0.3">
      <c r="G414" s="3">
        <v>99.000000000000597</v>
      </c>
      <c r="H414" s="2">
        <f t="shared" si="15"/>
        <v>3.4999410825893307E-2</v>
      </c>
      <c r="I414" s="13">
        <f t="shared" si="16"/>
        <v>-0.34300971267762315</v>
      </c>
    </row>
    <row r="415" spans="7:9" x14ac:dyDescent="0.3">
      <c r="G415" s="3">
        <v>99.100000000000605</v>
      </c>
      <c r="H415" s="2">
        <f t="shared" si="15"/>
        <v>4.2138298672919461E-2</v>
      </c>
      <c r="I415" s="13">
        <f t="shared" si="16"/>
        <v>-0.35679139050468023</v>
      </c>
    </row>
    <row r="416" spans="7:9" x14ac:dyDescent="0.3">
      <c r="G416" s="3">
        <v>99.2000000000006</v>
      </c>
      <c r="H416" s="2">
        <f t="shared" si="15"/>
        <v>4.9269986430122613E-2</v>
      </c>
      <c r="I416" s="13">
        <f t="shared" si="16"/>
        <v>-0.37053271015974687</v>
      </c>
    </row>
    <row r="417" spans="7:9" x14ac:dyDescent="0.3">
      <c r="G417" s="3">
        <v>99.300000000000594</v>
      </c>
      <c r="H417" s="2">
        <f t="shared" si="15"/>
        <v>5.6394488606505942E-2</v>
      </c>
      <c r="I417" s="13">
        <f t="shared" si="16"/>
        <v>-0.38423169053822254</v>
      </c>
    </row>
    <row r="418" spans="7:9" x14ac:dyDescent="0.3">
      <c r="G418" s="3">
        <v>99.400000000000603</v>
      </c>
      <c r="H418" s="2">
        <f t="shared" si="15"/>
        <v>6.3511819667257677E-2</v>
      </c>
      <c r="I418" s="13">
        <f t="shared" si="16"/>
        <v>-0.39788636856898052</v>
      </c>
    </row>
    <row r="419" spans="7:9" x14ac:dyDescent="0.3">
      <c r="G419" s="3">
        <v>99.500000000000597</v>
      </c>
      <c r="H419" s="2">
        <f t="shared" si="15"/>
        <v>7.062199403393124E-2</v>
      </c>
      <c r="I419" s="13">
        <f t="shared" si="16"/>
        <v>-0.4114947996075769</v>
      </c>
    </row>
    <row r="420" spans="7:9" x14ac:dyDescent="0.3">
      <c r="G420" s="3">
        <v>99.600000000000605</v>
      </c>
      <c r="H420" s="2">
        <f t="shared" si="15"/>
        <v>7.7725026084620619E-2</v>
      </c>
      <c r="I420" s="13">
        <f t="shared" si="16"/>
        <v>-0.42505505782051994</v>
      </c>
    </row>
    <row r="421" spans="7:9" x14ac:dyDescent="0.3">
      <c r="G421" s="3">
        <v>99.7000000000006</v>
      </c>
      <c r="H421" s="2">
        <f t="shared" si="15"/>
        <v>8.482093015413085E-2</v>
      </c>
      <c r="I421" s="13">
        <f t="shared" si="16"/>
        <v>-0.4385652365605433</v>
      </c>
    </row>
    <row r="422" spans="7:9" x14ac:dyDescent="0.3">
      <c r="G422" s="3">
        <v>99.800000000000594</v>
      </c>
      <c r="H422" s="2">
        <f t="shared" si="15"/>
        <v>9.1909720534159467E-2</v>
      </c>
      <c r="I422" s="13">
        <f t="shared" si="16"/>
        <v>-0.45202344873286521</v>
      </c>
    </row>
    <row r="423" spans="7:9" x14ac:dyDescent="0.3">
      <c r="G423" s="3">
        <v>99.900000000000603</v>
      </c>
      <c r="H423" s="2">
        <f t="shared" si="15"/>
        <v>9.8991411473461341E-2</v>
      </c>
      <c r="I423" s="13">
        <f t="shared" si="16"/>
        <v>-0.46542782715232989</v>
      </c>
    </row>
    <row r="424" spans="7:9" x14ac:dyDescent="0.3">
      <c r="G424" s="3">
        <v>100.00000000000099</v>
      </c>
      <c r="H424" s="2">
        <f t="shared" si="15"/>
        <v>0.10606601717805277</v>
      </c>
      <c r="I424" s="13">
        <f t="shared" si="16"/>
        <v>-0.47877652489150035</v>
      </c>
    </row>
    <row r="425" spans="7:9" x14ac:dyDescent="0.3">
      <c r="G425" s="3">
        <v>100.100000000001</v>
      </c>
      <c r="H425" s="2">
        <f t="shared" si="15"/>
        <v>0.11313355181126926</v>
      </c>
      <c r="I425" s="13">
        <f t="shared" si="16"/>
        <v>-0.49206771561930857</v>
      </c>
    </row>
    <row r="426" spans="7:9" x14ac:dyDescent="0.3">
      <c r="G426" s="3">
        <v>100.200000000001</v>
      </c>
      <c r="H426" s="2">
        <f t="shared" si="15"/>
        <v>0.12019402949410157</v>
      </c>
      <c r="I426" s="13">
        <f t="shared" si="16"/>
        <v>-0.50529959393103496</v>
      </c>
    </row>
    <row r="427" spans="7:9" x14ac:dyDescent="0.3">
      <c r="G427" s="3">
        <v>100.30000000000101</v>
      </c>
      <c r="H427" s="2">
        <f t="shared" si="15"/>
        <v>0.12724746430526035</v>
      </c>
      <c r="I427" s="13">
        <f t="shared" si="16"/>
        <v>-0.51847037566854759</v>
      </c>
    </row>
    <row r="428" spans="7:9" x14ac:dyDescent="0.3">
      <c r="G428" s="3">
        <v>100.400000000001</v>
      </c>
      <c r="H428" s="2">
        <f t="shared" si="15"/>
        <v>0.13429387028136114</v>
      </c>
      <c r="I428" s="13">
        <f t="shared" si="16"/>
        <v>-0.53157829823151714</v>
      </c>
    </row>
    <row r="429" spans="7:9" x14ac:dyDescent="0.3">
      <c r="G429" s="3">
        <v>100.50000000000099</v>
      </c>
      <c r="H429" s="2">
        <f t="shared" si="15"/>
        <v>0.14133326141710295</v>
      </c>
      <c r="I429" s="13">
        <f t="shared" si="16"/>
        <v>-0.54462162087934585</v>
      </c>
    </row>
    <row r="430" spans="7:9" x14ac:dyDescent="0.3">
      <c r="G430" s="3">
        <v>100.600000000001</v>
      </c>
      <c r="H430" s="2">
        <f t="shared" si="15"/>
        <v>0.14836565166543034</v>
      </c>
      <c r="I430" s="13">
        <f t="shared" si="16"/>
        <v>-0.55759862502377611</v>
      </c>
    </row>
    <row r="431" spans="7:9" x14ac:dyDescent="0.3">
      <c r="G431" s="3">
        <v>100.700000000001</v>
      </c>
      <c r="H431" s="2">
        <f t="shared" si="15"/>
        <v>0.1553910549376947</v>
      </c>
      <c r="I431" s="13">
        <f t="shared" si="16"/>
        <v>-0.5705076145121929</v>
      </c>
    </row>
    <row r="432" spans="7:9" x14ac:dyDescent="0.3">
      <c r="G432" s="3">
        <v>100.80000000000101</v>
      </c>
      <c r="H432" s="2">
        <f t="shared" si="15"/>
        <v>0.16240948510383024</v>
      </c>
      <c r="I432" s="13">
        <f t="shared" si="16"/>
        <v>-0.58334691590164367</v>
      </c>
    </row>
    <row r="433" spans="7:9" x14ac:dyDescent="0.3">
      <c r="G433" s="3">
        <v>100.900000000001</v>
      </c>
      <c r="H433" s="2">
        <f t="shared" si="15"/>
        <v>0.16942095599250737</v>
      </c>
      <c r="I433" s="13">
        <f t="shared" si="16"/>
        <v>-0.596114878723498</v>
      </c>
    </row>
    <row r="434" spans="7:9" x14ac:dyDescent="0.3">
      <c r="G434" s="3">
        <v>101.00000000000099</v>
      </c>
      <c r="H434" s="2">
        <f t="shared" si="15"/>
        <v>0.17642548139130088</v>
      </c>
      <c r="I434" s="13">
        <f t="shared" si="16"/>
        <v>-0.60880987573881806</v>
      </c>
    </row>
    <row r="435" spans="7:9" x14ac:dyDescent="0.3">
      <c r="G435" s="3">
        <v>101.100000000001</v>
      </c>
      <c r="H435" s="2">
        <f t="shared" si="15"/>
        <v>0.18342307504685729</v>
      </c>
      <c r="I435" s="13">
        <f t="shared" si="16"/>
        <v>-0.62143030318441139</v>
      </c>
    </row>
    <row r="436" spans="7:9" x14ac:dyDescent="0.3">
      <c r="G436" s="3">
        <v>101.200000000001</v>
      </c>
      <c r="H436" s="2">
        <f t="shared" si="15"/>
        <v>0.19041375066504584</v>
      </c>
      <c r="I436" s="13">
        <f t="shared" si="16"/>
        <v>-0.63397458100954718</v>
      </c>
    </row>
    <row r="437" spans="7:9" x14ac:dyDescent="0.3">
      <c r="G437" s="3">
        <v>101.30000000000101</v>
      </c>
      <c r="H437" s="2">
        <f t="shared" si="15"/>
        <v>0.19739752191113202</v>
      </c>
      <c r="I437" s="13">
        <f t="shared" si="16"/>
        <v>-0.64644115310341532</v>
      </c>
    </row>
    <row r="438" spans="7:9" x14ac:dyDescent="0.3">
      <c r="G438" s="3">
        <v>101.400000000001</v>
      </c>
      <c r="H438" s="2">
        <f t="shared" si="15"/>
        <v>0.20437440240992522</v>
      </c>
      <c r="I438" s="13">
        <f t="shared" si="16"/>
        <v>-0.65882848751325607</v>
      </c>
    </row>
    <row r="439" spans="7:9" x14ac:dyDescent="0.3">
      <c r="G439" s="3">
        <v>101.50000000000099</v>
      </c>
      <c r="H439" s="2">
        <f t="shared" si="15"/>
        <v>0.21134440574594943</v>
      </c>
      <c r="I439" s="13">
        <f t="shared" si="16"/>
        <v>-0.67113507665326533</v>
      </c>
    </row>
    <row r="440" spans="7:9" x14ac:dyDescent="0.3">
      <c r="G440" s="3">
        <v>101.600000000001</v>
      </c>
      <c r="H440" s="2">
        <f t="shared" si="15"/>
        <v>0.21830754546359701</v>
      </c>
      <c r="I440" s="13">
        <f t="shared" si="16"/>
        <v>-0.6833594375042259</v>
      </c>
    </row>
    <row r="441" spans="7:9" x14ac:dyDescent="0.3">
      <c r="G441" s="3">
        <v>101.700000000001</v>
      </c>
      <c r="H441" s="2">
        <f t="shared" si="15"/>
        <v>0.22526383506728201</v>
      </c>
      <c r="I441" s="13">
        <f t="shared" si="16"/>
        <v>-0.69550011180392024</v>
      </c>
    </row>
    <row r="442" spans="7:9" x14ac:dyDescent="0.3">
      <c r="G442" s="3">
        <v>101.80000000000101</v>
      </c>
      <c r="H442" s="2">
        <f t="shared" si="15"/>
        <v>0.23221328802160832</v>
      </c>
      <c r="I442" s="13">
        <f t="shared" si="16"/>
        <v>-0.70755566622837851</v>
      </c>
    </row>
    <row r="443" spans="7:9" x14ac:dyDescent="0.3">
      <c r="G443" s="3">
        <v>101.900000000001</v>
      </c>
      <c r="H443" s="2">
        <f t="shared" si="15"/>
        <v>0.2391559177515134</v>
      </c>
      <c r="I443" s="13">
        <f t="shared" si="16"/>
        <v>-0.71952469256392604</v>
      </c>
    </row>
    <row r="444" spans="7:9" x14ac:dyDescent="0.3">
      <c r="G444" s="3">
        <v>102.00000000000099</v>
      </c>
      <c r="H444" s="2">
        <f t="shared" si="15"/>
        <v>0.2460917376424365</v>
      </c>
      <c r="I444" s="13">
        <f t="shared" si="16"/>
        <v>-0.73140580787015019</v>
      </c>
    </row>
    <row r="445" spans="7:9" x14ac:dyDescent="0.3">
      <c r="G445" s="3">
        <v>102.100000000001</v>
      </c>
      <c r="H445" s="2">
        <f t="shared" si="15"/>
        <v>0.25302076104046251</v>
      </c>
      <c r="I445" s="13">
        <f t="shared" si="16"/>
        <v>-0.7431976546337421</v>
      </c>
    </row>
    <row r="446" spans="7:9" x14ac:dyDescent="0.3">
      <c r="G446" s="3">
        <v>102.200000000001</v>
      </c>
      <c r="H446" s="2">
        <f t="shared" si="15"/>
        <v>0.25994300125248082</v>
      </c>
      <c r="I446" s="13">
        <f t="shared" si="16"/>
        <v>-0.7548989009133209</v>
      </c>
    </row>
    <row r="447" spans="7:9" x14ac:dyDescent="0.3">
      <c r="G447" s="3">
        <v>102.30000000000101</v>
      </c>
      <c r="H447" s="2">
        <f t="shared" si="15"/>
        <v>0.26685847154634312</v>
      </c>
      <c r="I447" s="13">
        <f t="shared" si="16"/>
        <v>-0.76650824047526001</v>
      </c>
    </row>
    <row r="448" spans="7:9" x14ac:dyDescent="0.3">
      <c r="G448" s="3">
        <v>102.400000000001</v>
      </c>
      <c r="H448" s="2">
        <f t="shared" si="15"/>
        <v>0.27376718515100545</v>
      </c>
      <c r="I448" s="13">
        <f t="shared" si="16"/>
        <v>-0.77802439292053638</v>
      </c>
    </row>
    <row r="449" spans="7:9" x14ac:dyDescent="0.3">
      <c r="G449" s="3">
        <v>102.50000000000099</v>
      </c>
      <c r="H449" s="2">
        <f t="shared" si="15"/>
        <v>0.28066915525669051</v>
      </c>
      <c r="I449" s="13">
        <f t="shared" si="16"/>
        <v>-0.78944610380271873</v>
      </c>
    </row>
    <row r="450" spans="7:9" x14ac:dyDescent="0.3">
      <c r="G450" s="3">
        <v>102.600000000001</v>
      </c>
      <c r="H450" s="2">
        <f t="shared" si="15"/>
        <v>0.28756439501503422</v>
      </c>
      <c r="I450" s="13">
        <f t="shared" si="16"/>
        <v>-0.80077214473708214</v>
      </c>
    </row>
    <row r="451" spans="7:9" x14ac:dyDescent="0.3">
      <c r="G451" s="3">
        <v>102.700000000001</v>
      </c>
      <c r="H451" s="2">
        <f t="shared" si="15"/>
        <v>0.29445291753923175</v>
      </c>
      <c r="I451" s="13">
        <f t="shared" si="16"/>
        <v>-0.81200131350093874</v>
      </c>
    </row>
    <row r="452" spans="7:9" x14ac:dyDescent="0.3">
      <c r="G452" s="3">
        <v>102.80000000000101</v>
      </c>
      <c r="H452" s="2">
        <f t="shared" si="15"/>
        <v>0.30133473590419757</v>
      </c>
      <c r="I452" s="13">
        <f t="shared" si="16"/>
        <v>-0.82313243412526449</v>
      </c>
    </row>
    <row r="453" spans="7:9" x14ac:dyDescent="0.3">
      <c r="G453" s="3">
        <v>102.900000000001</v>
      </c>
      <c r="H453" s="2">
        <f t="shared" si="15"/>
        <v>0.30820986314670212</v>
      </c>
      <c r="I453" s="13">
        <f t="shared" si="16"/>
        <v>-0.83416435697762237</v>
      </c>
    </row>
    <row r="454" spans="7:9" x14ac:dyDescent="0.3">
      <c r="G454" s="3">
        <v>103.00000000000099</v>
      </c>
      <c r="H454" s="2">
        <f t="shared" si="15"/>
        <v>0.31507831226553257</v>
      </c>
      <c r="I454" s="13">
        <f t="shared" si="16"/>
        <v>-0.84509595883652822</v>
      </c>
    </row>
    <row r="455" spans="7:9" x14ac:dyDescent="0.3">
      <c r="G455" s="3">
        <v>103.100000000001</v>
      </c>
      <c r="H455" s="2">
        <f t="shared" si="15"/>
        <v>0.32194009622162895</v>
      </c>
      <c r="I455" s="13">
        <f t="shared" si="16"/>
        <v>-0.85592614295724678</v>
      </c>
    </row>
    <row r="456" spans="7:9" x14ac:dyDescent="0.3">
      <c r="G456" s="3">
        <v>103.200000000001</v>
      </c>
      <c r="H456" s="2">
        <f t="shared" si="15"/>
        <v>0.32879522793823629</v>
      </c>
      <c r="I456" s="13">
        <f t="shared" si="16"/>
        <v>-0.86665383912915239</v>
      </c>
    </row>
    <row r="457" spans="7:9" x14ac:dyDescent="0.3">
      <c r="G457" s="3">
        <v>103.30000000000101</v>
      </c>
      <c r="H457" s="2">
        <f t="shared" si="15"/>
        <v>0.33564372030105444</v>
      </c>
      <c r="I457" s="13">
        <f t="shared" si="16"/>
        <v>-0.87727800372470155</v>
      </c>
    </row>
    <row r="458" spans="7:9" x14ac:dyDescent="0.3">
      <c r="G458" s="3">
        <v>103.400000000001</v>
      </c>
      <c r="H458" s="2">
        <f t="shared" si="15"/>
        <v>0.34248558615837332</v>
      </c>
      <c r="I458" s="13">
        <f t="shared" si="16"/>
        <v>-0.88779761974007265</v>
      </c>
    </row>
    <row r="459" spans="7:9" x14ac:dyDescent="0.3">
      <c r="G459" s="3">
        <v>103.50000000000099</v>
      </c>
      <c r="H459" s="2">
        <f t="shared" si="15"/>
        <v>0.3493208383212279</v>
      </c>
      <c r="I459" s="13">
        <f t="shared" si="16"/>
        <v>-0.89821169682760116</v>
      </c>
    </row>
    <row r="460" spans="7:9" x14ac:dyDescent="0.3">
      <c r="G460" s="3">
        <v>103.600000000001</v>
      </c>
      <c r="H460" s="2">
        <f t="shared" si="15"/>
        <v>0.35614948956353748</v>
      </c>
      <c r="I460" s="13">
        <f t="shared" si="16"/>
        <v>-0.90851927132004118</v>
      </c>
    </row>
    <row r="461" spans="7:9" x14ac:dyDescent="0.3">
      <c r="G461" s="3">
        <v>103.700000000001</v>
      </c>
      <c r="H461" s="2">
        <f t="shared" si="15"/>
        <v>0.3629715526222449</v>
      </c>
      <c r="I461" s="13">
        <f t="shared" si="16"/>
        <v>-0.9187194062467563</v>
      </c>
    </row>
    <row r="462" spans="7:9" x14ac:dyDescent="0.3">
      <c r="G462" s="3">
        <v>103.80000000000101</v>
      </c>
      <c r="H462" s="2">
        <f t="shared" si="15"/>
        <v>0.36978704019746894</v>
      </c>
      <c r="I462" s="13">
        <f t="shared" si="16"/>
        <v>-0.92881119134194579</v>
      </c>
    </row>
    <row r="463" spans="7:9" x14ac:dyDescent="0.3">
      <c r="G463" s="3">
        <v>103.900000000001</v>
      </c>
      <c r="H463" s="2">
        <f t="shared" si="15"/>
        <v>0.3765959649526347</v>
      </c>
      <c r="I463" s="13">
        <f t="shared" si="16"/>
        <v>-0.93879374304493923</v>
      </c>
    </row>
    <row r="464" spans="7:9" x14ac:dyDescent="0.3">
      <c r="G464" s="3">
        <v>104.00000000000099</v>
      </c>
      <c r="H464" s="2">
        <f t="shared" si="15"/>
        <v>0.38339833951462648</v>
      </c>
      <c r="I464" s="13">
        <f t="shared" si="16"/>
        <v>-0.94866620449271621</v>
      </c>
    </row>
    <row r="465" spans="7:9" x14ac:dyDescent="0.3">
      <c r="G465" s="3">
        <v>104.100000000001</v>
      </c>
      <c r="H465" s="2">
        <f t="shared" si="15"/>
        <v>0.39019417647391796</v>
      </c>
      <c r="I465" s="13">
        <f t="shared" si="16"/>
        <v>-0.95842774550467491</v>
      </c>
    </row>
    <row r="466" spans="7:9" x14ac:dyDescent="0.3">
      <c r="G466" s="3">
        <v>104.200000000001</v>
      </c>
      <c r="H466" s="2">
        <f t="shared" si="15"/>
        <v>0.39698348838471637</v>
      </c>
      <c r="I466" s="13">
        <f t="shared" si="16"/>
        <v>-0.96807756255979305</v>
      </c>
    </row>
    <row r="467" spans="7:9" x14ac:dyDescent="0.3">
      <c r="G467" s="3">
        <v>104.30000000000101</v>
      </c>
      <c r="H467" s="2">
        <f t="shared" si="15"/>
        <v>0.4037662877651062</v>
      </c>
      <c r="I467" s="13">
        <f t="shared" si="16"/>
        <v>-0.97761487876625996</v>
      </c>
    </row>
    <row r="468" spans="7:9" x14ac:dyDescent="0.3">
      <c r="G468" s="3">
        <v>104.400000000001</v>
      </c>
      <c r="H468" s="2">
        <f t="shared" si="15"/>
        <v>0.41054258709717728</v>
      </c>
      <c r="I468" s="13">
        <f t="shared" si="16"/>
        <v>-0.98703894382365032</v>
      </c>
    </row>
    <row r="469" spans="7:9" x14ac:dyDescent="0.3">
      <c r="G469" s="3">
        <v>104.50000000000099</v>
      </c>
      <c r="H469" s="2">
        <f t="shared" si="15"/>
        <v>0.41731239882717297</v>
      </c>
      <c r="I469" s="13">
        <f t="shared" si="16"/>
        <v>-0.99634903397778929</v>
      </c>
    </row>
    <row r="470" spans="7:9" x14ac:dyDescent="0.3">
      <c r="G470" s="3">
        <v>104.600000000001</v>
      </c>
      <c r="H470" s="2">
        <f t="shared" si="15"/>
        <v>0.42407573536562282</v>
      </c>
      <c r="I470" s="13">
        <f t="shared" si="16"/>
        <v>-1.0055444519683596</v>
      </c>
    </row>
    <row r="471" spans="7:9" x14ac:dyDescent="0.3">
      <c r="G471" s="3">
        <v>104.700000000001</v>
      </c>
      <c r="H471" s="2">
        <f t="shared" si="15"/>
        <v>0.43083260908747473</v>
      </c>
      <c r="I471" s="13">
        <f t="shared" si="16"/>
        <v>-1.014624526969371</v>
      </c>
    </row>
    <row r="472" spans="7:9" x14ac:dyDescent="0.3">
      <c r="G472" s="3">
        <v>104.80000000000101</v>
      </c>
      <c r="H472" s="2">
        <f t="shared" si="15"/>
        <v>0.43758303233224105</v>
      </c>
      <c r="I472" s="13">
        <f t="shared" si="16"/>
        <v>-1.0235886145226163</v>
      </c>
    </row>
    <row r="473" spans="7:9" x14ac:dyDescent="0.3">
      <c r="G473" s="3">
        <v>104.900000000001</v>
      </c>
      <c r="H473" s="2">
        <f t="shared" ref="H473:H536" si="17">(LN(G473/$B$23) + ($B$25-$B$26-$B$27^2/2)*$B$24) / ($B$27*SQRT($B$24))</f>
        <v>0.44432701740412212</v>
      </c>
      <c r="I473" s="13">
        <f t="shared" ref="I473:I536" si="18">-(H473/$B$27+SQRT($B$24)) * EXP(-$B$25*$B$24) * _xlfn.NORM.DIST(H473, 0, 1, FALSE)</f>
        <v>-1.0324360964641681</v>
      </c>
    </row>
    <row r="474" spans="7:9" x14ac:dyDescent="0.3">
      <c r="G474" s="3">
        <v>105.00000000000099</v>
      </c>
      <c r="H474" s="2">
        <f t="shared" si="17"/>
        <v>0.45106457657215243</v>
      </c>
      <c r="I474" s="13">
        <f t="shared" si="18"/>
        <v>-1.0411663808440794</v>
      </c>
    </row>
    <row r="475" spans="7:9" x14ac:dyDescent="0.3">
      <c r="G475" s="3">
        <v>105.100000000001</v>
      </c>
      <c r="H475" s="2">
        <f t="shared" si="17"/>
        <v>0.45779572207032321</v>
      </c>
      <c r="I475" s="13">
        <f t="shared" si="18"/>
        <v>-1.0497789018393395</v>
      </c>
    </row>
    <row r="476" spans="7:9" x14ac:dyDescent="0.3">
      <c r="G476" s="3">
        <v>105.200000000001</v>
      </c>
      <c r="H476" s="2">
        <f t="shared" si="17"/>
        <v>0.46452046609772657</v>
      </c>
      <c r="I476" s="13">
        <f t="shared" si="18"/>
        <v>-1.0582731196602446</v>
      </c>
    </row>
    <row r="477" spans="7:9" x14ac:dyDescent="0.3">
      <c r="G477" s="3">
        <v>105.30000000000101</v>
      </c>
      <c r="H477" s="2">
        <f t="shared" si="17"/>
        <v>0.47123882081867907</v>
      </c>
      <c r="I477" s="13">
        <f t="shared" si="18"/>
        <v>-1.0666485204502461</v>
      </c>
    </row>
    <row r="478" spans="7:9" x14ac:dyDescent="0.3">
      <c r="G478" s="3">
        <v>105.400000000001</v>
      </c>
      <c r="H478" s="2">
        <f t="shared" si="17"/>
        <v>0.47795079836285709</v>
      </c>
      <c r="I478" s="13">
        <f t="shared" si="18"/>
        <v>-1.0749046161794202</v>
      </c>
    </row>
    <row r="479" spans="7:9" x14ac:dyDescent="0.3">
      <c r="G479" s="3">
        <v>105.50000000000099</v>
      </c>
      <c r="H479" s="2">
        <f t="shared" si="17"/>
        <v>0.48465641082543182</v>
      </c>
      <c r="I479" s="13">
        <f t="shared" si="18"/>
        <v>-1.0830409445316598</v>
      </c>
    </row>
    <row r="480" spans="7:9" x14ac:dyDescent="0.3">
      <c r="G480" s="3">
        <v>105.600000000001</v>
      </c>
      <c r="H480" s="2">
        <f t="shared" si="17"/>
        <v>0.49135567026719684</v>
      </c>
      <c r="I480" s="13">
        <f t="shared" si="18"/>
        <v>-1.0910570687856895</v>
      </c>
    </row>
    <row r="481" spans="7:9" x14ac:dyDescent="0.3">
      <c r="G481" s="3">
        <v>105.700000000001</v>
      </c>
      <c r="H481" s="2">
        <f t="shared" si="17"/>
        <v>0.49804858871469382</v>
      </c>
      <c r="I481" s="13">
        <f t="shared" si="18"/>
        <v>-1.0989525776900262</v>
      </c>
    </row>
    <row r="482" spans="7:9" x14ac:dyDescent="0.3">
      <c r="G482" s="3">
        <v>105.80000000000101</v>
      </c>
      <c r="H482" s="2">
        <f t="shared" si="17"/>
        <v>0.50473517816035274</v>
      </c>
      <c r="I482" s="13">
        <f t="shared" si="18"/>
        <v>-1.1067270853320157</v>
      </c>
    </row>
    <row r="483" spans="7:9" x14ac:dyDescent="0.3">
      <c r="G483" s="3">
        <v>105.900000000001</v>
      </c>
      <c r="H483" s="2">
        <f t="shared" si="17"/>
        <v>0.51141545056260829</v>
      </c>
      <c r="I483" s="13">
        <f t="shared" si="18"/>
        <v>-1.1143802310010154</v>
      </c>
    </row>
    <row r="484" spans="7:9" x14ac:dyDescent="0.3">
      <c r="G484" s="3">
        <v>106.00000000000099</v>
      </c>
      <c r="H484" s="2">
        <f t="shared" si="17"/>
        <v>0.5180894178460409</v>
      </c>
      <c r="I484" s="13">
        <f t="shared" si="18"/>
        <v>-1.1219116790458978</v>
      </c>
    </row>
    <row r="485" spans="7:9" x14ac:dyDescent="0.3">
      <c r="G485" s="3">
        <v>106.100000000001</v>
      </c>
      <c r="H485" s="2">
        <f t="shared" si="17"/>
        <v>0.52475709190149178</v>
      </c>
      <c r="I485" s="13">
        <f t="shared" si="18"/>
        <v>-1.1293211187269272</v>
      </c>
    </row>
    <row r="486" spans="7:9" x14ac:dyDescent="0.3">
      <c r="G486" s="3">
        <v>106.200000000001</v>
      </c>
      <c r="H486" s="2">
        <f t="shared" si="17"/>
        <v>0.53141848458620267</v>
      </c>
      <c r="I486" s="13">
        <f t="shared" si="18"/>
        <v>-1.1366082640621908</v>
      </c>
    </row>
    <row r="487" spans="7:9" x14ac:dyDescent="0.3">
      <c r="G487" s="3">
        <v>106.30000000000101</v>
      </c>
      <c r="H487" s="2">
        <f t="shared" si="17"/>
        <v>0.5380736077239312</v>
      </c>
      <c r="I487" s="13">
        <f t="shared" si="18"/>
        <v>-1.143772853668638</v>
      </c>
    </row>
    <row r="488" spans="7:9" x14ac:dyDescent="0.3">
      <c r="G488" s="3">
        <v>106.400000000001</v>
      </c>
      <c r="H488" s="2">
        <f t="shared" si="17"/>
        <v>0.54472247310508215</v>
      </c>
      <c r="I488" s="13">
        <f t="shared" si="18"/>
        <v>-1.1508146505978976</v>
      </c>
    </row>
    <row r="489" spans="7:9" x14ac:dyDescent="0.3">
      <c r="G489" s="3">
        <v>106.50000000000099</v>
      </c>
      <c r="H489" s="2">
        <f t="shared" si="17"/>
        <v>0.55136509248683474</v>
      </c>
      <c r="I489" s="13">
        <f t="shared" si="18"/>
        <v>-1.1577334421669652</v>
      </c>
    </row>
    <row r="490" spans="7:9" x14ac:dyDescent="0.3">
      <c r="G490" s="3">
        <v>106.600000000001</v>
      </c>
      <c r="H490" s="2">
        <f t="shared" si="17"/>
        <v>0.55800147759326502</v>
      </c>
      <c r="I490" s="13">
        <f t="shared" si="18"/>
        <v>-1.1645290397838757</v>
      </c>
    </row>
    <row r="491" spans="7:9" x14ac:dyDescent="0.3">
      <c r="G491" s="3">
        <v>106.700000000001</v>
      </c>
      <c r="H491" s="2">
        <f t="shared" si="17"/>
        <v>0.56463164011546574</v>
      </c>
      <c r="I491" s="13">
        <f t="shared" si="18"/>
        <v>-1.1712012787684913</v>
      </c>
    </row>
    <row r="492" spans="7:9" x14ac:dyDescent="0.3">
      <c r="G492" s="3">
        <v>106.80000000000101</v>
      </c>
      <c r="H492" s="2">
        <f t="shared" si="17"/>
        <v>0.57125559171167972</v>
      </c>
      <c r="I492" s="13">
        <f t="shared" si="18"/>
        <v>-1.1777500181685301</v>
      </c>
    </row>
    <row r="493" spans="7:9" x14ac:dyDescent="0.3">
      <c r="G493" s="3">
        <v>106.900000000001</v>
      </c>
      <c r="H493" s="2">
        <f t="shared" si="17"/>
        <v>0.57787334400741164</v>
      </c>
      <c r="I493" s="13">
        <f t="shared" si="18"/>
        <v>-1.1841751405709218</v>
      </c>
    </row>
    <row r="494" spans="7:9" x14ac:dyDescent="0.3">
      <c r="G494" s="3">
        <v>107.00000000000099</v>
      </c>
      <c r="H494" s="2">
        <f t="shared" si="17"/>
        <v>0.58448490859556146</v>
      </c>
      <c r="I494" s="13">
        <f t="shared" si="18"/>
        <v>-1.1904765519086604</v>
      </c>
    </row>
    <row r="495" spans="7:9" x14ac:dyDescent="0.3">
      <c r="G495" s="3">
        <v>107.100000000001</v>
      </c>
      <c r="H495" s="2">
        <f t="shared" si="17"/>
        <v>0.59109029703653559</v>
      </c>
      <c r="I495" s="13">
        <f t="shared" si="18"/>
        <v>-1.1966541812632159</v>
      </c>
    </row>
    <row r="496" spans="7:9" x14ac:dyDescent="0.3">
      <c r="G496" s="3">
        <v>107.200000000001</v>
      </c>
      <c r="H496" s="2">
        <f t="shared" si="17"/>
        <v>0.59768952085837879</v>
      </c>
      <c r="I496" s="13">
        <f t="shared" si="18"/>
        <v>-1.202707980662679</v>
      </c>
    </row>
    <row r="497" spans="7:9" x14ac:dyDescent="0.3">
      <c r="G497" s="3">
        <v>107.30000000000101</v>
      </c>
      <c r="H497" s="2">
        <f t="shared" si="17"/>
        <v>0.60428259155688535</v>
      </c>
      <c r="I497" s="13">
        <f t="shared" si="18"/>
        <v>-1.2086379248757118</v>
      </c>
    </row>
    <row r="498" spans="7:9" x14ac:dyDescent="0.3">
      <c r="G498" s="3">
        <v>107.400000000001</v>
      </c>
      <c r="H498" s="2">
        <f t="shared" si="17"/>
        <v>0.61086952059572353</v>
      </c>
      <c r="I498" s="13">
        <f t="shared" si="18"/>
        <v>-1.214444011201457</v>
      </c>
    </row>
    <row r="499" spans="7:9" x14ac:dyDescent="0.3">
      <c r="G499" s="3">
        <v>107.50000000000099</v>
      </c>
      <c r="H499" s="2">
        <f t="shared" si="17"/>
        <v>0.61745031940655792</v>
      </c>
      <c r="I499" s="13">
        <f t="shared" si="18"/>
        <v>-1.2201262592555093</v>
      </c>
    </row>
    <row r="500" spans="7:9" x14ac:dyDescent="0.3">
      <c r="G500" s="3">
        <v>107.600000000001</v>
      </c>
      <c r="H500" s="2">
        <f t="shared" si="17"/>
        <v>0.62402499938916534</v>
      </c>
      <c r="I500" s="13">
        <f t="shared" si="18"/>
        <v>-1.2256847107520685</v>
      </c>
    </row>
    <row r="501" spans="7:9" x14ac:dyDescent="0.3">
      <c r="G501" s="3">
        <v>107.700000000001</v>
      </c>
      <c r="H501" s="2">
        <f t="shared" si="17"/>
        <v>0.63059357191154986</v>
      </c>
      <c r="I501" s="13">
        <f t="shared" si="18"/>
        <v>-1.2311194292823915</v>
      </c>
    </row>
    <row r="502" spans="7:9" x14ac:dyDescent="0.3">
      <c r="G502" s="3">
        <v>107.80000000000101</v>
      </c>
      <c r="H502" s="2">
        <f t="shared" si="17"/>
        <v>0.63715604831006956</v>
      </c>
      <c r="I502" s="13">
        <f t="shared" si="18"/>
        <v>-1.2364305000896765</v>
      </c>
    </row>
    <row r="503" spans="7:9" x14ac:dyDescent="0.3">
      <c r="G503" s="3">
        <v>107.900000000001</v>
      </c>
      <c r="H503" s="2">
        <f t="shared" si="17"/>
        <v>0.64371243988954352</v>
      </c>
      <c r="I503" s="13">
        <f t="shared" si="18"/>
        <v>-1.2416180298404718</v>
      </c>
    </row>
    <row r="504" spans="7:9" x14ac:dyDescent="0.3">
      <c r="G504" s="3">
        <v>108.00000000000099</v>
      </c>
      <c r="H504" s="2">
        <f t="shared" si="17"/>
        <v>0.65026275792337818</v>
      </c>
      <c r="I504" s="13">
        <f t="shared" si="18"/>
        <v>-1.2466821463927542</v>
      </c>
    </row>
    <row r="505" spans="7:9" x14ac:dyDescent="0.3">
      <c r="G505" s="3">
        <v>108.100000000001</v>
      </c>
      <c r="H505" s="2">
        <f t="shared" si="17"/>
        <v>0.65680701365367955</v>
      </c>
      <c r="I505" s="13">
        <f t="shared" si="18"/>
        <v>-1.251622998560775</v>
      </c>
    </row>
    <row r="506" spans="7:9" x14ac:dyDescent="0.3">
      <c r="G506" s="3">
        <v>108.200000000001</v>
      </c>
      <c r="H506" s="2">
        <f t="shared" si="17"/>
        <v>0.66334521829136561</v>
      </c>
      <c r="I506" s="13">
        <f t="shared" si="18"/>
        <v>-1.2564407558767923</v>
      </c>
    </row>
    <row r="507" spans="7:9" x14ac:dyDescent="0.3">
      <c r="G507" s="3">
        <v>108.30000000000101</v>
      </c>
      <c r="H507" s="2">
        <f t="shared" si="17"/>
        <v>0.66987738301628541</v>
      </c>
      <c r="I507" s="13">
        <f t="shared" si="18"/>
        <v>-1.2611356083498202</v>
      </c>
    </row>
    <row r="508" spans="7:9" x14ac:dyDescent="0.3">
      <c r="G508" s="3">
        <v>108.400000000001</v>
      </c>
      <c r="H508" s="2">
        <f t="shared" si="17"/>
        <v>0.67640351897733719</v>
      </c>
      <c r="I508" s="13">
        <f t="shared" si="18"/>
        <v>-1.2657077662214993</v>
      </c>
    </row>
    <row r="509" spans="7:9" x14ac:dyDescent="0.3">
      <c r="G509" s="3">
        <v>108.50000000000099</v>
      </c>
      <c r="H509" s="2">
        <f t="shared" si="17"/>
        <v>0.68292363729257244</v>
      </c>
      <c r="I509" s="13">
        <f t="shared" si="18"/>
        <v>-1.2701574597191956</v>
      </c>
    </row>
    <row r="510" spans="7:9" x14ac:dyDescent="0.3">
      <c r="G510" s="3">
        <v>108.600000000001</v>
      </c>
      <c r="H510" s="2">
        <f t="shared" si="17"/>
        <v>0.68943774904932198</v>
      </c>
      <c r="I510" s="13">
        <f t="shared" si="18"/>
        <v>-1.2744849388064676</v>
      </c>
    </row>
    <row r="511" spans="7:9" x14ac:dyDescent="0.3">
      <c r="G511" s="3">
        <v>108.700000000001</v>
      </c>
      <c r="H511" s="2">
        <f t="shared" si="17"/>
        <v>0.69594586530429647</v>
      </c>
      <c r="I511" s="13">
        <f t="shared" si="18"/>
        <v>-1.278690472930986</v>
      </c>
    </row>
    <row r="512" spans="7:9" x14ac:dyDescent="0.3">
      <c r="G512" s="3">
        <v>108.80000000000101</v>
      </c>
      <c r="H512" s="2">
        <f t="shared" si="17"/>
        <v>0.70244799708371164</v>
      </c>
      <c r="I512" s="13">
        <f t="shared" si="18"/>
        <v>-1.2827743507700486</v>
      </c>
    </row>
    <row r="513" spans="7:9" x14ac:dyDescent="0.3">
      <c r="G513" s="3">
        <v>108.900000000001</v>
      </c>
      <c r="H513" s="2">
        <f t="shared" si="17"/>
        <v>0.70894415538338751</v>
      </c>
      <c r="I513" s="13">
        <f t="shared" si="18"/>
        <v>-1.28673687997377</v>
      </c>
    </row>
    <row r="514" spans="7:9" x14ac:dyDescent="0.3">
      <c r="G514" s="3">
        <v>109.00000000000099</v>
      </c>
      <c r="H514" s="2">
        <f t="shared" si="17"/>
        <v>0.71543435116887133</v>
      </c>
      <c r="I514" s="13">
        <f t="shared" si="18"/>
        <v>-1.2905783869060969</v>
      </c>
    </row>
    <row r="515" spans="7:9" x14ac:dyDescent="0.3">
      <c r="G515" s="3">
        <v>109.100000000001</v>
      </c>
      <c r="H515" s="2">
        <f t="shared" si="17"/>
        <v>0.72191859537554381</v>
      </c>
      <c r="I515" s="13">
        <f t="shared" si="18"/>
        <v>-1.2942992163837239</v>
      </c>
    </row>
    <row r="516" spans="7:9" x14ac:dyDescent="0.3">
      <c r="G516" s="3">
        <v>109.200000000001</v>
      </c>
      <c r="H516" s="2">
        <f t="shared" si="17"/>
        <v>0.72839689890872639</v>
      </c>
      <c r="I516" s="13">
        <f t="shared" si="18"/>
        <v>-1.2978997314130383</v>
      </c>
    </row>
    <row r="517" spans="7:9" x14ac:dyDescent="0.3">
      <c r="G517" s="3">
        <v>109.30000000000101</v>
      </c>
      <c r="H517" s="2">
        <f t="shared" si="17"/>
        <v>0.73486927264379454</v>
      </c>
      <c r="I517" s="13">
        <f t="shared" si="18"/>
        <v>-1.301380312925206</v>
      </c>
    </row>
    <row r="518" spans="7:9" x14ac:dyDescent="0.3">
      <c r="G518" s="3">
        <v>109.400000000001</v>
      </c>
      <c r="H518" s="2">
        <f t="shared" si="17"/>
        <v>0.74133572742629217</v>
      </c>
      <c r="I518" s="13">
        <f t="shared" si="18"/>
        <v>-1.3047413595094992</v>
      </c>
    </row>
    <row r="519" spans="7:9" x14ac:dyDescent="0.3">
      <c r="G519" s="3">
        <v>109.50000000000099</v>
      </c>
      <c r="H519" s="2">
        <f t="shared" si="17"/>
        <v>0.74779627407202953</v>
      </c>
      <c r="I519" s="13">
        <f t="shared" si="18"/>
        <v>-1.3079832871449699</v>
      </c>
    </row>
    <row r="520" spans="7:9" x14ac:dyDescent="0.3">
      <c r="G520" s="3">
        <v>109.600000000001</v>
      </c>
      <c r="H520" s="2">
        <f t="shared" si="17"/>
        <v>0.75425092336720378</v>
      </c>
      <c r="I520" s="13">
        <f t="shared" si="18"/>
        <v>-1.3111065289305912</v>
      </c>
    </row>
    <row r="521" spans="7:9" x14ac:dyDescent="0.3">
      <c r="G521" s="3">
        <v>109.700000000001</v>
      </c>
      <c r="H521" s="2">
        <f t="shared" si="17"/>
        <v>0.76069968606849581</v>
      </c>
      <c r="I521" s="13">
        <f t="shared" si="18"/>
        <v>-1.3141115348139514</v>
      </c>
    </row>
    <row r="522" spans="7:9" x14ac:dyDescent="0.3">
      <c r="G522" s="3">
        <v>109.80000000000101</v>
      </c>
      <c r="H522" s="2">
        <f t="shared" si="17"/>
        <v>0.76714257290318877</v>
      </c>
      <c r="I522" s="13">
        <f t="shared" si="18"/>
        <v>-1.3169987713186289</v>
      </c>
    </row>
    <row r="523" spans="7:9" x14ac:dyDescent="0.3">
      <c r="G523" s="3">
        <v>109.900000000001</v>
      </c>
      <c r="H523" s="2">
        <f t="shared" si="17"/>
        <v>0.77357959456926417</v>
      </c>
      <c r="I523" s="13">
        <f t="shared" si="18"/>
        <v>-1.319768721270324</v>
      </c>
    </row>
    <row r="524" spans="7:9" x14ac:dyDescent="0.3">
      <c r="G524" s="3">
        <v>110.00000000000099</v>
      </c>
      <c r="H524" s="2">
        <f t="shared" si="17"/>
        <v>0.78001076173551775</v>
      </c>
      <c r="I524" s="13">
        <f t="shared" si="18"/>
        <v>-1.3224218835218804</v>
      </c>
    </row>
    <row r="525" spans="7:9" x14ac:dyDescent="0.3">
      <c r="G525" s="3">
        <v>110.100000000001</v>
      </c>
      <c r="H525" s="2">
        <f t="shared" si="17"/>
        <v>0.78643608504166229</v>
      </c>
      <c r="I525" s="13">
        <f t="shared" si="18"/>
        <v>-1.3249587726772711</v>
      </c>
    </row>
    <row r="526" spans="7:9" x14ac:dyDescent="0.3">
      <c r="G526" s="3">
        <v>110.200000000001</v>
      </c>
      <c r="H526" s="2">
        <f t="shared" si="17"/>
        <v>0.7928555750984293</v>
      </c>
      <c r="I526" s="13">
        <f t="shared" si="18"/>
        <v>-1.3273799188146649</v>
      </c>
    </row>
    <row r="527" spans="7:9" x14ac:dyDescent="0.3">
      <c r="G527" s="3">
        <v>110.30000000000101</v>
      </c>
      <c r="H527" s="2">
        <f t="shared" si="17"/>
        <v>0.79926924248767806</v>
      </c>
      <c r="I527" s="13">
        <f t="shared" si="18"/>
        <v>-1.3296858672086667</v>
      </c>
    </row>
    <row r="528" spans="7:9" x14ac:dyDescent="0.3">
      <c r="G528" s="3">
        <v>110.400000000001</v>
      </c>
      <c r="H528" s="2">
        <f t="shared" si="17"/>
        <v>0.80567709776250374</v>
      </c>
      <c r="I528" s="13">
        <f t="shared" si="18"/>
        <v>-1.3318771780518348</v>
      </c>
    </row>
    <row r="529" spans="7:9" x14ac:dyDescent="0.3">
      <c r="G529" s="3">
        <v>110.50000000000099</v>
      </c>
      <c r="H529" s="2">
        <f t="shared" si="17"/>
        <v>0.81207915144733189</v>
      </c>
      <c r="I529" s="13">
        <f t="shared" si="18"/>
        <v>-1.3339544261755587</v>
      </c>
    </row>
    <row r="530" spans="7:9" x14ac:dyDescent="0.3">
      <c r="G530" s="3">
        <v>110.600000000001</v>
      </c>
      <c r="H530" s="2">
        <f t="shared" si="17"/>
        <v>0.8184754140380337</v>
      </c>
      <c r="I530" s="13">
        <f t="shared" si="18"/>
        <v>-1.3359182007704151</v>
      </c>
    </row>
    <row r="531" spans="7:9" x14ac:dyDescent="0.3">
      <c r="G531" s="3">
        <v>110.700000000001</v>
      </c>
      <c r="H531" s="2">
        <f t="shared" si="17"/>
        <v>0.82486589600201754</v>
      </c>
      <c r="I531" s="13">
        <f t="shared" si="18"/>
        <v>-1.3377691051060712</v>
      </c>
    </row>
    <row r="532" spans="7:9" x14ac:dyDescent="0.3">
      <c r="G532" s="3">
        <v>110.80000000000101</v>
      </c>
      <c r="H532" s="2">
        <f t="shared" si="17"/>
        <v>0.83125060777834348</v>
      </c>
      <c r="I532" s="13">
        <f t="shared" si="18"/>
        <v>-1.3395077562508515</v>
      </c>
    </row>
    <row r="533" spans="7:9" x14ac:dyDescent="0.3">
      <c r="G533" s="3">
        <v>110.900000000001</v>
      </c>
      <c r="H533" s="2">
        <f t="shared" si="17"/>
        <v>0.83762955977781384</v>
      </c>
      <c r="I533" s="13">
        <f t="shared" si="18"/>
        <v>-1.3411347847910404</v>
      </c>
    </row>
    <row r="534" spans="7:9" x14ac:dyDescent="0.3">
      <c r="G534" s="3">
        <v>111.00000000000099</v>
      </c>
      <c r="H534" s="2">
        <f t="shared" si="17"/>
        <v>0.84400276238308558</v>
      </c>
      <c r="I534" s="13">
        <f t="shared" si="18"/>
        <v>-1.3426508345500276</v>
      </c>
    </row>
    <row r="535" spans="7:9" x14ac:dyDescent="0.3">
      <c r="G535" s="3">
        <v>111.100000000001</v>
      </c>
      <c r="H535" s="2">
        <f t="shared" si="17"/>
        <v>0.85037022594876666</v>
      </c>
      <c r="I535" s="13">
        <f t="shared" si="18"/>
        <v>-1.3440565623073735</v>
      </c>
    </row>
    <row r="536" spans="7:9" x14ac:dyDescent="0.3">
      <c r="G536" s="3">
        <v>111.200000000001</v>
      </c>
      <c r="H536" s="2">
        <f t="shared" si="17"/>
        <v>0.85673196080151326</v>
      </c>
      <c r="I536" s="13">
        <f t="shared" si="18"/>
        <v>-1.345352637517889</v>
      </c>
    </row>
    <row r="537" spans="7:9" x14ac:dyDescent="0.3">
      <c r="G537" s="3">
        <v>111.30000000000101</v>
      </c>
      <c r="H537" s="2">
        <f t="shared" ref="H537:H600" si="19">(LN(G537/$B$23) + ($B$25-$B$26-$B$27^2/2)*$B$24) / ($B$27*SQRT($B$24))</f>
        <v>0.86308797724013997</v>
      </c>
      <c r="I537" s="13">
        <f t="shared" ref="I537:I600" si="20">-(H537/$B$27+SQRT($B$24)) * EXP(-$B$25*$B$24) * _xlfn.NORM.DIST(H537, 0, 1, FALSE)</f>
        <v>-1.3465397420308161</v>
      </c>
    </row>
    <row r="538" spans="7:9" x14ac:dyDescent="0.3">
      <c r="G538" s="3">
        <v>111.400000000001</v>
      </c>
      <c r="H538" s="2">
        <f t="shared" si="19"/>
        <v>0.86943828553571034</v>
      </c>
      <c r="I538" s="13">
        <f t="shared" si="20"/>
        <v>-1.3476185698091874</v>
      </c>
    </row>
    <row r="539" spans="7:9" x14ac:dyDescent="0.3">
      <c r="G539" s="3">
        <v>111.50000000000099</v>
      </c>
      <c r="H539" s="2">
        <f t="shared" si="19"/>
        <v>0.87578289593163994</v>
      </c>
      <c r="I539" s="13">
        <f t="shared" si="20"/>
        <v>-1.3485898266494643</v>
      </c>
    </row>
    <row r="540" spans="7:9" x14ac:dyDescent="0.3">
      <c r="G540" s="3">
        <v>111.600000000001</v>
      </c>
      <c r="H540" s="2">
        <f t="shared" si="19"/>
        <v>0.88212181864380035</v>
      </c>
      <c r="I540" s="13">
        <f t="shared" si="20"/>
        <v>-1.3494542299015164</v>
      </c>
    </row>
    <row r="541" spans="7:9" x14ac:dyDescent="0.3">
      <c r="G541" s="3">
        <v>111.700000000001</v>
      </c>
      <c r="H541" s="2">
        <f t="shared" si="19"/>
        <v>0.8884550638606078</v>
      </c>
      <c r="I541" s="13">
        <f t="shared" si="20"/>
        <v>-1.3502125081890402</v>
      </c>
    </row>
    <row r="542" spans="7:9" x14ac:dyDescent="0.3">
      <c r="G542" s="3">
        <v>111.80000000000101</v>
      </c>
      <c r="H542" s="2">
        <f t="shared" si="19"/>
        <v>0.89478264174313238</v>
      </c>
      <c r="I542" s="13">
        <f t="shared" si="20"/>
        <v>-1.3508654011304861</v>
      </c>
    </row>
    <row r="543" spans="7:9" x14ac:dyDescent="0.3">
      <c r="G543" s="3">
        <v>111.900000000001</v>
      </c>
      <c r="H543" s="2">
        <f t="shared" si="19"/>
        <v>0.90110456242518577</v>
      </c>
      <c r="I543" s="13">
        <f t="shared" si="20"/>
        <v>-1.3514136590605803</v>
      </c>
    </row>
    <row r="544" spans="7:9" x14ac:dyDescent="0.3">
      <c r="G544" s="3">
        <v>112.00000000000099</v>
      </c>
      <c r="H544" s="2">
        <f t="shared" si="19"/>
        <v>0.90742083601342627</v>
      </c>
      <c r="I544" s="13">
        <f t="shared" si="20"/>
        <v>-1.3518580427525115</v>
      </c>
    </row>
    <row r="545" spans="7:9" x14ac:dyDescent="0.3">
      <c r="G545" s="3">
        <v>112.100000000001</v>
      </c>
      <c r="H545" s="2">
        <f t="shared" si="19"/>
        <v>0.91373147258745402</v>
      </c>
      <c r="I545" s="13">
        <f t="shared" si="20"/>
        <v>-1.3521993231408629</v>
      </c>
    </row>
    <row r="546" spans="7:9" x14ac:dyDescent="0.3">
      <c r="G546" s="3">
        <v>112.200000000001</v>
      </c>
      <c r="H546" s="2">
        <f t="shared" si="19"/>
        <v>0.92003648219990164</v>
      </c>
      <c r="I546" s="13">
        <f t="shared" si="20"/>
        <v>-1.3524382810453612</v>
      </c>
    </row>
    <row r="547" spans="7:9" x14ac:dyDescent="0.3">
      <c r="G547" s="3">
        <v>112.30000000000101</v>
      </c>
      <c r="H547" s="2">
        <f t="shared" si="19"/>
        <v>0.92633587487654057</v>
      </c>
      <c r="I547" s="13">
        <f t="shared" si="20"/>
        <v>-1.3525757068955198</v>
      </c>
    </row>
    <row r="548" spans="7:9" x14ac:dyDescent="0.3">
      <c r="G548" s="3">
        <v>112.400000000001</v>
      </c>
      <c r="H548" s="2">
        <f t="shared" si="19"/>
        <v>0.9326296606163671</v>
      </c>
      <c r="I548" s="13">
        <f t="shared" si="20"/>
        <v>-1.3526124004562377</v>
      </c>
    </row>
    <row r="549" spans="7:9" x14ac:dyDescent="0.3">
      <c r="G549" s="3">
        <v>112.50000000000099</v>
      </c>
      <c r="H549" s="2">
        <f t="shared" si="19"/>
        <v>0.93891784939170131</v>
      </c>
      <c r="I549" s="13">
        <f t="shared" si="20"/>
        <v>-1.3525491705544395</v>
      </c>
    </row>
    <row r="550" spans="7:9" x14ac:dyDescent="0.3">
      <c r="G550" s="3">
        <v>112.600000000001</v>
      </c>
      <c r="H550" s="2">
        <f t="shared" si="19"/>
        <v>0.94520045114828732</v>
      </c>
      <c r="I550" s="13">
        <f t="shared" si="20"/>
        <v>-1.3523868348068082</v>
      </c>
    </row>
    <row r="551" spans="7:9" x14ac:dyDescent="0.3">
      <c r="G551" s="3">
        <v>112.700000000001</v>
      </c>
      <c r="H551" s="2">
        <f t="shared" si="19"/>
        <v>0.95147747580537578</v>
      </c>
      <c r="I551" s="13">
        <f t="shared" si="20"/>
        <v>-1.3521262193486914</v>
      </c>
    </row>
    <row r="552" spans="7:9" x14ac:dyDescent="0.3">
      <c r="G552" s="3">
        <v>112.80000000000101</v>
      </c>
      <c r="H552" s="2">
        <f t="shared" si="19"/>
        <v>0.95774893325583121</v>
      </c>
      <c r="I552" s="13">
        <f t="shared" si="20"/>
        <v>-1.3517681585642389</v>
      </c>
    </row>
    <row r="553" spans="7:9" x14ac:dyDescent="0.3">
      <c r="G553" s="3">
        <v>112.900000000001</v>
      </c>
      <c r="H553" s="2">
        <f t="shared" si="19"/>
        <v>0.96401483336621319</v>
      </c>
      <c r="I553" s="13">
        <f t="shared" si="20"/>
        <v>-1.3513134948178394</v>
      </c>
    </row>
    <row r="554" spans="7:9" x14ac:dyDescent="0.3">
      <c r="G554" s="3">
        <v>113.00000000000099</v>
      </c>
      <c r="H554" s="2">
        <f t="shared" si="19"/>
        <v>0.97027518597687901</v>
      </c>
      <c r="I554" s="13">
        <f t="shared" si="20"/>
        <v>-1.3507630781869169</v>
      </c>
    </row>
    <row r="555" spans="7:9" x14ac:dyDescent="0.3">
      <c r="G555" s="3">
        <v>113.100000000001</v>
      </c>
      <c r="H555" s="2">
        <f t="shared" si="19"/>
        <v>0.97653000090207287</v>
      </c>
      <c r="I555" s="13">
        <f t="shared" si="20"/>
        <v>-1.3501177661961496</v>
      </c>
    </row>
    <row r="556" spans="7:9" x14ac:dyDescent="0.3">
      <c r="G556" s="3">
        <v>113.200000000001</v>
      </c>
      <c r="H556" s="2">
        <f t="shared" si="19"/>
        <v>0.98277928793001401</v>
      </c>
      <c r="I556" s="13">
        <f t="shared" si="20"/>
        <v>-1.3493784235531738</v>
      </c>
    </row>
    <row r="557" spans="7:9" x14ac:dyDescent="0.3">
      <c r="G557" s="3">
        <v>113.30000000000101</v>
      </c>
      <c r="H557" s="2">
        <f t="shared" si="19"/>
        <v>0.9890230568229984</v>
      </c>
      <c r="I557" s="13">
        <f t="shared" si="20"/>
        <v>-1.348545921885822</v>
      </c>
    </row>
    <row r="558" spans="7:9" x14ac:dyDescent="0.3">
      <c r="G558" s="3">
        <v>113.400000000001</v>
      </c>
      <c r="H558" s="2">
        <f t="shared" si="19"/>
        <v>0.99526131731747947</v>
      </c>
      <c r="I558" s="13">
        <f t="shared" si="20"/>
        <v>-1.3476211394809665</v>
      </c>
    </row>
    <row r="559" spans="7:9" x14ac:dyDescent="0.3">
      <c r="G559" s="3">
        <v>113.50000000000099</v>
      </c>
      <c r="H559" s="2">
        <f t="shared" si="19"/>
        <v>1.0014940791241649</v>
      </c>
      <c r="I559" s="13">
        <f t="shared" si="20"/>
        <v>-1.3466049610250104</v>
      </c>
    </row>
    <row r="560" spans="7:9" x14ac:dyDescent="0.3">
      <c r="G560" s="3">
        <v>113.600000000001</v>
      </c>
      <c r="H560" s="2">
        <f t="shared" si="19"/>
        <v>1.0077213519281107</v>
      </c>
      <c r="I560" s="13">
        <f t="shared" si="20"/>
        <v>-1.345498277346088</v>
      </c>
    </row>
    <row r="561" spans="7:9" x14ac:dyDescent="0.3">
      <c r="G561" s="3">
        <v>113.700000000001</v>
      </c>
      <c r="H561" s="2">
        <f t="shared" si="19"/>
        <v>1.013943145388801</v>
      </c>
      <c r="I561" s="13">
        <f t="shared" si="20"/>
        <v>-1.3443019851580271</v>
      </c>
    </row>
    <row r="562" spans="7:9" x14ac:dyDescent="0.3">
      <c r="G562" s="3">
        <v>113.80000000000101</v>
      </c>
      <c r="H562" s="2">
        <f t="shared" si="19"/>
        <v>1.0201594691402511</v>
      </c>
      <c r="I562" s="13">
        <f t="shared" si="20"/>
        <v>-1.3430169868061193</v>
      </c>
    </row>
    <row r="563" spans="7:9" x14ac:dyDescent="0.3">
      <c r="G563" s="3">
        <v>113.900000000001</v>
      </c>
      <c r="H563" s="2">
        <f t="shared" si="19"/>
        <v>1.0263703327910842</v>
      </c>
      <c r="I563" s="13">
        <f t="shared" si="20"/>
        <v>-1.3416441900147558</v>
      </c>
    </row>
    <row r="564" spans="7:9" x14ac:dyDescent="0.3">
      <c r="G564" s="3">
        <v>114.00000000000099</v>
      </c>
      <c r="H564" s="2">
        <f t="shared" si="19"/>
        <v>1.0325757459246303</v>
      </c>
      <c r="I564" s="13">
        <f t="shared" si="20"/>
        <v>-1.3401845076369694</v>
      </c>
    </row>
    <row r="565" spans="7:9" x14ac:dyDescent="0.3">
      <c r="G565" s="3">
        <v>114.100000000001</v>
      </c>
      <c r="H565" s="2">
        <f t="shared" si="19"/>
        <v>1.0387757180990118</v>
      </c>
      <c r="I565" s="13">
        <f t="shared" si="20"/>
        <v>-1.3386388574059349</v>
      </c>
    </row>
    <row r="566" spans="7:9" x14ac:dyDescent="0.3">
      <c r="G566" s="3">
        <v>114.200000000001</v>
      </c>
      <c r="H566" s="2">
        <f t="shared" si="19"/>
        <v>1.0449702588472263</v>
      </c>
      <c r="I566" s="13">
        <f t="shared" si="20"/>
        <v>-1.3370081616884737</v>
      </c>
    </row>
    <row r="567" spans="7:9" x14ac:dyDescent="0.3">
      <c r="G567" s="3">
        <v>114.30000000000101</v>
      </c>
      <c r="H567" s="2">
        <f t="shared" si="19"/>
        <v>1.0511593776772457</v>
      </c>
      <c r="I567" s="13">
        <f t="shared" si="20"/>
        <v>-1.3352933472406019</v>
      </c>
    </row>
    <row r="568" spans="7:9" x14ac:dyDescent="0.3">
      <c r="G568" s="3">
        <v>114.400000000001</v>
      </c>
      <c r="H568" s="2">
        <f t="shared" si="19"/>
        <v>1.0573430840720917</v>
      </c>
      <c r="I568" s="13">
        <f t="shared" si="20"/>
        <v>-1.3334953449651716</v>
      </c>
    </row>
    <row r="569" spans="7:9" x14ac:dyDescent="0.3">
      <c r="G569" s="3">
        <v>114.50000000000099</v>
      </c>
      <c r="H569" s="2">
        <f t="shared" si="19"/>
        <v>1.0635213874899343</v>
      </c>
      <c r="I569" s="13">
        <f t="shared" si="20"/>
        <v>-1.3316150896716394</v>
      </c>
    </row>
    <row r="570" spans="7:9" x14ac:dyDescent="0.3">
      <c r="G570" s="3">
        <v>114.600000000001</v>
      </c>
      <c r="H570" s="2">
        <f t="shared" si="19"/>
        <v>1.069694297364169</v>
      </c>
      <c r="I570" s="13">
        <f t="shared" si="20"/>
        <v>-1.3296535198380102</v>
      </c>
    </row>
    <row r="571" spans="7:9" x14ac:dyDescent="0.3">
      <c r="G571" s="3">
        <v>114.700000000001</v>
      </c>
      <c r="H571" s="2">
        <f t="shared" si="19"/>
        <v>1.0758618231035071</v>
      </c>
      <c r="I571" s="13">
        <f t="shared" si="20"/>
        <v>-1.3276115773749879</v>
      </c>
    </row>
    <row r="572" spans="7:9" x14ac:dyDescent="0.3">
      <c r="G572" s="3">
        <v>114.80000000000101</v>
      </c>
      <c r="H572" s="2">
        <f t="shared" si="19"/>
        <v>1.0820239740920663</v>
      </c>
      <c r="I572" s="13">
        <f t="shared" si="20"/>
        <v>-1.3254902073923733</v>
      </c>
    </row>
    <row r="573" spans="7:9" x14ac:dyDescent="0.3">
      <c r="G573" s="3">
        <v>114.900000000001</v>
      </c>
      <c r="H573" s="2">
        <f t="shared" si="19"/>
        <v>1.0881807596894466</v>
      </c>
      <c r="I573" s="13">
        <f t="shared" si="20"/>
        <v>-1.3232903579677489</v>
      </c>
    </row>
    <row r="574" spans="7:9" x14ac:dyDescent="0.3">
      <c r="G574" s="3">
        <v>115.00000000000099</v>
      </c>
      <c r="H574" s="2">
        <f t="shared" si="19"/>
        <v>1.0943321892308251</v>
      </c>
      <c r="I574" s="13">
        <f t="shared" si="20"/>
        <v>-1.321012979917475</v>
      </c>
    </row>
    <row r="575" spans="7:9" x14ac:dyDescent="0.3">
      <c r="G575" s="3">
        <v>115.100000000001</v>
      </c>
      <c r="H575" s="2">
        <f t="shared" si="19"/>
        <v>1.1004782720270361</v>
      </c>
      <c r="I575" s="13">
        <f t="shared" si="20"/>
        <v>-1.3186590265700433</v>
      </c>
    </row>
    <row r="576" spans="7:9" x14ac:dyDescent="0.3">
      <c r="G576" s="3">
        <v>115.200000000001</v>
      </c>
      <c r="H576" s="2">
        <f t="shared" si="19"/>
        <v>1.1066190173646535</v>
      </c>
      <c r="I576" s="13">
        <f t="shared" si="20"/>
        <v>-1.3162294535418113</v>
      </c>
    </row>
    <row r="577" spans="7:9" x14ac:dyDescent="0.3">
      <c r="G577" s="3">
        <v>115.30000000000101</v>
      </c>
      <c r="H577" s="2">
        <f t="shared" si="19"/>
        <v>1.1127544345060827</v>
      </c>
      <c r="I577" s="13">
        <f t="shared" si="20"/>
        <v>-1.3137252185151471</v>
      </c>
    </row>
    <row r="578" spans="7:9" x14ac:dyDescent="0.3">
      <c r="G578" s="3">
        <v>115.400000000001</v>
      </c>
      <c r="H578" s="2">
        <f t="shared" si="19"/>
        <v>1.1188845326896344</v>
      </c>
      <c r="I578" s="13">
        <f t="shared" si="20"/>
        <v>-1.3111472810190234</v>
      </c>
    </row>
    <row r="579" spans="7:9" x14ac:dyDescent="0.3">
      <c r="G579" s="3">
        <v>115.50000000000099</v>
      </c>
      <c r="H579" s="2">
        <f t="shared" si="19"/>
        <v>1.1250093211296186</v>
      </c>
      <c r="I579" s="13">
        <f t="shared" si="20"/>
        <v>-1.3084966022120776</v>
      </c>
    </row>
    <row r="580" spans="7:9" x14ac:dyDescent="0.3">
      <c r="G580" s="3">
        <v>115.600000000001</v>
      </c>
      <c r="H580" s="2">
        <f t="shared" si="19"/>
        <v>1.1311288090164178</v>
      </c>
      <c r="I580" s="13">
        <f t="shared" si="20"/>
        <v>-1.3057741446681728</v>
      </c>
    </row>
    <row r="581" spans="7:9" x14ac:dyDescent="0.3">
      <c r="G581" s="3">
        <v>115.700000000001</v>
      </c>
      <c r="H581" s="2">
        <f t="shared" si="19"/>
        <v>1.1372430055165754</v>
      </c>
      <c r="I581" s="13">
        <f t="shared" si="20"/>
        <v>-1.3029808721644807</v>
      </c>
    </row>
    <row r="582" spans="7:9" x14ac:dyDescent="0.3">
      <c r="G582" s="3">
        <v>115.80000000000101</v>
      </c>
      <c r="H582" s="2">
        <f t="shared" si="19"/>
        <v>1.1433519197728803</v>
      </c>
      <c r="I582" s="13">
        <f t="shared" si="20"/>
        <v>-1.3001177494721115</v>
      </c>
    </row>
    <row r="583" spans="7:9" x14ac:dyDescent="0.3">
      <c r="G583" s="3">
        <v>115.900000000001</v>
      </c>
      <c r="H583" s="2">
        <f t="shared" si="19"/>
        <v>1.1494555609044403</v>
      </c>
      <c r="I583" s="13">
        <f t="shared" si="20"/>
        <v>-1.2971857421493196</v>
      </c>
    </row>
    <row r="584" spans="7:9" x14ac:dyDescent="0.3">
      <c r="G584" s="3">
        <v>116.00000000000099</v>
      </c>
      <c r="H584" s="2">
        <f t="shared" si="19"/>
        <v>1.1555539380067734</v>
      </c>
      <c r="I584" s="13">
        <f t="shared" si="20"/>
        <v>-1.2941858163372928</v>
      </c>
    </row>
    <row r="585" spans="7:9" x14ac:dyDescent="0.3">
      <c r="G585" s="3">
        <v>116.100000000001</v>
      </c>
      <c r="H585" s="2">
        <f t="shared" si="19"/>
        <v>1.1616470601518851</v>
      </c>
      <c r="I585" s="13">
        <f t="shared" si="20"/>
        <v>-1.2911189385585617</v>
      </c>
    </row>
    <row r="586" spans="7:9" x14ac:dyDescent="0.3">
      <c r="G586" s="3">
        <v>116.200000000001</v>
      </c>
      <c r="H586" s="2">
        <f t="shared" si="19"/>
        <v>1.1677349363883442</v>
      </c>
      <c r="I586" s="13">
        <f t="shared" si="20"/>
        <v>-1.287986075518043</v>
      </c>
    </row>
    <row r="587" spans="7:9" x14ac:dyDescent="0.3">
      <c r="G587" s="3">
        <v>116.30000000000101</v>
      </c>
      <c r="H587" s="2">
        <f t="shared" si="19"/>
        <v>1.1738175757413745</v>
      </c>
      <c r="I587" s="13">
        <f t="shared" si="20"/>
        <v>-1.2847881939067229</v>
      </c>
    </row>
    <row r="588" spans="7:9" x14ac:dyDescent="0.3">
      <c r="G588" s="3">
        <v>116.400000000001</v>
      </c>
      <c r="H588" s="2">
        <f t="shared" si="19"/>
        <v>1.1798949872129232</v>
      </c>
      <c r="I588" s="13">
        <f t="shared" si="20"/>
        <v>-1.2815262602080226</v>
      </c>
    </row>
    <row r="589" spans="7:9" x14ac:dyDescent="0.3">
      <c r="G589" s="3">
        <v>116.50000000000099</v>
      </c>
      <c r="H589" s="2">
        <f t="shared" si="19"/>
        <v>1.1859671797817524</v>
      </c>
      <c r="I589" s="13">
        <f t="shared" si="20"/>
        <v>-1.2782012405068321</v>
      </c>
    </row>
    <row r="590" spans="7:9" x14ac:dyDescent="0.3">
      <c r="G590" s="3">
        <v>116.600000000001</v>
      </c>
      <c r="H590" s="2">
        <f t="shared" si="19"/>
        <v>1.1920341624035076</v>
      </c>
      <c r="I590" s="13">
        <f t="shared" si="20"/>
        <v>-1.2748141003012574</v>
      </c>
    </row>
    <row r="591" spans="7:9" x14ac:dyDescent="0.3">
      <c r="G591" s="3">
        <v>116.700000000001</v>
      </c>
      <c r="H591" s="2">
        <f t="shared" si="19"/>
        <v>1.1980959440108037</v>
      </c>
      <c r="I591" s="13">
        <f t="shared" si="20"/>
        <v>-1.2713658043170664</v>
      </c>
    </row>
    <row r="592" spans="7:9" x14ac:dyDescent="0.3">
      <c r="G592" s="3">
        <v>116.80000000000101</v>
      </c>
      <c r="H592" s="2">
        <f t="shared" si="19"/>
        <v>1.2041525335133056</v>
      </c>
      <c r="I592" s="13">
        <f t="shared" si="20"/>
        <v>-1.2678573163248639</v>
      </c>
    </row>
    <row r="593" spans="7:9" x14ac:dyDescent="0.3">
      <c r="G593" s="3">
        <v>116.900000000001</v>
      </c>
      <c r="H593" s="2">
        <f t="shared" si="19"/>
        <v>1.2102039397977982</v>
      </c>
      <c r="I593" s="13">
        <f t="shared" si="20"/>
        <v>-1.2642895989600076</v>
      </c>
    </row>
    <row r="594" spans="7:9" x14ac:dyDescent="0.3">
      <c r="G594" s="3">
        <v>117.00000000000099</v>
      </c>
      <c r="H594" s="2">
        <f t="shared" si="19"/>
        <v>1.2162501717282748</v>
      </c>
      <c r="I594" s="13">
        <f t="shared" si="20"/>
        <v>-1.260663613545258</v>
      </c>
    </row>
    <row r="595" spans="7:9" x14ac:dyDescent="0.3">
      <c r="G595" s="3">
        <v>117.100000000001</v>
      </c>
      <c r="H595" s="2">
        <f t="shared" si="19"/>
        <v>1.2222912381460089</v>
      </c>
      <c r="I595" s="13">
        <f t="shared" si="20"/>
        <v>-1.2569803199161929</v>
      </c>
    </row>
    <row r="596" spans="7:9" x14ac:dyDescent="0.3">
      <c r="G596" s="3">
        <v>117.200000000001</v>
      </c>
      <c r="H596" s="2">
        <f t="shared" si="19"/>
        <v>1.22832714786963</v>
      </c>
      <c r="I596" s="13">
        <f t="shared" si="20"/>
        <v>-1.253240676249384</v>
      </c>
    </row>
    <row r="597" spans="7:9" x14ac:dyDescent="0.3">
      <c r="G597" s="3">
        <v>117.30000000000101</v>
      </c>
      <c r="H597" s="2">
        <f t="shared" si="19"/>
        <v>1.2343579096952095</v>
      </c>
      <c r="I597" s="13">
        <f t="shared" si="20"/>
        <v>-1.2494456388933346</v>
      </c>
    </row>
    <row r="598" spans="7:9" x14ac:dyDescent="0.3">
      <c r="G598" s="3">
        <v>117.400000000001</v>
      </c>
      <c r="H598" s="2">
        <f t="shared" si="19"/>
        <v>1.2403835323963257</v>
      </c>
      <c r="I598" s="13">
        <f t="shared" si="20"/>
        <v>-1.2455961622022085</v>
      </c>
    </row>
    <row r="599" spans="7:9" x14ac:dyDescent="0.3">
      <c r="G599" s="3">
        <v>117.50000000000099</v>
      </c>
      <c r="H599" s="2">
        <f t="shared" si="19"/>
        <v>1.246404024724153</v>
      </c>
      <c r="I599" s="13">
        <f t="shared" si="20"/>
        <v>-1.2416931983723223</v>
      </c>
    </row>
    <row r="600" spans="7:9" x14ac:dyDescent="0.3">
      <c r="G600" s="3">
        <v>117.600000000001</v>
      </c>
      <c r="H600" s="2">
        <f t="shared" si="19"/>
        <v>1.2524193954075264</v>
      </c>
      <c r="I600" s="13">
        <f t="shared" si="20"/>
        <v>-1.2377376972814407</v>
      </c>
    </row>
    <row r="601" spans="7:9" x14ac:dyDescent="0.3">
      <c r="G601" s="3">
        <v>117.700000000001</v>
      </c>
      <c r="H601" s="2">
        <f t="shared" ref="H601:H664" si="21">(LN(G601/$B$23) + ($B$25-$B$26-$B$27^2/2)*$B$24) / ($B$27*SQRT($B$24))</f>
        <v>1.2584296531530277</v>
      </c>
      <c r="I601" s="13">
        <f t="shared" ref="I601:I664" si="22">-(H601/$B$27+SQRT($B$24)) * EXP(-$B$25*$B$24) * _xlfn.NORM.DIST(H601, 0, 1, FALSE)</f>
        <v>-1.2337306063308451</v>
      </c>
    </row>
    <row r="602" spans="7:9" x14ac:dyDescent="0.3">
      <c r="G602" s="3">
        <v>117.80000000000101</v>
      </c>
      <c r="H602" s="2">
        <f t="shared" si="21"/>
        <v>1.2644348066450526</v>
      </c>
      <c r="I602" s="13">
        <f t="shared" si="22"/>
        <v>-1.2296728702902033</v>
      </c>
    </row>
    <row r="603" spans="7:9" x14ac:dyDescent="0.3">
      <c r="G603" s="3">
        <v>117.900000000001</v>
      </c>
      <c r="H603" s="2">
        <f t="shared" si="21"/>
        <v>1.2704348645458898</v>
      </c>
      <c r="I603" s="13">
        <f t="shared" si="22"/>
        <v>-1.2255654311452251</v>
      </c>
    </row>
    <row r="604" spans="7:9" x14ac:dyDescent="0.3">
      <c r="G604" s="3">
        <v>118.00000000000099</v>
      </c>
      <c r="H604" s="2">
        <f t="shared" si="21"/>
        <v>1.276429835495799</v>
      </c>
      <c r="I604" s="13">
        <f t="shared" si="22"/>
        <v>-1.2214092279481086</v>
      </c>
    </row>
    <row r="605" spans="7:9" x14ac:dyDescent="0.3">
      <c r="G605" s="3">
        <v>118.100000000001</v>
      </c>
      <c r="H605" s="2">
        <f t="shared" si="21"/>
        <v>1.2824197281130816</v>
      </c>
      <c r="I605" s="13">
        <f t="shared" si="22"/>
        <v>-1.2172051966707833</v>
      </c>
    </row>
    <row r="606" spans="7:9" x14ac:dyDescent="0.3">
      <c r="G606" s="3">
        <v>118.200000000001</v>
      </c>
      <c r="H606" s="2">
        <f t="shared" si="21"/>
        <v>1.2884045509941524</v>
      </c>
      <c r="I606" s="13">
        <f t="shared" si="22"/>
        <v>-1.2129542700609415</v>
      </c>
    </row>
    <row r="607" spans="7:9" x14ac:dyDescent="0.3">
      <c r="G607" s="3">
        <v>118.30000000000101</v>
      </c>
      <c r="H607" s="2">
        <f t="shared" si="21"/>
        <v>1.2943843127136223</v>
      </c>
      <c r="I607" s="13">
        <f t="shared" si="22"/>
        <v>-1.2086573775008471</v>
      </c>
    </row>
    <row r="608" spans="7:9" x14ac:dyDescent="0.3">
      <c r="G608" s="3">
        <v>118.400000000001</v>
      </c>
      <c r="H608" s="2">
        <f t="shared" si="21"/>
        <v>1.3003590218243608</v>
      </c>
      <c r="I608" s="13">
        <f t="shared" si="22"/>
        <v>-1.2043154448689477</v>
      </c>
    </row>
    <row r="609" spans="7:9" x14ac:dyDescent="0.3">
      <c r="G609" s="3">
        <v>118.50000000000099</v>
      </c>
      <c r="H609" s="2">
        <f t="shared" si="21"/>
        <v>1.3063286868575827</v>
      </c>
      <c r="I609" s="13">
        <f t="shared" si="22"/>
        <v>-1.1999293944042413</v>
      </c>
    </row>
    <row r="610" spans="7:9" x14ac:dyDescent="0.3">
      <c r="G610" s="3">
        <v>118.600000000001</v>
      </c>
      <c r="H610" s="2">
        <f t="shared" si="21"/>
        <v>1.3122933163229067</v>
      </c>
      <c r="I610" s="13">
        <f t="shared" si="22"/>
        <v>-1.1955001445734448</v>
      </c>
    </row>
    <row r="611" spans="7:9" x14ac:dyDescent="0.3">
      <c r="G611" s="3">
        <v>118.700000000001</v>
      </c>
      <c r="H611" s="2">
        <f t="shared" si="21"/>
        <v>1.3182529187084409</v>
      </c>
      <c r="I611" s="13">
        <f t="shared" si="22"/>
        <v>-1.1910286099409066</v>
      </c>
    </row>
    <row r="612" spans="7:9" x14ac:dyDescent="0.3">
      <c r="G612" s="3">
        <v>118.80000000000101</v>
      </c>
      <c r="H612" s="2">
        <f t="shared" si="21"/>
        <v>1.3242075024808464</v>
      </c>
      <c r="I612" s="13">
        <f t="shared" si="22"/>
        <v>-1.186515701041301</v>
      </c>
    </row>
    <row r="613" spans="7:9" x14ac:dyDescent="0.3">
      <c r="G613" s="3">
        <v>118.900000000001</v>
      </c>
      <c r="H613" s="2">
        <f t="shared" si="21"/>
        <v>1.3301570760854129</v>
      </c>
      <c r="I613" s="13">
        <f t="shared" si="22"/>
        <v>-1.1819623242550659</v>
      </c>
    </row>
    <row r="614" spans="7:9" x14ac:dyDescent="0.3">
      <c r="G614" s="3">
        <v>119.00000000000099</v>
      </c>
      <c r="H614" s="2">
        <f t="shared" si="21"/>
        <v>1.336101647946133</v>
      </c>
      <c r="I614" s="13">
        <f t="shared" si="22"/>
        <v>-1.1773693816865896</v>
      </c>
    </row>
    <row r="615" spans="7:9" x14ac:dyDescent="0.3">
      <c r="G615" s="3">
        <v>119.100000000001</v>
      </c>
      <c r="H615" s="2">
        <f t="shared" si="21"/>
        <v>1.3420412264657704</v>
      </c>
      <c r="I615" s="13">
        <f t="shared" si="22"/>
        <v>-1.172737771045139</v>
      </c>
    </row>
    <row r="616" spans="7:9" x14ac:dyDescent="0.3">
      <c r="G616" s="3">
        <v>119.200000000001</v>
      </c>
      <c r="H616" s="2">
        <f t="shared" si="21"/>
        <v>1.3479758200259291</v>
      </c>
      <c r="I616" s="13">
        <f t="shared" si="22"/>
        <v>-1.1680683855285172</v>
      </c>
    </row>
    <row r="617" spans="7:9" x14ac:dyDescent="0.3">
      <c r="G617" s="3">
        <v>119.30000000000101</v>
      </c>
      <c r="H617" s="2">
        <f t="shared" si="21"/>
        <v>1.3539054369871326</v>
      </c>
      <c r="I617" s="13">
        <f t="shared" si="22"/>
        <v>-1.1633621137094288</v>
      </c>
    </row>
    <row r="618" spans="7:9" x14ac:dyDescent="0.3">
      <c r="G618" s="3">
        <v>119.400000000001</v>
      </c>
      <c r="H618" s="2">
        <f t="shared" si="21"/>
        <v>1.3598300856888832</v>
      </c>
      <c r="I618" s="13">
        <f t="shared" si="22"/>
        <v>-1.158619839424569</v>
      </c>
    </row>
    <row r="619" spans="7:9" x14ac:dyDescent="0.3">
      <c r="G619" s="3">
        <v>119.50000000000099</v>
      </c>
      <c r="H619" s="2">
        <f t="shared" si="21"/>
        <v>1.365749774449744</v>
      </c>
      <c r="I619" s="13">
        <f t="shared" si="22"/>
        <v>-1.1538424416663908</v>
      </c>
    </row>
    <row r="620" spans="7:9" x14ac:dyDescent="0.3">
      <c r="G620" s="3">
        <v>119.600000000001</v>
      </c>
      <c r="H620" s="2">
        <f t="shared" si="21"/>
        <v>1.3716645115673989</v>
      </c>
      <c r="I620" s="13">
        <f t="shared" si="22"/>
        <v>-1.14903079447757</v>
      </c>
    </row>
    <row r="621" spans="7:9" x14ac:dyDescent="0.3">
      <c r="G621" s="3">
        <v>119.700000000001</v>
      </c>
      <c r="H621" s="2">
        <f t="shared" si="21"/>
        <v>1.377574305318731</v>
      </c>
      <c r="I621" s="13">
        <f t="shared" si="22"/>
        <v>-1.1441857668481297</v>
      </c>
    </row>
    <row r="622" spans="7:9" x14ac:dyDescent="0.3">
      <c r="G622" s="3">
        <v>119.80000000000101</v>
      </c>
      <c r="H622" s="2">
        <f t="shared" si="21"/>
        <v>1.3834791639598853</v>
      </c>
      <c r="I622" s="13">
        <f t="shared" si="22"/>
        <v>-1.1393082226152293</v>
      </c>
    </row>
    <row r="623" spans="7:9" x14ac:dyDescent="0.3">
      <c r="G623" s="3">
        <v>119.900000000001</v>
      </c>
      <c r="H623" s="2">
        <f t="shared" si="21"/>
        <v>1.3893790957263392</v>
      </c>
      <c r="I623" s="13">
        <f t="shared" si="22"/>
        <v>-1.1343990203655923</v>
      </c>
    </row>
    <row r="624" spans="7:9" x14ac:dyDescent="0.3">
      <c r="G624" s="3">
        <v>120.00000000000099</v>
      </c>
      <c r="H624" s="2">
        <f t="shared" si="21"/>
        <v>1.3952741088329761</v>
      </c>
      <c r="I624" s="13">
        <f t="shared" si="22"/>
        <v>-1.1294590133405573</v>
      </c>
    </row>
    <row r="625" spans="7:9" x14ac:dyDescent="0.3">
      <c r="G625" s="3">
        <v>120.100000000001</v>
      </c>
      <c r="H625" s="2">
        <f t="shared" si="21"/>
        <v>1.4011642114741512</v>
      </c>
      <c r="I625" s="13">
        <f t="shared" si="22"/>
        <v>-1.1244890493437489</v>
      </c>
    </row>
    <row r="626" spans="7:9" x14ac:dyDescent="0.3">
      <c r="G626" s="3">
        <v>120.200000000001</v>
      </c>
      <c r="H626" s="2">
        <f t="shared" si="21"/>
        <v>1.4070494118237549</v>
      </c>
      <c r="I626" s="13">
        <f t="shared" si="22"/>
        <v>-1.1194899706513457</v>
      </c>
    </row>
    <row r="627" spans="7:9" x14ac:dyDescent="0.3">
      <c r="G627" s="3">
        <v>120.30000000000101</v>
      </c>
      <c r="H627" s="2">
        <f t="shared" si="21"/>
        <v>1.4129297180352909</v>
      </c>
      <c r="I627" s="13">
        <f t="shared" si="22"/>
        <v>-1.1144626139249147</v>
      </c>
    </row>
    <row r="628" spans="7:9" x14ac:dyDescent="0.3">
      <c r="G628" s="3">
        <v>120.400000000001</v>
      </c>
      <c r="H628" s="2">
        <f t="shared" si="21"/>
        <v>1.4188051382419327</v>
      </c>
      <c r="I628" s="13">
        <f t="shared" si="22"/>
        <v>-1.1094078101268285</v>
      </c>
    </row>
    <row r="629" spans="7:9" x14ac:dyDescent="0.3">
      <c r="G629" s="3">
        <v>120.50000000000099</v>
      </c>
      <c r="H629" s="2">
        <f t="shared" si="21"/>
        <v>1.424675680556601</v>
      </c>
      <c r="I629" s="13">
        <f t="shared" si="22"/>
        <v>-1.1043263844382085</v>
      </c>
    </row>
    <row r="630" spans="7:9" x14ac:dyDescent="0.3">
      <c r="G630" s="3">
        <v>120.600000000001</v>
      </c>
      <c r="H630" s="2">
        <f t="shared" si="21"/>
        <v>1.430541353072027</v>
      </c>
      <c r="I630" s="13">
        <f t="shared" si="22"/>
        <v>-1.0992191561794056</v>
      </c>
    </row>
    <row r="631" spans="7:9" x14ac:dyDescent="0.3">
      <c r="G631" s="3">
        <v>120.700000000001</v>
      </c>
      <c r="H631" s="2">
        <f t="shared" si="21"/>
        <v>1.4364021638608166</v>
      </c>
      <c r="I631" s="13">
        <f t="shared" si="22"/>
        <v>-1.0940869387329919</v>
      </c>
    </row>
    <row r="632" spans="7:9" x14ac:dyDescent="0.3">
      <c r="G632" s="3">
        <v>120.80000000000101</v>
      </c>
      <c r="H632" s="2">
        <f t="shared" si="21"/>
        <v>1.4422581209755183</v>
      </c>
      <c r="I632" s="13">
        <f t="shared" si="22"/>
        <v>-1.0889305394692357</v>
      </c>
    </row>
    <row r="633" spans="7:9" x14ac:dyDescent="0.3">
      <c r="G633" s="3">
        <v>120.900000000001</v>
      </c>
      <c r="H633" s="2">
        <f t="shared" si="21"/>
        <v>1.4481092324486962</v>
      </c>
      <c r="I633" s="13">
        <f t="shared" si="22"/>
        <v>-1.0837507596740439</v>
      </c>
    </row>
    <row r="634" spans="7:9" x14ac:dyDescent="0.3">
      <c r="G634" s="3">
        <v>121.00000000000099</v>
      </c>
      <c r="H634" s="2">
        <f t="shared" si="21"/>
        <v>1.4539555062929848</v>
      </c>
      <c r="I634" s="13">
        <f t="shared" si="22"/>
        <v>-1.0785483944793683</v>
      </c>
    </row>
    <row r="635" spans="7:9" x14ac:dyDescent="0.3">
      <c r="G635" s="3">
        <v>121.100000000001</v>
      </c>
      <c r="H635" s="2">
        <f t="shared" si="21"/>
        <v>1.4597969505011659</v>
      </c>
      <c r="I635" s="13">
        <f t="shared" si="22"/>
        <v>-1.0733242327960242</v>
      </c>
    </row>
    <row r="636" spans="7:9" x14ac:dyDescent="0.3">
      <c r="G636" s="3">
        <v>121.200000000001</v>
      </c>
      <c r="H636" s="2">
        <f t="shared" si="21"/>
        <v>1.4656335730462247</v>
      </c>
      <c r="I636" s="13">
        <f t="shared" si="22"/>
        <v>-1.0680790572489374</v>
      </c>
    </row>
    <row r="637" spans="7:9" x14ac:dyDescent="0.3">
      <c r="G637" s="3">
        <v>121.30000000000101</v>
      </c>
      <c r="H637" s="2">
        <f t="shared" si="21"/>
        <v>1.4714653818814225</v>
      </c>
      <c r="I637" s="13">
        <f t="shared" si="22"/>
        <v>-1.0628136441147591</v>
      </c>
    </row>
    <row r="638" spans="7:9" x14ac:dyDescent="0.3">
      <c r="G638" s="3">
        <v>121.400000000001</v>
      </c>
      <c r="H638" s="2">
        <f t="shared" si="21"/>
        <v>1.4772923849403563</v>
      </c>
      <c r="I638" s="13">
        <f t="shared" si="22"/>
        <v>-1.0575287632618668</v>
      </c>
    </row>
    <row r="639" spans="7:9" x14ac:dyDescent="0.3">
      <c r="G639" s="3">
        <v>121.50000000000099</v>
      </c>
      <c r="H639" s="2">
        <f t="shared" si="21"/>
        <v>1.4831145901370275</v>
      </c>
      <c r="I639" s="13">
        <f t="shared" si="22"/>
        <v>-1.0522251780926952</v>
      </c>
    </row>
    <row r="640" spans="7:9" x14ac:dyDescent="0.3">
      <c r="G640" s="3">
        <v>121.600000000001</v>
      </c>
      <c r="H640" s="2">
        <f t="shared" si="21"/>
        <v>1.4889320053659059</v>
      </c>
      <c r="I640" s="13">
        <f t="shared" si="22"/>
        <v>-1.0469036454883958</v>
      </c>
    </row>
    <row r="641" spans="7:9" x14ac:dyDescent="0.3">
      <c r="G641" s="3">
        <v>121.700000000001</v>
      </c>
      <c r="H641" s="2">
        <f t="shared" si="21"/>
        <v>1.49474463850199</v>
      </c>
      <c r="I641" s="13">
        <f t="shared" si="22"/>
        <v>-1.0415649157558018</v>
      </c>
    </row>
    <row r="642" spans="7:9" x14ac:dyDescent="0.3">
      <c r="G642" s="3">
        <v>121.80000000000101</v>
      </c>
      <c r="H642" s="2">
        <f t="shared" si="21"/>
        <v>1.5005524974008739</v>
      </c>
      <c r="I642" s="13">
        <f t="shared" si="22"/>
        <v>-1.0362097325766615</v>
      </c>
    </row>
    <row r="643" spans="7:9" x14ac:dyDescent="0.3">
      <c r="G643" s="3">
        <v>121.900000000001</v>
      </c>
      <c r="H643" s="2">
        <f t="shared" si="21"/>
        <v>1.5063555898988141</v>
      </c>
      <c r="I643" s="13">
        <f t="shared" si="22"/>
        <v>-1.0308388329591265</v>
      </c>
    </row>
    <row r="644" spans="7:9" x14ac:dyDescent="0.3">
      <c r="G644" s="3">
        <v>122.00000000000099</v>
      </c>
      <c r="H644" s="2">
        <f t="shared" si="21"/>
        <v>1.5121539238127855</v>
      </c>
      <c r="I644" s="13">
        <f t="shared" si="22"/>
        <v>-1.0254529471914813</v>
      </c>
    </row>
    <row r="645" spans="7:9" x14ac:dyDescent="0.3">
      <c r="G645" s="3">
        <v>122.100000000001</v>
      </c>
      <c r="H645" s="2">
        <f t="shared" si="21"/>
        <v>1.5179475069405535</v>
      </c>
      <c r="I645" s="13">
        <f t="shared" si="22"/>
        <v>-1.020052798798063</v>
      </c>
    </row>
    <row r="646" spans="7:9" x14ac:dyDescent="0.3">
      <c r="G646" s="3">
        <v>122.200000000001</v>
      </c>
      <c r="H646" s="2">
        <f t="shared" si="21"/>
        <v>1.5237363470607268</v>
      </c>
      <c r="I646" s="13">
        <f t="shared" si="22"/>
        <v>-1.0146391044973828</v>
      </c>
    </row>
    <row r="647" spans="7:9" x14ac:dyDescent="0.3">
      <c r="G647" s="3">
        <v>122.30000000000101</v>
      </c>
      <c r="H647" s="2">
        <f t="shared" si="21"/>
        <v>1.5295204519328311</v>
      </c>
      <c r="I647" s="13">
        <f t="shared" si="22"/>
        <v>-1.009212574162387</v>
      </c>
    </row>
    <row r="648" spans="7:9" x14ac:dyDescent="0.3">
      <c r="G648" s="3">
        <v>122.400000000001</v>
      </c>
      <c r="H648" s="2">
        <f t="shared" si="21"/>
        <v>1.5352998292973603</v>
      </c>
      <c r="I648" s="13">
        <f t="shared" si="22"/>
        <v>-1.0037739107828725</v>
      </c>
    </row>
    <row r="649" spans="7:9" x14ac:dyDescent="0.3">
      <c r="G649" s="3">
        <v>122.50000000000099</v>
      </c>
      <c r="H649" s="2">
        <f t="shared" si="21"/>
        <v>1.5410744868758484</v>
      </c>
      <c r="I649" s="13">
        <f t="shared" si="22"/>
        <v>-0.99832381042999163</v>
      </c>
    </row>
    <row r="650" spans="7:9" x14ac:dyDescent="0.3">
      <c r="G650" s="3">
        <v>122.600000000001</v>
      </c>
      <c r="H650" s="2">
        <f t="shared" si="21"/>
        <v>1.5468444323709276</v>
      </c>
      <c r="I650" s="13">
        <f t="shared" si="22"/>
        <v>-0.99286296222285431</v>
      </c>
    </row>
    <row r="651" spans="7:9" x14ac:dyDescent="0.3">
      <c r="G651" s="3">
        <v>122.700000000001</v>
      </c>
      <c r="H651" s="2">
        <f t="shared" si="21"/>
        <v>1.5526096734663859</v>
      </c>
      <c r="I651" s="13">
        <f t="shared" si="22"/>
        <v>-0.98739204829719363</v>
      </c>
    </row>
    <row r="652" spans="7:9" x14ac:dyDescent="0.3">
      <c r="G652" s="3">
        <v>122.80000000000101</v>
      </c>
      <c r="H652" s="2">
        <f t="shared" si="21"/>
        <v>1.5583702178272334</v>
      </c>
      <c r="I652" s="13">
        <f t="shared" si="22"/>
        <v>-0.98191174377605073</v>
      </c>
    </row>
    <row r="653" spans="7:9" x14ac:dyDescent="0.3">
      <c r="G653" s="3">
        <v>122.900000000001</v>
      </c>
      <c r="H653" s="2">
        <f t="shared" si="21"/>
        <v>1.5641260730997655</v>
      </c>
      <c r="I653" s="13">
        <f t="shared" si="22"/>
        <v>-0.97642271674247638</v>
      </c>
    </row>
    <row r="654" spans="7:9" x14ac:dyDescent="0.3">
      <c r="G654" s="3">
        <v>123.00000000000099</v>
      </c>
      <c r="H654" s="2">
        <f t="shared" si="21"/>
        <v>1.5698772469116149</v>
      </c>
      <c r="I654" s="13">
        <f t="shared" si="22"/>
        <v>-0.97092562821422568</v>
      </c>
    </row>
    <row r="655" spans="7:9" x14ac:dyDescent="0.3">
      <c r="G655" s="3">
        <v>123.100000000001</v>
      </c>
      <c r="H655" s="2">
        <f t="shared" si="21"/>
        <v>1.5756237468718242</v>
      </c>
      <c r="I655" s="13">
        <f t="shared" si="22"/>
        <v>-0.96542113212038649</v>
      </c>
    </row>
    <row r="656" spans="7:9" x14ac:dyDescent="0.3">
      <c r="G656" s="3">
        <v>123.200000000001</v>
      </c>
      <c r="H656" s="2">
        <f t="shared" si="21"/>
        <v>1.5813655805708935</v>
      </c>
      <c r="I656" s="13">
        <f t="shared" si="22"/>
        <v>-0.95990987527996774</v>
      </c>
    </row>
    <row r="657" spans="7:9" x14ac:dyDescent="0.3">
      <c r="G657" s="3">
        <v>123.30000000000101</v>
      </c>
      <c r="H657" s="2">
        <f t="shared" si="21"/>
        <v>1.5871027555808532</v>
      </c>
      <c r="I657" s="13">
        <f t="shared" si="22"/>
        <v>-0.95439249738236409</v>
      </c>
    </row>
    <row r="658" spans="7:9" x14ac:dyDescent="0.3">
      <c r="G658" s="3">
        <v>123.400000000001</v>
      </c>
      <c r="H658" s="2">
        <f t="shared" si="21"/>
        <v>1.592835279455312</v>
      </c>
      <c r="I658" s="13">
        <f t="shared" si="22"/>
        <v>-0.94886963096972743</v>
      </c>
    </row>
    <row r="659" spans="7:9" x14ac:dyDescent="0.3">
      <c r="G659" s="3">
        <v>123.50000000000099</v>
      </c>
      <c r="H659" s="2">
        <f t="shared" si="21"/>
        <v>1.5985631597295267</v>
      </c>
      <c r="I659" s="13">
        <f t="shared" si="22"/>
        <v>-0.94334190142116792</v>
      </c>
    </row>
    <row r="660" spans="7:9" x14ac:dyDescent="0.3">
      <c r="G660" s="3">
        <v>123.600000000001</v>
      </c>
      <c r="H660" s="2">
        <f t="shared" si="21"/>
        <v>1.6042864039204565</v>
      </c>
      <c r="I660" s="13">
        <f t="shared" si="22"/>
        <v>-0.93780992693879606</v>
      </c>
    </row>
    <row r="661" spans="7:9" x14ac:dyDescent="0.3">
      <c r="G661" s="3">
        <v>123.700000000001</v>
      </c>
      <c r="H661" s="2">
        <f t="shared" si="21"/>
        <v>1.6100050195268194</v>
      </c>
      <c r="I661" s="13">
        <f t="shared" si="22"/>
        <v>-0.93227431853556331</v>
      </c>
    </row>
    <row r="662" spans="7:9" x14ac:dyDescent="0.3">
      <c r="G662" s="3">
        <v>123.80000000000101</v>
      </c>
      <c r="H662" s="2">
        <f t="shared" si="21"/>
        <v>1.6157190140291604</v>
      </c>
      <c r="I662" s="13">
        <f t="shared" si="22"/>
        <v>-0.92673568002486473</v>
      </c>
    </row>
    <row r="663" spans="7:9" x14ac:dyDescent="0.3">
      <c r="G663" s="3">
        <v>123.900000000001</v>
      </c>
      <c r="H663" s="2">
        <f t="shared" si="21"/>
        <v>1.6214283948898998</v>
      </c>
      <c r="I663" s="13">
        <f t="shared" si="22"/>
        <v>-0.92119460801190589</v>
      </c>
    </row>
    <row r="664" spans="7:9" x14ac:dyDescent="0.3">
      <c r="G664" s="3">
        <v>124.00000000000099</v>
      </c>
      <c r="H664" s="2">
        <f t="shared" si="21"/>
        <v>1.627133169553397</v>
      </c>
      <c r="I664" s="13">
        <f t="shared" si="22"/>
        <v>-0.91565169188677786</v>
      </c>
    </row>
    <row r="665" spans="7:9" x14ac:dyDescent="0.3">
      <c r="G665" s="3">
        <v>124.100000000001</v>
      </c>
      <c r="H665" s="2">
        <f t="shared" ref="H665:H728" si="23">(LN(G665/$B$23) + ($B$25-$B$26-$B$27^2/2)*$B$24) / ($B$27*SQRT($B$24))</f>
        <v>1.6328333454460116</v>
      </c>
      <c r="I665" s="13">
        <f t="shared" ref="I665:I728" si="24">-(H665/$B$27+SQRT($B$24)) * EXP(-$B$25*$B$24) * _xlfn.NORM.DIST(H665, 0, 1, FALSE)</f>
        <v>-0.91010751381922439</v>
      </c>
    </row>
    <row r="666" spans="7:9" x14ac:dyDescent="0.3">
      <c r="G666" s="3">
        <v>124.200000000001</v>
      </c>
      <c r="H666" s="2">
        <f t="shared" si="23"/>
        <v>1.6385289299761525</v>
      </c>
      <c r="I666" s="13">
        <f t="shared" si="24"/>
        <v>-0.9045626487550914</v>
      </c>
    </row>
    <row r="667" spans="7:9" x14ac:dyDescent="0.3">
      <c r="G667" s="3">
        <v>124.30000000000101</v>
      </c>
      <c r="H667" s="2">
        <f t="shared" si="23"/>
        <v>1.6442199305343468</v>
      </c>
      <c r="I667" s="13">
        <f t="shared" si="24"/>
        <v>-0.89901766441439335</v>
      </c>
    </row>
    <row r="668" spans="7:9" x14ac:dyDescent="0.3">
      <c r="G668" s="3">
        <v>124.400000000001</v>
      </c>
      <c r="H668" s="2">
        <f t="shared" si="23"/>
        <v>1.6499063544932864</v>
      </c>
      <c r="I668" s="13">
        <f t="shared" si="24"/>
        <v>-0.89347312129101608</v>
      </c>
    </row>
    <row r="669" spans="7:9" x14ac:dyDescent="0.3">
      <c r="G669" s="3">
        <v>124.50000000000099</v>
      </c>
      <c r="H669" s="2">
        <f t="shared" si="23"/>
        <v>1.6555882092078935</v>
      </c>
      <c r="I669" s="13">
        <f t="shared" si="24"/>
        <v>-0.88792957265398909</v>
      </c>
    </row>
    <row r="670" spans="7:9" x14ac:dyDescent="0.3">
      <c r="G670" s="3">
        <v>124.600000000001</v>
      </c>
      <c r="H670" s="2">
        <f t="shared" si="23"/>
        <v>1.6612655020153764</v>
      </c>
      <c r="I670" s="13">
        <f t="shared" si="24"/>
        <v>-0.88238756455032452</v>
      </c>
    </row>
    <row r="671" spans="7:9" x14ac:dyDescent="0.3">
      <c r="G671" s="3">
        <v>124.700000000001</v>
      </c>
      <c r="H671" s="2">
        <f t="shared" si="23"/>
        <v>1.6669382402352795</v>
      </c>
      <c r="I671" s="13">
        <f t="shared" si="24"/>
        <v>-0.8768476358093944</v>
      </c>
    </row>
    <row r="672" spans="7:9" x14ac:dyDescent="0.3">
      <c r="G672" s="3">
        <v>124.80000000000101</v>
      </c>
      <c r="H672" s="2">
        <f t="shared" si="23"/>
        <v>1.6726064311695503</v>
      </c>
      <c r="I672" s="13">
        <f t="shared" si="24"/>
        <v>-0.87131031804879988</v>
      </c>
    </row>
    <row r="673" spans="7:9" x14ac:dyDescent="0.3">
      <c r="G673" s="3">
        <v>124.900000000001</v>
      </c>
      <c r="H673" s="2">
        <f t="shared" si="23"/>
        <v>1.6782700821025871</v>
      </c>
      <c r="I673" s="13">
        <f t="shared" si="24"/>
        <v>-0.86577613568173772</v>
      </c>
    </row>
    <row r="674" spans="7:9" x14ac:dyDescent="0.3">
      <c r="G674" s="3">
        <v>125.00000000000099</v>
      </c>
      <c r="H674" s="2">
        <f t="shared" si="23"/>
        <v>1.6839292003012991</v>
      </c>
      <c r="I674" s="13">
        <f t="shared" si="24"/>
        <v>-0.86024560592580634</v>
      </c>
    </row>
    <row r="675" spans="7:9" x14ac:dyDescent="0.3">
      <c r="G675" s="3">
        <v>125.100000000001</v>
      </c>
      <c r="H675" s="2">
        <f t="shared" si="23"/>
        <v>1.6895837930151638</v>
      </c>
      <c r="I675" s="13">
        <f t="shared" si="24"/>
        <v>-0.85471923881324108</v>
      </c>
    </row>
    <row r="676" spans="7:9" x14ac:dyDescent="0.3">
      <c r="G676" s="3">
        <v>125.200000000001</v>
      </c>
      <c r="H676" s="2">
        <f t="shared" si="23"/>
        <v>1.6952338674762786</v>
      </c>
      <c r="I676" s="13">
        <f t="shared" si="24"/>
        <v>-0.84919753720255642</v>
      </c>
    </row>
    <row r="677" spans="7:9" x14ac:dyDescent="0.3">
      <c r="G677" s="3">
        <v>125.30000000000101</v>
      </c>
      <c r="H677" s="2">
        <f t="shared" si="23"/>
        <v>1.7008794308994208</v>
      </c>
      <c r="I677" s="13">
        <f t="shared" si="24"/>
        <v>-0.84368099679155117</v>
      </c>
    </row>
    <row r="678" spans="7:9" x14ac:dyDescent="0.3">
      <c r="G678" s="3">
        <v>125.400000000001</v>
      </c>
      <c r="H678" s="2">
        <f t="shared" si="23"/>
        <v>1.7065204904820976</v>
      </c>
      <c r="I678" s="13">
        <f t="shared" si="24"/>
        <v>-0.83817010613167164</v>
      </c>
    </row>
    <row r="679" spans="7:9" x14ac:dyDescent="0.3">
      <c r="G679" s="3">
        <v>125.50000000000099</v>
      </c>
      <c r="H679" s="2">
        <f t="shared" si="23"/>
        <v>1.7121570534046067</v>
      </c>
      <c r="I679" s="13">
        <f t="shared" si="24"/>
        <v>-0.8326653466436843</v>
      </c>
    </row>
    <row r="680" spans="7:9" x14ac:dyDescent="0.3">
      <c r="G680" s="3">
        <v>125.600000000001</v>
      </c>
      <c r="H680" s="2">
        <f t="shared" si="23"/>
        <v>1.7177891268300891</v>
      </c>
      <c r="I680" s="13">
        <f t="shared" si="24"/>
        <v>-0.82716719263464944</v>
      </c>
    </row>
    <row r="681" spans="7:9" x14ac:dyDescent="0.3">
      <c r="G681" s="3">
        <v>125.700000000001</v>
      </c>
      <c r="H681" s="2">
        <f t="shared" si="23"/>
        <v>1.723416717904579</v>
      </c>
      <c r="I681" s="13">
        <f t="shared" si="24"/>
        <v>-0.82167611131616747</v>
      </c>
    </row>
    <row r="682" spans="7:9" x14ac:dyDescent="0.3">
      <c r="G682" s="3">
        <v>125.80000000000101</v>
      </c>
      <c r="H682" s="2">
        <f t="shared" si="23"/>
        <v>1.7290398337570676</v>
      </c>
      <c r="I682" s="13">
        <f t="shared" si="24"/>
        <v>-0.81619256282385289</v>
      </c>
    </row>
    <row r="683" spans="7:9" x14ac:dyDescent="0.3">
      <c r="G683" s="3">
        <v>125.900000000001</v>
      </c>
      <c r="H683" s="2">
        <f t="shared" si="23"/>
        <v>1.7346584814995492</v>
      </c>
      <c r="I683" s="13">
        <f t="shared" si="24"/>
        <v>-0.81071700023804072</v>
      </c>
    </row>
    <row r="684" spans="7:9" x14ac:dyDescent="0.3">
      <c r="G684" s="3">
        <v>126.00000000000099</v>
      </c>
      <c r="H684" s="2">
        <f t="shared" si="23"/>
        <v>1.7402726682270766</v>
      </c>
      <c r="I684" s="13">
        <f t="shared" si="24"/>
        <v>-0.80524986960567579</v>
      </c>
    </row>
    <row r="685" spans="7:9" x14ac:dyDescent="0.3">
      <c r="G685" s="3">
        <v>126.100000000001</v>
      </c>
      <c r="H685" s="2">
        <f t="shared" si="23"/>
        <v>1.7458824010178207</v>
      </c>
      <c r="I685" s="13">
        <f t="shared" si="24"/>
        <v>-0.79979160996336152</v>
      </c>
    </row>
    <row r="686" spans="7:9" x14ac:dyDescent="0.3">
      <c r="G686" s="3">
        <v>126.200000000001</v>
      </c>
      <c r="H686" s="2">
        <f t="shared" si="23"/>
        <v>1.7514876869331151</v>
      </c>
      <c r="I686" s="13">
        <f t="shared" si="24"/>
        <v>-0.79434265336156196</v>
      </c>
    </row>
    <row r="687" spans="7:9" x14ac:dyDescent="0.3">
      <c r="G687" s="3">
        <v>126.30000000000101</v>
      </c>
      <c r="H687" s="2">
        <f t="shared" si="23"/>
        <v>1.7570885330175181</v>
      </c>
      <c r="I687" s="13">
        <f t="shared" si="24"/>
        <v>-0.78890342488990106</v>
      </c>
    </row>
    <row r="688" spans="7:9" x14ac:dyDescent="0.3">
      <c r="G688" s="3">
        <v>126.400000000001</v>
      </c>
      <c r="H688" s="2">
        <f t="shared" si="23"/>
        <v>1.7626849462988579</v>
      </c>
      <c r="I688" s="13">
        <f t="shared" si="24"/>
        <v>-0.78347434270356731</v>
      </c>
    </row>
    <row r="689" spans="7:9" x14ac:dyDescent="0.3">
      <c r="G689" s="3">
        <v>126.50000000000099</v>
      </c>
      <c r="H689" s="2">
        <f t="shared" si="23"/>
        <v>1.7682769337882915</v>
      </c>
      <c r="I689" s="13">
        <f t="shared" si="24"/>
        <v>-0.77805581805076574</v>
      </c>
    </row>
    <row r="690" spans="7:9" x14ac:dyDescent="0.3">
      <c r="G690" s="3">
        <v>126.600000000001</v>
      </c>
      <c r="H690" s="2">
        <f t="shared" si="23"/>
        <v>1.7738645024803565</v>
      </c>
      <c r="I690" s="13">
        <f t="shared" si="24"/>
        <v>-0.77264825530121817</v>
      </c>
    </row>
    <row r="691" spans="7:9" x14ac:dyDescent="0.3">
      <c r="G691" s="3">
        <v>126.700000000001</v>
      </c>
      <c r="H691" s="2">
        <f t="shared" si="23"/>
        <v>1.7794476593530184</v>
      </c>
      <c r="I691" s="13">
        <f t="shared" si="24"/>
        <v>-0.76725205197567736</v>
      </c>
    </row>
    <row r="692" spans="7:9" x14ac:dyDescent="0.3">
      <c r="G692" s="3">
        <v>126.80000000000101</v>
      </c>
      <c r="H692" s="2">
        <f t="shared" si="23"/>
        <v>1.7850264113677308</v>
      </c>
      <c r="I692" s="13">
        <f t="shared" si="24"/>
        <v>-0.7618675987764203</v>
      </c>
    </row>
    <row r="693" spans="7:9" x14ac:dyDescent="0.3">
      <c r="G693" s="3">
        <v>126.900000000001</v>
      </c>
      <c r="H693" s="2">
        <f t="shared" si="23"/>
        <v>1.7906007654694795</v>
      </c>
      <c r="I693" s="13">
        <f t="shared" si="24"/>
        <v>-0.75649527961871987</v>
      </c>
    </row>
    <row r="694" spans="7:9" x14ac:dyDescent="0.3">
      <c r="G694" s="3">
        <v>127.00000000000099</v>
      </c>
      <c r="H694" s="2">
        <f t="shared" si="23"/>
        <v>1.7961707285868433</v>
      </c>
      <c r="I694" s="13">
        <f t="shared" si="24"/>
        <v>-0.75113547166323891</v>
      </c>
    </row>
    <row r="695" spans="7:9" x14ac:dyDescent="0.3">
      <c r="G695" s="3">
        <v>127.100000000001</v>
      </c>
      <c r="H695" s="2">
        <f t="shared" si="23"/>
        <v>1.8017363076320367</v>
      </c>
      <c r="I695" s="13">
        <f t="shared" si="24"/>
        <v>-0.74578854534936001</v>
      </c>
    </row>
    <row r="696" spans="7:9" x14ac:dyDescent="0.3">
      <c r="G696" s="3">
        <v>127.200000000001</v>
      </c>
      <c r="H696" s="2">
        <f t="shared" si="23"/>
        <v>1.8072975095009651</v>
      </c>
      <c r="I696" s="13">
        <f t="shared" si="24"/>
        <v>-0.74045486442939135</v>
      </c>
    </row>
    <row r="697" spans="7:9" x14ac:dyDescent="0.3">
      <c r="G697" s="3">
        <v>127.30000000000101</v>
      </c>
      <c r="H697" s="2">
        <f t="shared" si="23"/>
        <v>1.8128543410732803</v>
      </c>
      <c r="I697" s="13">
        <f t="shared" si="24"/>
        <v>-0.73513478600364202</v>
      </c>
    </row>
    <row r="698" spans="7:9" x14ac:dyDescent="0.3">
      <c r="G698" s="3">
        <v>127.400000000001</v>
      </c>
      <c r="H698" s="2">
        <f t="shared" si="23"/>
        <v>1.8184068092124233</v>
      </c>
      <c r="I698" s="13">
        <f t="shared" si="24"/>
        <v>-0.72982866055635265</v>
      </c>
    </row>
    <row r="699" spans="7:9" x14ac:dyDescent="0.3">
      <c r="G699" s="3">
        <v>127.50000000000099</v>
      </c>
      <c r="H699" s="2">
        <f t="shared" si="23"/>
        <v>1.8239549207656824</v>
      </c>
      <c r="I699" s="13">
        <f t="shared" si="24"/>
        <v>-0.72453683199243313</v>
      </c>
    </row>
    <row r="700" spans="7:9" x14ac:dyDescent="0.3">
      <c r="G700" s="3">
        <v>127.600000000001</v>
      </c>
      <c r="H700" s="2">
        <f t="shared" si="23"/>
        <v>1.8294986825642408</v>
      </c>
      <c r="I700" s="13">
        <f t="shared" si="24"/>
        <v>-0.71925963767500667</v>
      </c>
    </row>
    <row r="701" spans="7:9" x14ac:dyDescent="0.3">
      <c r="G701" s="3">
        <v>127.700000000001</v>
      </c>
      <c r="H701" s="2">
        <f t="shared" si="23"/>
        <v>1.8350381014232247</v>
      </c>
      <c r="I701" s="13">
        <f t="shared" si="24"/>
        <v>-0.71399740846372561</v>
      </c>
    </row>
    <row r="702" spans="7:9" x14ac:dyDescent="0.3">
      <c r="G702" s="3">
        <v>127.80000000000101</v>
      </c>
      <c r="H702" s="2">
        <f t="shared" si="23"/>
        <v>1.8405731841417596</v>
      </c>
      <c r="I702" s="13">
        <f t="shared" si="24"/>
        <v>-0.70875046875383607</v>
      </c>
    </row>
    <row r="703" spans="7:9" x14ac:dyDescent="0.3">
      <c r="G703" s="3">
        <v>127.900000000001</v>
      </c>
      <c r="H703" s="2">
        <f t="shared" si="23"/>
        <v>1.8461039375030128</v>
      </c>
      <c r="I703" s="13">
        <f t="shared" si="24"/>
        <v>-0.70351913651597842</v>
      </c>
    </row>
    <row r="704" spans="7:9" x14ac:dyDescent="0.3">
      <c r="G704" s="3">
        <v>128.00000000000099</v>
      </c>
      <c r="H704" s="2">
        <f t="shared" si="23"/>
        <v>1.8516303682742516</v>
      </c>
      <c r="I704" s="13">
        <f t="shared" si="24"/>
        <v>-0.69830372333668445</v>
      </c>
    </row>
    <row r="705" spans="7:9" x14ac:dyDescent="0.3">
      <c r="G705" s="3">
        <v>128.10000000000099</v>
      </c>
      <c r="H705" s="2">
        <f t="shared" si="23"/>
        <v>1.8571524832068853</v>
      </c>
      <c r="I705" s="13">
        <f t="shared" si="24"/>
        <v>-0.69310453445956988</v>
      </c>
    </row>
    <row r="706" spans="7:9" x14ac:dyDescent="0.3">
      <c r="G706" s="3">
        <v>128.20000000000101</v>
      </c>
      <c r="H706" s="2">
        <f t="shared" si="23"/>
        <v>1.862670289036521</v>
      </c>
      <c r="I706" s="13">
        <f t="shared" si="24"/>
        <v>-0.68792186882717876</v>
      </c>
    </row>
    <row r="707" spans="7:9" x14ac:dyDescent="0.3">
      <c r="G707" s="3">
        <v>128.30000000000101</v>
      </c>
      <c r="H707" s="2">
        <f t="shared" si="23"/>
        <v>1.8681837924830067</v>
      </c>
      <c r="I707" s="13">
        <f t="shared" si="24"/>
        <v>-0.68275601912347816</v>
      </c>
    </row>
    <row r="708" spans="7:9" x14ac:dyDescent="0.3">
      <c r="G708" s="3">
        <v>128.400000000001</v>
      </c>
      <c r="H708" s="2">
        <f t="shared" si="23"/>
        <v>1.8736930002504855</v>
      </c>
      <c r="I708" s="13">
        <f t="shared" si="24"/>
        <v>-0.67760727181696323</v>
      </c>
    </row>
    <row r="709" spans="7:9" x14ac:dyDescent="0.3">
      <c r="G709" s="3">
        <v>128.50000000000099</v>
      </c>
      <c r="H709" s="2">
        <f t="shared" si="23"/>
        <v>1.8791979190274435</v>
      </c>
      <c r="I709" s="13">
        <f t="shared" si="24"/>
        <v>-0.6724759072043629</v>
      </c>
    </row>
    <row r="710" spans="7:9" x14ac:dyDescent="0.3">
      <c r="G710" s="3">
        <v>128.60000000000099</v>
      </c>
      <c r="H710" s="2">
        <f t="shared" si="23"/>
        <v>1.8846985554867568</v>
      </c>
      <c r="I710" s="13">
        <f t="shared" si="24"/>
        <v>-0.66736219945492659</v>
      </c>
    </row>
    <row r="711" spans="7:9" x14ac:dyDescent="0.3">
      <c r="G711" s="3">
        <v>128.70000000000101</v>
      </c>
      <c r="H711" s="2">
        <f t="shared" si="23"/>
        <v>1.8901949162857428</v>
      </c>
      <c r="I711" s="13">
        <f t="shared" si="24"/>
        <v>-0.66226641665525821</v>
      </c>
    </row>
    <row r="712" spans="7:9" x14ac:dyDescent="0.3">
      <c r="G712" s="3">
        <v>128.80000000000101</v>
      </c>
      <c r="H712" s="2">
        <f t="shared" si="23"/>
        <v>1.8956870080662009</v>
      </c>
      <c r="I712" s="13">
        <f t="shared" si="24"/>
        <v>-0.65718882085469688</v>
      </c>
    </row>
    <row r="713" spans="7:9" x14ac:dyDescent="0.3">
      <c r="G713" s="3">
        <v>128.900000000001</v>
      </c>
      <c r="H713" s="2">
        <f t="shared" si="23"/>
        <v>1.9011748374544726</v>
      </c>
      <c r="I713" s="13">
        <f t="shared" si="24"/>
        <v>-0.65212966811119566</v>
      </c>
    </row>
    <row r="714" spans="7:9" x14ac:dyDescent="0.3">
      <c r="G714" s="3">
        <v>129.00000000000099</v>
      </c>
      <c r="H714" s="2">
        <f t="shared" si="23"/>
        <v>1.906658411061483</v>
      </c>
      <c r="I714" s="13">
        <f t="shared" si="24"/>
        <v>-0.64708920853770702</v>
      </c>
    </row>
    <row r="715" spans="7:9" x14ac:dyDescent="0.3">
      <c r="G715" s="3">
        <v>129.10000000000099</v>
      </c>
      <c r="H715" s="2">
        <f t="shared" si="23"/>
        <v>1.9121377354827838</v>
      </c>
      <c r="I715" s="13">
        <f t="shared" si="24"/>
        <v>-0.64206768634904687</v>
      </c>
    </row>
    <row r="716" spans="7:9" x14ac:dyDescent="0.3">
      <c r="G716" s="3">
        <v>129.20000000000101</v>
      </c>
      <c r="H716" s="2">
        <f t="shared" si="23"/>
        <v>1.9176128172986127</v>
      </c>
      <c r="I716" s="13">
        <f t="shared" si="24"/>
        <v>-0.63706533990919367</v>
      </c>
    </row>
    <row r="717" spans="7:9" x14ac:dyDescent="0.3">
      <c r="G717" s="3">
        <v>129.30000000000101</v>
      </c>
      <c r="H717" s="2">
        <f t="shared" si="23"/>
        <v>1.9230836630739292</v>
      </c>
      <c r="I717" s="13">
        <f t="shared" si="24"/>
        <v>-0.63208240177904607</v>
      </c>
    </row>
    <row r="718" spans="7:9" x14ac:dyDescent="0.3">
      <c r="G718" s="3">
        <v>129.400000000001</v>
      </c>
      <c r="H718" s="2">
        <f t="shared" si="23"/>
        <v>1.928550279358467</v>
      </c>
      <c r="I718" s="13">
        <f t="shared" si="24"/>
        <v>-0.62711909876458127</v>
      </c>
    </row>
    <row r="719" spans="7:9" x14ac:dyDescent="0.3">
      <c r="G719" s="3">
        <v>129.50000000000099</v>
      </c>
      <c r="H719" s="2">
        <f t="shared" si="23"/>
        <v>1.9340126726867835</v>
      </c>
      <c r="I719" s="13">
        <f t="shared" si="24"/>
        <v>-0.6221756519654128</v>
      </c>
    </row>
    <row r="720" spans="7:9" x14ac:dyDescent="0.3">
      <c r="G720" s="3">
        <v>129.60000000000099</v>
      </c>
      <c r="H720" s="2">
        <f t="shared" si="23"/>
        <v>1.9394708495783028</v>
      </c>
      <c r="I720" s="13">
        <f t="shared" si="24"/>
        <v>-0.61725227682373196</v>
      </c>
    </row>
    <row r="721" spans="7:9" x14ac:dyDescent="0.3">
      <c r="G721" s="3">
        <v>129.70000000000101</v>
      </c>
      <c r="H721" s="2">
        <f t="shared" si="23"/>
        <v>1.9449248165373656</v>
      </c>
      <c r="I721" s="13">
        <f t="shared" si="24"/>
        <v>-0.61234918317360243</v>
      </c>
    </row>
    <row r="722" spans="7:9" x14ac:dyDescent="0.3">
      <c r="G722" s="3">
        <v>129.80000000000101</v>
      </c>
      <c r="H722" s="2">
        <f t="shared" si="23"/>
        <v>1.9503745800532668</v>
      </c>
      <c r="I722" s="13">
        <f t="shared" si="24"/>
        <v>-0.60746657529060955</v>
      </c>
    </row>
    <row r="723" spans="7:9" x14ac:dyDescent="0.3">
      <c r="G723" s="3">
        <v>129.900000000001</v>
      </c>
      <c r="H723" s="2">
        <f t="shared" si="23"/>
        <v>1.9558201466003153</v>
      </c>
      <c r="I723" s="13">
        <f t="shared" si="24"/>
        <v>-0.60260465194180901</v>
      </c>
    </row>
    <row r="724" spans="7:9" x14ac:dyDescent="0.3">
      <c r="G724" s="3">
        <v>130.00000000000099</v>
      </c>
      <c r="H724" s="2">
        <f t="shared" si="23"/>
        <v>1.9612615226378733</v>
      </c>
      <c r="I724" s="13">
        <f t="shared" si="24"/>
        <v>-0.59776360643600446</v>
      </c>
    </row>
    <row r="725" spans="7:9" x14ac:dyDescent="0.3">
      <c r="G725" s="3">
        <v>130.10000000000099</v>
      </c>
      <c r="H725" s="2">
        <f t="shared" si="23"/>
        <v>1.966698714610398</v>
      </c>
      <c r="I725" s="13">
        <f t="shared" si="24"/>
        <v>-0.59294362667430622</v>
      </c>
    </row>
    <row r="726" spans="7:9" x14ac:dyDescent="0.3">
      <c r="G726" s="3">
        <v>130.20000000000101</v>
      </c>
      <c r="H726" s="2">
        <f t="shared" si="23"/>
        <v>1.9721317289474976</v>
      </c>
      <c r="I726" s="13">
        <f t="shared" si="24"/>
        <v>-0.58814489520095292</v>
      </c>
    </row>
    <row r="727" spans="7:9" x14ac:dyDescent="0.3">
      <c r="G727" s="3">
        <v>130.30000000000101</v>
      </c>
      <c r="H727" s="2">
        <f t="shared" si="23"/>
        <v>1.9775605720639666</v>
      </c>
      <c r="I727" s="13">
        <f t="shared" si="24"/>
        <v>-0.58336758925440058</v>
      </c>
    </row>
    <row r="728" spans="7:9" x14ac:dyDescent="0.3">
      <c r="G728" s="3">
        <v>130.400000000001</v>
      </c>
      <c r="H728" s="2">
        <f t="shared" si="23"/>
        <v>1.9829852503598371</v>
      </c>
      <c r="I728" s="13">
        <f t="shared" si="24"/>
        <v>-0.57861188081863979</v>
      </c>
    </row>
    <row r="729" spans="7:9" x14ac:dyDescent="0.3">
      <c r="G729" s="3">
        <v>130.50000000000099</v>
      </c>
      <c r="H729" s="2">
        <f t="shared" ref="H729:H792" si="25">(LN(G729/$B$23) + ($B$25-$B$26-$B$27^2/2)*$B$24) / ($B$27*SQRT($B$24))</f>
        <v>1.9884057702204234</v>
      </c>
      <c r="I729" s="13">
        <f t="shared" ref="I729:I792" si="26">-(H729/$B$27+SQRT($B$24)) * EXP(-$B$25*$B$24) * _xlfn.NORM.DIST(H729, 0, 1, FALSE)</f>
        <v>-0.57387793667473475</v>
      </c>
    </row>
    <row r="730" spans="7:9" x14ac:dyDescent="0.3">
      <c r="G730" s="3">
        <v>130.60000000000099</v>
      </c>
      <c r="H730" s="2">
        <f t="shared" si="25"/>
        <v>1.9938221380163677</v>
      </c>
      <c r="I730" s="13">
        <f t="shared" si="26"/>
        <v>-0.56916591845256881</v>
      </c>
    </row>
    <row r="731" spans="7:9" x14ac:dyDescent="0.3">
      <c r="G731" s="3">
        <v>130.70000000000101</v>
      </c>
      <c r="H731" s="2">
        <f t="shared" si="25"/>
        <v>1.9992343601036842</v>
      </c>
      <c r="I731" s="13">
        <f t="shared" si="26"/>
        <v>-0.56447598268277899</v>
      </c>
    </row>
    <row r="732" spans="7:9" x14ac:dyDescent="0.3">
      <c r="G732" s="3">
        <v>130.80000000000101</v>
      </c>
      <c r="H732" s="2">
        <f t="shared" si="25"/>
        <v>2.0046424428237977</v>
      </c>
      <c r="I732" s="13">
        <f t="shared" si="26"/>
        <v>-0.5598082808488668</v>
      </c>
    </row>
    <row r="733" spans="7:9" x14ac:dyDescent="0.3">
      <c r="G733" s="3">
        <v>130.900000000001</v>
      </c>
      <c r="H733" s="2">
        <f t="shared" si="25"/>
        <v>2.0100463925035998</v>
      </c>
      <c r="I733" s="13">
        <f t="shared" si="26"/>
        <v>-0.55516295943945293</v>
      </c>
    </row>
    <row r="734" spans="7:9" x14ac:dyDescent="0.3">
      <c r="G734" s="3">
        <v>131.00000000000099</v>
      </c>
      <c r="H734" s="2">
        <f t="shared" si="25"/>
        <v>2.015446215455488</v>
      </c>
      <c r="I734" s="13">
        <f t="shared" si="26"/>
        <v>-0.5505401600006874</v>
      </c>
    </row>
    <row r="735" spans="7:9" x14ac:dyDescent="0.3">
      <c r="G735" s="3">
        <v>131.10000000000099</v>
      </c>
      <c r="H735" s="2">
        <f t="shared" si="25"/>
        <v>2.0208419179774042</v>
      </c>
      <c r="I735" s="13">
        <f t="shared" si="26"/>
        <v>-0.5459400191887861</v>
      </c>
    </row>
    <row r="736" spans="7:9" x14ac:dyDescent="0.3">
      <c r="G736" s="3">
        <v>131.20000000000101</v>
      </c>
      <c r="H736" s="2">
        <f t="shared" si="25"/>
        <v>2.0262335063528907</v>
      </c>
      <c r="I736" s="13">
        <f t="shared" si="26"/>
        <v>-0.5413626688226677</v>
      </c>
    </row>
    <row r="737" spans="7:9" x14ac:dyDescent="0.3">
      <c r="G737" s="3">
        <v>131.30000000000101</v>
      </c>
      <c r="H737" s="2">
        <f t="shared" si="25"/>
        <v>2.0316209868511224</v>
      </c>
      <c r="I737" s="13">
        <f t="shared" si="26"/>
        <v>-0.53680823593670457</v>
      </c>
    </row>
    <row r="738" spans="7:9" x14ac:dyDescent="0.3">
      <c r="G738" s="3">
        <v>131.400000000001</v>
      </c>
      <c r="H738" s="2">
        <f t="shared" si="25"/>
        <v>2.037004365726955</v>
      </c>
      <c r="I738" s="13">
        <f t="shared" si="26"/>
        <v>-0.53227684283354615</v>
      </c>
    </row>
    <row r="739" spans="7:9" x14ac:dyDescent="0.3">
      <c r="G739" s="3">
        <v>131.50000000000099</v>
      </c>
      <c r="H739" s="2">
        <f t="shared" si="25"/>
        <v>2.0423836492209726</v>
      </c>
      <c r="I739" s="13">
        <f t="shared" si="26"/>
        <v>-0.52776860713701179</v>
      </c>
    </row>
    <row r="740" spans="7:9" x14ac:dyDescent="0.3">
      <c r="G740" s="3">
        <v>131.60000000000099</v>
      </c>
      <c r="H740" s="2">
        <f t="shared" si="25"/>
        <v>2.0477588435595275</v>
      </c>
      <c r="I740" s="13">
        <f t="shared" si="26"/>
        <v>-0.52328364184504506</v>
      </c>
    </row>
    <row r="741" spans="7:9" x14ac:dyDescent="0.3">
      <c r="G741" s="3">
        <v>131.70000000000101</v>
      </c>
      <c r="H741" s="2">
        <f t="shared" si="25"/>
        <v>2.0531299549547835</v>
      </c>
      <c r="I741" s="13">
        <f t="shared" si="26"/>
        <v>-0.51882205538270698</v>
      </c>
    </row>
    <row r="742" spans="7:9" x14ac:dyDescent="0.3">
      <c r="G742" s="3">
        <v>131.80000000000101</v>
      </c>
      <c r="H742" s="2">
        <f t="shared" si="25"/>
        <v>2.0584969896047536</v>
      </c>
      <c r="I742" s="13">
        <f t="shared" si="26"/>
        <v>-0.51438395165520456</v>
      </c>
    </row>
    <row r="743" spans="7:9" x14ac:dyDescent="0.3">
      <c r="G743" s="3">
        <v>131.900000000001</v>
      </c>
      <c r="H743" s="2">
        <f t="shared" si="25"/>
        <v>2.0638599536933548</v>
      </c>
      <c r="I743" s="13">
        <f t="shared" si="26"/>
        <v>-0.50996943010091789</v>
      </c>
    </row>
    <row r="744" spans="7:9" x14ac:dyDescent="0.3">
      <c r="G744" s="3">
        <v>132.00000000000099</v>
      </c>
      <c r="H744" s="2">
        <f t="shared" si="25"/>
        <v>2.0692188533904439</v>
      </c>
      <c r="I744" s="13">
        <f t="shared" si="26"/>
        <v>-0.50557858574445058</v>
      </c>
    </row>
    <row r="745" spans="7:9" x14ac:dyDescent="0.3">
      <c r="G745" s="3">
        <v>132.10000000000099</v>
      </c>
      <c r="H745" s="2">
        <f t="shared" si="25"/>
        <v>2.0745736948518561</v>
      </c>
      <c r="I745" s="13">
        <f t="shared" si="26"/>
        <v>-0.50121150924966318</v>
      </c>
    </row>
    <row r="746" spans="7:9" x14ac:dyDescent="0.3">
      <c r="G746" s="3">
        <v>132.20000000000101</v>
      </c>
      <c r="H746" s="2">
        <f t="shared" si="25"/>
        <v>2.0799244842194575</v>
      </c>
      <c r="I746" s="13">
        <f t="shared" si="26"/>
        <v>-0.49686828697267615</v>
      </c>
    </row>
    <row r="747" spans="7:9" x14ac:dyDescent="0.3">
      <c r="G747" s="3">
        <v>132.30000000000101</v>
      </c>
      <c r="H747" s="2">
        <f t="shared" si="25"/>
        <v>2.0852712276211776</v>
      </c>
      <c r="I747" s="13">
        <f t="shared" si="26"/>
        <v>-0.49254900101485694</v>
      </c>
    </row>
    <row r="748" spans="7:9" x14ac:dyDescent="0.3">
      <c r="G748" s="3">
        <v>132.400000000001</v>
      </c>
      <c r="H748" s="2">
        <f t="shared" si="25"/>
        <v>2.0906139311710565</v>
      </c>
      <c r="I748" s="13">
        <f t="shared" si="26"/>
        <v>-0.48825372927574523</v>
      </c>
    </row>
    <row r="749" spans="7:9" x14ac:dyDescent="0.3">
      <c r="G749" s="3">
        <v>132.50000000000099</v>
      </c>
      <c r="H749" s="2">
        <f t="shared" si="25"/>
        <v>2.0959526009692873</v>
      </c>
      <c r="I749" s="13">
        <f t="shared" si="26"/>
        <v>-0.48398254550592923</v>
      </c>
    </row>
    <row r="750" spans="7:9" x14ac:dyDescent="0.3">
      <c r="G750" s="3">
        <v>132.60000000000099</v>
      </c>
      <c r="H750" s="2">
        <f t="shared" si="25"/>
        <v>2.1012872431022562</v>
      </c>
      <c r="I750" s="13">
        <f t="shared" si="26"/>
        <v>-0.47973551935985081</v>
      </c>
    </row>
    <row r="751" spans="7:9" x14ac:dyDescent="0.3">
      <c r="G751" s="3">
        <v>132.70000000000101</v>
      </c>
      <c r="H751" s="2">
        <f t="shared" si="25"/>
        <v>2.1066178636425859</v>
      </c>
      <c r="I751" s="13">
        <f t="shared" si="26"/>
        <v>-0.47551271644853382</v>
      </c>
    </row>
    <row r="752" spans="7:9" x14ac:dyDescent="0.3">
      <c r="G752" s="3">
        <v>132.80000000000101</v>
      </c>
      <c r="H752" s="2">
        <f t="shared" si="25"/>
        <v>2.1119444686491704</v>
      </c>
      <c r="I752" s="13">
        <f t="shared" si="26"/>
        <v>-0.47131419839222233</v>
      </c>
    </row>
    <row r="753" spans="7:9" x14ac:dyDescent="0.3">
      <c r="G753" s="3">
        <v>132.900000000001</v>
      </c>
      <c r="H753" s="2">
        <f t="shared" si="25"/>
        <v>2.1172670641672258</v>
      </c>
      <c r="I753" s="13">
        <f t="shared" si="26"/>
        <v>-0.46714002287291134</v>
      </c>
    </row>
    <row r="754" spans="7:9" x14ac:dyDescent="0.3">
      <c r="G754" s="3">
        <v>133.00000000000099</v>
      </c>
      <c r="H754" s="2">
        <f t="shared" si="25"/>
        <v>2.1225856562283281</v>
      </c>
      <c r="I754" s="13">
        <f t="shared" si="26"/>
        <v>-0.46299024368677089</v>
      </c>
    </row>
    <row r="755" spans="7:9" x14ac:dyDescent="0.3">
      <c r="G755" s="3">
        <v>133.10000000000099</v>
      </c>
      <c r="H755" s="2">
        <f t="shared" si="25"/>
        <v>2.1279002508504519</v>
      </c>
      <c r="I755" s="13">
        <f t="shared" si="26"/>
        <v>-0.45886491079645136</v>
      </c>
    </row>
    <row r="756" spans="7:9" x14ac:dyDescent="0.3">
      <c r="G756" s="3">
        <v>133.20000000000101</v>
      </c>
      <c r="H756" s="2">
        <f t="shared" si="25"/>
        <v>2.1332108540380115</v>
      </c>
      <c r="I756" s="13">
        <f t="shared" si="26"/>
        <v>-0.45476407038325356</v>
      </c>
    </row>
    <row r="757" spans="7:9" x14ac:dyDescent="0.3">
      <c r="G757" s="3">
        <v>133.30000000000101</v>
      </c>
      <c r="H757" s="2">
        <f t="shared" si="25"/>
        <v>2.1385174717819031</v>
      </c>
      <c r="I757" s="13">
        <f t="shared" si="26"/>
        <v>-0.45068776489915702</v>
      </c>
    </row>
    <row r="758" spans="7:9" x14ac:dyDescent="0.3">
      <c r="G758" s="3">
        <v>133.400000000001</v>
      </c>
      <c r="H758" s="2">
        <f t="shared" si="25"/>
        <v>2.1438201100595484</v>
      </c>
      <c r="I758" s="13">
        <f t="shared" si="26"/>
        <v>-0.44663603311869571</v>
      </c>
    </row>
    <row r="759" spans="7:9" x14ac:dyDescent="0.3">
      <c r="G759" s="3">
        <v>133.50000000000099</v>
      </c>
      <c r="H759" s="2">
        <f t="shared" si="25"/>
        <v>2.1491187748349265</v>
      </c>
      <c r="I759" s="13">
        <f t="shared" si="26"/>
        <v>-0.44260891019068399</v>
      </c>
    </row>
    <row r="760" spans="7:9" x14ac:dyDescent="0.3">
      <c r="G760" s="3">
        <v>133.60000000000099</v>
      </c>
      <c r="H760" s="2">
        <f t="shared" si="25"/>
        <v>2.1544134720586228</v>
      </c>
      <c r="I760" s="13">
        <f t="shared" si="26"/>
        <v>-0.43860642768975844</v>
      </c>
    </row>
    <row r="761" spans="7:9" x14ac:dyDescent="0.3">
      <c r="G761" s="3">
        <v>133.70000000000101</v>
      </c>
      <c r="H761" s="2">
        <f t="shared" si="25"/>
        <v>2.159704207667867</v>
      </c>
      <c r="I761" s="13">
        <f t="shared" si="26"/>
        <v>-0.43462861366775196</v>
      </c>
    </row>
    <row r="762" spans="7:9" x14ac:dyDescent="0.3">
      <c r="G762" s="3">
        <v>133.80000000000101</v>
      </c>
      <c r="H762" s="2">
        <f t="shared" si="25"/>
        <v>2.1649909875865654</v>
      </c>
      <c r="I762" s="13">
        <f t="shared" si="26"/>
        <v>-0.43067549270488453</v>
      </c>
    </row>
    <row r="763" spans="7:9" x14ac:dyDescent="0.3">
      <c r="G763" s="3">
        <v>133.900000000001</v>
      </c>
      <c r="H763" s="2">
        <f t="shared" si="25"/>
        <v>2.1702738177253527</v>
      </c>
      <c r="I763" s="13">
        <f t="shared" si="26"/>
        <v>-0.42674708596074346</v>
      </c>
    </row>
    <row r="764" spans="7:9" x14ac:dyDescent="0.3">
      <c r="G764" s="3">
        <v>134.00000000000099</v>
      </c>
      <c r="H764" s="2">
        <f t="shared" si="25"/>
        <v>2.1755527039816247</v>
      </c>
      <c r="I764" s="13">
        <f t="shared" si="26"/>
        <v>-0.42284341122507679</v>
      </c>
    </row>
    <row r="765" spans="7:9" x14ac:dyDescent="0.3">
      <c r="G765" s="3">
        <v>134.10000000000099</v>
      </c>
      <c r="H765" s="2">
        <f t="shared" si="25"/>
        <v>2.1808276522395791</v>
      </c>
      <c r="I765" s="13">
        <f t="shared" si="26"/>
        <v>-0.41896448296836791</v>
      </c>
    </row>
    <row r="766" spans="7:9" x14ac:dyDescent="0.3">
      <c r="G766" s="3">
        <v>134.20000000000101</v>
      </c>
      <c r="H766" s="2">
        <f t="shared" si="25"/>
        <v>2.1860986683702532</v>
      </c>
      <c r="I766" s="13">
        <f t="shared" si="26"/>
        <v>-0.41511031239219343</v>
      </c>
    </row>
    <row r="767" spans="7:9" x14ac:dyDescent="0.3">
      <c r="G767" s="3">
        <v>134.30000000000101</v>
      </c>
      <c r="H767" s="2">
        <f t="shared" si="25"/>
        <v>2.1913657582315644</v>
      </c>
      <c r="I767" s="13">
        <f t="shared" si="26"/>
        <v>-0.41128090747935442</v>
      </c>
    </row>
    <row r="768" spans="7:9" x14ac:dyDescent="0.3">
      <c r="G768" s="3">
        <v>134.400000000001</v>
      </c>
      <c r="H768" s="2">
        <f t="shared" si="25"/>
        <v>2.1966289276683524</v>
      </c>
      <c r="I768" s="13">
        <f t="shared" si="26"/>
        <v>-0.40747627304377015</v>
      </c>
    </row>
    <row r="769" spans="7:9" x14ac:dyDescent="0.3">
      <c r="G769" s="3">
        <v>134.50000000000099</v>
      </c>
      <c r="H769" s="2">
        <f t="shared" si="25"/>
        <v>2.2018881825124121</v>
      </c>
      <c r="I769" s="13">
        <f t="shared" si="26"/>
        <v>-0.40369641078013929</v>
      </c>
    </row>
    <row r="770" spans="7:9" x14ac:dyDescent="0.3">
      <c r="G770" s="3">
        <v>134.60000000000099</v>
      </c>
      <c r="H770" s="2">
        <f t="shared" si="25"/>
        <v>2.2071435285825372</v>
      </c>
      <c r="I770" s="13">
        <f t="shared" si="26"/>
        <v>-0.39994131931334503</v>
      </c>
    </row>
    <row r="771" spans="7:9" x14ac:dyDescent="0.3">
      <c r="G771" s="3">
        <v>134.70000000000101</v>
      </c>
      <c r="H771" s="2">
        <f t="shared" si="25"/>
        <v>2.2123949716845601</v>
      </c>
      <c r="I771" s="13">
        <f t="shared" si="26"/>
        <v>-0.39621099424760803</v>
      </c>
    </row>
    <row r="772" spans="7:9" x14ac:dyDescent="0.3">
      <c r="G772" s="3">
        <v>134.80000000000101</v>
      </c>
      <c r="H772" s="2">
        <f t="shared" si="25"/>
        <v>2.2176425176113788</v>
      </c>
      <c r="I772" s="13">
        <f t="shared" si="26"/>
        <v>-0.39250542821538797</v>
      </c>
    </row>
    <row r="773" spans="7:9" x14ac:dyDescent="0.3">
      <c r="G773" s="3">
        <v>134.900000000001</v>
      </c>
      <c r="H773" s="2">
        <f t="shared" si="25"/>
        <v>2.2228861721430118</v>
      </c>
      <c r="I773" s="13">
        <f t="shared" si="26"/>
        <v>-0.3888246109259974</v>
      </c>
    </row>
    <row r="774" spans="7:9" x14ac:dyDescent="0.3">
      <c r="G774" s="3">
        <v>135.00000000000099</v>
      </c>
      <c r="H774" s="2">
        <f t="shared" si="25"/>
        <v>2.2281259410466259</v>
      </c>
      <c r="I774" s="13">
        <f t="shared" si="26"/>
        <v>-0.38516852921396127</v>
      </c>
    </row>
    <row r="775" spans="7:9" x14ac:dyDescent="0.3">
      <c r="G775" s="3">
        <v>135.10000000000099</v>
      </c>
      <c r="H775" s="2">
        <f t="shared" si="25"/>
        <v>2.2333618300765772</v>
      </c>
      <c r="I775" s="13">
        <f t="shared" si="26"/>
        <v>-0.38153716708708763</v>
      </c>
    </row>
    <row r="776" spans="7:9" x14ac:dyDescent="0.3">
      <c r="G776" s="3">
        <v>135.20000000000101</v>
      </c>
      <c r="H776" s="2">
        <f t="shared" si="25"/>
        <v>2.2385938449744476</v>
      </c>
      <c r="I776" s="13">
        <f t="shared" si="26"/>
        <v>-0.37793050577425574</v>
      </c>
    </row>
    <row r="777" spans="7:9" x14ac:dyDescent="0.3">
      <c r="G777" s="3">
        <v>135.30000000000101</v>
      </c>
      <c r="H777" s="2">
        <f t="shared" si="25"/>
        <v>2.243821991469082</v>
      </c>
      <c r="I777" s="13">
        <f t="shared" si="26"/>
        <v>-0.37434852377291344</v>
      </c>
    </row>
    <row r="778" spans="7:9" x14ac:dyDescent="0.3">
      <c r="G778" s="3">
        <v>135.400000000001</v>
      </c>
      <c r="H778" s="2">
        <f t="shared" si="25"/>
        <v>2.249046275276632</v>
      </c>
      <c r="I778" s="13">
        <f t="shared" si="26"/>
        <v>-0.37079119689627305</v>
      </c>
    </row>
    <row r="779" spans="7:9" x14ac:dyDescent="0.3">
      <c r="G779" s="3">
        <v>135.50000000000099</v>
      </c>
      <c r="H779" s="2">
        <f t="shared" si="25"/>
        <v>2.2542667021005842</v>
      </c>
      <c r="I779" s="13">
        <f t="shared" si="26"/>
        <v>-0.3672584983202169</v>
      </c>
    </row>
    <row r="780" spans="7:9" x14ac:dyDescent="0.3">
      <c r="G780" s="3">
        <v>135.60000000000099</v>
      </c>
      <c r="H780" s="2">
        <f t="shared" si="25"/>
        <v>2.2594832776318041</v>
      </c>
      <c r="I780" s="13">
        <f t="shared" si="26"/>
        <v>-0.36375039862988567</v>
      </c>
    </row>
    <row r="781" spans="7:9" x14ac:dyDescent="0.3">
      <c r="G781" s="3">
        <v>135.70000000000101</v>
      </c>
      <c r="H781" s="2">
        <f t="shared" si="25"/>
        <v>2.2646960075485749</v>
      </c>
      <c r="I781" s="13">
        <f t="shared" si="26"/>
        <v>-0.36026686586595741</v>
      </c>
    </row>
    <row r="782" spans="7:9" x14ac:dyDescent="0.3">
      <c r="G782" s="3">
        <v>135.80000000000101</v>
      </c>
      <c r="H782" s="2">
        <f t="shared" si="25"/>
        <v>2.2699048975166223</v>
      </c>
      <c r="I782" s="13">
        <f t="shared" si="26"/>
        <v>-0.35680786557062227</v>
      </c>
    </row>
    <row r="783" spans="7:9" x14ac:dyDescent="0.3">
      <c r="G783" s="3">
        <v>135.900000000001</v>
      </c>
      <c r="H783" s="2">
        <f t="shared" si="25"/>
        <v>2.2751099531891685</v>
      </c>
      <c r="I783" s="13">
        <f t="shared" si="26"/>
        <v>-0.35337336083321519</v>
      </c>
    </row>
    <row r="784" spans="7:9" x14ac:dyDescent="0.3">
      <c r="G784" s="3">
        <v>136.00000000000099</v>
      </c>
      <c r="H784" s="2">
        <f t="shared" si="25"/>
        <v>2.2803111802069576</v>
      </c>
      <c r="I784" s="13">
        <f t="shared" si="26"/>
        <v>-0.34996331233554384</v>
      </c>
    </row>
    <row r="785" spans="7:9" x14ac:dyDescent="0.3">
      <c r="G785" s="3">
        <v>136.10000000000099</v>
      </c>
      <c r="H785" s="2">
        <f t="shared" si="25"/>
        <v>2.2855085841982974</v>
      </c>
      <c r="I785" s="13">
        <f t="shared" si="26"/>
        <v>-0.34657767839687553</v>
      </c>
    </row>
    <row r="786" spans="7:9" x14ac:dyDescent="0.3">
      <c r="G786" s="3">
        <v>136.20000000000101</v>
      </c>
      <c r="H786" s="2">
        <f t="shared" si="25"/>
        <v>2.2907021707790904</v>
      </c>
      <c r="I786" s="13">
        <f t="shared" si="26"/>
        <v>-0.34321641501859929</v>
      </c>
    </row>
    <row r="787" spans="7:9" x14ac:dyDescent="0.3">
      <c r="G787" s="3">
        <v>136.30000000000101</v>
      </c>
      <c r="H787" s="2">
        <f t="shared" si="25"/>
        <v>2.2958919455528757</v>
      </c>
      <c r="I787" s="13">
        <f t="shared" si="26"/>
        <v>-0.33987947592854378</v>
      </c>
    </row>
    <row r="788" spans="7:9" x14ac:dyDescent="0.3">
      <c r="G788" s="3">
        <v>136.400000000001</v>
      </c>
      <c r="H788" s="2">
        <f t="shared" si="25"/>
        <v>2.301077914110865</v>
      </c>
      <c r="I788" s="13">
        <f t="shared" si="26"/>
        <v>-0.33656681262495702</v>
      </c>
    </row>
    <row r="789" spans="7:9" x14ac:dyDescent="0.3">
      <c r="G789" s="3">
        <v>136.50000000000099</v>
      </c>
      <c r="H789" s="2">
        <f t="shared" si="25"/>
        <v>2.3062600820319732</v>
      </c>
      <c r="I789" s="13">
        <f t="shared" si="26"/>
        <v>-0.3332783744201479</v>
      </c>
    </row>
    <row r="790" spans="7:9" x14ac:dyDescent="0.3">
      <c r="G790" s="3">
        <v>136.60000000000099</v>
      </c>
      <c r="H790" s="2">
        <f t="shared" si="25"/>
        <v>2.3114384548828619</v>
      </c>
      <c r="I790" s="13">
        <f t="shared" si="26"/>
        <v>-0.33001410848377027</v>
      </c>
    </row>
    <row r="791" spans="7:9" x14ac:dyDescent="0.3">
      <c r="G791" s="3">
        <v>136.70000000000101</v>
      </c>
      <c r="H791" s="2">
        <f t="shared" si="25"/>
        <v>2.3166130382179735</v>
      </c>
      <c r="I791" s="13">
        <f t="shared" si="26"/>
        <v>-0.32677395988576308</v>
      </c>
    </row>
    <row r="792" spans="7:9" x14ac:dyDescent="0.3">
      <c r="G792" s="3">
        <v>136.80000000000101</v>
      </c>
      <c r="H792" s="2">
        <f t="shared" si="25"/>
        <v>2.3217838375795568</v>
      </c>
      <c r="I792" s="13">
        <f t="shared" si="26"/>
        <v>-0.32355787163894195</v>
      </c>
    </row>
    <row r="793" spans="7:9" x14ac:dyDescent="0.3">
      <c r="G793" s="3">
        <v>136.900000000001</v>
      </c>
      <c r="H793" s="2">
        <f t="shared" ref="H793:H856" si="27">(LN(G793/$B$23) + ($B$25-$B$26-$B$27^2/2)*$B$24) / ($B$27*SQRT($B$24))</f>
        <v>2.3269508584977192</v>
      </c>
      <c r="I793" s="13">
        <f t="shared" ref="I793:I856" si="28">-(H793/$B$27+SQRT($B$24)) * EXP(-$B$25*$B$24) * _xlfn.NORM.DIST(H793, 0, 1, FALSE)</f>
        <v>-0.32036578474121746</v>
      </c>
    </row>
    <row r="794" spans="7:9" x14ac:dyDescent="0.3">
      <c r="G794" s="3">
        <v>137.00000000000099</v>
      </c>
      <c r="H794" s="2">
        <f t="shared" si="27"/>
        <v>2.33211410649045</v>
      </c>
      <c r="I794" s="13">
        <f t="shared" si="28"/>
        <v>-0.3171976382174731</v>
      </c>
    </row>
    <row r="795" spans="7:9" x14ac:dyDescent="0.3">
      <c r="G795" s="3">
        <v>137.10000000000099</v>
      </c>
      <c r="H795" s="2">
        <f t="shared" si="27"/>
        <v>2.3372735870636632</v>
      </c>
      <c r="I795" s="13">
        <f t="shared" si="28"/>
        <v>-0.31405336916106824</v>
      </c>
    </row>
    <row r="796" spans="7:9" x14ac:dyDescent="0.3">
      <c r="G796" s="3">
        <v>137.20000000000101</v>
      </c>
      <c r="H796" s="2">
        <f t="shared" si="27"/>
        <v>2.3424293057112253</v>
      </c>
      <c r="I796" s="13">
        <f t="shared" si="28"/>
        <v>-0.31093291277498569</v>
      </c>
    </row>
    <row r="797" spans="7:9" x14ac:dyDescent="0.3">
      <c r="G797" s="3">
        <v>137.30000000000101</v>
      </c>
      <c r="H797" s="2">
        <f t="shared" si="27"/>
        <v>2.347581267914995</v>
      </c>
      <c r="I797" s="13">
        <f t="shared" si="28"/>
        <v>-0.30783620241260723</v>
      </c>
    </row>
    <row r="798" spans="7:9" x14ac:dyDescent="0.3">
      <c r="G798" s="3">
        <v>137.400000000001</v>
      </c>
      <c r="H798" s="2">
        <f t="shared" si="27"/>
        <v>2.3527294791448599</v>
      </c>
      <c r="I798" s="13">
        <f t="shared" si="28"/>
        <v>-0.30476316961811994</v>
      </c>
    </row>
    <row r="799" spans="7:9" x14ac:dyDescent="0.3">
      <c r="G799" s="3">
        <v>137.50000000000099</v>
      </c>
      <c r="H799" s="2">
        <f t="shared" si="27"/>
        <v>2.357873944858766</v>
      </c>
      <c r="I799" s="13">
        <f t="shared" si="28"/>
        <v>-0.3017137441665575</v>
      </c>
    </row>
    <row r="800" spans="7:9" x14ac:dyDescent="0.3">
      <c r="G800" s="3">
        <v>137.60000000000099</v>
      </c>
      <c r="H800" s="2">
        <f t="shared" si="27"/>
        <v>2.3630146705027579</v>
      </c>
      <c r="I800" s="13">
        <f t="shared" si="28"/>
        <v>-0.29868785410346183</v>
      </c>
    </row>
    <row r="801" spans="7:9" x14ac:dyDescent="0.3">
      <c r="G801" s="3">
        <v>137.70000000000101</v>
      </c>
      <c r="H801" s="2">
        <f t="shared" si="27"/>
        <v>2.3681516615110114</v>
      </c>
      <c r="I801" s="13">
        <f t="shared" si="28"/>
        <v>-0.29568542578417512</v>
      </c>
    </row>
    <row r="802" spans="7:9" x14ac:dyDescent="0.3">
      <c r="G802" s="3">
        <v>137.80000000000101</v>
      </c>
      <c r="H802" s="2">
        <f t="shared" si="27"/>
        <v>2.3732849233058624</v>
      </c>
      <c r="I802" s="13">
        <f t="shared" si="28"/>
        <v>-0.29270638391275711</v>
      </c>
    </row>
    <row r="803" spans="7:9" x14ac:dyDescent="0.3">
      <c r="G803" s="3">
        <v>137.900000000001</v>
      </c>
      <c r="H803" s="2">
        <f t="shared" si="27"/>
        <v>2.3784144612978508</v>
      </c>
      <c r="I803" s="13">
        <f t="shared" si="28"/>
        <v>-0.28975065158051655</v>
      </c>
    </row>
    <row r="804" spans="7:9" x14ac:dyDescent="0.3">
      <c r="G804" s="3">
        <v>138.00000000000099</v>
      </c>
      <c r="H804" s="2">
        <f t="shared" si="27"/>
        <v>2.3835402808857502</v>
      </c>
      <c r="I804" s="13">
        <f t="shared" si="28"/>
        <v>-0.28681815030417235</v>
      </c>
    </row>
    <row r="805" spans="7:9" x14ac:dyDescent="0.3">
      <c r="G805" s="3">
        <v>138.10000000000099</v>
      </c>
      <c r="H805" s="2">
        <f t="shared" si="27"/>
        <v>2.3886623874566015</v>
      </c>
      <c r="I805" s="13">
        <f t="shared" si="28"/>
        <v>-0.28390880006363117</v>
      </c>
    </row>
    <row r="806" spans="7:9" x14ac:dyDescent="0.3">
      <c r="G806" s="3">
        <v>138.20000000000101</v>
      </c>
      <c r="H806" s="2">
        <f t="shared" si="27"/>
        <v>2.3937807863857454</v>
      </c>
      <c r="I806" s="13">
        <f t="shared" si="28"/>
        <v>-0.2810225193393851</v>
      </c>
    </row>
    <row r="807" spans="7:9" x14ac:dyDescent="0.3">
      <c r="G807" s="3">
        <v>138.30000000000101</v>
      </c>
      <c r="H807" s="2">
        <f t="shared" si="27"/>
        <v>2.3988954830368594</v>
      </c>
      <c r="I807" s="13">
        <f t="shared" si="28"/>
        <v>-0.27815922514952346</v>
      </c>
    </row>
    <row r="808" spans="7:9" x14ac:dyDescent="0.3">
      <c r="G808" s="3">
        <v>138.400000000001</v>
      </c>
      <c r="H808" s="2">
        <f t="shared" si="27"/>
        <v>2.4040064827619916</v>
      </c>
      <c r="I808" s="13">
        <f t="shared" si="28"/>
        <v>-0.27531883308636418</v>
      </c>
    </row>
    <row r="809" spans="7:9" x14ac:dyDescent="0.3">
      <c r="G809" s="3">
        <v>138.50000000000099</v>
      </c>
      <c r="H809" s="2">
        <f t="shared" si="27"/>
        <v>2.4091137909015905</v>
      </c>
      <c r="I809" s="13">
        <f t="shared" si="28"/>
        <v>-0.27250125735270248</v>
      </c>
    </row>
    <row r="810" spans="7:9" x14ac:dyDescent="0.3">
      <c r="G810" s="3">
        <v>138.60000000000099</v>
      </c>
      <c r="H810" s="2">
        <f t="shared" si="27"/>
        <v>2.4142174127845428</v>
      </c>
      <c r="I810" s="13">
        <f t="shared" si="28"/>
        <v>-0.26970641079767049</v>
      </c>
    </row>
    <row r="811" spans="7:9" x14ac:dyDescent="0.3">
      <c r="G811" s="3">
        <v>138.70000000000101</v>
      </c>
      <c r="H811" s="2">
        <f t="shared" si="27"/>
        <v>2.419317353728208</v>
      </c>
      <c r="I811" s="13">
        <f t="shared" si="28"/>
        <v>-0.26693420495221393</v>
      </c>
    </row>
    <row r="812" spans="7:9" x14ac:dyDescent="0.3">
      <c r="G812" s="3">
        <v>138.80000000000101</v>
      </c>
      <c r="H812" s="2">
        <f t="shared" si="27"/>
        <v>2.42441361903844</v>
      </c>
      <c r="I812" s="13">
        <f t="shared" si="28"/>
        <v>-0.26418455006418845</v>
      </c>
    </row>
    <row r="813" spans="7:9" x14ac:dyDescent="0.3">
      <c r="G813" s="3">
        <v>138.900000000001</v>
      </c>
      <c r="H813" s="2">
        <f t="shared" si="27"/>
        <v>2.4295062140096362</v>
      </c>
      <c r="I813" s="13">
        <f t="shared" si="28"/>
        <v>-0.26145735513305701</v>
      </c>
    </row>
    <row r="814" spans="7:9" x14ac:dyDescent="0.3">
      <c r="G814" s="3">
        <v>139.00000000000099</v>
      </c>
      <c r="H814" s="2">
        <f t="shared" si="27"/>
        <v>2.4345951439247613</v>
      </c>
      <c r="I814" s="13">
        <f t="shared" si="28"/>
        <v>-0.25875252794421311</v>
      </c>
    </row>
    <row r="815" spans="7:9" x14ac:dyDescent="0.3">
      <c r="G815" s="3">
        <v>139.10000000000099</v>
      </c>
      <c r="H815" s="2">
        <f t="shared" si="27"/>
        <v>2.4396804140553816</v>
      </c>
      <c r="I815" s="13">
        <f t="shared" si="28"/>
        <v>-0.2560699751029118</v>
      </c>
    </row>
    <row r="816" spans="7:9" x14ac:dyDescent="0.3">
      <c r="G816" s="3">
        <v>139.20000000000101</v>
      </c>
      <c r="H816" s="2">
        <f t="shared" si="27"/>
        <v>2.4447620296617001</v>
      </c>
      <c r="I816" s="13">
        <f t="shared" si="28"/>
        <v>-0.25340960206781471</v>
      </c>
    </row>
    <row r="817" spans="7:9" x14ac:dyDescent="0.3">
      <c r="G817" s="3">
        <v>139.30000000000101</v>
      </c>
      <c r="H817" s="2">
        <f t="shared" si="27"/>
        <v>2.4498399959925816</v>
      </c>
      <c r="I817" s="13">
        <f t="shared" si="28"/>
        <v>-0.25077131318415286</v>
      </c>
    </row>
    <row r="818" spans="7:9" x14ac:dyDescent="0.3">
      <c r="G818" s="3">
        <v>139.400000000001</v>
      </c>
      <c r="H818" s="2">
        <f t="shared" si="27"/>
        <v>2.4549143182855966</v>
      </c>
      <c r="I818" s="13">
        <f t="shared" si="28"/>
        <v>-0.24815501171649354</v>
      </c>
    </row>
    <row r="819" spans="7:9" x14ac:dyDescent="0.3">
      <c r="G819" s="3">
        <v>139.50000000000099</v>
      </c>
      <c r="H819" s="2">
        <f t="shared" si="27"/>
        <v>2.4599850017670475</v>
      </c>
      <c r="I819" s="13">
        <f t="shared" si="28"/>
        <v>-0.24556059988112999</v>
      </c>
    </row>
    <row r="820" spans="7:9" x14ac:dyDescent="0.3">
      <c r="G820" s="3">
        <v>139.60000000000099</v>
      </c>
      <c r="H820" s="2">
        <f t="shared" si="27"/>
        <v>2.4650520516519974</v>
      </c>
      <c r="I820" s="13">
        <f t="shared" si="28"/>
        <v>-0.24298797887808513</v>
      </c>
    </row>
    <row r="821" spans="7:9" x14ac:dyDescent="0.3">
      <c r="G821" s="3">
        <v>139.70000000000101</v>
      </c>
      <c r="H821" s="2">
        <f t="shared" si="27"/>
        <v>2.4701154731443107</v>
      </c>
      <c r="I821" s="13">
        <f t="shared" si="28"/>
        <v>-0.24043704892272161</v>
      </c>
    </row>
    <row r="822" spans="7:9" x14ac:dyDescent="0.3">
      <c r="G822" s="3">
        <v>139.80000000000101</v>
      </c>
      <c r="H822" s="2">
        <f t="shared" si="27"/>
        <v>2.4751752714366781</v>
      </c>
      <c r="I822" s="13">
        <f t="shared" si="28"/>
        <v>-0.23790770927697749</v>
      </c>
    </row>
    <row r="823" spans="7:9" x14ac:dyDescent="0.3">
      <c r="G823" s="3">
        <v>139.900000000001</v>
      </c>
      <c r="H823" s="2">
        <f t="shared" si="27"/>
        <v>2.4802314517106505</v>
      </c>
      <c r="I823" s="13">
        <f t="shared" si="28"/>
        <v>-0.23539985828021104</v>
      </c>
    </row>
    <row r="824" spans="7:9" x14ac:dyDescent="0.3">
      <c r="G824" s="3">
        <v>140.00000000000099</v>
      </c>
      <c r="H824" s="2">
        <f t="shared" si="27"/>
        <v>2.4852840191366741</v>
      </c>
      <c r="I824" s="13">
        <f t="shared" si="28"/>
        <v>-0.2329133933796623</v>
      </c>
    </row>
    <row r="825" spans="7:9" x14ac:dyDescent="0.3">
      <c r="G825" s="3">
        <v>140.10000000000099</v>
      </c>
      <c r="H825" s="2">
        <f t="shared" si="27"/>
        <v>2.4903329788741186</v>
      </c>
      <c r="I825" s="13">
        <f t="shared" si="28"/>
        <v>-0.23044821116053535</v>
      </c>
    </row>
    <row r="826" spans="7:9" x14ac:dyDescent="0.3">
      <c r="G826" s="3">
        <v>140.20000000000101</v>
      </c>
      <c r="H826" s="2">
        <f t="shared" si="27"/>
        <v>2.4953783360713109</v>
      </c>
      <c r="I826" s="13">
        <f t="shared" si="28"/>
        <v>-0.22800420737569563</v>
      </c>
    </row>
    <row r="827" spans="7:9" x14ac:dyDescent="0.3">
      <c r="G827" s="3">
        <v>140.30000000000101</v>
      </c>
      <c r="H827" s="2">
        <f t="shared" si="27"/>
        <v>2.5004200958655605</v>
      </c>
      <c r="I827" s="13">
        <f t="shared" si="28"/>
        <v>-0.22558127697498956</v>
      </c>
    </row>
    <row r="828" spans="7:9" x14ac:dyDescent="0.3">
      <c r="G828" s="3">
        <v>140.400000000001</v>
      </c>
      <c r="H828" s="2">
        <f t="shared" si="27"/>
        <v>2.5054582633832001</v>
      </c>
      <c r="I828" s="13">
        <f t="shared" si="28"/>
        <v>-0.2231793141341783</v>
      </c>
    </row>
    <row r="829" spans="7:9" x14ac:dyDescent="0.3">
      <c r="G829" s="3">
        <v>140.50000000000099</v>
      </c>
      <c r="H829" s="2">
        <f t="shared" si="27"/>
        <v>2.5104928437396139</v>
      </c>
      <c r="I829" s="13">
        <f t="shared" si="28"/>
        <v>-0.22079821228349653</v>
      </c>
    </row>
    <row r="830" spans="7:9" x14ac:dyDescent="0.3">
      <c r="G830" s="3">
        <v>140.60000000000099</v>
      </c>
      <c r="H830" s="2">
        <f t="shared" si="27"/>
        <v>2.5155238420392632</v>
      </c>
      <c r="I830" s="13">
        <f t="shared" si="28"/>
        <v>-0.21843786413583624</v>
      </c>
    </row>
    <row r="831" spans="7:9" x14ac:dyDescent="0.3">
      <c r="G831" s="3">
        <v>140.70000000000101</v>
      </c>
      <c r="H831" s="2">
        <f t="shared" si="27"/>
        <v>2.5205512633757259</v>
      </c>
      <c r="I831" s="13">
        <f t="shared" si="28"/>
        <v>-0.21609816171454582</v>
      </c>
    </row>
    <row r="832" spans="7:9" x14ac:dyDescent="0.3">
      <c r="G832" s="3">
        <v>140.80000000000101</v>
      </c>
      <c r="H832" s="2">
        <f t="shared" si="27"/>
        <v>2.5255751128317199</v>
      </c>
      <c r="I832" s="13">
        <f t="shared" si="28"/>
        <v>-0.21377899638086262</v>
      </c>
    </row>
    <row r="833" spans="7:9" x14ac:dyDescent="0.3">
      <c r="G833" s="3">
        <v>140.900000000001</v>
      </c>
      <c r="H833" s="2">
        <f t="shared" si="27"/>
        <v>2.5305953954791374</v>
      </c>
      <c r="I833" s="13">
        <f t="shared" si="28"/>
        <v>-0.21148025886096536</v>
      </c>
    </row>
    <row r="834" spans="7:9" x14ac:dyDescent="0.3">
      <c r="G834" s="3">
        <v>141.00000000000099</v>
      </c>
      <c r="H834" s="2">
        <f t="shared" si="27"/>
        <v>2.5356121163790784</v>
      </c>
      <c r="I834" s="13">
        <f t="shared" si="28"/>
        <v>-0.2092018392726549</v>
      </c>
    </row>
    <row r="835" spans="7:9" x14ac:dyDescent="0.3">
      <c r="G835" s="3">
        <v>141.10000000000099</v>
      </c>
      <c r="H835" s="2">
        <f t="shared" si="27"/>
        <v>2.5406252805818754</v>
      </c>
      <c r="I835" s="13">
        <f t="shared" si="28"/>
        <v>-0.20694362715166736</v>
      </c>
    </row>
    <row r="836" spans="7:9" x14ac:dyDescent="0.3">
      <c r="G836" s="3">
        <v>141.20000000000101</v>
      </c>
      <c r="H836" s="2">
        <f t="shared" si="27"/>
        <v>2.545634893127132</v>
      </c>
      <c r="I836" s="13">
        <f t="shared" si="28"/>
        <v>-0.20470551147761179</v>
      </c>
    </row>
    <row r="837" spans="7:9" x14ac:dyDescent="0.3">
      <c r="G837" s="3">
        <v>141.30000000000101</v>
      </c>
      <c r="H837" s="2">
        <f t="shared" si="27"/>
        <v>2.5506409590437396</v>
      </c>
      <c r="I837" s="13">
        <f t="shared" si="28"/>
        <v>-0.20248738069954908</v>
      </c>
    </row>
    <row r="838" spans="7:9" x14ac:dyDescent="0.3">
      <c r="G838" s="3">
        <v>141.400000000001</v>
      </c>
      <c r="H838" s="2">
        <f t="shared" si="27"/>
        <v>2.5556434833499226</v>
      </c>
      <c r="I838" s="13">
        <f t="shared" si="28"/>
        <v>-0.20028912276119182</v>
      </c>
    </row>
    <row r="839" spans="7:9" x14ac:dyDescent="0.3">
      <c r="G839" s="3">
        <v>141.50000000000099</v>
      </c>
      <c r="H839" s="2">
        <f t="shared" si="27"/>
        <v>2.5606424710532631</v>
      </c>
      <c r="I839" s="13">
        <f t="shared" si="28"/>
        <v>-0.19811062512574928</v>
      </c>
    </row>
    <row r="840" spans="7:9" x14ac:dyDescent="0.3">
      <c r="G840" s="3">
        <v>141.60000000000099</v>
      </c>
      <c r="H840" s="2">
        <f t="shared" si="27"/>
        <v>2.5656379271507248</v>
      </c>
      <c r="I840" s="13">
        <f t="shared" si="28"/>
        <v>-0.19595177480040873</v>
      </c>
    </row>
    <row r="841" spans="7:9" x14ac:dyDescent="0.3">
      <c r="G841" s="3">
        <v>141.70000000000101</v>
      </c>
      <c r="H841" s="2">
        <f t="shared" si="27"/>
        <v>2.570629856628694</v>
      </c>
      <c r="I841" s="13">
        <f t="shared" si="28"/>
        <v>-0.19381245836044869</v>
      </c>
    </row>
    <row r="842" spans="7:9" x14ac:dyDescent="0.3">
      <c r="G842" s="3">
        <v>141.80000000000101</v>
      </c>
      <c r="H842" s="2">
        <f t="shared" si="27"/>
        <v>2.5756182644630008</v>
      </c>
      <c r="I842" s="13">
        <f t="shared" si="28"/>
        <v>-0.19169256197300133</v>
      </c>
    </row>
    <row r="843" spans="7:9" x14ac:dyDescent="0.3">
      <c r="G843" s="3">
        <v>141.900000000001</v>
      </c>
      <c r="H843" s="2">
        <f t="shared" si="27"/>
        <v>2.5806031556189502</v>
      </c>
      <c r="I843" s="13">
        <f t="shared" si="28"/>
        <v>-0.18959197142045342</v>
      </c>
    </row>
    <row r="844" spans="7:9" x14ac:dyDescent="0.3">
      <c r="G844" s="3">
        <v>142.00000000000099</v>
      </c>
      <c r="H844" s="2">
        <f t="shared" si="27"/>
        <v>2.5855845350513573</v>
      </c>
      <c r="I844" s="13">
        <f t="shared" si="28"/>
        <v>-0.18751057212349007</v>
      </c>
    </row>
    <row r="845" spans="7:9" x14ac:dyDescent="0.3">
      <c r="G845" s="3">
        <v>142.10000000000099</v>
      </c>
      <c r="H845" s="2">
        <f t="shared" si="27"/>
        <v>2.5905624077045717</v>
      </c>
      <c r="I845" s="13">
        <f t="shared" si="28"/>
        <v>-0.18544824916378932</v>
      </c>
    </row>
    <row r="846" spans="7:9" x14ac:dyDescent="0.3">
      <c r="G846" s="3">
        <v>142.20000000000101</v>
      </c>
      <c r="H846" s="2">
        <f t="shared" si="27"/>
        <v>2.5955367785125087</v>
      </c>
      <c r="I846" s="13">
        <f t="shared" si="28"/>
        <v>-0.1834048873063629</v>
      </c>
    </row>
    <row r="847" spans="7:9" x14ac:dyDescent="0.3">
      <c r="G847" s="3">
        <v>142.30000000000101</v>
      </c>
      <c r="H847" s="2">
        <f t="shared" si="27"/>
        <v>2.6005076523986741</v>
      </c>
      <c r="I847" s="13">
        <f t="shared" si="28"/>
        <v>-0.18138037102155011</v>
      </c>
    </row>
    <row r="848" spans="7:9" x14ac:dyDescent="0.3">
      <c r="G848" s="3">
        <v>142.400000000001</v>
      </c>
      <c r="H848" s="2">
        <f t="shared" si="27"/>
        <v>2.6054750342762016</v>
      </c>
      <c r="I848" s="13">
        <f t="shared" si="28"/>
        <v>-0.17937458450665961</v>
      </c>
    </row>
    <row r="849" spans="7:9" x14ac:dyDescent="0.3">
      <c r="G849" s="3">
        <v>142.50000000000099</v>
      </c>
      <c r="H849" s="2">
        <f t="shared" si="27"/>
        <v>2.6104389290478793</v>
      </c>
      <c r="I849" s="13">
        <f t="shared" si="28"/>
        <v>-0.17738741170727043</v>
      </c>
    </row>
    <row r="850" spans="7:9" x14ac:dyDescent="0.3">
      <c r="G850" s="3">
        <v>142.60000000000099</v>
      </c>
      <c r="H850" s="2">
        <f t="shared" si="27"/>
        <v>2.6153993416061714</v>
      </c>
      <c r="I850" s="13">
        <f t="shared" si="28"/>
        <v>-0.17541873633819272</v>
      </c>
    </row>
    <row r="851" spans="7:9" x14ac:dyDescent="0.3">
      <c r="G851" s="3">
        <v>142.70000000000101</v>
      </c>
      <c r="H851" s="2">
        <f t="shared" si="27"/>
        <v>2.6203562768332591</v>
      </c>
      <c r="I851" s="13">
        <f t="shared" si="28"/>
        <v>-0.17346844190407937</v>
      </c>
    </row>
    <row r="852" spans="7:9" x14ac:dyDescent="0.3">
      <c r="G852" s="3">
        <v>142.80000000000101</v>
      </c>
      <c r="H852" s="2">
        <f t="shared" si="27"/>
        <v>2.6253097396010596</v>
      </c>
      <c r="I852" s="13">
        <f t="shared" si="28"/>
        <v>-0.1715364117197091</v>
      </c>
    </row>
    <row r="853" spans="7:9" x14ac:dyDescent="0.3">
      <c r="G853" s="3">
        <v>142.900000000001</v>
      </c>
      <c r="H853" s="2">
        <f t="shared" si="27"/>
        <v>2.6302597347712582</v>
      </c>
      <c r="I853" s="13">
        <f t="shared" si="28"/>
        <v>-0.16962252892992796</v>
      </c>
    </row>
    <row r="854" spans="7:9" x14ac:dyDescent="0.3">
      <c r="G854" s="3">
        <v>143.00000000000099</v>
      </c>
      <c r="H854" s="2">
        <f t="shared" si="27"/>
        <v>2.6352062671953402</v>
      </c>
      <c r="I854" s="13">
        <f t="shared" si="28"/>
        <v>-0.16772667652925732</v>
      </c>
    </row>
    <row r="855" spans="7:9" x14ac:dyDescent="0.3">
      <c r="G855" s="3">
        <v>143.10000000000099</v>
      </c>
      <c r="H855" s="2">
        <f t="shared" si="27"/>
        <v>2.6401493417146145</v>
      </c>
      <c r="I855" s="13">
        <f t="shared" si="28"/>
        <v>-0.16584873738117453</v>
      </c>
    </row>
    <row r="856" spans="7:9" x14ac:dyDescent="0.3">
      <c r="G856" s="3">
        <v>143.20000000000101</v>
      </c>
      <c r="H856" s="2">
        <f t="shared" si="27"/>
        <v>2.645088963160247</v>
      </c>
      <c r="I856" s="13">
        <f t="shared" si="28"/>
        <v>-0.16398859423706044</v>
      </c>
    </row>
    <row r="857" spans="7:9" x14ac:dyDescent="0.3">
      <c r="G857" s="3">
        <v>143.30000000000101</v>
      </c>
      <c r="H857" s="2">
        <f t="shared" ref="H857:H920" si="29">(LN(G857/$B$23) + ($B$25-$B$26-$B$27^2/2)*$B$24) / ($B$27*SQRT($B$24))</f>
        <v>2.6500251363532787</v>
      </c>
      <c r="I857" s="13">
        <f t="shared" ref="I857:I920" si="30">-(H857/$B$27+SQRT($B$24)) * EXP(-$B$25*$B$24) * _xlfn.NORM.DIST(H857, 0, 1, FALSE)</f>
        <v>-0.16214612975482659</v>
      </c>
    </row>
    <row r="858" spans="7:9" x14ac:dyDescent="0.3">
      <c r="G858" s="3">
        <v>143.400000000001</v>
      </c>
      <c r="H858" s="2">
        <f t="shared" si="29"/>
        <v>2.6549578661046693</v>
      </c>
      <c r="I858" s="13">
        <f t="shared" si="30"/>
        <v>-0.16032122651720929</v>
      </c>
    </row>
    <row r="859" spans="7:9" x14ac:dyDescent="0.3">
      <c r="G859" s="3">
        <v>143.50000000000099</v>
      </c>
      <c r="H859" s="2">
        <f t="shared" si="29"/>
        <v>2.659887157215314</v>
      </c>
      <c r="I859" s="13">
        <f t="shared" si="30"/>
        <v>-0.15851376704975226</v>
      </c>
    </row>
    <row r="860" spans="7:9" x14ac:dyDescent="0.3">
      <c r="G860" s="3">
        <v>143.60000000000099</v>
      </c>
      <c r="H860" s="2">
        <f t="shared" si="29"/>
        <v>2.6648130144760729</v>
      </c>
      <c r="I860" s="13">
        <f t="shared" si="30"/>
        <v>-0.15672363383846555</v>
      </c>
    </row>
    <row r="861" spans="7:9" x14ac:dyDescent="0.3">
      <c r="G861" s="3">
        <v>143.70000000000101</v>
      </c>
      <c r="H861" s="2">
        <f t="shared" si="29"/>
        <v>2.6697354426678048</v>
      </c>
      <c r="I861" s="13">
        <f t="shared" si="30"/>
        <v>-0.15495070934716712</v>
      </c>
    </row>
    <row r="862" spans="7:9" x14ac:dyDescent="0.3">
      <c r="G862" s="3">
        <v>143.80000000000101</v>
      </c>
      <c r="H862" s="2">
        <f t="shared" si="29"/>
        <v>2.6746544465613877</v>
      </c>
      <c r="I862" s="13">
        <f t="shared" si="30"/>
        <v>-0.15319487603451518</v>
      </c>
    </row>
    <row r="863" spans="7:9" x14ac:dyDescent="0.3">
      <c r="G863" s="3">
        <v>143.900000000001</v>
      </c>
      <c r="H863" s="2">
        <f t="shared" si="29"/>
        <v>2.6795700309177506</v>
      </c>
      <c r="I863" s="13">
        <f t="shared" si="30"/>
        <v>-0.15145601637072553</v>
      </c>
    </row>
    <row r="864" spans="7:9" x14ac:dyDescent="0.3">
      <c r="G864" s="3">
        <v>144.00000000000099</v>
      </c>
      <c r="H864" s="2">
        <f t="shared" si="29"/>
        <v>2.6844822004879023</v>
      </c>
      <c r="I864" s="13">
        <f t="shared" si="30"/>
        <v>-0.14973401285398172</v>
      </c>
    </row>
    <row r="865" spans="7:9" x14ac:dyDescent="0.3">
      <c r="G865" s="3">
        <v>144.10000000000099</v>
      </c>
      <c r="H865" s="2">
        <f t="shared" si="29"/>
        <v>2.6893909600129544</v>
      </c>
      <c r="I865" s="13">
        <f t="shared" si="30"/>
        <v>-0.14802874802654106</v>
      </c>
    </row>
    <row r="866" spans="7:9" x14ac:dyDescent="0.3">
      <c r="G866" s="3">
        <v>144.20000000000101</v>
      </c>
      <c r="H866" s="2">
        <f t="shared" si="29"/>
        <v>2.6942963142241561</v>
      </c>
      <c r="I866" s="13">
        <f t="shared" si="30"/>
        <v>-0.14634010449053389</v>
      </c>
    </row>
    <row r="867" spans="7:9" x14ac:dyDescent="0.3">
      <c r="G867" s="3">
        <v>144.30000000000101</v>
      </c>
      <c r="H867" s="2">
        <f t="shared" si="29"/>
        <v>2.6991982678429083</v>
      </c>
      <c r="I867" s="13">
        <f t="shared" si="30"/>
        <v>-0.14466796492346867</v>
      </c>
    </row>
    <row r="868" spans="7:9" x14ac:dyDescent="0.3">
      <c r="G868" s="3">
        <v>144.400000000001</v>
      </c>
      <c r="H868" s="2">
        <f t="shared" si="29"/>
        <v>2.7040968255808089</v>
      </c>
      <c r="I868" s="13">
        <f t="shared" si="30"/>
        <v>-0.14301221209342985</v>
      </c>
    </row>
    <row r="869" spans="7:9" x14ac:dyDescent="0.3">
      <c r="G869" s="3">
        <v>144.50000000000099</v>
      </c>
      <c r="H869" s="2">
        <f t="shared" si="29"/>
        <v>2.7089919921396657</v>
      </c>
      <c r="I869" s="13">
        <f t="shared" si="30"/>
        <v>-0.14137272887399022</v>
      </c>
    </row>
    <row r="870" spans="7:9" x14ac:dyDescent="0.3">
      <c r="G870" s="3">
        <v>144.60000000000099</v>
      </c>
      <c r="H870" s="2">
        <f t="shared" si="29"/>
        <v>2.7138837722115277</v>
      </c>
      <c r="I870" s="13">
        <f t="shared" si="30"/>
        <v>-0.13974939825882571</v>
      </c>
    </row>
    <row r="871" spans="7:9" x14ac:dyDescent="0.3">
      <c r="G871" s="3">
        <v>144.70000000000101</v>
      </c>
      <c r="H871" s="2">
        <f t="shared" si="29"/>
        <v>2.718772170478716</v>
      </c>
      <c r="I871" s="13">
        <f t="shared" si="30"/>
        <v>-0.13814210337604033</v>
      </c>
    </row>
    <row r="872" spans="7:9" x14ac:dyDescent="0.3">
      <c r="G872" s="3">
        <v>144.80000000000101</v>
      </c>
      <c r="H872" s="2">
        <f t="shared" si="29"/>
        <v>2.7236571916138455</v>
      </c>
      <c r="I872" s="13">
        <f t="shared" si="30"/>
        <v>-0.13655072750220718</v>
      </c>
    </row>
    <row r="873" spans="7:9" x14ac:dyDescent="0.3">
      <c r="G873" s="3">
        <v>144.900000000001</v>
      </c>
      <c r="H873" s="2">
        <f t="shared" si="29"/>
        <v>2.7285388402798514</v>
      </c>
      <c r="I873" s="13">
        <f t="shared" si="30"/>
        <v>-0.13497515407612382</v>
      </c>
    </row>
    <row r="874" spans="7:9" x14ac:dyDescent="0.3">
      <c r="G874" s="3">
        <v>145.00000000000099</v>
      </c>
      <c r="H874" s="2">
        <f t="shared" si="29"/>
        <v>2.7334171211300222</v>
      </c>
      <c r="I874" s="13">
        <f t="shared" si="30"/>
        <v>-0.13341526671228385</v>
      </c>
    </row>
    <row r="875" spans="7:9" x14ac:dyDescent="0.3">
      <c r="G875" s="3">
        <v>145.10000000000099</v>
      </c>
      <c r="H875" s="2">
        <f t="shared" si="29"/>
        <v>2.7382920388080199</v>
      </c>
      <c r="I875" s="13">
        <f t="shared" si="30"/>
        <v>-0.13187094921407461</v>
      </c>
    </row>
    <row r="876" spans="7:9" x14ac:dyDescent="0.3">
      <c r="G876" s="3">
        <v>145.20000000000101</v>
      </c>
      <c r="H876" s="2">
        <f t="shared" si="29"/>
        <v>2.7431635979479121</v>
      </c>
      <c r="I876" s="13">
        <f t="shared" si="30"/>
        <v>-0.13034208558669441</v>
      </c>
    </row>
    <row r="877" spans="7:9" x14ac:dyDescent="0.3">
      <c r="G877" s="3">
        <v>145.30000000000101</v>
      </c>
      <c r="H877" s="2">
        <f t="shared" si="29"/>
        <v>2.7480318031741873</v>
      </c>
      <c r="I877" s="13">
        <f t="shared" si="30"/>
        <v>-0.12882856004980275</v>
      </c>
    </row>
    <row r="878" spans="7:9" x14ac:dyDescent="0.3">
      <c r="G878" s="3">
        <v>145.400000000001</v>
      </c>
      <c r="H878" s="2">
        <f t="shared" si="29"/>
        <v>2.7528966591017969</v>
      </c>
      <c r="I878" s="13">
        <f t="shared" si="30"/>
        <v>-0.12733025704989137</v>
      </c>
    </row>
    <row r="879" spans="7:9" x14ac:dyDescent="0.3">
      <c r="G879" s="3">
        <v>145.50000000000099</v>
      </c>
      <c r="H879" s="2">
        <f t="shared" si="29"/>
        <v>2.7577581703361713</v>
      </c>
      <c r="I879" s="13">
        <f t="shared" si="30"/>
        <v>-0.12584706127239592</v>
      </c>
    </row>
    <row r="880" spans="7:9" x14ac:dyDescent="0.3">
      <c r="G880" s="3">
        <v>145.60000000000099</v>
      </c>
      <c r="H880" s="2">
        <f t="shared" si="29"/>
        <v>2.7626163414732487</v>
      </c>
      <c r="I880" s="13">
        <f t="shared" si="30"/>
        <v>-0.12437885765353968</v>
      </c>
    </row>
    <row r="881" spans="7:9" x14ac:dyDescent="0.3">
      <c r="G881" s="3">
        <v>145.70000000000101</v>
      </c>
      <c r="H881" s="2">
        <f t="shared" si="29"/>
        <v>2.7674711770995</v>
      </c>
      <c r="I881" s="13">
        <f t="shared" si="30"/>
        <v>-0.12292553139191537</v>
      </c>
    </row>
    <row r="882" spans="7:9" x14ac:dyDescent="0.3">
      <c r="G882" s="3">
        <v>145.80000000000101</v>
      </c>
      <c r="H882" s="2">
        <f t="shared" si="29"/>
        <v>2.772322681791954</v>
      </c>
      <c r="I882" s="13">
        <f t="shared" si="30"/>
        <v>-0.121486967959809</v>
      </c>
    </row>
    <row r="883" spans="7:9" x14ac:dyDescent="0.3">
      <c r="G883" s="3">
        <v>145.900000000001</v>
      </c>
      <c r="H883" s="2">
        <f t="shared" si="29"/>
        <v>2.7771708601182299</v>
      </c>
      <c r="I883" s="13">
        <f t="shared" si="30"/>
        <v>-0.12006305311426461</v>
      </c>
    </row>
    <row r="884" spans="7:9" x14ac:dyDescent="0.3">
      <c r="G884" s="3">
        <v>146.00000000000099</v>
      </c>
      <c r="H884" s="2">
        <f t="shared" si="29"/>
        <v>2.7820157166365527</v>
      </c>
      <c r="I884" s="13">
        <f t="shared" si="30"/>
        <v>-0.1186536729079009</v>
      </c>
    </row>
    <row r="885" spans="7:9" x14ac:dyDescent="0.3">
      <c r="G885" s="3">
        <v>146.10000000000099</v>
      </c>
      <c r="H885" s="2">
        <f t="shared" si="29"/>
        <v>2.7868572558957885</v>
      </c>
      <c r="I885" s="13">
        <f t="shared" si="30"/>
        <v>-0.11725871369947102</v>
      </c>
    </row>
    <row r="886" spans="7:9" x14ac:dyDescent="0.3">
      <c r="G886" s="3">
        <v>146.20000000000101</v>
      </c>
      <c r="H886" s="2">
        <f t="shared" si="29"/>
        <v>2.7916954824354661</v>
      </c>
      <c r="I886" s="13">
        <f t="shared" si="30"/>
        <v>-0.11587806216417922</v>
      </c>
    </row>
    <row r="887" spans="7:9" x14ac:dyDescent="0.3">
      <c r="G887" s="3">
        <v>146.30000000000101</v>
      </c>
      <c r="H887" s="2">
        <f t="shared" si="29"/>
        <v>2.7965304007857967</v>
      </c>
      <c r="I887" s="13">
        <f t="shared" si="30"/>
        <v>-0.11451160530375216</v>
      </c>
    </row>
    <row r="888" spans="7:9" x14ac:dyDescent="0.3">
      <c r="G888" s="3">
        <v>146.400000000001</v>
      </c>
      <c r="H888" s="2">
        <f t="shared" si="29"/>
        <v>2.8013620154677112</v>
      </c>
      <c r="I888" s="13">
        <f t="shared" si="30"/>
        <v>-0.11315923045626361</v>
      </c>
    </row>
    <row r="889" spans="7:9" x14ac:dyDescent="0.3">
      <c r="G889" s="3">
        <v>146.50000000000099</v>
      </c>
      <c r="H889" s="2">
        <f t="shared" si="29"/>
        <v>2.806190330992878</v>
      </c>
      <c r="I889" s="13">
        <f t="shared" si="30"/>
        <v>-0.1118208253057251</v>
      </c>
    </row>
    <row r="890" spans="7:9" x14ac:dyDescent="0.3">
      <c r="G890" s="3">
        <v>146.60000000000099</v>
      </c>
      <c r="H890" s="2">
        <f t="shared" si="29"/>
        <v>2.81101535186373</v>
      </c>
      <c r="I890" s="13">
        <f t="shared" si="30"/>
        <v>-0.11049627789143722</v>
      </c>
    </row>
    <row r="891" spans="7:9" x14ac:dyDescent="0.3">
      <c r="G891" s="3">
        <v>146.70000000000101</v>
      </c>
      <c r="H891" s="2">
        <f t="shared" si="29"/>
        <v>2.8158370825734873</v>
      </c>
      <c r="I891" s="13">
        <f t="shared" si="30"/>
        <v>-0.10918547661710883</v>
      </c>
    </row>
    <row r="892" spans="7:9" x14ac:dyDescent="0.3">
      <c r="G892" s="3">
        <v>146.80000000000101</v>
      </c>
      <c r="H892" s="2">
        <f t="shared" si="29"/>
        <v>2.8206555276061858</v>
      </c>
      <c r="I892" s="13">
        <f t="shared" si="30"/>
        <v>-0.10788831025974278</v>
      </c>
    </row>
    <row r="893" spans="7:9" x14ac:dyDescent="0.3">
      <c r="G893" s="3">
        <v>146.900000000001</v>
      </c>
      <c r="H893" s="2">
        <f t="shared" si="29"/>
        <v>2.8254706914367023</v>
      </c>
      <c r="I893" s="13">
        <f t="shared" si="30"/>
        <v>-0.10660466797829515</v>
      </c>
    </row>
    <row r="894" spans="7:9" x14ac:dyDescent="0.3">
      <c r="G894" s="3">
        <v>147.00000000000099</v>
      </c>
      <c r="H894" s="2">
        <f t="shared" si="29"/>
        <v>2.8302825785307753</v>
      </c>
      <c r="I894" s="13">
        <f t="shared" si="30"/>
        <v>-0.10533443932210999</v>
      </c>
    </row>
    <row r="895" spans="7:9" x14ac:dyDescent="0.3">
      <c r="G895" s="3">
        <v>147.10000000000099</v>
      </c>
      <c r="H895" s="2">
        <f t="shared" si="29"/>
        <v>2.8350911933450349</v>
      </c>
      <c r="I895" s="13">
        <f t="shared" si="30"/>
        <v>-0.10407751423912887</v>
      </c>
    </row>
    <row r="896" spans="7:9" x14ac:dyDescent="0.3">
      <c r="G896" s="3">
        <v>147.20000000000101</v>
      </c>
      <c r="H896" s="2">
        <f t="shared" si="29"/>
        <v>2.8398965403270275</v>
      </c>
      <c r="I896" s="13">
        <f t="shared" si="30"/>
        <v>-0.10283378308388195</v>
      </c>
    </row>
    <row r="897" spans="7:9" x14ac:dyDescent="0.3">
      <c r="G897" s="3">
        <v>147.30000000000101</v>
      </c>
      <c r="H897" s="2">
        <f t="shared" si="29"/>
        <v>2.8446986239152308</v>
      </c>
      <c r="I897" s="13">
        <f t="shared" si="30"/>
        <v>-0.10160313662526449</v>
      </c>
    </row>
    <row r="898" spans="7:9" x14ac:dyDescent="0.3">
      <c r="G898" s="3">
        <v>147.400000000001</v>
      </c>
      <c r="H898" s="2">
        <f t="shared" si="29"/>
        <v>2.8494974485390929</v>
      </c>
      <c r="I898" s="13">
        <f t="shared" si="30"/>
        <v>-0.1003854660540929</v>
      </c>
    </row>
    <row r="899" spans="7:9" x14ac:dyDescent="0.3">
      <c r="G899" s="3">
        <v>147.50000000000099</v>
      </c>
      <c r="H899" s="2">
        <f t="shared" si="29"/>
        <v>2.8542930186190474</v>
      </c>
      <c r="I899" s="13">
        <f t="shared" si="30"/>
        <v>-9.9180662990455304E-2</v>
      </c>
    </row>
    <row r="900" spans="7:9" x14ac:dyDescent="0.3">
      <c r="G900" s="3">
        <v>147.60000000000099</v>
      </c>
      <c r="H900" s="2">
        <f t="shared" si="29"/>
        <v>2.8590853385665409</v>
      </c>
      <c r="I900" s="13">
        <f t="shared" si="30"/>
        <v>-9.7988619490849499E-2</v>
      </c>
    </row>
    <row r="901" spans="7:9" x14ac:dyDescent="0.3">
      <c r="G901" s="3">
        <v>147.70000000000101</v>
      </c>
      <c r="H901" s="2">
        <f t="shared" si="29"/>
        <v>2.8638744127840554</v>
      </c>
      <c r="I901" s="13">
        <f t="shared" si="30"/>
        <v>-9.6809228055117269E-2</v>
      </c>
    </row>
    <row r="902" spans="7:9" x14ac:dyDescent="0.3">
      <c r="G902" s="3">
        <v>147.80000000000101</v>
      </c>
      <c r="H902" s="2">
        <f t="shared" si="29"/>
        <v>2.8686602456651342</v>
      </c>
      <c r="I902" s="13">
        <f t="shared" si="30"/>
        <v>-9.5642381633173124E-2</v>
      </c>
    </row>
    <row r="903" spans="7:9" x14ac:dyDescent="0.3">
      <c r="G903" s="3">
        <v>147.900000000001</v>
      </c>
      <c r="H903" s="2">
        <f t="shared" si="29"/>
        <v>2.8734428415944064</v>
      </c>
      <c r="I903" s="13">
        <f t="shared" si="30"/>
        <v>-9.4487973631533592E-2</v>
      </c>
    </row>
    <row r="904" spans="7:9" x14ac:dyDescent="0.3">
      <c r="G904" s="3">
        <v>148.00000000000099</v>
      </c>
      <c r="H904" s="2">
        <f t="shared" si="29"/>
        <v>2.8782222049476101</v>
      </c>
      <c r="I904" s="13">
        <f t="shared" si="30"/>
        <v>-9.3345897919648355E-2</v>
      </c>
    </row>
    <row r="905" spans="7:9" x14ac:dyDescent="0.3">
      <c r="G905" s="3">
        <v>148.10000000000099</v>
      </c>
      <c r="H905" s="2">
        <f t="shared" si="29"/>
        <v>2.8829983400916155</v>
      </c>
      <c r="I905" s="13">
        <f t="shared" si="30"/>
        <v>-9.2216048836035749E-2</v>
      </c>
    </row>
    <row r="906" spans="7:9" x14ac:dyDescent="0.3">
      <c r="G906" s="3">
        <v>148.20000000000101</v>
      </c>
      <c r="H906" s="2">
        <f t="shared" si="29"/>
        <v>2.8877712513844545</v>
      </c>
      <c r="I906" s="13">
        <f t="shared" si="30"/>
        <v>-9.1098321194225229E-2</v>
      </c>
    </row>
    <row r="907" spans="7:9" x14ac:dyDescent="0.3">
      <c r="G907" s="3">
        <v>148.30000000000101</v>
      </c>
      <c r="H907" s="2">
        <f t="shared" si="29"/>
        <v>2.8925409431753315</v>
      </c>
      <c r="I907" s="13">
        <f t="shared" si="30"/>
        <v>-8.9992610288513103E-2</v>
      </c>
    </row>
    <row r="908" spans="7:9" x14ac:dyDescent="0.3">
      <c r="G908" s="3">
        <v>148.400000000001</v>
      </c>
      <c r="H908" s="2">
        <f t="shared" si="29"/>
        <v>2.8973074198046636</v>
      </c>
      <c r="I908" s="13">
        <f t="shared" si="30"/>
        <v>-8.8898811899524324E-2</v>
      </c>
    </row>
    <row r="909" spans="7:9" x14ac:dyDescent="0.3">
      <c r="G909" s="3">
        <v>148.50000000000099</v>
      </c>
      <c r="H909" s="2">
        <f t="shared" si="29"/>
        <v>2.9020706856040932</v>
      </c>
      <c r="I909" s="13">
        <f t="shared" si="30"/>
        <v>-8.7816822299596642E-2</v>
      </c>
    </row>
    <row r="910" spans="7:9" x14ac:dyDescent="0.3">
      <c r="G910" s="3">
        <v>148.60000000000099</v>
      </c>
      <c r="H910" s="2">
        <f t="shared" si="29"/>
        <v>2.9068307448965172</v>
      </c>
      <c r="I910" s="13">
        <f t="shared" si="30"/>
        <v>-8.6746538257977596E-2</v>
      </c>
    </row>
    <row r="911" spans="7:9" x14ac:dyDescent="0.3">
      <c r="G911" s="3">
        <v>148.70000000000101</v>
      </c>
      <c r="H911" s="2">
        <f t="shared" si="29"/>
        <v>2.911587601996104</v>
      </c>
      <c r="I911" s="13">
        <f t="shared" si="30"/>
        <v>-8.5687857045846236E-2</v>
      </c>
    </row>
    <row r="912" spans="7:9" x14ac:dyDescent="0.3">
      <c r="G912" s="3">
        <v>148.80000000000001</v>
      </c>
      <c r="H912" s="2">
        <f t="shared" si="29"/>
        <v>2.9163412612082769</v>
      </c>
      <c r="I912" s="13">
        <f t="shared" si="30"/>
        <v>-8.4640676441164117E-2</v>
      </c>
    </row>
    <row r="913" spans="7:9" x14ac:dyDescent="0.3">
      <c r="G913" s="3">
        <v>148.9</v>
      </c>
      <c r="H913" s="2">
        <f t="shared" si="29"/>
        <v>2.9210917268299217</v>
      </c>
      <c r="I913" s="13">
        <f t="shared" si="30"/>
        <v>-8.3604894733303278E-2</v>
      </c>
    </row>
    <row r="914" spans="7:9" x14ac:dyDescent="0.3">
      <c r="G914" s="3">
        <v>149</v>
      </c>
      <c r="H914" s="2">
        <f t="shared" si="29"/>
        <v>2.9258390031491306</v>
      </c>
      <c r="I914" s="13">
        <f t="shared" si="30"/>
        <v>-8.2580410727604622E-2</v>
      </c>
    </row>
    <row r="915" spans="7:9" x14ac:dyDescent="0.3">
      <c r="G915" s="3">
        <v>149.1</v>
      </c>
      <c r="H915" s="2">
        <f t="shared" si="29"/>
        <v>2.9305830944454101</v>
      </c>
      <c r="I915" s="13">
        <f t="shared" si="30"/>
        <v>-8.1567123749664294E-2</v>
      </c>
    </row>
    <row r="916" spans="7:9" x14ac:dyDescent="0.3">
      <c r="G916" s="3">
        <v>149.19999999999999</v>
      </c>
      <c r="H916" s="2">
        <f t="shared" si="29"/>
        <v>2.9353240049896621</v>
      </c>
      <c r="I916" s="13">
        <f t="shared" si="30"/>
        <v>-8.0564933649504109E-2</v>
      </c>
    </row>
    <row r="917" spans="7:9" x14ac:dyDescent="0.3">
      <c r="G917" s="3">
        <v>149.30000000000001</v>
      </c>
      <c r="H917" s="2">
        <f t="shared" si="29"/>
        <v>2.9400617390441988</v>
      </c>
      <c r="I917" s="13">
        <f t="shared" si="30"/>
        <v>-7.9573740805570017E-2</v>
      </c>
    </row>
    <row r="918" spans="7:9" x14ac:dyDescent="0.3">
      <c r="G918" s="3">
        <v>149.4</v>
      </c>
      <c r="H918" s="2">
        <f t="shared" si="29"/>
        <v>2.9447963008627731</v>
      </c>
      <c r="I918" s="13">
        <f t="shared" si="30"/>
        <v>-7.859344612856542E-2</v>
      </c>
    </row>
    <row r="919" spans="7:9" x14ac:dyDescent="0.3">
      <c r="G919" s="3">
        <v>149.5</v>
      </c>
      <c r="H919" s="2">
        <f t="shared" si="29"/>
        <v>2.9495276946906013</v>
      </c>
      <c r="I919" s="13">
        <f t="shared" si="30"/>
        <v>-7.7623951065127414E-2</v>
      </c>
    </row>
    <row r="920" spans="7:9" x14ac:dyDescent="0.3">
      <c r="G920" s="3">
        <v>149.6</v>
      </c>
      <c r="H920" s="2">
        <f t="shared" si="29"/>
        <v>2.9542559247643787</v>
      </c>
      <c r="I920" s="13">
        <f t="shared" si="30"/>
        <v>-7.6665157601347372E-2</v>
      </c>
    </row>
    <row r="921" spans="7:9" x14ac:dyDescent="0.3">
      <c r="G921" s="3">
        <v>149.69999999999999</v>
      </c>
      <c r="H921" s="2">
        <f t="shared" ref="H921:H984" si="31">(LN(G921/$B$23) + ($B$25-$B$26-$B$27^2/2)*$B$24) / ($B$27*SQRT($B$24))</f>
        <v>2.9589809953123125</v>
      </c>
      <c r="I921" s="13">
        <f t="shared" ref="I921:I984" si="32">-(H921/$B$27+SQRT($B$24)) * EXP(-$B$25*$B$24) * _xlfn.NORM.DIST(H921, 0, 1, FALSE)</f>
        <v>-7.5716968266134096E-2</v>
      </c>
    </row>
    <row r="922" spans="7:9" x14ac:dyDescent="0.3">
      <c r="G922" s="3">
        <v>149.80000000000001</v>
      </c>
      <c r="H922" s="2">
        <f t="shared" si="31"/>
        <v>2.9637029105541384</v>
      </c>
      <c r="I922" s="13">
        <f t="shared" si="32"/>
        <v>-7.4779286134428399E-2</v>
      </c>
    </row>
    <row r="923" spans="7:9" x14ac:dyDescent="0.3">
      <c r="G923" s="3">
        <v>149.9</v>
      </c>
      <c r="H923" s="2">
        <f t="shared" si="31"/>
        <v>2.9684216747011392</v>
      </c>
      <c r="I923" s="13">
        <f t="shared" si="32"/>
        <v>-7.3852014830267571E-2</v>
      </c>
    </row>
    <row r="924" spans="7:9" x14ac:dyDescent="0.3">
      <c r="G924" s="3">
        <v>150</v>
      </c>
      <c r="H924" s="2">
        <f t="shared" si="31"/>
        <v>2.9731372919561778</v>
      </c>
      <c r="I924" s="13">
        <f t="shared" si="32"/>
        <v>-7.2935058529700461E-2</v>
      </c>
    </row>
    <row r="925" spans="7:9" x14ac:dyDescent="0.3">
      <c r="G925" s="3">
        <v>150.1</v>
      </c>
      <c r="H925" s="2">
        <f t="shared" si="31"/>
        <v>2.9778497665137134</v>
      </c>
      <c r="I925" s="13">
        <f t="shared" si="32"/>
        <v>-7.2028321963561154E-2</v>
      </c>
    </row>
    <row r="926" spans="7:9" x14ac:dyDescent="0.3">
      <c r="G926" s="3">
        <v>150.19999999999999</v>
      </c>
      <c r="H926" s="2">
        <f t="shared" si="31"/>
        <v>2.9825591025598226</v>
      </c>
      <c r="I926" s="13">
        <f t="shared" si="32"/>
        <v>-7.1131710420099248E-2</v>
      </c>
    </row>
    <row r="927" spans="7:9" x14ac:dyDescent="0.3">
      <c r="G927" s="3">
        <v>150.30000000000001</v>
      </c>
      <c r="H927" s="2">
        <f t="shared" si="31"/>
        <v>2.9872653042722277</v>
      </c>
      <c r="I927" s="13">
        <f t="shared" si="32"/>
        <v>-7.0245129747469062E-2</v>
      </c>
    </row>
    <row r="928" spans="7:9" x14ac:dyDescent="0.3">
      <c r="G928" s="3">
        <v>150.4</v>
      </c>
      <c r="H928" s="2">
        <f t="shared" si="31"/>
        <v>2.9919683758203077</v>
      </c>
      <c r="I928" s="13">
        <f t="shared" si="32"/>
        <v>-6.9368486356084322E-2</v>
      </c>
    </row>
    <row r="929" spans="7:9" x14ac:dyDescent="0.3">
      <c r="G929" s="3">
        <v>150.5</v>
      </c>
      <c r="H929" s="2">
        <f t="shared" si="31"/>
        <v>2.9966683213651342</v>
      </c>
      <c r="I929" s="13">
        <f t="shared" si="32"/>
        <v>-6.8501687220833427E-2</v>
      </c>
    </row>
    <row r="930" spans="7:9" x14ac:dyDescent="0.3">
      <c r="G930" s="3">
        <v>150.6</v>
      </c>
      <c r="H930" s="2">
        <f t="shared" si="31"/>
        <v>3.0013651450594865</v>
      </c>
      <c r="I930" s="13">
        <f t="shared" si="32"/>
        <v>-6.7644639883164978E-2</v>
      </c>
    </row>
    <row r="931" spans="7:9" x14ac:dyDescent="0.3">
      <c r="G931" s="3">
        <v>150.69999999999999</v>
      </c>
      <c r="H931" s="2">
        <f t="shared" si="31"/>
        <v>3.0060588510478707</v>
      </c>
      <c r="I931" s="13">
        <f t="shared" si="32"/>
        <v>-6.6797252453042189E-2</v>
      </c>
    </row>
    <row r="932" spans="7:9" x14ac:dyDescent="0.3">
      <c r="G932" s="3">
        <v>150.80000000000001</v>
      </c>
      <c r="H932" s="2">
        <f t="shared" si="31"/>
        <v>3.0107494434665498</v>
      </c>
      <c r="I932" s="13">
        <f t="shared" si="32"/>
        <v>-6.5959433610767199E-2</v>
      </c>
    </row>
    <row r="933" spans="7:9" x14ac:dyDescent="0.3">
      <c r="G933" s="3">
        <v>150.9</v>
      </c>
      <c r="H933" s="2">
        <f t="shared" si="31"/>
        <v>3.0154369264435568</v>
      </c>
      <c r="I933" s="13">
        <f t="shared" si="32"/>
        <v>-6.5131092608681371E-2</v>
      </c>
    </row>
    <row r="934" spans="7:9" x14ac:dyDescent="0.3">
      <c r="G934" s="3">
        <v>151</v>
      </c>
      <c r="H934" s="2">
        <f t="shared" si="31"/>
        <v>3.0201213040987205</v>
      </c>
      <c r="I934" s="13">
        <f t="shared" si="32"/>
        <v>-6.4312139272740057E-2</v>
      </c>
    </row>
    <row r="935" spans="7:9" x14ac:dyDescent="0.3">
      <c r="G935" s="3">
        <v>151.1</v>
      </c>
      <c r="H935" s="2">
        <f t="shared" si="31"/>
        <v>3.0248025805436907</v>
      </c>
      <c r="I935" s="13">
        <f t="shared" si="32"/>
        <v>-6.350248400396552E-2</v>
      </c>
    </row>
    <row r="936" spans="7:9" x14ac:dyDescent="0.3">
      <c r="G936" s="3">
        <v>151.19999999999999</v>
      </c>
      <c r="H936" s="2">
        <f t="shared" si="31"/>
        <v>3.0294807598819551</v>
      </c>
      <c r="I936" s="13">
        <f t="shared" si="32"/>
        <v>-6.2702037779781408E-2</v>
      </c>
    </row>
    <row r="937" spans="7:9" x14ac:dyDescent="0.3">
      <c r="G937" s="3">
        <v>151.30000000000001</v>
      </c>
      <c r="H937" s="2">
        <f t="shared" si="31"/>
        <v>3.0341558462088627</v>
      </c>
      <c r="I937" s="13">
        <f t="shared" si="32"/>
        <v>-6.1910712155228934E-2</v>
      </c>
    </row>
    <row r="938" spans="7:9" x14ac:dyDescent="0.3">
      <c r="G938" s="3">
        <v>151.4</v>
      </c>
      <c r="H938" s="2">
        <f t="shared" si="31"/>
        <v>3.0388278436116414</v>
      </c>
      <c r="I938" s="13">
        <f t="shared" si="32"/>
        <v>-6.112841926406843E-2</v>
      </c>
    </row>
    <row r="939" spans="7:9" x14ac:dyDescent="0.3">
      <c r="G939" s="3">
        <v>151.5</v>
      </c>
      <c r="H939" s="2">
        <f t="shared" si="31"/>
        <v>3.0434967561694259</v>
      </c>
      <c r="I939" s="13">
        <f t="shared" si="32"/>
        <v>-6.0355071819766119E-2</v>
      </c>
    </row>
    <row r="940" spans="7:9" x14ac:dyDescent="0.3">
      <c r="G940" s="3">
        <v>151.6</v>
      </c>
      <c r="H940" s="2">
        <f t="shared" si="31"/>
        <v>3.0481625879532785</v>
      </c>
      <c r="I940" s="13">
        <f t="shared" si="32"/>
        <v>-5.959058311637102E-2</v>
      </c>
    </row>
    <row r="941" spans="7:9" x14ac:dyDescent="0.3">
      <c r="G941" s="3">
        <v>151.69999999999999</v>
      </c>
      <c r="H941" s="2">
        <f t="shared" si="31"/>
        <v>3.052825343026202</v>
      </c>
      <c r="I941" s="13">
        <f t="shared" si="32"/>
        <v>-5.8834867029283658E-2</v>
      </c>
    </row>
    <row r="942" spans="7:9" x14ac:dyDescent="0.3">
      <c r="G942" s="3">
        <v>151.80000000000001</v>
      </c>
      <c r="H942" s="2">
        <f t="shared" si="31"/>
        <v>3.0574850254431718</v>
      </c>
      <c r="I942" s="13">
        <f t="shared" si="32"/>
        <v>-5.8087838015915036E-2</v>
      </c>
    </row>
    <row r="943" spans="7:9" x14ac:dyDescent="0.3">
      <c r="G943" s="3">
        <v>151.9</v>
      </c>
      <c r="H943" s="2">
        <f t="shared" si="31"/>
        <v>3.0621416392511502</v>
      </c>
      <c r="I943" s="13">
        <f t="shared" si="32"/>
        <v>-5.7349411116243511E-2</v>
      </c>
    </row>
    <row r="944" spans="7:9" x14ac:dyDescent="0.3">
      <c r="G944" s="3">
        <v>152</v>
      </c>
      <c r="H944" s="2">
        <f t="shared" si="31"/>
        <v>3.0667951884891087</v>
      </c>
      <c r="I944" s="13">
        <f t="shared" si="32"/>
        <v>-5.6619501953267135E-2</v>
      </c>
    </row>
    <row r="945" spans="7:9" x14ac:dyDescent="0.3">
      <c r="G945" s="3">
        <v>152.1</v>
      </c>
      <c r="H945" s="2">
        <f t="shared" si="31"/>
        <v>3.0714456771880507</v>
      </c>
      <c r="I945" s="13">
        <f t="shared" si="32"/>
        <v>-5.5898026733355095E-2</v>
      </c>
    </row>
    <row r="946" spans="7:9" x14ac:dyDescent="0.3">
      <c r="G946" s="3">
        <v>152.19999999999999</v>
      </c>
      <c r="H946" s="2">
        <f t="shared" si="31"/>
        <v>3.0760931093710329</v>
      </c>
      <c r="I946" s="13">
        <f t="shared" si="32"/>
        <v>-5.5184902246500571E-2</v>
      </c>
    </row>
    <row r="947" spans="7:9" x14ac:dyDescent="0.3">
      <c r="G947" s="3">
        <v>152.30000000000001</v>
      </c>
      <c r="H947" s="2">
        <f t="shared" si="31"/>
        <v>3.0807374890531847</v>
      </c>
      <c r="I947" s="13">
        <f t="shared" si="32"/>
        <v>-5.4480045866476354E-2</v>
      </c>
    </row>
    <row r="948" spans="7:9" x14ac:dyDescent="0.3">
      <c r="G948" s="3">
        <v>152.4</v>
      </c>
      <c r="H948" s="2">
        <f t="shared" si="31"/>
        <v>3.0853788202417234</v>
      </c>
      <c r="I948" s="13">
        <f t="shared" si="32"/>
        <v>-5.3783375550896594E-2</v>
      </c>
    </row>
    <row r="949" spans="7:9" x14ac:dyDescent="0.3">
      <c r="G949" s="3">
        <v>152.5</v>
      </c>
      <c r="H949" s="2">
        <f t="shared" si="31"/>
        <v>3.0900171069359876</v>
      </c>
      <c r="I949" s="13">
        <f t="shared" si="32"/>
        <v>-5.309480984118211E-2</v>
      </c>
    </row>
    <row r="950" spans="7:9" x14ac:dyDescent="0.3">
      <c r="G950" s="3">
        <v>152.6</v>
      </c>
      <c r="H950" s="2">
        <f t="shared" si="31"/>
        <v>3.0946523531274499</v>
      </c>
      <c r="I950" s="13">
        <f t="shared" si="32"/>
        <v>-5.2414267862437754E-2</v>
      </c>
    </row>
    <row r="951" spans="7:9" x14ac:dyDescent="0.3">
      <c r="G951" s="3">
        <v>152.69999999999999</v>
      </c>
      <c r="H951" s="2">
        <f t="shared" si="31"/>
        <v>3.0992845627997343</v>
      </c>
      <c r="I951" s="13">
        <f t="shared" si="32"/>
        <v>-5.174166932323937E-2</v>
      </c>
    </row>
    <row r="952" spans="7:9" x14ac:dyDescent="0.3">
      <c r="G952" s="3">
        <v>152.80000000000001</v>
      </c>
      <c r="H952" s="2">
        <f t="shared" si="31"/>
        <v>3.1039137399286458</v>
      </c>
      <c r="I952" s="13">
        <f t="shared" si="32"/>
        <v>-5.107693451533174E-2</v>
      </c>
    </row>
    <row r="953" spans="7:9" x14ac:dyDescent="0.3">
      <c r="G953" s="3">
        <v>152.9</v>
      </c>
      <c r="H953" s="2">
        <f t="shared" si="31"/>
        <v>3.1085398884821838</v>
      </c>
      <c r="I953" s="13">
        <f t="shared" si="32"/>
        <v>-5.0419984313242738E-2</v>
      </c>
    </row>
    <row r="954" spans="7:9" x14ac:dyDescent="0.3">
      <c r="G954" s="3">
        <v>153</v>
      </c>
      <c r="H954" s="2">
        <f t="shared" si="31"/>
        <v>3.1131630124205629</v>
      </c>
      <c r="I954" s="13">
        <f t="shared" si="32"/>
        <v>-4.9770740173812812E-2</v>
      </c>
    </row>
    <row r="955" spans="7:9" x14ac:dyDescent="0.3">
      <c r="G955" s="3">
        <v>153.1</v>
      </c>
      <c r="H955" s="2">
        <f t="shared" si="31"/>
        <v>3.117783115696239</v>
      </c>
      <c r="I955" s="13">
        <f t="shared" si="32"/>
        <v>-4.9129124135641113E-2</v>
      </c>
    </row>
    <row r="956" spans="7:9" x14ac:dyDescent="0.3">
      <c r="G956" s="3">
        <v>153.19999999999999</v>
      </c>
      <c r="H956" s="2">
        <f t="shared" si="31"/>
        <v>3.1224002022539232</v>
      </c>
      <c r="I956" s="13">
        <f t="shared" si="32"/>
        <v>-4.8495058818453451E-2</v>
      </c>
    </row>
    <row r="957" spans="7:9" x14ac:dyDescent="0.3">
      <c r="G957" s="3">
        <v>153.30000000000001</v>
      </c>
      <c r="H957" s="2">
        <f t="shared" si="31"/>
        <v>3.1270142760306081</v>
      </c>
      <c r="I957" s="13">
        <f t="shared" si="32"/>
        <v>-4.7868467422389378E-2</v>
      </c>
    </row>
    <row r="958" spans="7:9" x14ac:dyDescent="0.3">
      <c r="G958" s="3">
        <v>153.4</v>
      </c>
      <c r="H958" s="2">
        <f t="shared" si="31"/>
        <v>3.1316253409555763</v>
      </c>
      <c r="I958" s="13">
        <f t="shared" si="32"/>
        <v>-4.7249273727215158E-2</v>
      </c>
    </row>
    <row r="959" spans="7:9" x14ac:dyDescent="0.3">
      <c r="G959" s="3">
        <v>153.5</v>
      </c>
      <c r="H959" s="2">
        <f t="shared" si="31"/>
        <v>3.1362334009504358</v>
      </c>
      <c r="I959" s="13">
        <f t="shared" si="32"/>
        <v>-4.663740209145769E-2</v>
      </c>
    </row>
    <row r="960" spans="7:9" x14ac:dyDescent="0.3">
      <c r="G960" s="3">
        <v>153.6</v>
      </c>
      <c r="H960" s="2">
        <f t="shared" si="31"/>
        <v>3.1408384599291321</v>
      </c>
      <c r="I960" s="13">
        <f t="shared" si="32"/>
        <v>-4.6032777451467943E-2</v>
      </c>
    </row>
    <row r="961" spans="7:9" x14ac:dyDescent="0.3">
      <c r="G961" s="3">
        <v>153.69999999999999</v>
      </c>
      <c r="H961" s="2">
        <f t="shared" si="31"/>
        <v>3.1454405217979646</v>
      </c>
      <c r="I961" s="13">
        <f t="shared" si="32"/>
        <v>-4.5435325320412286E-2</v>
      </c>
    </row>
    <row r="962" spans="7:9" x14ac:dyDescent="0.3">
      <c r="G962" s="3">
        <v>153.80000000000001</v>
      </c>
      <c r="H962" s="2">
        <f t="shared" si="31"/>
        <v>3.1500395904556155</v>
      </c>
      <c r="I962" s="13">
        <f t="shared" si="32"/>
        <v>-4.4844971787191476E-2</v>
      </c>
    </row>
    <row r="963" spans="7:9" x14ac:dyDescent="0.3">
      <c r="G963" s="3">
        <v>153.9</v>
      </c>
      <c r="H963" s="2">
        <f t="shared" si="31"/>
        <v>3.1546356697931617</v>
      </c>
      <c r="I963" s="13">
        <f t="shared" si="32"/>
        <v>-4.4261643515293714E-2</v>
      </c>
    </row>
    <row r="964" spans="7:9" x14ac:dyDescent="0.3">
      <c r="G964" s="3">
        <v>154</v>
      </c>
      <c r="H964" s="2">
        <f t="shared" si="31"/>
        <v>3.159228763694097</v>
      </c>
      <c r="I964" s="13">
        <f t="shared" si="32"/>
        <v>-4.3685267741579048E-2</v>
      </c>
    </row>
    <row r="965" spans="7:9" x14ac:dyDescent="0.3">
      <c r="G965" s="3">
        <v>154.1</v>
      </c>
      <c r="H965" s="2">
        <f t="shared" si="31"/>
        <v>3.1638188760343544</v>
      </c>
      <c r="I965" s="13">
        <f t="shared" si="32"/>
        <v>-4.3115772274998583E-2</v>
      </c>
    </row>
    <row r="966" spans="7:9" x14ac:dyDescent="0.3">
      <c r="G966" s="3">
        <v>154.19999999999999</v>
      </c>
      <c r="H966" s="2">
        <f t="shared" si="31"/>
        <v>3.1684060106823235</v>
      </c>
      <c r="I966" s="13">
        <f t="shared" si="32"/>
        <v>-4.255308549525031E-2</v>
      </c>
    </row>
    <row r="967" spans="7:9" x14ac:dyDescent="0.3">
      <c r="G967" s="3">
        <v>154.30000000000001</v>
      </c>
      <c r="H967" s="2">
        <f t="shared" si="31"/>
        <v>3.1729901714988724</v>
      </c>
      <c r="I967" s="13">
        <f t="shared" si="32"/>
        <v>-4.199713635137222E-2</v>
      </c>
    </row>
    <row r="968" spans="7:9" x14ac:dyDescent="0.3">
      <c r="G968" s="3">
        <v>154.4</v>
      </c>
      <c r="H968" s="2">
        <f t="shared" si="31"/>
        <v>3.1775713623373583</v>
      </c>
      <c r="I968" s="13">
        <f t="shared" si="32"/>
        <v>-4.1447854360275878E-2</v>
      </c>
    </row>
    <row r="969" spans="7:9" x14ac:dyDescent="0.3">
      <c r="G969" s="3">
        <v>154.5</v>
      </c>
      <c r="H969" s="2">
        <f t="shared" si="31"/>
        <v>3.1821495870436594</v>
      </c>
      <c r="I969" s="13">
        <f t="shared" si="32"/>
        <v>-4.0905169605218304E-2</v>
      </c>
    </row>
    <row r="970" spans="7:9" x14ac:dyDescent="0.3">
      <c r="G970" s="3">
        <v>154.6</v>
      </c>
      <c r="H970" s="2">
        <f t="shared" si="31"/>
        <v>3.1867248494561884</v>
      </c>
      <c r="I970" s="13">
        <f t="shared" si="32"/>
        <v>-4.0369012734218224E-2</v>
      </c>
    </row>
    <row r="971" spans="7:9" x14ac:dyDescent="0.3">
      <c r="G971" s="3">
        <v>154.69999999999999</v>
      </c>
      <c r="H971" s="2">
        <f t="shared" si="31"/>
        <v>3.1912971534059102</v>
      </c>
      <c r="I971" s="13">
        <f t="shared" si="32"/>
        <v>-3.9839314958415382E-2</v>
      </c>
    </row>
    <row r="972" spans="7:9" x14ac:dyDescent="0.3">
      <c r="G972" s="3">
        <v>154.80000000000001</v>
      </c>
      <c r="H972" s="2">
        <f t="shared" si="31"/>
        <v>3.1958665027163633</v>
      </c>
      <c r="I972" s="13">
        <f t="shared" si="32"/>
        <v>-3.9316008050375002E-2</v>
      </c>
    </row>
    <row r="973" spans="7:9" x14ac:dyDescent="0.3">
      <c r="G973" s="3">
        <v>154.9</v>
      </c>
      <c r="H973" s="2">
        <f t="shared" si="31"/>
        <v>3.2004329012036798</v>
      </c>
      <c r="I973" s="13">
        <f t="shared" si="32"/>
        <v>-3.8799024342338242E-2</v>
      </c>
    </row>
    <row r="974" spans="7:9" x14ac:dyDescent="0.3">
      <c r="G974" s="3">
        <v>155</v>
      </c>
      <c r="H974" s="2">
        <f t="shared" si="31"/>
        <v>3.2049963526766008</v>
      </c>
      <c r="I974" s="13">
        <f t="shared" si="32"/>
        <v>-3.8288296724421918E-2</v>
      </c>
    </row>
    <row r="975" spans="7:9" x14ac:dyDescent="0.3">
      <c r="G975" s="3">
        <v>155.1</v>
      </c>
      <c r="H975" s="2">
        <f t="shared" si="31"/>
        <v>3.2095568609365004</v>
      </c>
      <c r="I975" s="13">
        <f t="shared" si="32"/>
        <v>-3.7783758642766153E-2</v>
      </c>
    </row>
    <row r="976" spans="7:9" x14ac:dyDescent="0.3">
      <c r="G976" s="3">
        <v>155.19999999999999</v>
      </c>
      <c r="H976" s="2">
        <f t="shared" si="31"/>
        <v>3.2141144297774016</v>
      </c>
      <c r="I976" s="13">
        <f t="shared" si="32"/>
        <v>-3.7285344097633691E-2</v>
      </c>
    </row>
    <row r="977" spans="7:9" x14ac:dyDescent="0.3">
      <c r="G977" s="3">
        <v>155.30000000000001</v>
      </c>
      <c r="H977" s="2">
        <f t="shared" si="31"/>
        <v>3.2186690629859984</v>
      </c>
      <c r="I977" s="13">
        <f t="shared" si="32"/>
        <v>-3.6792987641460898E-2</v>
      </c>
    </row>
    <row r="978" spans="7:9" x14ac:dyDescent="0.3">
      <c r="G978" s="3">
        <v>155.4</v>
      </c>
      <c r="H978" s="2">
        <f t="shared" si="31"/>
        <v>3.223220764341665</v>
      </c>
      <c r="I978" s="13">
        <f t="shared" si="32"/>
        <v>-3.6306624376863279E-2</v>
      </c>
    </row>
    <row r="979" spans="7:9" x14ac:dyDescent="0.3">
      <c r="G979" s="3">
        <v>155.5</v>
      </c>
      <c r="H979" s="2">
        <f t="shared" si="31"/>
        <v>3.2277695376164894</v>
      </c>
      <c r="I979" s="13">
        <f t="shared" si="32"/>
        <v>-3.5826189954593288E-2</v>
      </c>
    </row>
    <row r="980" spans="7:9" x14ac:dyDescent="0.3">
      <c r="G980" s="3">
        <v>155.6</v>
      </c>
      <c r="H980" s="2">
        <f t="shared" si="31"/>
        <v>3.2323153865752827</v>
      </c>
      <c r="I980" s="13">
        <f t="shared" si="32"/>
        <v>-3.5351620571456646E-2</v>
      </c>
    </row>
    <row r="981" spans="7:9" x14ac:dyDescent="0.3">
      <c r="G981" s="3">
        <v>155.69999999999999</v>
      </c>
      <c r="H981" s="2">
        <f t="shared" si="31"/>
        <v>3.2368583149755965</v>
      </c>
      <c r="I981" s="13">
        <f t="shared" si="32"/>
        <v>-3.4882852968185253E-2</v>
      </c>
    </row>
    <row r="982" spans="7:9" x14ac:dyDescent="0.3">
      <c r="G982" s="3">
        <v>155.80000000000001</v>
      </c>
      <c r="H982" s="2">
        <f t="shared" si="31"/>
        <v>3.2413983265677491</v>
      </c>
      <c r="I982" s="13">
        <f t="shared" si="32"/>
        <v>-3.4419824427267501E-2</v>
      </c>
    </row>
    <row r="983" spans="7:9" x14ac:dyDescent="0.3">
      <c r="G983" s="3">
        <v>155.9</v>
      </c>
      <c r="H983" s="2">
        <f t="shared" si="31"/>
        <v>3.245935425094836</v>
      </c>
      <c r="I983" s="13">
        <f t="shared" si="32"/>
        <v>-3.3962472770740257E-2</v>
      </c>
    </row>
    <row r="984" spans="7:9" x14ac:dyDescent="0.3">
      <c r="G984" s="3">
        <v>156</v>
      </c>
      <c r="H984" s="2">
        <f t="shared" si="31"/>
        <v>3.2504696142927547</v>
      </c>
      <c r="I984" s="13">
        <f t="shared" si="32"/>
        <v>-3.3510736357940309E-2</v>
      </c>
    </row>
    <row r="985" spans="7:9" x14ac:dyDescent="0.3">
      <c r="G985" s="3">
        <v>156.1</v>
      </c>
      <c r="H985" s="2">
        <f t="shared" ref="H985:H1024" si="33">(LN(G985/$B$23) + ($B$25-$B$26-$B$27^2/2)*$B$24) / ($B$27*SQRT($B$24))</f>
        <v>3.2550008978902185</v>
      </c>
      <c r="I985" s="13">
        <f t="shared" ref="I985:I1024" si="34">-(H985/$B$27+SQRT($B$24)) * EXP(-$B$25*$B$24) * _xlfn.NORM.DIST(H985, 0, 1, FALSE)</f>
        <v>-3.3064554083219136E-2</v>
      </c>
    </row>
    <row r="986" spans="7:9" x14ac:dyDescent="0.3">
      <c r="G986" s="3">
        <v>156.19999999999999</v>
      </c>
      <c r="H986" s="2">
        <f t="shared" si="33"/>
        <v>3.2595292796087794</v>
      </c>
      <c r="I986" s="13">
        <f t="shared" si="34"/>
        <v>-3.2623865373620164E-2</v>
      </c>
    </row>
    <row r="987" spans="7:9" x14ac:dyDescent="0.3">
      <c r="G987" s="3">
        <v>156.30000000000001</v>
      </c>
      <c r="H987" s="2">
        <f t="shared" si="33"/>
        <v>3.2640547631628447</v>
      </c>
      <c r="I987" s="13">
        <f t="shared" si="34"/>
        <v>-3.2188610186521353E-2</v>
      </c>
    </row>
    <row r="988" spans="7:9" x14ac:dyDescent="0.3">
      <c r="G988" s="3">
        <v>156.4</v>
      </c>
      <c r="H988" s="2">
        <f t="shared" si="33"/>
        <v>3.2685773522596886</v>
      </c>
      <c r="I988" s="13">
        <f t="shared" si="34"/>
        <v>-3.1758729007243733E-2</v>
      </c>
    </row>
    <row r="989" spans="7:9" x14ac:dyDescent="0.3">
      <c r="G989" s="3">
        <v>156.5</v>
      </c>
      <c r="H989" s="2">
        <f t="shared" si="33"/>
        <v>3.2730970505994823</v>
      </c>
      <c r="I989" s="13">
        <f t="shared" si="34"/>
        <v>-3.1334162846625414E-2</v>
      </c>
    </row>
    <row r="990" spans="7:9" x14ac:dyDescent="0.3">
      <c r="G990" s="3">
        <v>156.6</v>
      </c>
      <c r="H990" s="2">
        <f t="shared" si="33"/>
        <v>3.2776138618753041</v>
      </c>
      <c r="I990" s="13">
        <f t="shared" si="34"/>
        <v>-3.0914853238564969E-2</v>
      </c>
    </row>
    <row r="991" spans="7:9" x14ac:dyDescent="0.3">
      <c r="G991" s="3">
        <v>156.69999999999999</v>
      </c>
      <c r="H991" s="2">
        <f t="shared" si="33"/>
        <v>3.2821277897731624</v>
      </c>
      <c r="I991" s="13">
        <f t="shared" si="34"/>
        <v>-3.0500742237533233E-2</v>
      </c>
    </row>
    <row r="992" spans="7:9" x14ac:dyDescent="0.3">
      <c r="G992" s="3">
        <v>156.80000000000001</v>
      </c>
      <c r="H992" s="2">
        <f t="shared" si="33"/>
        <v>3.2866388379720064</v>
      </c>
      <c r="I992" s="13">
        <f t="shared" si="34"/>
        <v>-3.0091772416055953E-2</v>
      </c>
    </row>
    <row r="993" spans="7:9" x14ac:dyDescent="0.3">
      <c r="G993" s="3">
        <v>156.9</v>
      </c>
      <c r="H993" s="2">
        <f t="shared" si="33"/>
        <v>3.2911470101437508</v>
      </c>
      <c r="I993" s="13">
        <f t="shared" si="34"/>
        <v>-2.9687886862166515E-2</v>
      </c>
    </row>
    <row r="994" spans="7:9" x14ac:dyDescent="0.3">
      <c r="G994" s="3">
        <v>157</v>
      </c>
      <c r="H994" s="2">
        <f t="shared" si="33"/>
        <v>3.2956523099532933</v>
      </c>
      <c r="I994" s="13">
        <f t="shared" si="34"/>
        <v>-2.92890291768317E-2</v>
      </c>
    </row>
    <row r="995" spans="7:9" x14ac:dyDescent="0.3">
      <c r="G995" s="3">
        <v>157.1</v>
      </c>
      <c r="H995" s="2">
        <f t="shared" si="33"/>
        <v>3.3001547410585279</v>
      </c>
      <c r="I995" s="13">
        <f t="shared" si="34"/>
        <v>-2.8895143471350904E-2</v>
      </c>
    </row>
    <row r="996" spans="7:9" x14ac:dyDescent="0.3">
      <c r="G996" s="3">
        <v>157.19999999999999</v>
      </c>
      <c r="H996" s="2">
        <f t="shared" si="33"/>
        <v>3.3046543071103684</v>
      </c>
      <c r="I996" s="13">
        <f t="shared" si="34"/>
        <v>-2.8506174364728954E-2</v>
      </c>
    </row>
    <row r="997" spans="7:9" x14ac:dyDescent="0.3">
      <c r="G997" s="3">
        <v>157.30000000000001</v>
      </c>
      <c r="H997" s="2">
        <f t="shared" si="33"/>
        <v>3.309151011752764</v>
      </c>
      <c r="I997" s="13">
        <f t="shared" si="34"/>
        <v>-2.8122066981024756E-2</v>
      </c>
    </row>
    <row r="998" spans="7:9" x14ac:dyDescent="0.3">
      <c r="G998" s="3">
        <v>157.4</v>
      </c>
      <c r="H998" s="2">
        <f t="shared" si="33"/>
        <v>3.3136448586227107</v>
      </c>
      <c r="I998" s="13">
        <f t="shared" si="34"/>
        <v>-2.7742766946676614E-2</v>
      </c>
    </row>
    <row r="999" spans="7:9" x14ac:dyDescent="0.3">
      <c r="G999" s="3">
        <v>157.5</v>
      </c>
      <c r="H999" s="2">
        <f t="shared" si="33"/>
        <v>3.3181358513502808</v>
      </c>
      <c r="I999" s="13">
        <f t="shared" si="34"/>
        <v>-2.7368220387803337E-2</v>
      </c>
    </row>
    <row r="1000" spans="7:9" x14ac:dyDescent="0.3">
      <c r="G1000" s="3">
        <v>157.6</v>
      </c>
      <c r="H1000" s="2">
        <f t="shared" si="33"/>
        <v>3.3226239935586315</v>
      </c>
      <c r="I1000" s="13">
        <f t="shared" si="34"/>
        <v>-2.6998373927485175E-2</v>
      </c>
    </row>
    <row r="1001" spans="7:9" x14ac:dyDescent="0.3">
      <c r="G1001" s="3">
        <v>157.69999999999999</v>
      </c>
      <c r="H1001" s="2">
        <f t="shared" si="33"/>
        <v>3.3271092888640283</v>
      </c>
      <c r="I1001" s="13">
        <f t="shared" si="34"/>
        <v>-2.6633174683022683E-2</v>
      </c>
    </row>
    <row r="1002" spans="7:9" x14ac:dyDescent="0.3">
      <c r="G1002" s="3">
        <v>157.80000000000001</v>
      </c>
      <c r="H1002" s="2">
        <f t="shared" si="33"/>
        <v>3.3315917408758553</v>
      </c>
      <c r="I1002" s="13">
        <f t="shared" si="34"/>
        <v>-2.6272570263176788E-2</v>
      </c>
    </row>
    <row r="1003" spans="7:9" x14ac:dyDescent="0.3">
      <c r="G1003" s="3">
        <v>157.9</v>
      </c>
      <c r="H1003" s="2">
        <f t="shared" si="33"/>
        <v>3.3360713531966382</v>
      </c>
      <c r="I1003" s="13">
        <f t="shared" si="34"/>
        <v>-2.5916508765388525E-2</v>
      </c>
    </row>
    <row r="1004" spans="7:9" x14ac:dyDescent="0.3">
      <c r="G1004" s="3">
        <v>158</v>
      </c>
      <c r="H1004" s="2">
        <f t="shared" si="33"/>
        <v>3.3405481294220625</v>
      </c>
      <c r="I1004" s="13">
        <f t="shared" si="34"/>
        <v>-2.5564938772981268E-2</v>
      </c>
    </row>
    <row r="1005" spans="7:9" x14ac:dyDescent="0.3">
      <c r="G1005" s="3">
        <v>158.1</v>
      </c>
      <c r="H1005" s="2">
        <f t="shared" si="33"/>
        <v>3.3450220731409854</v>
      </c>
      <c r="I1005" s="13">
        <f t="shared" si="34"/>
        <v>-2.5217809352345834E-2</v>
      </c>
    </row>
    <row r="1006" spans="7:9" x14ac:dyDescent="0.3">
      <c r="G1006" s="3">
        <v>158.19999999999999</v>
      </c>
      <c r="H1006" s="2">
        <f t="shared" si="33"/>
        <v>3.3494931879354586</v>
      </c>
      <c r="I1006" s="13">
        <f t="shared" si="34"/>
        <v>-2.4875070050108593E-2</v>
      </c>
    </row>
    <row r="1007" spans="7:9" x14ac:dyDescent="0.3">
      <c r="G1007" s="3">
        <v>158.30000000000001</v>
      </c>
      <c r="H1007" s="2">
        <f t="shared" si="33"/>
        <v>3.3539614773807442</v>
      </c>
      <c r="I1007" s="13">
        <f t="shared" si="34"/>
        <v>-2.4536670890284204E-2</v>
      </c>
    </row>
    <row r="1008" spans="7:9" x14ac:dyDescent="0.3">
      <c r="G1008" s="3">
        <v>158.4</v>
      </c>
      <c r="H1008" s="2">
        <f t="shared" si="33"/>
        <v>3.3584269450453257</v>
      </c>
      <c r="I1008" s="13">
        <f t="shared" si="34"/>
        <v>-2.4202562371414108E-2</v>
      </c>
    </row>
    <row r="1009" spans="7:9" x14ac:dyDescent="0.3">
      <c r="G1009" s="3">
        <v>158.5</v>
      </c>
      <c r="H1009" s="2">
        <f t="shared" si="33"/>
        <v>3.3628895944909352</v>
      </c>
      <c r="I1009" s="13">
        <f t="shared" si="34"/>
        <v>-2.3872695463689673E-2</v>
      </c>
    </row>
    <row r="1010" spans="7:9" x14ac:dyDescent="0.3">
      <c r="G1010" s="3">
        <v>158.6</v>
      </c>
      <c r="H1010" s="2">
        <f t="shared" si="33"/>
        <v>3.3673494292725636</v>
      </c>
      <c r="I1010" s="13">
        <f t="shared" si="34"/>
        <v>-2.3547021606063569E-2</v>
      </c>
    </row>
    <row r="1011" spans="7:9" x14ac:dyDescent="0.3">
      <c r="G1011" s="3">
        <v>158.69999999999999</v>
      </c>
      <c r="H1011" s="2">
        <f t="shared" si="33"/>
        <v>3.3718064529384812</v>
      </c>
      <c r="I1011" s="13">
        <f t="shared" si="34"/>
        <v>-2.3225492703347724E-2</v>
      </c>
    </row>
    <row r="1012" spans="7:9" x14ac:dyDescent="0.3">
      <c r="G1012" s="3">
        <v>158.79999999999899</v>
      </c>
      <c r="H1012" s="2">
        <f t="shared" si="33"/>
        <v>3.3762606690302048</v>
      </c>
      <c r="I1012" s="13">
        <f t="shared" si="34"/>
        <v>-2.2908061123303736E-2</v>
      </c>
    </row>
    <row r="1013" spans="7:9" x14ac:dyDescent="0.3">
      <c r="G1013" s="3">
        <v>158.89999999999901</v>
      </c>
      <c r="H1013" s="2">
        <f t="shared" si="33"/>
        <v>3.3807120810827014</v>
      </c>
      <c r="I1013" s="13">
        <f t="shared" si="34"/>
        <v>-2.2594679693705245E-2</v>
      </c>
    </row>
    <row r="1014" spans="7:9" x14ac:dyDescent="0.3">
      <c r="G1014" s="3">
        <v>158.99999999999901</v>
      </c>
      <c r="H1014" s="2">
        <f t="shared" si="33"/>
        <v>3.385160692624126</v>
      </c>
      <c r="I1014" s="13">
        <f t="shared" si="34"/>
        <v>-2.2285301699423533E-2</v>
      </c>
    </row>
    <row r="1015" spans="7:9" x14ac:dyDescent="0.3">
      <c r="G1015" s="3">
        <v>159.099999999999</v>
      </c>
      <c r="H1015" s="2">
        <f t="shared" si="33"/>
        <v>3.389606507176028</v>
      </c>
      <c r="I1015" s="13">
        <f t="shared" si="34"/>
        <v>-2.1979880879470125E-2</v>
      </c>
    </row>
    <row r="1016" spans="7:9" x14ac:dyDescent="0.3">
      <c r="G1016" s="3">
        <v>159.19999999999899</v>
      </c>
      <c r="H1016" s="2">
        <f t="shared" si="33"/>
        <v>3.3940495282533187</v>
      </c>
      <c r="I1016" s="13">
        <f t="shared" si="34"/>
        <v>-2.1678371424047833E-2</v>
      </c>
    </row>
    <row r="1017" spans="7:9" x14ac:dyDescent="0.3">
      <c r="G1017" s="3">
        <v>159.29999999999899</v>
      </c>
      <c r="H1017" s="2">
        <f t="shared" si="33"/>
        <v>3.3984897593642871</v>
      </c>
      <c r="I1017" s="13">
        <f t="shared" si="34"/>
        <v>-2.1380727971590234E-2</v>
      </c>
    </row>
    <row r="1018" spans="7:9" x14ac:dyDescent="0.3">
      <c r="G1018" s="3">
        <v>159.39999999999901</v>
      </c>
      <c r="H1018" s="2">
        <f t="shared" si="33"/>
        <v>3.4029272040106164</v>
      </c>
      <c r="I1018" s="13">
        <f t="shared" si="34"/>
        <v>-2.1086905605793634E-2</v>
      </c>
    </row>
    <row r="1019" spans="7:9" x14ac:dyDescent="0.3">
      <c r="G1019" s="3">
        <v>159.49999999999901</v>
      </c>
      <c r="H1019" s="2">
        <f t="shared" si="33"/>
        <v>3.4073618656874016</v>
      </c>
      <c r="I1019" s="13">
        <f t="shared" si="34"/>
        <v>-2.0796859852642537E-2</v>
      </c>
    </row>
    <row r="1020" spans="7:9" x14ac:dyDescent="0.3">
      <c r="G1020" s="3">
        <v>159.599999999999</v>
      </c>
      <c r="H1020" s="2">
        <f t="shared" si="33"/>
        <v>3.4117937478831672</v>
      </c>
      <c r="I1020" s="13">
        <f t="shared" si="34"/>
        <v>-2.0510546677428777E-2</v>
      </c>
    </row>
    <row r="1021" spans="7:9" x14ac:dyDescent="0.3">
      <c r="G1021" s="3">
        <v>159.69999999999899</v>
      </c>
      <c r="H1021" s="2">
        <f t="shared" si="33"/>
        <v>3.4162228540798809</v>
      </c>
      <c r="I1021" s="13">
        <f t="shared" si="34"/>
        <v>-2.022792248176572E-2</v>
      </c>
    </row>
    <row r="1022" spans="7:9" x14ac:dyDescent="0.3">
      <c r="G1022" s="3">
        <v>159.79999999999899</v>
      </c>
      <c r="H1022" s="2">
        <f t="shared" si="33"/>
        <v>3.4206491877529723</v>
      </c>
      <c r="I1022" s="13">
        <f t="shared" si="34"/>
        <v>-1.9948944100597298E-2</v>
      </c>
    </row>
    <row r="1023" spans="7:9" x14ac:dyDescent="0.3">
      <c r="G1023" s="3">
        <v>159.89999999999901</v>
      </c>
      <c r="H1023" s="2">
        <f t="shared" si="33"/>
        <v>3.4250727523713507</v>
      </c>
      <c r="I1023" s="13">
        <f t="shared" si="34"/>
        <v>-1.9673568799202949E-2</v>
      </c>
    </row>
    <row r="1024" spans="7:9" x14ac:dyDescent="0.3">
      <c r="G1024" s="3">
        <v>159.99999999999901</v>
      </c>
      <c r="H1024" s="2">
        <f t="shared" si="33"/>
        <v>3.429493551397413</v>
      </c>
      <c r="I1024" s="13">
        <f t="shared" si="34"/>
        <v>-1.9401754270199668E-2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432D-B2A4-48F6-9F33-4BF29029FA65}">
  <dimension ref="A1:M88"/>
  <sheetViews>
    <sheetView workbookViewId="0">
      <selection activeCell="C77" sqref="C77:F81"/>
    </sheetView>
  </sheetViews>
  <sheetFormatPr defaultRowHeight="14.4" x14ac:dyDescent="0.3"/>
  <cols>
    <col min="2" max="2" width="11.6640625" bestFit="1" customWidth="1"/>
    <col min="5" max="6" width="9.109375" bestFit="1" customWidth="1"/>
    <col min="9" max="9" width="9.44140625" bestFit="1" customWidth="1"/>
  </cols>
  <sheetData>
    <row r="1" spans="1:1" x14ac:dyDescent="0.3">
      <c r="A1" s="16" t="s">
        <v>168</v>
      </c>
    </row>
    <row r="2" spans="1:1" x14ac:dyDescent="0.3">
      <c r="A2" t="s">
        <v>169</v>
      </c>
    </row>
    <row r="3" spans="1:1" x14ac:dyDescent="0.3">
      <c r="A3" t="s">
        <v>170</v>
      </c>
    </row>
    <row r="4" spans="1:1" x14ac:dyDescent="0.3">
      <c r="A4" t="s">
        <v>171</v>
      </c>
    </row>
    <row r="5" spans="1:1" x14ac:dyDescent="0.3">
      <c r="A5" t="s">
        <v>172</v>
      </c>
    </row>
    <row r="6" spans="1:1" x14ac:dyDescent="0.3">
      <c r="A6" t="s">
        <v>173</v>
      </c>
    </row>
    <row r="7" spans="1:1" x14ac:dyDescent="0.3">
      <c r="A7" t="s">
        <v>174</v>
      </c>
    </row>
    <row r="8" spans="1:1" x14ac:dyDescent="0.3">
      <c r="A8" t="s">
        <v>175</v>
      </c>
    </row>
    <row r="9" spans="1:1" x14ac:dyDescent="0.3">
      <c r="A9" t="s">
        <v>176</v>
      </c>
    </row>
    <row r="10" spans="1:1" x14ac:dyDescent="0.3">
      <c r="A10" t="s">
        <v>177</v>
      </c>
    </row>
    <row r="11" spans="1:1" x14ac:dyDescent="0.3">
      <c r="A11" t="s">
        <v>178</v>
      </c>
    </row>
    <row r="12" spans="1:1" x14ac:dyDescent="0.3">
      <c r="A12" t="s">
        <v>179</v>
      </c>
    </row>
    <row r="13" spans="1:1" x14ac:dyDescent="0.3">
      <c r="A13" t="s">
        <v>180</v>
      </c>
    </row>
    <row r="14" spans="1:1" x14ac:dyDescent="0.3">
      <c r="A14" t="s">
        <v>181</v>
      </c>
    </row>
    <row r="15" spans="1:1" x14ac:dyDescent="0.3">
      <c r="A15" t="s">
        <v>182</v>
      </c>
    </row>
    <row r="16" spans="1:1" x14ac:dyDescent="0.3">
      <c r="A16" t="s">
        <v>183</v>
      </c>
    </row>
    <row r="17" spans="1:1" x14ac:dyDescent="0.3">
      <c r="A17" t="s">
        <v>184</v>
      </c>
    </row>
    <row r="18" spans="1:1" x14ac:dyDescent="0.3">
      <c r="A18" t="s">
        <v>185</v>
      </c>
    </row>
    <row r="19" spans="1:1" x14ac:dyDescent="0.3">
      <c r="A19" t="s">
        <v>186</v>
      </c>
    </row>
    <row r="20" spans="1:1" x14ac:dyDescent="0.3">
      <c r="A20" t="s">
        <v>187</v>
      </c>
    </row>
    <row r="21" spans="1:1" x14ac:dyDescent="0.3">
      <c r="A21" t="s">
        <v>188</v>
      </c>
    </row>
    <row r="22" spans="1:1" x14ac:dyDescent="0.3">
      <c r="A22" t="s">
        <v>189</v>
      </c>
    </row>
    <row r="23" spans="1:1" x14ac:dyDescent="0.3">
      <c r="A23" t="s">
        <v>190</v>
      </c>
    </row>
    <row r="24" spans="1:1" x14ac:dyDescent="0.3">
      <c r="A24" t="s">
        <v>191</v>
      </c>
    </row>
    <row r="25" spans="1:1" x14ac:dyDescent="0.3">
      <c r="A25" t="s">
        <v>192</v>
      </c>
    </row>
    <row r="26" spans="1:1" x14ac:dyDescent="0.3">
      <c r="A26" t="s">
        <v>193</v>
      </c>
    </row>
    <row r="27" spans="1:1" x14ac:dyDescent="0.3">
      <c r="A27" t="s">
        <v>194</v>
      </c>
    </row>
    <row r="28" spans="1:1" x14ac:dyDescent="0.3">
      <c r="A28" t="s">
        <v>195</v>
      </c>
    </row>
    <row r="29" spans="1:1" x14ac:dyDescent="0.3">
      <c r="A29" t="s">
        <v>196</v>
      </c>
    </row>
    <row r="30" spans="1:1" x14ac:dyDescent="0.3">
      <c r="A30" t="s">
        <v>197</v>
      </c>
    </row>
    <row r="31" spans="1:1" x14ac:dyDescent="0.3">
      <c r="A31" t="s">
        <v>198</v>
      </c>
    </row>
    <row r="32" spans="1:1" x14ac:dyDescent="0.3">
      <c r="A32" t="s">
        <v>199</v>
      </c>
    </row>
    <row r="33" spans="1:4" x14ac:dyDescent="0.3">
      <c r="A33" t="s">
        <v>200</v>
      </c>
    </row>
    <row r="34" spans="1:4" x14ac:dyDescent="0.3">
      <c r="A34" t="s">
        <v>201</v>
      </c>
    </row>
    <row r="36" spans="1:4" x14ac:dyDescent="0.3">
      <c r="A36" t="s">
        <v>18</v>
      </c>
      <c r="B36" s="7">
        <v>5</v>
      </c>
      <c r="C36" t="s">
        <v>219</v>
      </c>
      <c r="D36" s="39">
        <v>1E-4</v>
      </c>
    </row>
    <row r="37" spans="1:4" x14ac:dyDescent="0.3">
      <c r="A37" t="s">
        <v>202</v>
      </c>
      <c r="B37" s="8">
        <v>0.03</v>
      </c>
    </row>
    <row r="38" spans="1:4" x14ac:dyDescent="0.3">
      <c r="A38" t="s">
        <v>203</v>
      </c>
      <c r="B38" s="8">
        <v>0.05</v>
      </c>
    </row>
    <row r="39" spans="1:4" x14ac:dyDescent="0.3">
      <c r="A39" t="s">
        <v>204</v>
      </c>
      <c r="B39" s="8">
        <v>0.4</v>
      </c>
    </row>
    <row r="40" spans="1:4" x14ac:dyDescent="0.3">
      <c r="A40" t="s">
        <v>205</v>
      </c>
      <c r="B40" s="9">
        <v>1000000</v>
      </c>
    </row>
    <row r="42" spans="1:4" x14ac:dyDescent="0.3">
      <c r="A42" t="s">
        <v>206</v>
      </c>
      <c r="B42" s="23">
        <f>(1 - (1 + B37)^B36 / (1 + B38)^B36)/(1-B39)</f>
        <v>0.15279738112908281</v>
      </c>
    </row>
    <row r="43" spans="1:4" x14ac:dyDescent="0.3">
      <c r="A43" t="s">
        <v>207</v>
      </c>
      <c r="B43" s="20">
        <f>-LN(1-B42)/B36</f>
        <v>3.3163078698461759E-2</v>
      </c>
      <c r="C43" t="s">
        <v>208</v>
      </c>
    </row>
    <row r="45" spans="1:4" s="38" customFormat="1" x14ac:dyDescent="0.3">
      <c r="A45" s="38" t="s">
        <v>209</v>
      </c>
    </row>
    <row r="46" spans="1:4" x14ac:dyDescent="0.3">
      <c r="A46" t="s">
        <v>202</v>
      </c>
      <c r="B46" s="1">
        <f>B37</f>
        <v>0.03</v>
      </c>
    </row>
    <row r="47" spans="1:4" x14ac:dyDescent="0.3">
      <c r="A47" t="s">
        <v>203</v>
      </c>
      <c r="B47" s="1">
        <v>0.05</v>
      </c>
    </row>
    <row r="48" spans="1:4" x14ac:dyDescent="0.3">
      <c r="A48" t="s">
        <v>210</v>
      </c>
      <c r="B48" s="18">
        <f>(1 - (1 + B46)^$B$36 / (1 + B47)^$B$36)/(1-$B$39)</f>
        <v>0.15279738112908281</v>
      </c>
    </row>
    <row r="49" spans="1:13" x14ac:dyDescent="0.3">
      <c r="A49" t="s">
        <v>211</v>
      </c>
      <c r="B49" s="19">
        <f>-LN(1-B48)/$B$36</f>
        <v>3.3163078698461759E-2</v>
      </c>
      <c r="E49" t="s">
        <v>217</v>
      </c>
    </row>
    <row r="50" spans="1:13" x14ac:dyDescent="0.3">
      <c r="A50" t="s">
        <v>18</v>
      </c>
      <c r="B50" t="s">
        <v>212</v>
      </c>
      <c r="C50" t="s">
        <v>213</v>
      </c>
      <c r="D50" t="s">
        <v>214</v>
      </c>
      <c r="E50" t="s">
        <v>215</v>
      </c>
      <c r="F50" t="s">
        <v>216</v>
      </c>
    </row>
    <row r="51" spans="1:13" x14ac:dyDescent="0.3">
      <c r="A51">
        <v>1</v>
      </c>
      <c r="B51" s="13">
        <f t="array" ref="B51:B55">1 / (1 + B46)^A51:A55</f>
        <v>0.970873786407767</v>
      </c>
      <c r="C51" s="19">
        <f t="array" ref="C51:C55">EXP(-B49*A51:A55)</f>
        <v>0.96738078752500378</v>
      </c>
      <c r="D51" s="19">
        <f>1-C51</f>
        <v>3.2619212474996218E-2</v>
      </c>
      <c r="E51" s="13">
        <f t="array" ref="E51:E55">B51:B55*C51:C55</f>
        <v>0.9392046480825279</v>
      </c>
      <c r="F51" s="13">
        <f t="array" ref="F51:F55">(1-$B$39)*D51:D55*B51:B55</f>
        <v>1.900148299514343E-2</v>
      </c>
    </row>
    <row r="52" spans="1:13" x14ac:dyDescent="0.3">
      <c r="A52">
        <v>2</v>
      </c>
      <c r="B52" s="13">
        <v>0.94259590913375435</v>
      </c>
      <c r="C52" s="19">
        <v>0.93582558807249649</v>
      </c>
      <c r="D52" s="19">
        <f>C51-C52</f>
        <v>3.1555199452507288E-2</v>
      </c>
      <c r="E52" s="13">
        <v>0.88210537097982511</v>
      </c>
      <c r="F52" s="13">
        <v>1.7846281149499831E-2</v>
      </c>
    </row>
    <row r="53" spans="1:13" x14ac:dyDescent="0.3">
      <c r="A53">
        <v>3</v>
      </c>
      <c r="B53" s="13">
        <v>0.91514165935315961</v>
      </c>
      <c r="C53" s="19">
        <v>0.90529969437562141</v>
      </c>
      <c r="D53" s="19">
        <f t="shared" ref="D53:D55" si="0">C52-C53</f>
        <v>3.0525893696875084E-2</v>
      </c>
      <c r="E53" s="13">
        <v>0.82847746452281446</v>
      </c>
      <c r="F53" s="13">
        <v>1.6761310206597851E-2</v>
      </c>
    </row>
    <row r="54" spans="1:13" x14ac:dyDescent="0.3">
      <c r="A54">
        <v>4</v>
      </c>
      <c r="B54" s="13">
        <v>0.888487047915689</v>
      </c>
      <c r="C54" s="19">
        <v>0.8757695312912338</v>
      </c>
      <c r="D54" s="19">
        <f t="shared" si="0"/>
        <v>2.9530163084387606E-2</v>
      </c>
      <c r="E54" s="13">
        <v>0.77810988551145499</v>
      </c>
      <c r="F54" s="13">
        <v>1.574230045398984E-2</v>
      </c>
    </row>
    <row r="55" spans="1:13" x14ac:dyDescent="0.3">
      <c r="A55">
        <v>5</v>
      </c>
      <c r="B55" s="13">
        <v>0.86260878438416411</v>
      </c>
      <c r="C55" s="19">
        <v>0.84720261887091719</v>
      </c>
      <c r="D55" s="19">
        <f t="shared" si="0"/>
        <v>2.8566912420316615E-2</v>
      </c>
      <c r="E55" s="13">
        <v>0.73080442119132216</v>
      </c>
      <c r="F55" s="13">
        <v>1.4785241757898915E-2</v>
      </c>
    </row>
    <row r="56" spans="1:13" x14ac:dyDescent="0.3">
      <c r="A56" t="s">
        <v>218</v>
      </c>
      <c r="B56" s="22">
        <f>SUM(F51:F55)/SUM(E51:E55)</f>
        <v>2.023146183735005E-2</v>
      </c>
    </row>
    <row r="58" spans="1:13" x14ac:dyDescent="0.3">
      <c r="A58" s="38" t="s">
        <v>227</v>
      </c>
      <c r="B58" s="38"/>
      <c r="C58" s="38"/>
      <c r="D58" s="38"/>
      <c r="E58" s="38"/>
      <c r="F58" s="38"/>
      <c r="H58" s="38" t="s">
        <v>228</v>
      </c>
      <c r="I58" s="38"/>
      <c r="J58" s="38"/>
      <c r="K58" s="38"/>
      <c r="L58" s="38"/>
      <c r="M58" s="38"/>
    </row>
    <row r="59" spans="1:13" x14ac:dyDescent="0.3">
      <c r="A59" t="s">
        <v>202</v>
      </c>
      <c r="B59" s="1">
        <f>B37</f>
        <v>0.03</v>
      </c>
      <c r="H59" t="s">
        <v>202</v>
      </c>
      <c r="I59" s="29">
        <f>B37+D36</f>
        <v>3.0099999999999998E-2</v>
      </c>
    </row>
    <row r="60" spans="1:13" x14ac:dyDescent="0.3">
      <c r="A60" t="s">
        <v>203</v>
      </c>
      <c r="B60" s="29">
        <f>B38 + D36</f>
        <v>5.0100000000000006E-2</v>
      </c>
      <c r="H60" t="s">
        <v>203</v>
      </c>
      <c r="I60" s="1">
        <f>B38</f>
        <v>0.05</v>
      </c>
    </row>
    <row r="61" spans="1:13" x14ac:dyDescent="0.3">
      <c r="A61" t="s">
        <v>210</v>
      </c>
      <c r="B61" s="18">
        <f>(1 - (1 + B59)^$B$36 / (1 + B60)^$B$36)/(1-$B$39)</f>
        <v>0.15351806534220469</v>
      </c>
      <c r="H61" t="s">
        <v>210</v>
      </c>
      <c r="I61" s="18">
        <f>(1 - (1 + I59)^$B$36 / (1 + I60)^$B$36)/(1-$B$39)</f>
        <v>0.1520623504158401</v>
      </c>
    </row>
    <row r="62" spans="1:13" x14ac:dyDescent="0.3">
      <c r="A62" t="s">
        <v>211</v>
      </c>
      <c r="B62" s="19">
        <f>-LN(1-B61)/$B$36</f>
        <v>3.3333283771210712E-2</v>
      </c>
      <c r="E62" t="s">
        <v>217</v>
      </c>
      <c r="H62" t="s">
        <v>211</v>
      </c>
      <c r="I62" s="19">
        <f>-LN(1-I61)/$B$36</f>
        <v>3.2989634465441668E-2</v>
      </c>
      <c r="L62" t="s">
        <v>217</v>
      </c>
    </row>
    <row r="63" spans="1:13" x14ac:dyDescent="0.3">
      <c r="A63" t="s">
        <v>18</v>
      </c>
      <c r="B63" t="s">
        <v>212</v>
      </c>
      <c r="C63" t="s">
        <v>213</v>
      </c>
      <c r="D63" t="s">
        <v>214</v>
      </c>
      <c r="E63" t="s">
        <v>215</v>
      </c>
      <c r="F63" t="s">
        <v>216</v>
      </c>
      <c r="H63" t="s">
        <v>18</v>
      </c>
      <c r="I63" t="s">
        <v>212</v>
      </c>
      <c r="J63" t="s">
        <v>213</v>
      </c>
      <c r="K63" t="s">
        <v>214</v>
      </c>
      <c r="L63" t="s">
        <v>215</v>
      </c>
      <c r="M63" t="s">
        <v>216</v>
      </c>
    </row>
    <row r="64" spans="1:13" x14ac:dyDescent="0.3">
      <c r="A64">
        <v>1</v>
      </c>
      <c r="B64" s="13">
        <f t="array" ref="B64:B68">1 / (1 + B59)^A64:A68</f>
        <v>0.970873786407767</v>
      </c>
      <c r="C64" s="19">
        <f t="array" ref="C64:C68">EXP(-B62*A64:A68)</f>
        <v>0.96721614841929004</v>
      </c>
      <c r="D64" s="19">
        <f>1-C64</f>
        <v>3.2783851580709955E-2</v>
      </c>
      <c r="E64" s="13">
        <f t="array" ref="E64:E68">B64:B68*C64:C68</f>
        <v>0.93904480429057291</v>
      </c>
      <c r="F64" s="13">
        <f t="array" ref="F64:F68">(1-$B$39)*D64:D68*B64:B68</f>
        <v>1.909738927031648E-2</v>
      </c>
      <c r="H64">
        <v>1</v>
      </c>
      <c r="I64" s="13">
        <f t="array" ref="I64:I68">1 / (1 + I59)^H64:H68</f>
        <v>0.97077953596738176</v>
      </c>
      <c r="J64" s="19">
        <f t="array" ref="J64:J68">EXP(-I62*H64:H68)</f>
        <v>0.9675485886953864</v>
      </c>
      <c r="K64" s="19">
        <f>1-J64</f>
        <v>3.2451411304613598E-2</v>
      </c>
      <c r="L64" s="13">
        <f t="array" ref="L64:L68">I64:I68*J64:J68</f>
        <v>0.93927636995960229</v>
      </c>
      <c r="M64" s="13">
        <f t="array" ref="M64:M68">(1-$B$39)*K64:K68*I64:I68</f>
        <v>1.8901899604667663E-2</v>
      </c>
    </row>
    <row r="65" spans="1:13" x14ac:dyDescent="0.3">
      <c r="A65">
        <v>2</v>
      </c>
      <c r="B65" s="13">
        <v>0.94259590913375435</v>
      </c>
      <c r="C65" s="19">
        <v>0.93550707776304609</v>
      </c>
      <c r="D65" s="19">
        <f>C64-C65</f>
        <v>3.1709070656243954E-2</v>
      </c>
      <c r="E65" s="13">
        <v>0.88180514446512026</v>
      </c>
      <c r="F65" s="13">
        <v>1.7933304169805233E-2</v>
      </c>
      <c r="H65">
        <v>2</v>
      </c>
      <c r="I65" s="13">
        <v>0.94241290745304507</v>
      </c>
      <c r="J65" s="19">
        <v>0.93615027148643393</v>
      </c>
      <c r="K65" s="19">
        <f>J64-J65</f>
        <v>3.1398317208952475E-2</v>
      </c>
      <c r="L65" s="13">
        <v>0.88224009916448765</v>
      </c>
      <c r="M65" s="13">
        <v>1.7754107646013127E-2</v>
      </c>
    </row>
    <row r="66" spans="1:13" x14ac:dyDescent="0.3">
      <c r="A66">
        <v>3</v>
      </c>
      <c r="B66" s="13">
        <v>0.91514165935315961</v>
      </c>
      <c r="C66" s="19">
        <v>0.90483755257295873</v>
      </c>
      <c r="D66" s="19">
        <f t="shared" ref="D66:D68" si="1">C65-C66</f>
        <v>3.0669525190087366E-2</v>
      </c>
      <c r="E66" s="13">
        <v>0.82805453930666928</v>
      </c>
      <c r="F66" s="13">
        <v>1.6840176104418049E-2</v>
      </c>
      <c r="H66">
        <v>3</v>
      </c>
      <c r="I66" s="13">
        <v>0.91487516498693822</v>
      </c>
      <c r="J66" s="19">
        <v>0.90577087398350198</v>
      </c>
      <c r="K66" s="19">
        <f t="shared" ref="K66:K68" si="2">J65-J66</f>
        <v>3.0379397502931949E-2</v>
      </c>
      <c r="L66" s="13">
        <v>0.82866727777601956</v>
      </c>
      <c r="M66" s="13">
        <v>1.6676013781619189E-2</v>
      </c>
    </row>
    <row r="67" spans="1:13" x14ac:dyDescent="0.3">
      <c r="A67">
        <v>4</v>
      </c>
      <c r="B67" s="13">
        <v>0.888487047915689</v>
      </c>
      <c r="C67" s="19">
        <v>0.87517349254475407</v>
      </c>
      <c r="D67" s="19">
        <f t="shared" si="1"/>
        <v>2.9664060028204653E-2</v>
      </c>
      <c r="E67" s="13">
        <v>0.77758031280515183</v>
      </c>
      <c r="F67" s="13">
        <v>1.5813679874192004E-2</v>
      </c>
      <c r="H67">
        <v>4</v>
      </c>
      <c r="I67" s="13">
        <v>0.88814208813410178</v>
      </c>
      <c r="J67" s="19">
        <v>0.87637733080412406</v>
      </c>
      <c r="K67" s="19">
        <f t="shared" si="2"/>
        <v>2.9393543179377923E-2</v>
      </c>
      <c r="L67" s="13">
        <v>0.77834759257376518</v>
      </c>
      <c r="M67" s="13">
        <v>1.5663385690195555E-2</v>
      </c>
    </row>
    <row r="68" spans="1:13" x14ac:dyDescent="0.3">
      <c r="A68">
        <v>5</v>
      </c>
      <c r="B68" s="13">
        <v>0.86260878438416411</v>
      </c>
      <c r="C68" s="19">
        <v>0.84648193465779531</v>
      </c>
      <c r="D68" s="19">
        <f t="shared" si="1"/>
        <v>2.8691557886958763E-2</v>
      </c>
      <c r="E68" s="13">
        <v>0.73018275265831623</v>
      </c>
      <c r="F68" s="13">
        <v>1.4849753922574423E-2</v>
      </c>
      <c r="H68">
        <v>5</v>
      </c>
      <c r="I68" s="13">
        <v>0.86219016419192485</v>
      </c>
      <c r="J68" s="19">
        <v>0.84793764958415996</v>
      </c>
      <c r="K68" s="19">
        <f t="shared" si="2"/>
        <v>2.8439681219964097E-2</v>
      </c>
      <c r="L68" s="13">
        <v>0.73108350131948174</v>
      </c>
      <c r="M68" s="13">
        <v>1.4712248052364107E-2</v>
      </c>
    </row>
    <row r="69" spans="1:13" x14ac:dyDescent="0.3">
      <c r="A69" t="s">
        <v>218</v>
      </c>
      <c r="B69" s="22">
        <f>SUM(F64:F68)/SUM(E64:E68)</f>
        <v>2.0337037362923398E-2</v>
      </c>
      <c r="H69" t="s">
        <v>218</v>
      </c>
      <c r="I69" s="22">
        <f>SUM(M64:M68)/SUM(L64:L68)</f>
        <v>2.0123895595798535E-2</v>
      </c>
    </row>
    <row r="71" spans="1:13" x14ac:dyDescent="0.3">
      <c r="A71" s="38" t="s">
        <v>220</v>
      </c>
      <c r="B71" s="38"/>
      <c r="C71" s="38"/>
      <c r="D71" s="38"/>
      <c r="E71" s="38"/>
      <c r="F71" s="38"/>
      <c r="H71" s="38" t="s">
        <v>225</v>
      </c>
      <c r="I71" s="38"/>
      <c r="J71" s="38"/>
      <c r="K71" s="38"/>
      <c r="L71" s="38"/>
      <c r="M71" s="38"/>
    </row>
    <row r="73" spans="1:13" x14ac:dyDescent="0.3">
      <c r="A73" t="s">
        <v>164</v>
      </c>
      <c r="B73" s="6">
        <f>B40</f>
        <v>1000000</v>
      </c>
      <c r="H73" t="s">
        <v>164</v>
      </c>
      <c r="I73" s="6">
        <f>B40</f>
        <v>1000000</v>
      </c>
    </row>
    <row r="74" spans="1:13" x14ac:dyDescent="0.3">
      <c r="A74" t="s">
        <v>221</v>
      </c>
      <c r="B74" s="21">
        <f>B56</f>
        <v>2.023146183735005E-2</v>
      </c>
      <c r="H74" t="s">
        <v>221</v>
      </c>
      <c r="I74" s="21">
        <f>B56</f>
        <v>2.023146183735005E-2</v>
      </c>
    </row>
    <row r="76" spans="1:13" x14ac:dyDescent="0.3">
      <c r="A76" t="s">
        <v>18</v>
      </c>
      <c r="B76" t="s">
        <v>212</v>
      </c>
      <c r="C76" t="s">
        <v>213</v>
      </c>
      <c r="D76" t="s">
        <v>214</v>
      </c>
      <c r="E76" t="s">
        <v>215</v>
      </c>
      <c r="F76" t="s">
        <v>222</v>
      </c>
      <c r="H76" t="s">
        <v>18</v>
      </c>
      <c r="I76" t="s">
        <v>212</v>
      </c>
      <c r="J76" t="s">
        <v>213</v>
      </c>
      <c r="K76" t="s">
        <v>214</v>
      </c>
      <c r="L76" t="s">
        <v>215</v>
      </c>
      <c r="M76" t="s">
        <v>222</v>
      </c>
    </row>
    <row r="77" spans="1:13" x14ac:dyDescent="0.3">
      <c r="A77">
        <f>A64</f>
        <v>1</v>
      </c>
      <c r="B77" s="13">
        <f t="shared" ref="B77:D77" si="3">B64</f>
        <v>0.970873786407767</v>
      </c>
      <c r="C77" s="19">
        <f t="shared" si="3"/>
        <v>0.96721614841929004</v>
      </c>
      <c r="D77" s="19">
        <f t="shared" si="3"/>
        <v>3.2783851580709955E-2</v>
      </c>
      <c r="E77" s="14">
        <f t="array" ref="E77:E81">B73*B74*C77:C81*B77:B81</f>
        <v>18998.249121566572</v>
      </c>
      <c r="F77" s="14">
        <f t="array" ref="F77:F81">(1-$B$39)*B73*D77:D81*B77:B81</f>
        <v>19097.389270316478</v>
      </c>
      <c r="H77">
        <f>H64</f>
        <v>1</v>
      </c>
      <c r="I77" s="13">
        <f t="shared" ref="I77:K77" si="4">I64</f>
        <v>0.97077953596738176</v>
      </c>
      <c r="J77" s="19">
        <f t="shared" si="4"/>
        <v>0.9675485886953864</v>
      </c>
      <c r="K77" s="19">
        <f t="shared" si="4"/>
        <v>3.2451411304613598E-2</v>
      </c>
      <c r="L77" s="14">
        <f t="array" ref="L77:L81">I73*I74*J77:J81*I77:I81</f>
        <v>19002.934033562382</v>
      </c>
      <c r="M77" s="14">
        <f t="array" ref="M77:M81">(1-$B$39)*I73*K77:K81*I77:I81</f>
        <v>18901.899604667662</v>
      </c>
    </row>
    <row r="78" spans="1:13" x14ac:dyDescent="0.3">
      <c r="A78">
        <f t="shared" ref="A78:D81" si="5">A65</f>
        <v>2</v>
      </c>
      <c r="B78" s="13">
        <f t="shared" si="5"/>
        <v>0.94259590913375435</v>
      </c>
      <c r="C78" s="19">
        <f t="shared" si="5"/>
        <v>0.93550707776304609</v>
      </c>
      <c r="D78" s="19">
        <f t="shared" si="5"/>
        <v>3.1709070656243954E-2</v>
      </c>
      <c r="E78" s="14">
        <v>17840.207128225029</v>
      </c>
      <c r="F78" s="14">
        <v>17933.304169805233</v>
      </c>
      <c r="H78">
        <f t="shared" ref="H78:K78" si="6">H65</f>
        <v>2</v>
      </c>
      <c r="I78" s="13">
        <f t="shared" si="6"/>
        <v>0.94241290745304507</v>
      </c>
      <c r="J78" s="19">
        <f t="shared" si="6"/>
        <v>0.93615027148643393</v>
      </c>
      <c r="K78" s="19">
        <f t="shared" si="6"/>
        <v>3.1398317208952475E-2</v>
      </c>
      <c r="L78" s="14">
        <v>17849.006897626256</v>
      </c>
      <c r="M78" s="14">
        <v>17754.107646013126</v>
      </c>
    </row>
    <row r="79" spans="1:13" x14ac:dyDescent="0.3">
      <c r="A79">
        <f t="shared" si="5"/>
        <v>3</v>
      </c>
      <c r="B79" s="13">
        <f t="shared" si="5"/>
        <v>0.91514165935315961</v>
      </c>
      <c r="C79" s="19">
        <f t="shared" si="5"/>
        <v>0.90483755257295873</v>
      </c>
      <c r="D79" s="19">
        <f t="shared" si="5"/>
        <v>3.0669525190087366E-2</v>
      </c>
      <c r="E79" s="14">
        <v>16752.753811227354</v>
      </c>
      <c r="F79" s="14">
        <v>16840.176104418046</v>
      </c>
      <c r="H79">
        <f t="shared" ref="H79:K79" si="7">H66</f>
        <v>3</v>
      </c>
      <c r="I79" s="13">
        <f t="shared" si="7"/>
        <v>0.91487516498693822</v>
      </c>
      <c r="J79" s="19">
        <f t="shared" si="7"/>
        <v>0.90577087398350198</v>
      </c>
      <c r="K79" s="19">
        <f t="shared" si="7"/>
        <v>3.0379397502931949E-2</v>
      </c>
      <c r="L79" s="14">
        <v>16765.150406186291</v>
      </c>
      <c r="M79" s="14">
        <v>16676.013781619185</v>
      </c>
    </row>
    <row r="80" spans="1:13" x14ac:dyDescent="0.3">
      <c r="A80">
        <f t="shared" si="5"/>
        <v>4</v>
      </c>
      <c r="B80" s="13">
        <f t="shared" si="5"/>
        <v>0.888487047915689</v>
      </c>
      <c r="C80" s="19">
        <f t="shared" si="5"/>
        <v>0.87517349254475407</v>
      </c>
      <c r="D80" s="19">
        <f t="shared" si="5"/>
        <v>2.9664060028204653E-2</v>
      </c>
      <c r="E80" s="14">
        <v>15731.586423992143</v>
      </c>
      <c r="F80" s="14">
        <v>15813.679874192005</v>
      </c>
      <c r="H80">
        <f t="shared" ref="H80:K80" si="8">H67</f>
        <v>4</v>
      </c>
      <c r="I80" s="13">
        <f t="shared" si="8"/>
        <v>0.88814208813410178</v>
      </c>
      <c r="J80" s="19">
        <f t="shared" si="8"/>
        <v>0.87637733080412406</v>
      </c>
      <c r="K80" s="19">
        <f t="shared" si="8"/>
        <v>2.9393543179377923E-2</v>
      </c>
      <c r="L80" s="14">
        <v>15747.109615349415</v>
      </c>
      <c r="M80" s="14">
        <v>15663.385690195555</v>
      </c>
    </row>
    <row r="81" spans="1:13" x14ac:dyDescent="0.3">
      <c r="A81">
        <f t="shared" si="5"/>
        <v>5</v>
      </c>
      <c r="B81" s="13">
        <f t="shared" si="5"/>
        <v>0.86260878438416411</v>
      </c>
      <c r="C81" s="19">
        <f t="shared" si="5"/>
        <v>0.84648193465779531</v>
      </c>
      <c r="D81" s="19">
        <f t="shared" si="5"/>
        <v>2.8691557886958763E-2</v>
      </c>
      <c r="E81" s="14">
        <v>14772.664494697934</v>
      </c>
      <c r="F81" s="14">
        <v>14849.753922574424</v>
      </c>
      <c r="H81">
        <f t="shared" ref="H81:K81" si="9">H68</f>
        <v>5</v>
      </c>
      <c r="I81" s="13">
        <f t="shared" si="9"/>
        <v>0.86219016419192485</v>
      </c>
      <c r="J81" s="19">
        <f t="shared" si="9"/>
        <v>0.84793764958415996</v>
      </c>
      <c r="K81" s="19">
        <f t="shared" si="9"/>
        <v>2.8439681219964097E-2</v>
      </c>
      <c r="L81" s="14">
        <v>14790.887956861347</v>
      </c>
      <c r="M81" s="14">
        <v>14712.248052364106</v>
      </c>
    </row>
    <row r="83" spans="1:13" x14ac:dyDescent="0.3">
      <c r="A83" t="s">
        <v>223</v>
      </c>
      <c r="B83" s="37">
        <f>SUM(E77:E81) - SUM(F77:F81)</f>
        <v>-438.8423615971551</v>
      </c>
      <c r="C83" t="s">
        <v>224</v>
      </c>
      <c r="H83" t="s">
        <v>223</v>
      </c>
      <c r="I83" s="37">
        <f>SUM(L77:L81) - SUM(M77:M81)</f>
        <v>447.43413472606335</v>
      </c>
      <c r="J83" t="s">
        <v>226</v>
      </c>
    </row>
    <row r="85" spans="1:13" x14ac:dyDescent="0.3">
      <c r="A85" t="s">
        <v>229</v>
      </c>
      <c r="B85" s="13">
        <f>1/(1+B38)^B36</f>
        <v>0.78352616646845896</v>
      </c>
      <c r="C85" t="s">
        <v>230</v>
      </c>
      <c r="H85" t="s">
        <v>229</v>
      </c>
      <c r="I85" s="13">
        <f>1/(1+B37)^B36</f>
        <v>0.86260878438416411</v>
      </c>
      <c r="J85" t="s">
        <v>230</v>
      </c>
    </row>
    <row r="86" spans="1:13" x14ac:dyDescent="0.3">
      <c r="A86" t="s">
        <v>231</v>
      </c>
      <c r="B86" s="13">
        <f>1/(1+B60)^B36</f>
        <v>0.78315316534865542</v>
      </c>
      <c r="C86" t="s">
        <v>232</v>
      </c>
      <c r="H86" t="s">
        <v>231</v>
      </c>
      <c r="I86" s="13">
        <f>1/(1+I59)^B36</f>
        <v>0.86219016419192485</v>
      </c>
      <c r="J86" t="s">
        <v>232</v>
      </c>
    </row>
    <row r="87" spans="1:13" x14ac:dyDescent="0.3">
      <c r="A87" t="s">
        <v>233</v>
      </c>
      <c r="B87" s="33">
        <f>B86-B85</f>
        <v>-3.7300111980353989E-4</v>
      </c>
      <c r="H87" t="s">
        <v>233</v>
      </c>
      <c r="I87" s="33">
        <f>I86-I85</f>
        <v>-4.1862019223926072E-4</v>
      </c>
    </row>
    <row r="88" spans="1:13" x14ac:dyDescent="0.3">
      <c r="A88" t="s">
        <v>234</v>
      </c>
      <c r="B88" s="15">
        <f>-B83/B87</f>
        <v>-1176517.5445808149</v>
      </c>
      <c r="C88" t="s">
        <v>235</v>
      </c>
      <c r="H88" t="s">
        <v>234</v>
      </c>
      <c r="I88" s="15">
        <f>-I83/I87</f>
        <v>1068830.7516478663</v>
      </c>
      <c r="J8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Problem1</vt:lpstr>
      <vt:lpstr>Problem2</vt:lpstr>
      <vt:lpstr>Problem3</vt:lpstr>
      <vt:lpstr>Problem4</vt:lpstr>
      <vt:lpstr>Problem5</vt:lpstr>
      <vt:lpstr>Problem6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Bakulin</dc:creator>
  <cp:lastModifiedBy>Artem Bakulin</cp:lastModifiedBy>
  <dcterms:created xsi:type="dcterms:W3CDTF">2024-04-07T16:42:06Z</dcterms:created>
  <dcterms:modified xsi:type="dcterms:W3CDTF">2024-04-22T18:26:27Z</dcterms:modified>
</cp:coreProperties>
</file>